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0" windowHeight="0"/>
  </bookViews>
  <sheets>
    <sheet name="Rekapitulácia stavby" sheetId="1" r:id="rId1"/>
    <sheet name="as - Stavebné riešenie " sheetId="2" r:id="rId2"/>
    <sheet name="eo - Napojenie na el. sieť" sheetId="3" r:id="rId3"/>
    <sheet name="prel. - Preložka vedenia ..." sheetId="4" r:id="rId4"/>
    <sheet name="SO 02 - Kanalizácia" sheetId="5" r:id="rId5"/>
    <sheet name="ps1-1 - ČS 2-Strojné vyba..." sheetId="6" r:id="rId6"/>
    <sheet name="ps1-2 - ČS 2 - Elektročasť" sheetId="7" r:id="rId7"/>
    <sheet name="Ost-nkl. - Ostatné náklady" sheetId="8" r:id="rId8"/>
  </sheets>
  <definedNames>
    <definedName name="_xlnm.Print_Area" localSheetId="0">'Rekapitulácia stavby'!$D$4:$AO$76,'Rekapitulácia stavby'!$C$82:$AQ$105</definedName>
    <definedName name="_xlnm.Print_Titles" localSheetId="0">'Rekapitulácia stavby'!$92:$92</definedName>
    <definedName name="_xlnm._FilterDatabase" localSheetId="1" hidden="1">'as - Stavebné riešenie '!$C$138:$K$208</definedName>
    <definedName name="_xlnm.Print_Area" localSheetId="1">'as - Stavebné riešenie '!$C$4:$J$76,'as - Stavebné riešenie '!$C$82:$J$118,'as - Stavebné riešenie '!$C$124:$J$208</definedName>
    <definedName name="_xlnm.Print_Titles" localSheetId="1">'as - Stavebné riešenie '!$138:$138</definedName>
    <definedName name="_xlnm._FilterDatabase" localSheetId="2" hidden="1">'eo - Napojenie na el. sieť'!$C$132:$K$165</definedName>
    <definedName name="_xlnm.Print_Area" localSheetId="2">'eo - Napojenie na el. sieť'!$C$4:$J$76,'eo - Napojenie na el. sieť'!$C$82:$J$112,'eo - Napojenie na el. sieť'!$C$118:$J$165</definedName>
    <definedName name="_xlnm.Print_Titles" localSheetId="2">'eo - Napojenie na el. sieť'!$132:$132</definedName>
    <definedName name="_xlnm._FilterDatabase" localSheetId="3" hidden="1">'prel. - Preložka vedenia ...'!$C$132:$K$165</definedName>
    <definedName name="_xlnm.Print_Area" localSheetId="3">'prel. - Preložka vedenia ...'!$C$4:$J$76,'prel. - Preložka vedenia ...'!$C$82:$J$112,'prel. - Preložka vedenia ...'!$C$118:$J$165</definedName>
    <definedName name="_xlnm.Print_Titles" localSheetId="3">'prel. - Preložka vedenia ...'!$132:$132</definedName>
    <definedName name="_xlnm._FilterDatabase" localSheetId="4" hidden="1">'SO 02 - Kanalizácia'!$C$137:$K$403</definedName>
    <definedName name="_xlnm.Print_Area" localSheetId="4">'SO 02 - Kanalizácia'!$C$4:$J$76,'SO 02 - Kanalizácia'!$C$82:$J$119,'SO 02 - Kanalizácia'!$C$125:$J$403</definedName>
    <definedName name="_xlnm.Print_Titles" localSheetId="4">'SO 02 - Kanalizácia'!$137:$137</definedName>
    <definedName name="_xlnm._FilterDatabase" localSheetId="5" hidden="1">'ps1-1 - ČS 2-Strojné vyba...'!$C$135:$K$152</definedName>
    <definedName name="_xlnm.Print_Area" localSheetId="5">'ps1-1 - ČS 2-Strojné vyba...'!$C$4:$J$76,'ps1-1 - ČS 2-Strojné vyba...'!$C$82:$J$113,'ps1-1 - ČS 2-Strojné vyba...'!$C$119:$J$152</definedName>
    <definedName name="_xlnm.Print_Titles" localSheetId="5">'ps1-1 - ČS 2-Strojné vyba...'!$135:$135</definedName>
    <definedName name="_xlnm._FilterDatabase" localSheetId="6" hidden="1">'ps1-2 - ČS 2 - Elektročasť'!$C$136:$K$159</definedName>
    <definedName name="_xlnm.Print_Area" localSheetId="6">'ps1-2 - ČS 2 - Elektročasť'!$C$4:$J$76,'ps1-2 - ČS 2 - Elektročasť'!$C$82:$J$114,'ps1-2 - ČS 2 - Elektročasť'!$C$120:$J$159</definedName>
    <definedName name="_xlnm.Print_Titles" localSheetId="6">'ps1-2 - ČS 2 - Elektročasť'!$136:$136</definedName>
    <definedName name="_xlnm._FilterDatabase" localSheetId="7" hidden="1">'Ost-nkl. - Ostatné náklady'!$C$126:$K$134</definedName>
    <definedName name="_xlnm.Print_Area" localSheetId="7">'Ost-nkl. - Ostatné náklady'!$C$4:$J$76,'Ost-nkl. - Ostatné náklady'!$C$82:$J$108,'Ost-nkl. - Ostatné náklady'!$C$114:$J$134</definedName>
    <definedName name="_xlnm.Print_Titles" localSheetId="7">'Ost-nkl. - Ostatné náklady'!$126:$126</definedName>
  </definedNames>
  <calcPr/>
</workbook>
</file>

<file path=xl/calcChain.xml><?xml version="1.0" encoding="utf-8"?>
<calcChain xmlns="http://schemas.openxmlformats.org/spreadsheetml/2006/main">
  <c i="8" l="1" r="J39"/>
  <c r="J38"/>
  <c i="1" r="AY104"/>
  <c i="8" r="J37"/>
  <c i="1" r="AX104"/>
  <c i="8"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J124"/>
  <c r="J123"/>
  <c r="F123"/>
  <c r="F121"/>
  <c r="E119"/>
  <c r="BI106"/>
  <c r="BH106"/>
  <c r="BG106"/>
  <c r="BE106"/>
  <c r="BI105"/>
  <c r="BH105"/>
  <c r="BG105"/>
  <c r="BF105"/>
  <c r="BE105"/>
  <c r="BI104"/>
  <c r="BH104"/>
  <c r="BG104"/>
  <c r="BF104"/>
  <c r="BE104"/>
  <c r="BI103"/>
  <c r="BH103"/>
  <c r="BG103"/>
  <c r="BF103"/>
  <c r="BE103"/>
  <c r="BI102"/>
  <c r="BH102"/>
  <c r="BG102"/>
  <c r="BF102"/>
  <c r="BE102"/>
  <c r="BI101"/>
  <c r="BH101"/>
  <c r="BG101"/>
  <c r="BF101"/>
  <c r="BE101"/>
  <c r="J92"/>
  <c r="J91"/>
  <c r="F91"/>
  <c r="F89"/>
  <c r="E87"/>
  <c r="J18"/>
  <c r="E18"/>
  <c r="F124"/>
  <c r="J17"/>
  <c r="J12"/>
  <c r="J121"/>
  <c r="E7"/>
  <c r="E85"/>
  <c i="7" r="J43"/>
  <c r="J42"/>
  <c i="1" r="AY103"/>
  <c i="7" r="J41"/>
  <c i="1" r="AX103"/>
  <c i="7" r="BI159"/>
  <c r="BH159"/>
  <c r="BG159"/>
  <c r="BE159"/>
  <c r="T159"/>
  <c r="T158"/>
  <c r="R159"/>
  <c r="R158"/>
  <c r="P159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J134"/>
  <c r="J133"/>
  <c r="F133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J96"/>
  <c r="J95"/>
  <c r="F95"/>
  <c r="F93"/>
  <c r="E91"/>
  <c r="J22"/>
  <c r="E22"/>
  <c r="F96"/>
  <c r="J21"/>
  <c r="J16"/>
  <c r="J131"/>
  <c r="E7"/>
  <c r="E85"/>
  <c i="6" r="J43"/>
  <c r="J42"/>
  <c i="1" r="AY102"/>
  <c i="6" r="J41"/>
  <c i="1" r="AX102"/>
  <c i="6"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J133"/>
  <c r="J132"/>
  <c r="F132"/>
  <c r="F130"/>
  <c r="E128"/>
  <c r="BI111"/>
  <c r="BH111"/>
  <c r="BG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J96"/>
  <c r="J95"/>
  <c r="F95"/>
  <c r="F93"/>
  <c r="E91"/>
  <c r="J22"/>
  <c r="E22"/>
  <c r="F133"/>
  <c r="J21"/>
  <c r="J16"/>
  <c r="J130"/>
  <c r="E7"/>
  <c r="E122"/>
  <c i="5" r="J39"/>
  <c r="J38"/>
  <c i="1" r="AY99"/>
  <c i="5" r="J37"/>
  <c i="1" r="AX99"/>
  <c i="5" r="BI403"/>
  <c r="BH403"/>
  <c r="BG403"/>
  <c r="BE403"/>
  <c r="T403"/>
  <c r="R403"/>
  <c r="P403"/>
  <c r="BI402"/>
  <c r="BH402"/>
  <c r="BG402"/>
  <c r="BE402"/>
  <c r="T402"/>
  <c r="R402"/>
  <c r="P402"/>
  <c r="BI401"/>
  <c r="BH401"/>
  <c r="BG401"/>
  <c r="BE401"/>
  <c r="T401"/>
  <c r="R401"/>
  <c r="P401"/>
  <c r="BI400"/>
  <c r="BH400"/>
  <c r="BG400"/>
  <c r="BE400"/>
  <c r="T400"/>
  <c r="R400"/>
  <c r="P400"/>
  <c r="BI399"/>
  <c r="BH399"/>
  <c r="BG399"/>
  <c r="BE399"/>
  <c r="T399"/>
  <c r="R399"/>
  <c r="P399"/>
  <c r="BI398"/>
  <c r="BH398"/>
  <c r="BG398"/>
  <c r="BE398"/>
  <c r="T398"/>
  <c r="R398"/>
  <c r="P398"/>
  <c r="BI397"/>
  <c r="BH397"/>
  <c r="BG397"/>
  <c r="BE397"/>
  <c r="T397"/>
  <c r="R397"/>
  <c r="P397"/>
  <c r="BI396"/>
  <c r="BH396"/>
  <c r="BG396"/>
  <c r="BE396"/>
  <c r="T396"/>
  <c r="R396"/>
  <c r="P396"/>
  <c r="BI395"/>
  <c r="BH395"/>
  <c r="BG395"/>
  <c r="BE395"/>
  <c r="T395"/>
  <c r="R395"/>
  <c r="P395"/>
  <c r="BI394"/>
  <c r="BH394"/>
  <c r="BG394"/>
  <c r="BE394"/>
  <c r="T394"/>
  <c r="R394"/>
  <c r="P394"/>
  <c r="BI393"/>
  <c r="BH393"/>
  <c r="BG393"/>
  <c r="BE393"/>
  <c r="T393"/>
  <c r="R393"/>
  <c r="P393"/>
  <c r="BI392"/>
  <c r="BH392"/>
  <c r="BG392"/>
  <c r="BE392"/>
  <c r="T392"/>
  <c r="R392"/>
  <c r="P392"/>
  <c r="BI391"/>
  <c r="BH391"/>
  <c r="BG391"/>
  <c r="BE391"/>
  <c r="T391"/>
  <c r="R391"/>
  <c r="P391"/>
  <c r="BI388"/>
  <c r="BH388"/>
  <c r="BG388"/>
  <c r="BE388"/>
  <c r="T388"/>
  <c r="R388"/>
  <c r="P388"/>
  <c r="BI387"/>
  <c r="BH387"/>
  <c r="BG387"/>
  <c r="BE387"/>
  <c r="T387"/>
  <c r="R387"/>
  <c r="P387"/>
  <c r="BI386"/>
  <c r="BH386"/>
  <c r="BG386"/>
  <c r="BE386"/>
  <c r="T386"/>
  <c r="R386"/>
  <c r="P386"/>
  <c r="BI383"/>
  <c r="BH383"/>
  <c r="BG383"/>
  <c r="BE383"/>
  <c r="T383"/>
  <c r="T382"/>
  <c r="R383"/>
  <c r="R382"/>
  <c r="P383"/>
  <c r="P382"/>
  <c r="BI381"/>
  <c r="BH381"/>
  <c r="BG381"/>
  <c r="BE381"/>
  <c r="T381"/>
  <c r="R381"/>
  <c r="P381"/>
  <c r="BI380"/>
  <c r="BH380"/>
  <c r="BG380"/>
  <c r="BE380"/>
  <c r="T380"/>
  <c r="R380"/>
  <c r="P380"/>
  <c r="BI379"/>
  <c r="BH379"/>
  <c r="BG379"/>
  <c r="BE379"/>
  <c r="T379"/>
  <c r="R379"/>
  <c r="P379"/>
  <c r="BI378"/>
  <c r="BH378"/>
  <c r="BG378"/>
  <c r="BE378"/>
  <c r="T378"/>
  <c r="R378"/>
  <c r="P378"/>
  <c r="BI377"/>
  <c r="BH377"/>
  <c r="BG377"/>
  <c r="BE377"/>
  <c r="T377"/>
  <c r="R377"/>
  <c r="P377"/>
  <c r="BI376"/>
  <c r="BH376"/>
  <c r="BG376"/>
  <c r="BE376"/>
  <c r="T376"/>
  <c r="R376"/>
  <c r="P376"/>
  <c r="BI375"/>
  <c r="BH375"/>
  <c r="BG375"/>
  <c r="BE375"/>
  <c r="T375"/>
  <c r="R375"/>
  <c r="P375"/>
  <c r="BI374"/>
  <c r="BH374"/>
  <c r="BG374"/>
  <c r="BE374"/>
  <c r="T374"/>
  <c r="R374"/>
  <c r="P374"/>
  <c r="BI373"/>
  <c r="BH373"/>
  <c r="BG373"/>
  <c r="BE373"/>
  <c r="T373"/>
  <c r="R373"/>
  <c r="P373"/>
  <c r="BI372"/>
  <c r="BH372"/>
  <c r="BG372"/>
  <c r="BE372"/>
  <c r="T372"/>
  <c r="R372"/>
  <c r="P372"/>
  <c r="BI371"/>
  <c r="BH371"/>
  <c r="BG371"/>
  <c r="BE371"/>
  <c r="T371"/>
  <c r="R371"/>
  <c r="P371"/>
  <c r="BI370"/>
  <c r="BH370"/>
  <c r="BG370"/>
  <c r="BE370"/>
  <c r="T370"/>
  <c r="R370"/>
  <c r="P370"/>
  <c r="BI369"/>
  <c r="BH369"/>
  <c r="BG369"/>
  <c r="BE369"/>
  <c r="T369"/>
  <c r="R369"/>
  <c r="P369"/>
  <c r="BI368"/>
  <c r="BH368"/>
  <c r="BG368"/>
  <c r="BE368"/>
  <c r="T368"/>
  <c r="R368"/>
  <c r="P368"/>
  <c r="BI367"/>
  <c r="BH367"/>
  <c r="BG367"/>
  <c r="BE367"/>
  <c r="T367"/>
  <c r="R367"/>
  <c r="P367"/>
  <c r="BI366"/>
  <c r="BH366"/>
  <c r="BG366"/>
  <c r="BE366"/>
  <c r="T366"/>
  <c r="R366"/>
  <c r="P366"/>
  <c r="BI365"/>
  <c r="BH365"/>
  <c r="BG365"/>
  <c r="BE365"/>
  <c r="T365"/>
  <c r="R365"/>
  <c r="P365"/>
  <c r="BI364"/>
  <c r="BH364"/>
  <c r="BG364"/>
  <c r="BE364"/>
  <c r="T364"/>
  <c r="R364"/>
  <c r="P364"/>
  <c r="BI363"/>
  <c r="BH363"/>
  <c r="BG363"/>
  <c r="BE363"/>
  <c r="T363"/>
  <c r="R363"/>
  <c r="P363"/>
  <c r="BI362"/>
  <c r="BH362"/>
  <c r="BG362"/>
  <c r="BE362"/>
  <c r="T362"/>
  <c r="R362"/>
  <c r="P362"/>
  <c r="BI361"/>
  <c r="BH361"/>
  <c r="BG361"/>
  <c r="BE361"/>
  <c r="T361"/>
  <c r="R361"/>
  <c r="P361"/>
  <c r="BI360"/>
  <c r="BH360"/>
  <c r="BG360"/>
  <c r="BE360"/>
  <c r="T360"/>
  <c r="R360"/>
  <c r="P360"/>
  <c r="BI359"/>
  <c r="BH359"/>
  <c r="BG359"/>
  <c r="BE359"/>
  <c r="T359"/>
  <c r="R359"/>
  <c r="P359"/>
  <c r="BI358"/>
  <c r="BH358"/>
  <c r="BG358"/>
  <c r="BE358"/>
  <c r="T358"/>
  <c r="R358"/>
  <c r="P358"/>
  <c r="BI357"/>
  <c r="BH357"/>
  <c r="BG357"/>
  <c r="BE357"/>
  <c r="T357"/>
  <c r="R357"/>
  <c r="P357"/>
  <c r="BI356"/>
  <c r="BH356"/>
  <c r="BG356"/>
  <c r="BE356"/>
  <c r="T356"/>
  <c r="R356"/>
  <c r="P356"/>
  <c r="BI355"/>
  <c r="BH355"/>
  <c r="BG355"/>
  <c r="BE355"/>
  <c r="T355"/>
  <c r="R355"/>
  <c r="P355"/>
  <c r="BI354"/>
  <c r="BH354"/>
  <c r="BG354"/>
  <c r="BE354"/>
  <c r="T354"/>
  <c r="R354"/>
  <c r="P354"/>
  <c r="BI353"/>
  <c r="BH353"/>
  <c r="BG353"/>
  <c r="BE353"/>
  <c r="T353"/>
  <c r="R353"/>
  <c r="P353"/>
  <c r="BI351"/>
  <c r="BH351"/>
  <c r="BG351"/>
  <c r="BE351"/>
  <c r="T351"/>
  <c r="R351"/>
  <c r="P351"/>
  <c r="BI350"/>
  <c r="BH350"/>
  <c r="BG350"/>
  <c r="BE350"/>
  <c r="T350"/>
  <c r="R350"/>
  <c r="P350"/>
  <c r="BI349"/>
  <c r="BH349"/>
  <c r="BG349"/>
  <c r="BE349"/>
  <c r="T349"/>
  <c r="R349"/>
  <c r="P349"/>
  <c r="BI348"/>
  <c r="BH348"/>
  <c r="BG348"/>
  <c r="BE348"/>
  <c r="T348"/>
  <c r="R348"/>
  <c r="P348"/>
  <c r="BI347"/>
  <c r="BH347"/>
  <c r="BG347"/>
  <c r="BE347"/>
  <c r="T347"/>
  <c r="R347"/>
  <c r="P347"/>
  <c r="BI346"/>
  <c r="BH346"/>
  <c r="BG346"/>
  <c r="BE346"/>
  <c r="T346"/>
  <c r="R346"/>
  <c r="P346"/>
  <c r="BI345"/>
  <c r="BH345"/>
  <c r="BG345"/>
  <c r="BE345"/>
  <c r="T345"/>
  <c r="R345"/>
  <c r="P345"/>
  <c r="BI344"/>
  <c r="BH344"/>
  <c r="BG344"/>
  <c r="BE344"/>
  <c r="T344"/>
  <c r="R344"/>
  <c r="P344"/>
  <c r="BI343"/>
  <c r="BH343"/>
  <c r="BG343"/>
  <c r="BE343"/>
  <c r="T343"/>
  <c r="R343"/>
  <c r="P343"/>
  <c r="BI342"/>
  <c r="BH342"/>
  <c r="BG342"/>
  <c r="BE342"/>
  <c r="T342"/>
  <c r="R342"/>
  <c r="P342"/>
  <c r="BI341"/>
  <c r="BH341"/>
  <c r="BG341"/>
  <c r="BE341"/>
  <c r="T341"/>
  <c r="R341"/>
  <c r="P341"/>
  <c r="BI340"/>
  <c r="BH340"/>
  <c r="BG340"/>
  <c r="BE340"/>
  <c r="T340"/>
  <c r="R340"/>
  <c r="P340"/>
  <c r="BI339"/>
  <c r="BH339"/>
  <c r="BG339"/>
  <c r="BE339"/>
  <c r="T339"/>
  <c r="R339"/>
  <c r="P339"/>
  <c r="BI338"/>
  <c r="BH338"/>
  <c r="BG338"/>
  <c r="BE338"/>
  <c r="T338"/>
  <c r="R338"/>
  <c r="P338"/>
  <c r="BI337"/>
  <c r="BH337"/>
  <c r="BG337"/>
  <c r="BE337"/>
  <c r="T337"/>
  <c r="R337"/>
  <c r="P337"/>
  <c r="BI336"/>
  <c r="BH336"/>
  <c r="BG336"/>
  <c r="BE336"/>
  <c r="T336"/>
  <c r="R336"/>
  <c r="P336"/>
  <c r="BI335"/>
  <c r="BH335"/>
  <c r="BG335"/>
  <c r="BE335"/>
  <c r="T335"/>
  <c r="R335"/>
  <c r="P335"/>
  <c r="BI334"/>
  <c r="BH334"/>
  <c r="BG334"/>
  <c r="BE334"/>
  <c r="T334"/>
  <c r="R334"/>
  <c r="P334"/>
  <c r="BI333"/>
  <c r="BH333"/>
  <c r="BG333"/>
  <c r="BE333"/>
  <c r="T333"/>
  <c r="R333"/>
  <c r="P333"/>
  <c r="BI332"/>
  <c r="BH332"/>
  <c r="BG332"/>
  <c r="BE332"/>
  <c r="T332"/>
  <c r="R332"/>
  <c r="P332"/>
  <c r="BI331"/>
  <c r="BH331"/>
  <c r="BG331"/>
  <c r="BE331"/>
  <c r="T331"/>
  <c r="R331"/>
  <c r="P331"/>
  <c r="BI330"/>
  <c r="BH330"/>
  <c r="BG330"/>
  <c r="BE330"/>
  <c r="T330"/>
  <c r="R330"/>
  <c r="P330"/>
  <c r="BI329"/>
  <c r="BH329"/>
  <c r="BG329"/>
  <c r="BE329"/>
  <c r="T329"/>
  <c r="R329"/>
  <c r="P329"/>
  <c r="BI328"/>
  <c r="BH328"/>
  <c r="BG328"/>
  <c r="BE328"/>
  <c r="T328"/>
  <c r="R328"/>
  <c r="P328"/>
  <c r="BI327"/>
  <c r="BH327"/>
  <c r="BG327"/>
  <c r="BE327"/>
  <c r="T327"/>
  <c r="R327"/>
  <c r="P327"/>
  <c r="BI326"/>
  <c r="BH326"/>
  <c r="BG326"/>
  <c r="BE326"/>
  <c r="T326"/>
  <c r="R326"/>
  <c r="P326"/>
  <c r="BI325"/>
  <c r="BH325"/>
  <c r="BG325"/>
  <c r="BE325"/>
  <c r="T325"/>
  <c r="R325"/>
  <c r="P325"/>
  <c r="BI324"/>
  <c r="BH324"/>
  <c r="BG324"/>
  <c r="BE324"/>
  <c r="T324"/>
  <c r="R324"/>
  <c r="P324"/>
  <c r="BI323"/>
  <c r="BH323"/>
  <c r="BG323"/>
  <c r="BE323"/>
  <c r="T323"/>
  <c r="R323"/>
  <c r="P323"/>
  <c r="BI322"/>
  <c r="BH322"/>
  <c r="BG322"/>
  <c r="BE322"/>
  <c r="T322"/>
  <c r="R322"/>
  <c r="P322"/>
  <c r="BI321"/>
  <c r="BH321"/>
  <c r="BG321"/>
  <c r="BE321"/>
  <c r="T321"/>
  <c r="R321"/>
  <c r="P321"/>
  <c r="BI320"/>
  <c r="BH320"/>
  <c r="BG320"/>
  <c r="BE320"/>
  <c r="T320"/>
  <c r="R320"/>
  <c r="P320"/>
  <c r="BI319"/>
  <c r="BH319"/>
  <c r="BG319"/>
  <c r="BE319"/>
  <c r="T319"/>
  <c r="R319"/>
  <c r="P319"/>
  <c r="BI318"/>
  <c r="BH318"/>
  <c r="BG318"/>
  <c r="BE318"/>
  <c r="T318"/>
  <c r="R318"/>
  <c r="P318"/>
  <c r="BI317"/>
  <c r="BH317"/>
  <c r="BG317"/>
  <c r="BE317"/>
  <c r="T317"/>
  <c r="R317"/>
  <c r="P317"/>
  <c r="BI316"/>
  <c r="BH316"/>
  <c r="BG316"/>
  <c r="BE316"/>
  <c r="T316"/>
  <c r="R316"/>
  <c r="P316"/>
  <c r="BI315"/>
  <c r="BH315"/>
  <c r="BG315"/>
  <c r="BE315"/>
  <c r="T315"/>
  <c r="R315"/>
  <c r="P315"/>
  <c r="BI314"/>
  <c r="BH314"/>
  <c r="BG314"/>
  <c r="BE314"/>
  <c r="T314"/>
  <c r="R314"/>
  <c r="P314"/>
  <c r="BI313"/>
  <c r="BH313"/>
  <c r="BG313"/>
  <c r="BE313"/>
  <c r="T313"/>
  <c r="R313"/>
  <c r="P313"/>
  <c r="BI312"/>
  <c r="BH312"/>
  <c r="BG312"/>
  <c r="BE312"/>
  <c r="T312"/>
  <c r="R312"/>
  <c r="P312"/>
  <c r="BI311"/>
  <c r="BH311"/>
  <c r="BG311"/>
  <c r="BE311"/>
  <c r="T311"/>
  <c r="R311"/>
  <c r="P311"/>
  <c r="BI310"/>
  <c r="BH310"/>
  <c r="BG310"/>
  <c r="BE310"/>
  <c r="T310"/>
  <c r="R310"/>
  <c r="P310"/>
  <c r="BI309"/>
  <c r="BH309"/>
  <c r="BG309"/>
  <c r="BE309"/>
  <c r="T309"/>
  <c r="R309"/>
  <c r="P309"/>
  <c r="BI308"/>
  <c r="BH308"/>
  <c r="BG308"/>
  <c r="BE308"/>
  <c r="T308"/>
  <c r="R308"/>
  <c r="P308"/>
  <c r="BI307"/>
  <c r="BH307"/>
  <c r="BG307"/>
  <c r="BE307"/>
  <c r="T307"/>
  <c r="R307"/>
  <c r="P307"/>
  <c r="BI306"/>
  <c r="BH306"/>
  <c r="BG306"/>
  <c r="BE306"/>
  <c r="T306"/>
  <c r="R306"/>
  <c r="P306"/>
  <c r="BI305"/>
  <c r="BH305"/>
  <c r="BG305"/>
  <c r="BE305"/>
  <c r="T305"/>
  <c r="R305"/>
  <c r="P305"/>
  <c r="BI304"/>
  <c r="BH304"/>
  <c r="BG304"/>
  <c r="BE304"/>
  <c r="T304"/>
  <c r="R304"/>
  <c r="P304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300"/>
  <c r="BH300"/>
  <c r="BG300"/>
  <c r="BE300"/>
  <c r="T300"/>
  <c r="R300"/>
  <c r="P300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6"/>
  <c r="BH296"/>
  <c r="BG296"/>
  <c r="BE296"/>
  <c r="T296"/>
  <c r="R296"/>
  <c r="P296"/>
  <c r="BI295"/>
  <c r="BH295"/>
  <c r="BG295"/>
  <c r="BE295"/>
  <c r="T295"/>
  <c r="R295"/>
  <c r="P295"/>
  <c r="BI294"/>
  <c r="BH294"/>
  <c r="BG294"/>
  <c r="BE294"/>
  <c r="T294"/>
  <c r="R294"/>
  <c r="P294"/>
  <c r="BI293"/>
  <c r="BH293"/>
  <c r="BG293"/>
  <c r="BE293"/>
  <c r="T293"/>
  <c r="R293"/>
  <c r="P293"/>
  <c r="BI292"/>
  <c r="BH292"/>
  <c r="BG292"/>
  <c r="BE292"/>
  <c r="T292"/>
  <c r="R292"/>
  <c r="P292"/>
  <c r="BI291"/>
  <c r="BH291"/>
  <c r="BG291"/>
  <c r="BE291"/>
  <c r="T291"/>
  <c r="R291"/>
  <c r="P291"/>
  <c r="BI290"/>
  <c r="BH290"/>
  <c r="BG290"/>
  <c r="BE290"/>
  <c r="T290"/>
  <c r="R290"/>
  <c r="P290"/>
  <c r="BI289"/>
  <c r="BH289"/>
  <c r="BG289"/>
  <c r="BE289"/>
  <c r="T289"/>
  <c r="R289"/>
  <c r="P289"/>
  <c r="BI288"/>
  <c r="BH288"/>
  <c r="BG288"/>
  <c r="BE288"/>
  <c r="T288"/>
  <c r="R288"/>
  <c r="P288"/>
  <c r="BI287"/>
  <c r="BH287"/>
  <c r="BG287"/>
  <c r="BE287"/>
  <c r="T287"/>
  <c r="R287"/>
  <c r="P287"/>
  <c r="BI286"/>
  <c r="BH286"/>
  <c r="BG286"/>
  <c r="BE286"/>
  <c r="T286"/>
  <c r="R286"/>
  <c r="P286"/>
  <c r="BI285"/>
  <c r="BH285"/>
  <c r="BG285"/>
  <c r="BE285"/>
  <c r="T285"/>
  <c r="R285"/>
  <c r="P285"/>
  <c r="BI284"/>
  <c r="BH284"/>
  <c r="BG284"/>
  <c r="BE284"/>
  <c r="T284"/>
  <c r="R284"/>
  <c r="P284"/>
  <c r="BI283"/>
  <c r="BH283"/>
  <c r="BG283"/>
  <c r="BE283"/>
  <c r="T283"/>
  <c r="R283"/>
  <c r="P283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J135"/>
  <c r="J134"/>
  <c r="F134"/>
  <c r="F132"/>
  <c r="E130"/>
  <c r="BI117"/>
  <c r="BH117"/>
  <c r="BG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J92"/>
  <c r="J91"/>
  <c r="F91"/>
  <c r="F89"/>
  <c r="E87"/>
  <c r="J18"/>
  <c r="E18"/>
  <c r="F92"/>
  <c r="J17"/>
  <c r="J12"/>
  <c r="J132"/>
  <c r="E7"/>
  <c r="E128"/>
  <c i="4" r="J41"/>
  <c r="J40"/>
  <c i="1" r="AY98"/>
  <c i="4" r="J39"/>
  <c i="1" r="AX98"/>
  <c i="4"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J130"/>
  <c r="J129"/>
  <c r="F129"/>
  <c r="F127"/>
  <c r="E125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J94"/>
  <c r="J93"/>
  <c r="F93"/>
  <c r="F91"/>
  <c r="E89"/>
  <c r="J20"/>
  <c r="E20"/>
  <c r="F94"/>
  <c r="J19"/>
  <c r="J14"/>
  <c r="J91"/>
  <c r="E7"/>
  <c r="E85"/>
  <c i="3" r="J41"/>
  <c r="J40"/>
  <c i="1" r="AY97"/>
  <c i="3" r="J39"/>
  <c i="1" r="AX97"/>
  <c i="3" r="BI165"/>
  <c r="BH165"/>
  <c r="BG165"/>
  <c r="BE165"/>
  <c r="T165"/>
  <c r="T164"/>
  <c r="R165"/>
  <c r="R164"/>
  <c r="P165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30"/>
  <c r="J129"/>
  <c r="F129"/>
  <c r="F127"/>
  <c r="E125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J94"/>
  <c r="J93"/>
  <c r="F93"/>
  <c r="F91"/>
  <c r="E89"/>
  <c r="J20"/>
  <c r="E20"/>
  <c r="F130"/>
  <c r="J19"/>
  <c r="J14"/>
  <c r="J127"/>
  <c r="E7"/>
  <c r="E121"/>
  <c i="1" r="AX96"/>
  <c i="2" r="J41"/>
  <c r="J40"/>
  <c i="1" r="AY96"/>
  <c i="2" r="J39"/>
  <c r="BI208"/>
  <c r="BH208"/>
  <c r="BG208"/>
  <c r="BE208"/>
  <c r="T208"/>
  <c r="T207"/>
  <c r="R208"/>
  <c r="R207"/>
  <c r="P208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89"/>
  <c r="BH189"/>
  <c r="BG189"/>
  <c r="BE189"/>
  <c r="T189"/>
  <c r="T188"/>
  <c r="R189"/>
  <c r="R188"/>
  <c r="P189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J136"/>
  <c r="J135"/>
  <c r="F135"/>
  <c r="F133"/>
  <c r="E131"/>
  <c r="BI116"/>
  <c r="BH116"/>
  <c r="BG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J94"/>
  <c r="J93"/>
  <c r="F93"/>
  <c r="F91"/>
  <c r="E89"/>
  <c r="J20"/>
  <c r="E20"/>
  <c r="F94"/>
  <c r="J19"/>
  <c r="J14"/>
  <c r="J133"/>
  <c r="E7"/>
  <c r="E85"/>
  <c i="1" r="L90"/>
  <c r="AM90"/>
  <c r="AM89"/>
  <c r="L89"/>
  <c r="AM87"/>
  <c r="L87"/>
  <c r="L85"/>
  <c r="L84"/>
  <c i="2" r="J192"/>
  <c r="J199"/>
  <c r="J162"/>
  <c r="BK170"/>
  <c r="BK203"/>
  <c r="BK191"/>
  <c r="BK184"/>
  <c r="BK205"/>
  <c r="J148"/>
  <c r="J172"/>
  <c r="J186"/>
  <c i="3" r="J152"/>
  <c r="J142"/>
  <c r="BK160"/>
  <c r="J146"/>
  <c r="J141"/>
  <c i="4" r="BK153"/>
  <c r="BK142"/>
  <c r="BK154"/>
  <c r="BK164"/>
  <c r="J150"/>
  <c i="5" r="J403"/>
  <c r="J347"/>
  <c r="BK252"/>
  <c r="J177"/>
  <c r="J358"/>
  <c r="J298"/>
  <c r="BK269"/>
  <c r="BK174"/>
  <c r="BK379"/>
  <c r="J320"/>
  <c r="J215"/>
  <c r="J156"/>
  <c r="BK330"/>
  <c r="BK276"/>
  <c r="BK238"/>
  <c r="J396"/>
  <c r="BK351"/>
  <c r="BK246"/>
  <c r="BK163"/>
  <c r="J381"/>
  <c r="J349"/>
  <c r="J279"/>
  <c r="J173"/>
  <c r="J399"/>
  <c r="BK263"/>
  <c r="J213"/>
  <c r="J167"/>
  <c r="J149"/>
  <c r="BK341"/>
  <c r="J248"/>
  <c r="J211"/>
  <c r="J400"/>
  <c r="J316"/>
  <c r="J292"/>
  <c r="BK223"/>
  <c r="J218"/>
  <c r="J386"/>
  <c r="J318"/>
  <c r="BK283"/>
  <c r="J260"/>
  <c r="J204"/>
  <c r="J184"/>
  <c r="J145"/>
  <c r="BK365"/>
  <c r="BK320"/>
  <c r="J301"/>
  <c r="BK209"/>
  <c r="BK179"/>
  <c r="BK144"/>
  <c r="BK288"/>
  <c r="BK261"/>
  <c r="J153"/>
  <c i="6" r="J140"/>
  <c r="BK150"/>
  <c r="BK149"/>
  <c i="7" r="J149"/>
  <c r="J155"/>
  <c r="BK145"/>
  <c r="BK154"/>
  <c i="8" r="BK133"/>
  <c r="BK129"/>
  <c i="2" r="BK176"/>
  <c r="BK168"/>
  <c i="3" r="BK165"/>
  <c r="J150"/>
  <c r="J154"/>
  <c r="BK136"/>
  <c r="BK163"/>
  <c r="BK144"/>
  <c i="4" r="J157"/>
  <c r="J164"/>
  <c r="BK160"/>
  <c r="BK146"/>
  <c r="J147"/>
  <c r="BK148"/>
  <c r="J152"/>
  <c r="J142"/>
  <c i="5" r="J346"/>
  <c r="J266"/>
  <c r="BK190"/>
  <c r="BK392"/>
  <c r="BK344"/>
  <c r="J291"/>
  <c r="J212"/>
  <c r="BK388"/>
  <c r="J332"/>
  <c r="BK302"/>
  <c r="J231"/>
  <c r="BK160"/>
  <c r="BK342"/>
  <c r="J286"/>
  <c r="J256"/>
  <c r="BK192"/>
  <c r="J376"/>
  <c r="BK290"/>
  <c r="J170"/>
  <c r="BK322"/>
  <c r="BK256"/>
  <c r="J240"/>
  <c r="BK189"/>
  <c r="J379"/>
  <c r="J310"/>
  <c r="BK284"/>
  <c r="BK220"/>
  <c r="BK159"/>
  <c r="BK348"/>
  <c r="BK300"/>
  <c r="BK281"/>
  <c r="J245"/>
  <c r="BK197"/>
  <c r="BK180"/>
  <c r="J141"/>
  <c r="BK364"/>
  <c r="J329"/>
  <c r="BK271"/>
  <c r="J199"/>
  <c r="BK157"/>
  <c r="J345"/>
  <c r="J275"/>
  <c r="BK194"/>
  <c i="6" r="BK144"/>
  <c i="7" r="J141"/>
  <c r="J154"/>
  <c r="BK152"/>
  <c r="J145"/>
  <c i="8" r="J134"/>
  <c i="2" r="BK201"/>
  <c r="J185"/>
  <c r="J202"/>
  <c r="J152"/>
  <c r="BK178"/>
  <c r="J171"/>
  <c r="J161"/>
  <c i="1" r="AS95"/>
  <c i="2" r="J147"/>
  <c r="BK174"/>
  <c r="J164"/>
  <c i="3" r="BK149"/>
  <c r="J135"/>
  <c r="J162"/>
  <c r="J140"/>
  <c i="4" r="J161"/>
  <c r="J156"/>
  <c r="BK155"/>
  <c r="J139"/>
  <c r="BK162"/>
  <c r="J154"/>
  <c r="J145"/>
  <c i="5" r="BK359"/>
  <c r="J287"/>
  <c r="BK231"/>
  <c r="BK391"/>
  <c r="BK350"/>
  <c r="BK285"/>
  <c r="BK264"/>
  <c r="BK208"/>
  <c r="BK335"/>
  <c r="J313"/>
  <c r="J259"/>
  <c r="BK172"/>
  <c r="J353"/>
  <c r="J326"/>
  <c r="J272"/>
  <c r="J191"/>
  <c r="J357"/>
  <c r="J258"/>
  <c r="BK178"/>
  <c r="BK376"/>
  <c r="J328"/>
  <c r="BK278"/>
  <c r="J180"/>
  <c r="BK373"/>
  <c r="J238"/>
  <c r="J201"/>
  <c r="BK183"/>
  <c r="BK161"/>
  <c r="J395"/>
  <c r="BK232"/>
  <c r="BK176"/>
  <c r="J340"/>
  <c r="J289"/>
  <c r="J220"/>
  <c r="J158"/>
  <c r="J334"/>
  <c r="J295"/>
  <c r="BK266"/>
  <c r="BK206"/>
  <c r="J179"/>
  <c r="J372"/>
  <c r="J330"/>
  <c r="BK297"/>
  <c r="BK205"/>
  <c r="J176"/>
  <c r="BK316"/>
  <c r="J276"/>
  <c r="BK259"/>
  <c r="BK150"/>
  <c i="6" r="J147"/>
  <c r="J148"/>
  <c r="BK151"/>
  <c i="7" r="BK142"/>
  <c r="BK156"/>
  <c r="J150"/>
  <c r="J139"/>
  <c r="J142"/>
  <c i="8" r="J129"/>
  <c i="2" r="J189"/>
  <c r="J170"/>
  <c r="J153"/>
  <c r="J168"/>
  <c r="J198"/>
  <c r="J208"/>
  <c r="BK162"/>
  <c r="J155"/>
  <c r="J160"/>
  <c r="BK158"/>
  <c r="BK152"/>
  <c r="BK175"/>
  <c r="J150"/>
  <c i="3" r="BK135"/>
  <c r="J139"/>
  <c r="J155"/>
  <c r="J163"/>
  <c r="BK158"/>
  <c r="J138"/>
  <c i="4" r="J146"/>
  <c r="BK161"/>
  <c r="BK147"/>
  <c r="BK138"/>
  <c r="BK151"/>
  <c r="BK152"/>
  <c i="5" r="BK378"/>
  <c r="J273"/>
  <c r="J237"/>
  <c r="BK397"/>
  <c r="J356"/>
  <c r="J309"/>
  <c r="BK270"/>
  <c r="J175"/>
  <c r="J391"/>
  <c r="J196"/>
  <c r="J151"/>
  <c r="J373"/>
  <c r="J342"/>
  <c r="J280"/>
  <c r="J209"/>
  <c r="J162"/>
  <c r="J325"/>
  <c r="BK239"/>
  <c r="J192"/>
  <c r="BK182"/>
  <c r="J157"/>
  <c r="BK367"/>
  <c r="J262"/>
  <c r="J222"/>
  <c r="BK187"/>
  <c r="J369"/>
  <c r="J315"/>
  <c r="BK257"/>
  <c r="BK219"/>
  <c r="BK396"/>
  <c r="J363"/>
  <c r="BK313"/>
  <c r="BK280"/>
  <c r="BK240"/>
  <c r="BK196"/>
  <c r="J143"/>
  <c r="BK368"/>
  <c r="BK333"/>
  <c r="J312"/>
  <c r="J265"/>
  <c r="J182"/>
  <c r="J355"/>
  <c r="BK287"/>
  <c r="J223"/>
  <c i="6" r="BK139"/>
  <c r="BK142"/>
  <c r="BK140"/>
  <c r="J152"/>
  <c i="7" r="BK157"/>
  <c r="J159"/>
  <c r="BK147"/>
  <c r="J148"/>
  <c i="8" r="J132"/>
  <c i="2" r="J174"/>
  <c r="J201"/>
  <c r="BK165"/>
  <c r="J183"/>
  <c r="J158"/>
  <c r="J176"/>
  <c r="J178"/>
  <c r="BK183"/>
  <c r="BK192"/>
  <c r="BK155"/>
  <c r="BK182"/>
  <c r="J197"/>
  <c i="3" r="J158"/>
  <c r="BK156"/>
  <c r="BK161"/>
  <c r="J165"/>
  <c r="J157"/>
  <c r="BK143"/>
  <c i="4" r="J140"/>
  <c r="J158"/>
  <c r="BK159"/>
  <c r="BK140"/>
  <c r="BK141"/>
  <c r="BK139"/>
  <c r="BK144"/>
  <c i="5" r="BK381"/>
  <c r="BK337"/>
  <c r="J244"/>
  <c r="BK181"/>
  <c r="BK380"/>
  <c r="BK311"/>
  <c r="BK273"/>
  <c r="BK236"/>
  <c r="BK173"/>
  <c r="BK338"/>
  <c r="J323"/>
  <c r="BK299"/>
  <c r="J200"/>
  <c r="J365"/>
  <c r="BK329"/>
  <c r="J277"/>
  <c r="BK253"/>
  <c r="J402"/>
  <c r="BK332"/>
  <c r="J224"/>
  <c r="BK153"/>
  <c r="BK402"/>
  <c r="J360"/>
  <c r="BK304"/>
  <c r="BK235"/>
  <c r="J171"/>
  <c r="BK326"/>
  <c r="BK227"/>
  <c r="BK185"/>
  <c r="BK164"/>
  <c r="BK399"/>
  <c r="J249"/>
  <c r="BK226"/>
  <c r="BK202"/>
  <c r="BK166"/>
  <c r="BK325"/>
  <c r="J288"/>
  <c r="J219"/>
  <c r="BK398"/>
  <c r="BK343"/>
  <c r="BK306"/>
  <c r="BK279"/>
  <c r="J233"/>
  <c r="J189"/>
  <c r="J159"/>
  <c r="BK374"/>
  <c r="BK334"/>
  <c r="BK296"/>
  <c r="J194"/>
  <c r="BK145"/>
  <c r="BK308"/>
  <c r="J270"/>
  <c r="BK234"/>
  <c r="BK151"/>
  <c i="6" r="BK143"/>
  <c r="J149"/>
  <c r="J143"/>
  <c i="7" r="J147"/>
  <c r="BK140"/>
  <c r="BK149"/>
  <c r="J152"/>
  <c i="8" r="BK134"/>
  <c i="2" r="BK199"/>
  <c r="J182"/>
  <c r="BK193"/>
  <c r="BK143"/>
  <c r="J143"/>
  <c r="BK147"/>
  <c r="J203"/>
  <c r="BK145"/>
  <c r="BK185"/>
  <c r="BK151"/>
  <c r="BK195"/>
  <c r="J149"/>
  <c i="3" r="J153"/>
  <c r="BK145"/>
  <c r="J156"/>
  <c r="BK138"/>
  <c r="J145"/>
  <c i="4" r="J162"/>
  <c r="J136"/>
  <c r="BK158"/>
  <c r="J144"/>
  <c r="J153"/>
  <c r="J148"/>
  <c r="BK137"/>
  <c i="5" r="BK356"/>
  <c r="J264"/>
  <c r="BK355"/>
  <c r="BK324"/>
  <c r="BK258"/>
  <c r="J197"/>
  <c r="BK387"/>
  <c r="BK307"/>
  <c r="BK222"/>
  <c r="J150"/>
  <c r="J362"/>
  <c r="BK323"/>
  <c r="BK277"/>
  <c r="J186"/>
  <c r="J392"/>
  <c r="BK289"/>
  <c r="BK204"/>
  <c r="J181"/>
  <c r="J160"/>
  <c r="BK346"/>
  <c r="J250"/>
  <c r="BK215"/>
  <c r="BK188"/>
  <c r="J339"/>
  <c r="J293"/>
  <c r="BK225"/>
  <c r="J168"/>
  <c r="BK383"/>
  <c r="J296"/>
  <c r="J278"/>
  <c r="BK217"/>
  <c r="J195"/>
  <c r="J144"/>
  <c r="BK347"/>
  <c r="J303"/>
  <c r="BK207"/>
  <c r="BK170"/>
  <c r="J350"/>
  <c r="J282"/>
  <c r="BK260"/>
  <c i="6" r="BK145"/>
  <c r="J145"/>
  <c r="BK141"/>
  <c r="J144"/>
  <c i="7" r="J153"/>
  <c i="2" r="BK187"/>
  <c r="J156"/>
  <c r="BK179"/>
  <c r="BK202"/>
  <c r="J196"/>
  <c r="J180"/>
  <c r="BK172"/>
  <c r="J191"/>
  <c r="BK154"/>
  <c r="BK196"/>
  <c r="BK163"/>
  <c i="3" r="BK147"/>
  <c r="J159"/>
  <c r="BK155"/>
  <c r="BK139"/>
  <c r="BK137"/>
  <c r="J137"/>
  <c i="4" r="BK163"/>
  <c r="BK157"/>
  <c r="J165"/>
  <c r="BK165"/>
  <c r="BK156"/>
  <c r="J151"/>
  <c i="5" r="BK400"/>
  <c r="J333"/>
  <c r="J257"/>
  <c r="J398"/>
  <c r="BK363"/>
  <c r="BK310"/>
  <c r="J271"/>
  <c r="BK228"/>
  <c r="BK401"/>
  <c r="J337"/>
  <c r="J314"/>
  <c r="J228"/>
  <c r="J142"/>
  <c r="J331"/>
  <c r="BK268"/>
  <c r="BK212"/>
  <c r="J378"/>
  <c r="BK345"/>
  <c r="J236"/>
  <c r="J383"/>
  <c r="J343"/>
  <c r="J283"/>
  <c r="BK244"/>
  <c r="J374"/>
  <c r="BK254"/>
  <c r="BK191"/>
  <c r="BK158"/>
  <c r="J380"/>
  <c r="BK251"/>
  <c r="BK237"/>
  <c r="J205"/>
  <c r="BK353"/>
  <c r="J304"/>
  <c r="BK224"/>
  <c r="J164"/>
  <c r="BK375"/>
  <c r="BK314"/>
  <c r="BK265"/>
  <c r="BK229"/>
  <c r="J185"/>
  <c r="BK146"/>
  <c r="BK371"/>
  <c r="J335"/>
  <c r="BK275"/>
  <c r="J206"/>
  <c r="BK154"/>
  <c r="BK305"/>
  <c r="J267"/>
  <c r="J152"/>
  <c i="6" r="J150"/>
  <c r="J151"/>
  <c r="BK152"/>
  <c i="7" r="BK159"/>
  <c r="BK150"/>
  <c r="J140"/>
  <c r="J157"/>
  <c r="BK139"/>
  <c i="8" r="J133"/>
  <c i="2" r="BK204"/>
  <c r="BK166"/>
  <c r="J166"/>
  <c r="BK171"/>
  <c r="J206"/>
  <c r="J200"/>
  <c r="BK208"/>
  <c r="BK198"/>
  <c r="BK200"/>
  <c r="BK160"/>
  <c r="J146"/>
  <c r="BK164"/>
  <c i="3" r="BK154"/>
  <c r="J149"/>
  <c r="BK148"/>
  <c r="BK142"/>
  <c r="J143"/>
  <c r="BK152"/>
  <c r="J144"/>
  <c r="F40"/>
  <c i="5" r="BK286"/>
  <c r="J188"/>
  <c r="J375"/>
  <c r="J308"/>
  <c r="BK272"/>
  <c r="J229"/>
  <c r="BK403"/>
  <c r="BK336"/>
  <c r="BK319"/>
  <c r="J232"/>
  <c r="J161"/>
  <c r="J348"/>
  <c r="BK292"/>
  <c r="J254"/>
  <c r="BK193"/>
  <c r="BK377"/>
  <c r="J341"/>
  <c r="J261"/>
  <c r="J169"/>
  <c r="BK149"/>
  <c r="J367"/>
  <c r="BK315"/>
  <c r="BK245"/>
  <c r="J172"/>
  <c r="BK143"/>
  <c r="J302"/>
  <c r="J226"/>
  <c r="J190"/>
  <c r="BK165"/>
  <c r="BK369"/>
  <c r="J290"/>
  <c r="J241"/>
  <c r="J203"/>
  <c i="2" r="J205"/>
  <c r="J163"/>
  <c r="J187"/>
  <c r="BK144"/>
  <c r="BK156"/>
  <c r="J159"/>
  <c r="BK149"/>
  <c r="J175"/>
  <c r="BK159"/>
  <c r="BK180"/>
  <c r="J145"/>
  <c r="BK173"/>
  <c r="J195"/>
  <c i="3" r="BK150"/>
  <c r="BK162"/>
  <c r="BK157"/>
  <c r="BK153"/>
  <c r="J161"/>
  <c r="J147"/>
  <c i="4" r="J163"/>
  <c r="BK150"/>
  <c r="J141"/>
  <c r="J137"/>
  <c r="BK143"/>
  <c i="5" r="J393"/>
  <c r="BK295"/>
  <c r="J242"/>
  <c r="J401"/>
  <c r="BK362"/>
  <c r="J300"/>
  <c r="BK267"/>
  <c r="J394"/>
  <c r="BK321"/>
  <c r="BK262"/>
  <c r="BK162"/>
  <c r="J351"/>
  <c r="BK327"/>
  <c r="J269"/>
  <c r="BK233"/>
  <c r="J354"/>
  <c r="J306"/>
  <c r="BK177"/>
  <c r="BK148"/>
  <c r="J361"/>
  <c r="BK312"/>
  <c r="J214"/>
  <c r="J148"/>
  <c r="J321"/>
  <c r="J225"/>
  <c r="J187"/>
  <c r="J163"/>
  <c r="BK317"/>
  <c r="BK242"/>
  <c r="J198"/>
  <c r="BK357"/>
  <c r="J305"/>
  <c r="J239"/>
  <c r="J174"/>
  <c r="J387"/>
  <c r="J324"/>
  <c r="BK282"/>
  <c r="BK248"/>
  <c r="J193"/>
  <c r="J166"/>
  <c r="J370"/>
  <c r="J359"/>
  <c r="J319"/>
  <c r="J251"/>
  <c r="J183"/>
  <c r="BK156"/>
  <c r="J344"/>
  <c r="J274"/>
  <c r="J252"/>
  <c r="J154"/>
  <c i="6" r="J141"/>
  <c r="J146"/>
  <c r="J142"/>
  <c r="BK147"/>
  <c i="7" r="BK148"/>
  <c r="BK153"/>
  <c r="J144"/>
  <c r="BK143"/>
  <c i="8" r="BK131"/>
  <c i="5" r="BK361"/>
  <c r="BK318"/>
  <c r="J217"/>
  <c r="J202"/>
  <c r="BK171"/>
  <c r="J327"/>
  <c r="J281"/>
  <c r="BK213"/>
  <c r="BK141"/>
  <c i="6" r="BK146"/>
  <c r="J139"/>
  <c r="BK148"/>
  <c i="7" r="J143"/>
  <c r="BK141"/>
  <c r="BK155"/>
  <c i="8" r="J130"/>
  <c i="2" r="BK206"/>
  <c r="BK189"/>
  <c r="J154"/>
  <c r="BK167"/>
  <c r="BK186"/>
  <c r="BK150"/>
  <c r="BK148"/>
  <c r="BK161"/>
  <c r="J157"/>
  <c r="BK197"/>
  <c r="BK142"/>
  <c r="J165"/>
  <c r="J167"/>
  <c i="3" r="J136"/>
  <c i="5" r="J397"/>
  <c r="BK294"/>
  <c r="BK241"/>
  <c r="BK393"/>
  <c r="BK349"/>
  <c r="BK274"/>
  <c r="BK250"/>
  <c r="J155"/>
  <c r="BK331"/>
  <c r="BK301"/>
  <c r="BK184"/>
  <c r="BK366"/>
  <c r="BK328"/>
  <c r="J263"/>
  <c r="BK211"/>
  <c r="BK386"/>
  <c r="J338"/>
  <c r="BK247"/>
  <c r="BK152"/>
  <c r="J371"/>
  <c r="J299"/>
  <c r="J207"/>
  <c r="J146"/>
  <c r="BK293"/>
  <c r="BK199"/>
  <c r="BK175"/>
  <c r="BK155"/>
  <c r="J368"/>
  <c r="J268"/>
  <c r="J227"/>
  <c r="BK195"/>
  <c r="BK358"/>
  <c r="J294"/>
  <c r="J253"/>
  <c r="BK218"/>
  <c r="BK395"/>
  <c r="BK339"/>
  <c r="J284"/>
  <c r="J247"/>
  <c r="BK198"/>
  <c r="BK168"/>
  <c r="BK142"/>
  <c r="BK360"/>
  <c r="J317"/>
  <c r="BK210"/>
  <c i="7" r="BK151"/>
  <c r="J156"/>
  <c r="BK144"/>
  <c i="8" r="J131"/>
  <c i="1" r="AS101"/>
  <c i="2" r="J173"/>
  <c r="J142"/>
  <c r="J204"/>
  <c r="J184"/>
  <c r="J144"/>
  <c r="BK146"/>
  <c r="BK157"/>
  <c r="BK153"/>
  <c r="J193"/>
  <c r="J151"/>
  <c r="J179"/>
  <c i="3" r="BK141"/>
  <c r="J160"/>
  <c r="J148"/>
  <c r="BK140"/>
  <c r="BK146"/>
  <c r="BK159"/>
  <c i="4" r="BK145"/>
  <c r="J138"/>
  <c r="J159"/>
  <c r="BK136"/>
  <c r="J155"/>
  <c r="J160"/>
  <c r="J143"/>
  <c i="5" r="J377"/>
  <c r="J297"/>
  <c r="BK243"/>
  <c r="BK147"/>
  <c r="J364"/>
  <c r="J307"/>
  <c r="J235"/>
  <c r="J165"/>
  <c r="J366"/>
  <c r="J322"/>
  <c r="BK298"/>
  <c r="BK201"/>
  <c r="BK372"/>
  <c r="J147"/>
  <c r="BK303"/>
  <c r="J234"/>
  <c r="BK200"/>
  <c r="J178"/>
  <c r="BK370"/>
  <c r="BK291"/>
  <c r="J243"/>
  <c r="BK214"/>
  <c r="BK186"/>
  <c r="BK354"/>
  <c r="BK309"/>
  <c r="BK249"/>
  <c r="J210"/>
  <c r="J388"/>
  <c r="BK340"/>
  <c r="J285"/>
  <c r="J246"/>
  <c r="BK203"/>
  <c r="BK167"/>
  <c r="BK394"/>
  <c r="J336"/>
  <c r="J311"/>
  <c r="J208"/>
  <c r="BK169"/>
  <c i="7" r="J151"/>
  <c i="8" r="BK130"/>
  <c r="BK132"/>
  <c i="2" l="1" r="T141"/>
  <c r="P181"/>
  <c r="BK190"/>
  <c r="J190"/>
  <c r="J105"/>
  <c i="4" r="T149"/>
  <c r="T135"/>
  <c r="T134"/>
  <c r="T133"/>
  <c i="5" r="T140"/>
  <c r="P221"/>
  <c r="T352"/>
  <c r="P385"/>
  <c r="P384"/>
  <c i="2" r="BK141"/>
  <c r="J141"/>
  <c r="J100"/>
  <c r="R177"/>
  <c i="5" r="P140"/>
  <c r="BK221"/>
  <c r="J221"/>
  <c r="J100"/>
  <c r="P352"/>
  <c r="T385"/>
  <c r="T384"/>
  <c i="7" r="P138"/>
  <c i="2" r="R141"/>
  <c r="T177"/>
  <c r="P190"/>
  <c i="3" r="T151"/>
  <c r="T134"/>
  <c r="T133"/>
  <c i="5" r="R140"/>
  <c r="T216"/>
  <c r="R352"/>
  <c i="6" r="T138"/>
  <c r="T137"/>
  <c r="T136"/>
  <c i="7" r="R138"/>
  <c i="2" r="P141"/>
  <c r="BK177"/>
  <c r="J177"/>
  <c r="J102"/>
  <c r="P194"/>
  <c i="3" r="R151"/>
  <c r="R134"/>
  <c r="R133"/>
  <c i="4" r="BK149"/>
  <c r="J149"/>
  <c r="J101"/>
  <c i="5" r="BK255"/>
  <c r="J255"/>
  <c r="J102"/>
  <c r="P390"/>
  <c r="P389"/>
  <c i="6" r="R138"/>
  <c r="R137"/>
  <c r="R136"/>
  <c i="7" r="T146"/>
  <c i="2" r="R181"/>
  <c i="5" r="T255"/>
  <c i="2" r="BK181"/>
  <c r="J181"/>
  <c r="J103"/>
  <c r="T190"/>
  <c i="3" r="P151"/>
  <c r="P134"/>
  <c r="P133"/>
  <c i="1" r="AU97"/>
  <c i="4" r="R149"/>
  <c r="R135"/>
  <c r="R134"/>
  <c r="R133"/>
  <c i="5" r="P255"/>
  <c r="BK385"/>
  <c r="J385"/>
  <c r="J106"/>
  <c i="6" r="P138"/>
  <c r="P137"/>
  <c r="P136"/>
  <c i="1" r="AU102"/>
  <c i="7" r="R146"/>
  <c i="2" r="P169"/>
  <c r="R194"/>
  <c i="7" r="BK146"/>
  <c r="J146"/>
  <c r="J102"/>
  <c i="2" r="BK169"/>
  <c r="J169"/>
  <c r="J101"/>
  <c r="T181"/>
  <c i="3" r="BK151"/>
  <c r="J151"/>
  <c r="J100"/>
  <c i="5" r="BK230"/>
  <c r="J230"/>
  <c r="J101"/>
  <c r="R230"/>
  <c r="T390"/>
  <c r="T389"/>
  <c i="6" r="BK138"/>
  <c r="J138"/>
  <c r="J102"/>
  <c i="8" r="BK128"/>
  <c r="J128"/>
  <c r="J97"/>
  <c i="2" r="R169"/>
  <c r="T194"/>
  <c i="5" r="P216"/>
  <c r="T221"/>
  <c r="P230"/>
  <c r="BK390"/>
  <c r="J390"/>
  <c r="J108"/>
  <c i="7" r="P146"/>
  <c i="2" r="T169"/>
  <c r="BK194"/>
  <c r="J194"/>
  <c r="J106"/>
  <c i="4" r="P149"/>
  <c r="P135"/>
  <c r="P134"/>
  <c r="P133"/>
  <c i="1" r="AU98"/>
  <c i="5" r="BK140"/>
  <c r="BK139"/>
  <c r="R216"/>
  <c r="BK352"/>
  <c r="J352"/>
  <c r="J103"/>
  <c i="8" r="P128"/>
  <c r="P127"/>
  <c i="1" r="AU104"/>
  <c i="2" r="P177"/>
  <c r="R190"/>
  <c i="5" r="R255"/>
  <c r="R385"/>
  <c r="R384"/>
  <c i="7" r="T138"/>
  <c r="T137"/>
  <c i="8" r="R128"/>
  <c r="R127"/>
  <c i="5" r="BK216"/>
  <c r="J216"/>
  <c r="J99"/>
  <c r="R221"/>
  <c r="T230"/>
  <c r="R390"/>
  <c r="R389"/>
  <c i="7" r="BK138"/>
  <c i="8" r="T128"/>
  <c r="T127"/>
  <c i="2" r="BK188"/>
  <c r="J188"/>
  <c r="J104"/>
  <c r="BK207"/>
  <c r="J207"/>
  <c r="J107"/>
  <c i="5" r="BK382"/>
  <c r="J382"/>
  <c r="J104"/>
  <c i="3" r="BK134"/>
  <c r="J134"/>
  <c r="J99"/>
  <c r="BK164"/>
  <c r="J164"/>
  <c r="J101"/>
  <c i="7" r="BK158"/>
  <c r="J158"/>
  <c r="J103"/>
  <c i="8" r="J89"/>
  <c r="BF130"/>
  <c i="7" r="J138"/>
  <c r="J101"/>
  <c i="8" r="BF129"/>
  <c r="F92"/>
  <c r="BF131"/>
  <c r="E117"/>
  <c r="BF132"/>
  <c r="BF133"/>
  <c r="BF134"/>
  <c i="7" r="BF139"/>
  <c r="BF145"/>
  <c r="BF159"/>
  <c i="6" r="BK137"/>
  <c r="BK136"/>
  <c r="J136"/>
  <c r="J100"/>
  <c r="J34"/>
  <c i="7" r="E123"/>
  <c r="BF140"/>
  <c r="J93"/>
  <c r="BF142"/>
  <c r="BF148"/>
  <c r="BF154"/>
  <c r="BF144"/>
  <c r="BF147"/>
  <c r="F134"/>
  <c r="BF143"/>
  <c r="BF157"/>
  <c r="BF141"/>
  <c r="BF152"/>
  <c r="BF149"/>
  <c r="BF150"/>
  <c r="BF151"/>
  <c r="BF155"/>
  <c r="BF153"/>
  <c r="BF156"/>
  <c i="6" r="F96"/>
  <c r="BF150"/>
  <c r="BF145"/>
  <c r="BF148"/>
  <c r="BF149"/>
  <c r="BF152"/>
  <c r="J93"/>
  <c r="BF139"/>
  <c i="5" r="BK389"/>
  <c r="J389"/>
  <c r="J107"/>
  <c i="6" r="BF147"/>
  <c i="5" r="J139"/>
  <c r="J97"/>
  <c r="J140"/>
  <c r="J98"/>
  <c i="6" r="E85"/>
  <c r="BF143"/>
  <c r="BF144"/>
  <c r="BF140"/>
  <c r="BF141"/>
  <c r="BF146"/>
  <c r="BF151"/>
  <c r="BF142"/>
  <c i="5" r="E85"/>
  <c r="BF158"/>
  <c r="BF161"/>
  <c r="BF164"/>
  <c r="BF174"/>
  <c r="BF176"/>
  <c r="BF188"/>
  <c r="BF210"/>
  <c r="BF228"/>
  <c r="BF240"/>
  <c r="BF243"/>
  <c r="BF248"/>
  <c r="BF253"/>
  <c r="BF257"/>
  <c r="BF297"/>
  <c r="BF300"/>
  <c r="BF324"/>
  <c r="BF331"/>
  <c r="BF340"/>
  <c r="BF147"/>
  <c r="BF151"/>
  <c r="BF152"/>
  <c r="BF172"/>
  <c r="BF173"/>
  <c r="BF195"/>
  <c r="BF211"/>
  <c r="BF227"/>
  <c r="BF234"/>
  <c r="BF262"/>
  <c r="BF306"/>
  <c r="BF322"/>
  <c r="BF326"/>
  <c r="BF327"/>
  <c r="BF343"/>
  <c r="BF348"/>
  <c r="BF362"/>
  <c r="BF160"/>
  <c r="BF177"/>
  <c r="BF181"/>
  <c r="BF223"/>
  <c r="BF231"/>
  <c r="BF249"/>
  <c r="BF259"/>
  <c r="BF261"/>
  <c r="BF276"/>
  <c r="BF286"/>
  <c r="BF290"/>
  <c r="BF298"/>
  <c r="BF302"/>
  <c r="BF307"/>
  <c r="BF320"/>
  <c r="BF325"/>
  <c r="BF328"/>
  <c r="BF332"/>
  <c r="BF344"/>
  <c r="BF351"/>
  <c r="BF367"/>
  <c r="BF376"/>
  <c r="BF141"/>
  <c r="BF148"/>
  <c r="BF154"/>
  <c r="BF155"/>
  <c r="BF169"/>
  <c r="BF171"/>
  <c r="BF185"/>
  <c r="BF190"/>
  <c r="BF200"/>
  <c r="BF206"/>
  <c r="BF207"/>
  <c r="BF214"/>
  <c r="BF218"/>
  <c r="BF219"/>
  <c r="BF226"/>
  <c r="BF232"/>
  <c r="BF235"/>
  <c r="BF264"/>
  <c r="BF265"/>
  <c r="BF299"/>
  <c r="BF301"/>
  <c r="BF341"/>
  <c r="BF361"/>
  <c r="BF375"/>
  <c r="BF377"/>
  <c r="F135"/>
  <c r="BF156"/>
  <c r="BF178"/>
  <c r="BF196"/>
  <c r="BF209"/>
  <c r="BF217"/>
  <c r="BF233"/>
  <c r="BF245"/>
  <c r="BF252"/>
  <c r="BF260"/>
  <c r="BF266"/>
  <c r="BF269"/>
  <c r="BF271"/>
  <c r="BF314"/>
  <c r="BF323"/>
  <c r="BF330"/>
  <c r="BF334"/>
  <c r="BF336"/>
  <c r="BF371"/>
  <c r="BF374"/>
  <c r="BF386"/>
  <c r="BF388"/>
  <c r="BF391"/>
  <c r="BF397"/>
  <c r="BF142"/>
  <c r="BF153"/>
  <c r="BF222"/>
  <c r="BF236"/>
  <c r="BF241"/>
  <c r="BF246"/>
  <c r="BF256"/>
  <c r="BF268"/>
  <c r="BF270"/>
  <c r="BF273"/>
  <c r="BF278"/>
  <c r="BF304"/>
  <c r="BF315"/>
  <c r="BF333"/>
  <c r="BF337"/>
  <c r="BF347"/>
  <c r="BF350"/>
  <c r="BF357"/>
  <c r="BF363"/>
  <c r="BF366"/>
  <c r="BF393"/>
  <c r="BF395"/>
  <c r="BF159"/>
  <c r="BF163"/>
  <c r="BF165"/>
  <c r="BF167"/>
  <c r="BF184"/>
  <c r="BF187"/>
  <c r="BF189"/>
  <c r="BF201"/>
  <c r="BF202"/>
  <c r="BF203"/>
  <c r="BF212"/>
  <c r="BF220"/>
  <c r="BF239"/>
  <c r="BF242"/>
  <c r="BF247"/>
  <c r="BF250"/>
  <c r="BF285"/>
  <c r="BF288"/>
  <c r="BF293"/>
  <c r="BF305"/>
  <c r="BF313"/>
  <c r="BF316"/>
  <c r="BF319"/>
  <c r="BF335"/>
  <c r="BF356"/>
  <c r="BF387"/>
  <c r="BF396"/>
  <c r="BF398"/>
  <c r="J89"/>
  <c r="BF143"/>
  <c r="BF157"/>
  <c r="BF183"/>
  <c r="BF192"/>
  <c r="BF197"/>
  <c r="BF225"/>
  <c r="BF238"/>
  <c r="BF244"/>
  <c r="BF251"/>
  <c r="BF277"/>
  <c r="BF279"/>
  <c r="BF281"/>
  <c r="BF283"/>
  <c r="BF292"/>
  <c r="BF295"/>
  <c r="BF308"/>
  <c r="BF311"/>
  <c r="BF312"/>
  <c r="BF318"/>
  <c r="BF329"/>
  <c r="BF339"/>
  <c r="BF342"/>
  <c r="BF358"/>
  <c r="BF379"/>
  <c r="BF400"/>
  <c r="BF186"/>
  <c r="BF194"/>
  <c r="BF213"/>
  <c r="BF282"/>
  <c r="BF287"/>
  <c r="BF309"/>
  <c r="BF338"/>
  <c r="BF345"/>
  <c r="BF349"/>
  <c r="BF359"/>
  <c r="BF378"/>
  <c r="BF145"/>
  <c r="BF166"/>
  <c r="BF170"/>
  <c r="BF198"/>
  <c r="BF204"/>
  <c r="BF208"/>
  <c r="BF224"/>
  <c r="BF254"/>
  <c r="BF263"/>
  <c r="BF267"/>
  <c r="BF272"/>
  <c r="BF294"/>
  <c r="BF296"/>
  <c r="BF303"/>
  <c r="BF310"/>
  <c r="BF346"/>
  <c r="BF353"/>
  <c r="BF355"/>
  <c r="BF360"/>
  <c r="BF370"/>
  <c r="BF373"/>
  <c r="BF380"/>
  <c r="BF392"/>
  <c r="BF144"/>
  <c r="BF146"/>
  <c r="BF150"/>
  <c r="BF162"/>
  <c r="BF168"/>
  <c r="BF180"/>
  <c r="BF193"/>
  <c r="BF199"/>
  <c r="BF205"/>
  <c r="BF215"/>
  <c r="BF237"/>
  <c r="BF258"/>
  <c r="BF275"/>
  <c r="BF289"/>
  <c r="BF321"/>
  <c r="BF365"/>
  <c r="BF368"/>
  <c r="BF372"/>
  <c r="BF381"/>
  <c r="BF383"/>
  <c r="BF399"/>
  <c r="BF403"/>
  <c i="4" r="BK135"/>
  <c r="J135"/>
  <c r="J100"/>
  <c i="5" r="BF149"/>
  <c r="BF175"/>
  <c r="BF179"/>
  <c r="BF182"/>
  <c r="BF191"/>
  <c r="BF229"/>
  <c r="BF274"/>
  <c r="BF280"/>
  <c r="BF284"/>
  <c r="BF291"/>
  <c r="BF317"/>
  <c r="BF354"/>
  <c r="BF364"/>
  <c r="BF369"/>
  <c r="BF394"/>
  <c r="BF401"/>
  <c r="BF402"/>
  <c i="4" r="BF138"/>
  <c r="BF148"/>
  <c r="BF154"/>
  <c r="E121"/>
  <c r="BF146"/>
  <c r="BF140"/>
  <c i="3" r="BK133"/>
  <c r="J133"/>
  <c r="J98"/>
  <c r="J32"/>
  <c i="4" r="F130"/>
  <c r="BF143"/>
  <c r="BF150"/>
  <c r="BF153"/>
  <c r="BF156"/>
  <c r="J127"/>
  <c r="BF141"/>
  <c r="BF151"/>
  <c r="BF144"/>
  <c r="BF163"/>
  <c r="BF139"/>
  <c r="BF142"/>
  <c r="BF152"/>
  <c r="BF162"/>
  <c r="BF159"/>
  <c r="BF160"/>
  <c r="BF161"/>
  <c r="BF157"/>
  <c r="BF137"/>
  <c r="BF147"/>
  <c r="BF136"/>
  <c r="BF155"/>
  <c r="BF165"/>
  <c r="BF145"/>
  <c r="BF158"/>
  <c r="BF164"/>
  <c i="3" r="F94"/>
  <c r="BF144"/>
  <c r="BF159"/>
  <c r="BF149"/>
  <c r="BF155"/>
  <c r="BF165"/>
  <c r="E85"/>
  <c r="BF135"/>
  <c r="BF154"/>
  <c r="BF141"/>
  <c r="BF148"/>
  <c r="BF158"/>
  <c r="BF161"/>
  <c r="BF137"/>
  <c r="BF145"/>
  <c r="BF152"/>
  <c r="BF138"/>
  <c r="BF142"/>
  <c r="BF150"/>
  <c r="BF157"/>
  <c r="BF162"/>
  <c r="J91"/>
  <c r="BF140"/>
  <c r="BF143"/>
  <c r="BF146"/>
  <c r="BF160"/>
  <c i="2" r="BK140"/>
  <c r="BK139"/>
  <c r="J139"/>
  <c r="J98"/>
  <c r="J32"/>
  <c i="3" r="BF139"/>
  <c r="BF147"/>
  <c i="1" r="BC97"/>
  <c i="3" r="BF136"/>
  <c r="BF153"/>
  <c r="BF156"/>
  <c r="BF163"/>
  <c i="2" r="F136"/>
  <c r="BF144"/>
  <c r="BF148"/>
  <c r="BF150"/>
  <c r="BF174"/>
  <c r="BF175"/>
  <c r="BF180"/>
  <c r="BF184"/>
  <c r="BF143"/>
  <c r="BF159"/>
  <c r="BF160"/>
  <c r="BF170"/>
  <c r="BF208"/>
  <c r="BF156"/>
  <c r="BF168"/>
  <c r="BF173"/>
  <c r="BF176"/>
  <c r="BF183"/>
  <c r="BF186"/>
  <c r="BF142"/>
  <c r="BF154"/>
  <c r="BF161"/>
  <c r="BF162"/>
  <c r="BF203"/>
  <c r="J91"/>
  <c r="BF147"/>
  <c r="BF164"/>
  <c r="BF165"/>
  <c r="BF179"/>
  <c r="BF201"/>
  <c r="BF202"/>
  <c r="BF205"/>
  <c r="BF206"/>
  <c r="BF153"/>
  <c r="BF167"/>
  <c r="BF172"/>
  <c r="BF187"/>
  <c r="BF198"/>
  <c r="BF200"/>
  <c r="BF204"/>
  <c r="BF146"/>
  <c r="BF152"/>
  <c r="BF178"/>
  <c r="BF189"/>
  <c r="BF192"/>
  <c r="BF197"/>
  <c r="E127"/>
  <c r="BF199"/>
  <c r="BF151"/>
  <c r="BF157"/>
  <c r="BF166"/>
  <c r="BF145"/>
  <c r="BF149"/>
  <c r="BF182"/>
  <c r="BF195"/>
  <c r="BF158"/>
  <c r="BF193"/>
  <c r="BF155"/>
  <c r="BF163"/>
  <c r="BF171"/>
  <c r="BF185"/>
  <c r="BF191"/>
  <c r="BF196"/>
  <c r="J116"/>
  <c r="BF116"/>
  <c r="F38"/>
  <c i="1" r="BA96"/>
  <c i="3" r="J110"/>
  <c r="BF110"/>
  <c r="F38"/>
  <c i="1" r="BA97"/>
  <c i="4" r="F41"/>
  <c i="1" r="BD98"/>
  <c i="5" r="F37"/>
  <c i="1" r="BB99"/>
  <c i="4" r="F37"/>
  <c i="1" r="AZ98"/>
  <c i="8" r="F35"/>
  <c i="1" r="AZ104"/>
  <c i="7" r="J39"/>
  <c i="1" r="AV103"/>
  <c i="2" r="J37"/>
  <c i="1" r="AV96"/>
  <c i="6" r="J111"/>
  <c r="BF111"/>
  <c r="F43"/>
  <c i="1" r="BD102"/>
  <c i="7" r="F43"/>
  <c i="1" r="BD103"/>
  <c i="2" r="F40"/>
  <c i="1" r="BC96"/>
  <c i="6" r="F39"/>
  <c i="1" r="AZ102"/>
  <c i="8" r="F39"/>
  <c i="1" r="BD104"/>
  <c i="7" r="F39"/>
  <c i="1" r="AZ103"/>
  <c i="4" r="F39"/>
  <c i="1" r="BB98"/>
  <c i="5" r="F35"/>
  <c i="1" r="AZ99"/>
  <c i="2" r="F37"/>
  <c i="1" r="AZ96"/>
  <c i="6" r="F42"/>
  <c i="1" r="BC102"/>
  <c i="8" r="F37"/>
  <c i="1" r="BB104"/>
  <c i="3" r="F41"/>
  <c i="1" r="BD97"/>
  <c i="4" r="J37"/>
  <c i="1" r="AV98"/>
  <c i="6" r="J39"/>
  <c i="1" r="AV102"/>
  <c i="7" r="F41"/>
  <c i="1" r="BB103"/>
  <c i="2" r="F39"/>
  <c i="1" r="BB96"/>
  <c i="5" r="F38"/>
  <c i="1" r="BC99"/>
  <c i="3" r="J37"/>
  <c i="1" r="AV97"/>
  <c i="5" r="F39"/>
  <c i="1" r="BD99"/>
  <c i="3" r="F37"/>
  <c i="1" r="AZ97"/>
  <c i="4" r="F40"/>
  <c i="1" r="BC98"/>
  <c i="8" r="J35"/>
  <c i="1" r="AV104"/>
  <c i="8" r="F38"/>
  <c i="1" r="BC104"/>
  <c i="2" r="F41"/>
  <c i="1" r="BD96"/>
  <c i="6" r="F41"/>
  <c i="1" r="BB102"/>
  <c i="7" r="F42"/>
  <c i="1" r="BC103"/>
  <c r="AS100"/>
  <c i="3" r="F39"/>
  <c i="1" r="BB97"/>
  <c i="5" r="J35"/>
  <c i="1" r="AV99"/>
  <c i="7" l="1" r="BK137"/>
  <c r="J137"/>
  <c r="J100"/>
  <c r="J34"/>
  <c i="2" r="R140"/>
  <c r="R139"/>
  <c i="5" r="P139"/>
  <c r="P138"/>
  <c i="1" r="AU99"/>
  <c i="2" r="P140"/>
  <c r="P139"/>
  <c i="1" r="AU96"/>
  <c i="7" r="P137"/>
  <c i="1" r="AU103"/>
  <c i="7" r="R137"/>
  <c i="5" r="R139"/>
  <c r="R138"/>
  <c i="2" r="T140"/>
  <c r="T139"/>
  <c i="5" r="T139"/>
  <c r="T138"/>
  <c r="BK384"/>
  <c r="J384"/>
  <c r="J105"/>
  <c i="8" r="BK127"/>
  <c r="J127"/>
  <c r="J96"/>
  <c r="J30"/>
  <c i="6" r="J137"/>
  <c r="J101"/>
  <c i="5" r="BK138"/>
  <c r="J138"/>
  <c r="J96"/>
  <c r="J30"/>
  <c i="4" r="BK134"/>
  <c r="BK133"/>
  <c r="J133"/>
  <c r="J98"/>
  <c r="J32"/>
  <c i="2" r="J140"/>
  <c r="J99"/>
  <c i="7" r="J112"/>
  <c r="BF112"/>
  <c r="J40"/>
  <c i="1" r="AW103"/>
  <c r="AT103"/>
  <c i="2" r="J38"/>
  <c i="1" r="AW96"/>
  <c r="AT96"/>
  <c r="BB101"/>
  <c r="AX101"/>
  <c r="AU95"/>
  <c r="BB95"/>
  <c r="BD101"/>
  <c r="BD100"/>
  <c r="BD95"/>
  <c r="AZ101"/>
  <c r="AV101"/>
  <c r="AU101"/>
  <c r="AU100"/>
  <c i="6" r="J40"/>
  <c i="1" r="AW102"/>
  <c r="AT102"/>
  <c r="AZ95"/>
  <c i="8" r="J106"/>
  <c r="J100"/>
  <c r="J108"/>
  <c i="3" r="J38"/>
  <c i="1" r="AW97"/>
  <c r="AT97"/>
  <c i="2" r="J110"/>
  <c r="J33"/>
  <c r="J34"/>
  <c i="1" r="AG96"/>
  <c i="6" r="J105"/>
  <c r="J113"/>
  <c i="3" r="J104"/>
  <c r="J33"/>
  <c r="J34"/>
  <c i="1" r="AG97"/>
  <c i="6" r="F40"/>
  <c i="1" r="BA102"/>
  <c r="AS94"/>
  <c i="5" r="J117"/>
  <c r="J111"/>
  <c r="J119"/>
  <c i="1" r="BC101"/>
  <c r="AY101"/>
  <c r="BC95"/>
  <c r="AY95"/>
  <c i="4" r="J110"/>
  <c r="BF110"/>
  <c r="J38"/>
  <c i="1" r="AW98"/>
  <c r="AT98"/>
  <c i="8" l="1" r="J31"/>
  <c r="BF106"/>
  <c i="6" r="J35"/>
  <c i="5" r="BF117"/>
  <c r="J31"/>
  <c i="4" r="J134"/>
  <c r="J99"/>
  <c i="3" r="J43"/>
  <c i="2" r="J43"/>
  <c i="1" r="AN97"/>
  <c r="AN96"/>
  <c i="7" r="F40"/>
  <c i="1" r="BA103"/>
  <c r="BA101"/>
  <c r="BA100"/>
  <c r="AW100"/>
  <c i="2" r="J118"/>
  <c i="5" r="J36"/>
  <c i="1" r="AW99"/>
  <c r="AT99"/>
  <c r="AU94"/>
  <c i="3" r="J112"/>
  <c i="1" r="AV95"/>
  <c i="6" r="J36"/>
  <c i="1" r="AG102"/>
  <c r="BB100"/>
  <c r="AX100"/>
  <c i="7" r="J106"/>
  <c r="J114"/>
  <c i="4" r="F38"/>
  <c i="1" r="BA98"/>
  <c r="BA95"/>
  <c r="AW95"/>
  <c i="4" r="J104"/>
  <c r="J33"/>
  <c r="J34"/>
  <c i="1" r="AG98"/>
  <c r="AN98"/>
  <c i="8" r="J36"/>
  <c i="1" r="AW104"/>
  <c r="AT104"/>
  <c r="AX95"/>
  <c r="AZ100"/>
  <c r="AV100"/>
  <c r="BD94"/>
  <c r="W33"/>
  <c i="5" r="J32"/>
  <c i="1" r="AG99"/>
  <c r="AN99"/>
  <c r="BC100"/>
  <c r="AY100"/>
  <c i="5" r="F36"/>
  <c i="1" r="BA99"/>
  <c i="8" r="J32"/>
  <c i="1" r="AG104"/>
  <c r="AN104"/>
  <c i="8" l="1" r="J41"/>
  <c i="7" r="J35"/>
  <c i="6" r="J45"/>
  <c i="1" r="AN102"/>
  <c i="5" r="J41"/>
  <c i="4" r="J43"/>
  <c i="1" r="AT95"/>
  <c i="7" r="J36"/>
  <c i="1" r="AG103"/>
  <c r="AN103"/>
  <c r="AG95"/>
  <c r="AN95"/>
  <c r="AW101"/>
  <c r="AT101"/>
  <c r="BB94"/>
  <c r="AX94"/>
  <c i="8" r="F36"/>
  <c i="1" r="BA104"/>
  <c r="BA94"/>
  <c r="AW94"/>
  <c r="AK30"/>
  <c r="AT100"/>
  <c i="4" r="J112"/>
  <c i="1" r="BC94"/>
  <c r="AY94"/>
  <c r="AZ94"/>
  <c r="W29"/>
  <c i="7" l="1" r="J45"/>
  <c i="1" r="AG101"/>
  <c r="AG100"/>
  <c r="AN100"/>
  <c r="AV94"/>
  <c r="AK29"/>
  <c r="W32"/>
  <c r="W31"/>
  <c r="W30"/>
  <c l="1" r="AN101"/>
  <c r="AT94"/>
  <c r="AG94"/>
  <c r="AK26"/>
  <c r="AK35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<sst xmlns="http://schemas.openxmlformats.org/spreadsheetml/2006/main">
  <si>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</si>
  <si>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</si>
  <si>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</si>
  <si>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</si>
  <si>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{11d1967b-fdac-45fc-b1c9-7bef65ed201b}</t>
  </si>
  <si>
    <t xml:space="preserve">&gt;&gt;  skryté stĺpce  &lt;&lt;</t>
  </si>
  <si>
    <t>0,01</t>
  </si>
  <si>
    <t>23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</si>
  <si>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</si>
  <si>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</si>
  <si>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</si>
  <si>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</si>
  <si>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</si>
  <si>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V-411-r1-2025r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</si>
  <si>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</si>
  <si>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</si>
  <si>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 xml:space="preserve">KANALIZÁCIA PRE OBEC KOKŠOV - BAKŠA--UČS  č.1</t>
  </si>
  <si>
    <t>JKSO:</t>
  </si>
  <si>
    <t>ČS:</t>
  </si>
  <si>
    <t>2223</t>
  </si>
  <si>
    <t>Miesto:</t>
  </si>
  <si>
    <t>KOKŠOV - BAKŠA</t>
  </si>
  <si>
    <t>Dátum:</t>
  </si>
  <si>
    <t>27. 10. 2025</t>
  </si>
  <si>
    <t>Objednávateľ:</t>
  </si>
  <si>
    <t>IČO:</t>
  </si>
  <si>
    <t>324311</t>
  </si>
  <si>
    <t>Obec KOKŠOV - BAKŠA</t>
  </si>
  <si>
    <t>IČ DPH:</t>
  </si>
  <si>
    <t>DIČ 202124475</t>
  </si>
  <si>
    <t>Zhotoviteľ:</t>
  </si>
  <si>
    <t>Vyplň údaj</t>
  </si>
  <si>
    <t>Projektant:</t>
  </si>
  <si>
    <t>31726771</t>
  </si>
  <si>
    <t>Hydroprojekt Košice, s.r.o</t>
  </si>
  <si>
    <t xml:space="preserve"> SK2020493948</t>
  </si>
  <si>
    <t>True</t>
  </si>
  <si>
    <t>Spracovateľ:</t>
  </si>
  <si>
    <t>Ing.Osif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</si>
  <si>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</si>
  <si>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</si>
  <si>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</si>
  <si>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</si>
  <si>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</si>
  <si>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</si>
  <si>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</si>
  <si>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</si>
  <si>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</si>
  <si>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</si>
  <si>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</si>
  <si>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</si>
  <si>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</si>
  <si>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</si>
  <si>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</si>
  <si>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</si>
  <si>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</si>
  <si>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</si>
  <si>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</si>
  <si>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</si>
  <si>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</si>
  <si>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</si>
  <si>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</si>
  <si>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</si>
  <si>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</si>
  <si>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</si>
  <si>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</si>
  <si>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</si>
  <si>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</si>
  <si>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</si>
  <si>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</si>
  <si>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</si>
  <si>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</si>
  <si>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</si>
  <si>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</si>
  <si>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</si>
  <si>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</si>
  <si>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</si>
  <si>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</si>
  <si>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</si>
  <si>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</si>
  <si>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</si>
  <si>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</si>
  <si>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</si>
  <si>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</si>
  <si>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01</t>
  </si>
  <si>
    <t>Čerpacia stanica 2</t>
  </si>
  <si>
    <t>STA</t>
  </si>
  <si>
    <t>1</t>
  </si>
  <si>
    <t>{56ddfce5-ba54-4de0-ab24-df73399574e4}</t>
  </si>
  <si>
    <t>/</t>
  </si>
  <si>
    <t>as</t>
  </si>
  <si>
    <t xml:space="preserve">Stavebné riešenie </t>
  </si>
  <si>
    <t>Časť</t>
  </si>
  <si>
    <t>2</t>
  </si>
  <si>
    <t>{74cf420b-7f5d-4a64-ae57-0d58878d67e4}</t>
  </si>
  <si>
    <t>eo</t>
  </si>
  <si>
    <t>Napojenie na el. sieť</t>
  </si>
  <si>
    <t>{c3eec28b-d588-4c69-8601-b303312d7f09}</t>
  </si>
  <si>
    <t>prel.</t>
  </si>
  <si>
    <t>Preložka vedenia ST a.s.</t>
  </si>
  <si>
    <t>{a006cb7a-c70b-4bba-a96b-212fb97f8b64}</t>
  </si>
  <si>
    <t>SO 02</t>
  </si>
  <si>
    <t>Kanalizácia</t>
  </si>
  <si>
    <t>{7b1a6653-51cb-4e5b-b8bf-13ae95aef01b}</t>
  </si>
  <si>
    <t>PS</t>
  </si>
  <si>
    <t>Prevádzkové súbory</t>
  </si>
  <si>
    <t>{47bb1d2c-7b38-4d7f-bd6e-df746fc2b19a}</t>
  </si>
  <si>
    <t>ps-1</t>
  </si>
  <si>
    <t>Čerpacia stanica</t>
  </si>
  <si>
    <t>{f3d87318-e010-4316-8818-59bd506d84ab}</t>
  </si>
  <si>
    <t>ps1-1</t>
  </si>
  <si>
    <t>ČS 2-Strojné vybavenie</t>
  </si>
  <si>
    <t>3</t>
  </si>
  <si>
    <t>{6e92039c-ccac-4f99-ba2c-32aeb77873cd}</t>
  </si>
  <si>
    <t>ps1-2</t>
  </si>
  <si>
    <t>ČS 2 - Elektročasť</t>
  </si>
  <si>
    <t>{11f8e5f1-c05e-4c4c-a08b-aa2bef73c65b}</t>
  </si>
  <si>
    <t>Ost-nkl.</t>
  </si>
  <si>
    <t>Ostatné náklady</t>
  </si>
  <si>
    <t>{92c9b216-483e-4299-a476-abe80dd8adf1}</t>
  </si>
  <si>
    <t>KRYCÍ LIST ROZPOČTU</t>
  </si>
  <si>
    <t>Objekt:</t>
  </si>
  <si>
    <t>SO 01 - Čerpacia stanica 2</t>
  </si>
  <si>
    <t>Časť:</t>
  </si>
  <si>
    <t xml:space="preserve">as - Stavebné riešenie </t>
  </si>
  <si>
    <t>202124475</t>
  </si>
  <si>
    <t>SK2020493948</t>
  </si>
  <si>
    <t>Náklady z rozpočtu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</si>
  <si>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</si>
  <si>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</si>
  <si>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</si>
  <si>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</si>
  <si>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</si>
  <si>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</si>
  <si>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</si>
  <si>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</si>
  <si>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4 - Vodorovné konštrukcie</t>
  </si>
  <si>
    <t xml:space="preserve">    5 - Komunikácie</t>
  </si>
  <si>
    <t xml:space="preserve">    6 - Úpravy povrchov, podlahy, osadenie</t>
  </si>
  <si>
    <t xml:space="preserve">    8 - Rúrové vedenie</t>
  </si>
  <si>
    <t xml:space="preserve">    9 - Ostatné konštrukcie a práce-búranie</t>
  </si>
  <si>
    <t xml:space="preserve">    99 - Presun hmôt HSV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</si>
  <si>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</si>
  <si>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</si>
  <si>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</si>
  <si>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</si>
  <si>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</si>
  <si>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</si>
  <si>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</si>
  <si>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</si>
  <si>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</si>
  <si>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</si>
  <si>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</si>
  <si>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</si>
  <si>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</si>
  <si>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</si>
  <si>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</si>
  <si>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</si>
  <si>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</si>
  <si>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</si>
  <si>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</si>
  <si>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</si>
  <si>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</si>
  <si>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</si>
  <si>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</si>
  <si>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</si>
  <si>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</si>
  <si>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</si>
  <si>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</si>
  <si>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111201501.S</t>
  </si>
  <si>
    <t xml:space="preserve">Drvenie  konárov stromov s priemerom kmeňa nad 100 mm, na hromadách pre všetky druhy stromov</t>
  </si>
  <si>
    <t>ks</t>
  </si>
  <si>
    <t>4</t>
  </si>
  <si>
    <t>1734982873</t>
  </si>
  <si>
    <t>112101101.S</t>
  </si>
  <si>
    <t>Odstránenie listnatých stromov do priemeru 300 mm, motorovou pílou</t>
  </si>
  <si>
    <t>1384111057</t>
  </si>
  <si>
    <t>112201101.S</t>
  </si>
  <si>
    <t>Odstránenie pňov na vzdial. 50 m priemeru nad 100 do 300 mm</t>
  </si>
  <si>
    <t>-334010245</t>
  </si>
  <si>
    <t>113106121.S</t>
  </si>
  <si>
    <t xml:space="preserve">Rozoberaniemelioračných kanálov , z betónových  dlaždíc, dosiek alebo tvaroviek,  -0,13800t</t>
  </si>
  <si>
    <t>m2</t>
  </si>
  <si>
    <t>1499564813</t>
  </si>
  <si>
    <t>5</t>
  </si>
  <si>
    <t>113307125.S</t>
  </si>
  <si>
    <t xml:space="preserve">Odstránenie podkladu v ploche do 200 m2 z kameniva hrubého drveného, hr.400- 500mm,  -0,72000t</t>
  </si>
  <si>
    <t>1011434222</t>
  </si>
  <si>
    <t>6</t>
  </si>
  <si>
    <t>113307143.S</t>
  </si>
  <si>
    <t xml:space="preserve">Odstránenie podkladu asfaltového  v ploche do 200 m2, hr.nad 100 do 150 mm,  -0,37500t</t>
  </si>
  <si>
    <t>-1231299503</t>
  </si>
  <si>
    <t>7</t>
  </si>
  <si>
    <t>115101201.S</t>
  </si>
  <si>
    <t>Čerpanie vody na dopravnú výšku do 10 m s priemerným prítokom litrov za minútu nad 100 do 500 l</t>
  </si>
  <si>
    <t>hod</t>
  </si>
  <si>
    <t>1862504107</t>
  </si>
  <si>
    <t>8</t>
  </si>
  <si>
    <t>115101301.S</t>
  </si>
  <si>
    <t>Pohotovosť záložnej čerpacej súpravy pre výšku do 10 m, s prítokom litrov za minútu nad 100 do 500 l</t>
  </si>
  <si>
    <t>den</t>
  </si>
  <si>
    <t>-719257977</t>
  </si>
  <si>
    <t>9</t>
  </si>
  <si>
    <t>121101101.S</t>
  </si>
  <si>
    <t>Odstránenie ornice s vodor. premiestn. na hromady, so zložením na vzdialenosť do 100 m a do 30 m3</t>
  </si>
  <si>
    <t>m3</t>
  </si>
  <si>
    <t>1974318732</t>
  </si>
  <si>
    <t>10</t>
  </si>
  <si>
    <t>122201401.S</t>
  </si>
  <si>
    <t>Výkop v zemníku na suchu v hornine 3, do 100 m3</t>
  </si>
  <si>
    <t>-1396074480</t>
  </si>
  <si>
    <t>11</t>
  </si>
  <si>
    <t>131201201.S</t>
  </si>
  <si>
    <t>Výkop zapaženej jamy v hornine 3, do 100 m3</t>
  </si>
  <si>
    <t>334448112</t>
  </si>
  <si>
    <t>12</t>
  </si>
  <si>
    <t>131201209.S</t>
  </si>
  <si>
    <t>Príplatok za lepivosť pri hĺbení zapažených jám a zárezov s urovnaním dna v hornine 3</t>
  </si>
  <si>
    <t>-1931271788</t>
  </si>
  <si>
    <t>13</t>
  </si>
  <si>
    <t>131301201.S</t>
  </si>
  <si>
    <t>Výkop zapaženej jamy horn. 4 do 100 m3</t>
  </si>
  <si>
    <t>-1286475755</t>
  </si>
  <si>
    <t>14</t>
  </si>
  <si>
    <t>131301209.S</t>
  </si>
  <si>
    <t>Príplatok za lepivosť pri hĺbení zapažených jám a zárezov s urovnaním dna v hornine 4</t>
  </si>
  <si>
    <t>-822870734</t>
  </si>
  <si>
    <t>15</t>
  </si>
  <si>
    <t>162301102.S</t>
  </si>
  <si>
    <t>Vodorovné premiestnenie výkopku po spevnenej ceste z horniny tr.1-4, do 100 m3 na vzdialenosť do 1000 m</t>
  </si>
  <si>
    <t>-1778665702</t>
  </si>
  <si>
    <t>16</t>
  </si>
  <si>
    <t>162401401.S</t>
  </si>
  <si>
    <t>Vodorovné premiestnenie konárov stromov nad 100 do 300 mm do 2000 m</t>
  </si>
  <si>
    <t>-1930701917</t>
  </si>
  <si>
    <t>17</t>
  </si>
  <si>
    <t>162501401.S</t>
  </si>
  <si>
    <t>Vodorovné premiestnenie kmeňov nad 100 do 300 mm do 2000 m</t>
  </si>
  <si>
    <t>1179531928</t>
  </si>
  <si>
    <t>18</t>
  </si>
  <si>
    <t>162601401.S</t>
  </si>
  <si>
    <t>Vodorovné premiestnenie pňov nad 100 do 300 mm do 2000 m</t>
  </si>
  <si>
    <t>-2053765952</t>
  </si>
  <si>
    <t>19</t>
  </si>
  <si>
    <t>167101101.S</t>
  </si>
  <si>
    <t>Nakladanie neuľahnutého výkopku z hornín tr.1-4 do 100 m3</t>
  </si>
  <si>
    <t>898197659</t>
  </si>
  <si>
    <t>20</t>
  </si>
  <si>
    <t>171201201.S</t>
  </si>
  <si>
    <t>Uloženie sypaniny na skládky do 100 m3</t>
  </si>
  <si>
    <t>-1400061538</t>
  </si>
  <si>
    <t>21</t>
  </si>
  <si>
    <t>174101001.S</t>
  </si>
  <si>
    <t>Zásyp sypaninou so zhutnením jám, šachiet, rýh, zárezov alebo okolo objektov do 100 m3</t>
  </si>
  <si>
    <t>178831825</t>
  </si>
  <si>
    <t>22</t>
  </si>
  <si>
    <t>180402111.S</t>
  </si>
  <si>
    <t>Založenie trávnika parkového výsevom v rovine do 1:5</t>
  </si>
  <si>
    <t>719360480</t>
  </si>
  <si>
    <t>M</t>
  </si>
  <si>
    <t>005720001400.S</t>
  </si>
  <si>
    <t>Osivá tráv - semená parkovej zmesi</t>
  </si>
  <si>
    <t>kg</t>
  </si>
  <si>
    <t>298838226</t>
  </si>
  <si>
    <t>24</t>
  </si>
  <si>
    <t>181101101.S</t>
  </si>
  <si>
    <t>Úprava pláne v zárezoch v hornine 1-4 bez zhutnenia</t>
  </si>
  <si>
    <t>-1991295938</t>
  </si>
  <si>
    <t>25</t>
  </si>
  <si>
    <t>181101102.S</t>
  </si>
  <si>
    <t>Úprava pláne v zárezoch v hornine 1-4 so zhutnením</t>
  </si>
  <si>
    <t>1873993725</t>
  </si>
  <si>
    <t>26</t>
  </si>
  <si>
    <t>181301103.S</t>
  </si>
  <si>
    <t>Rozprestretie ornice v rovine , plocha do 500 m2, hr.do 200 mm</t>
  </si>
  <si>
    <t>-187798817</t>
  </si>
  <si>
    <t>27</t>
  </si>
  <si>
    <t>183403153.S</t>
  </si>
  <si>
    <t>Obrobenie pôdy hrabaním v rovine alebo na svahu do 1:5</t>
  </si>
  <si>
    <t>611415128</t>
  </si>
  <si>
    <t>Zakladanie</t>
  </si>
  <si>
    <t>28</t>
  </si>
  <si>
    <t>212752125.S</t>
  </si>
  <si>
    <t>Trativody z flexodrenážnych rúr DN 100</t>
  </si>
  <si>
    <t>m</t>
  </si>
  <si>
    <t>432261347</t>
  </si>
  <si>
    <t>29</t>
  </si>
  <si>
    <t>231943211.S</t>
  </si>
  <si>
    <t xml:space="preserve">Steny  z oceľových štetovníc z terénu vibrotlakovou technológiou na dĺžku do 10 m,vrátane spojok,rozopretia</t>
  </si>
  <si>
    <t>-2001875292</t>
  </si>
  <si>
    <t>30</t>
  </si>
  <si>
    <t>134600000100.S</t>
  </si>
  <si>
    <t>Profil oceľový hrubý na štetovnice (neopracovaný) LARSEN (10 370) 3n</t>
  </si>
  <si>
    <t>t</t>
  </si>
  <si>
    <t>-665326897</t>
  </si>
  <si>
    <t>31</t>
  </si>
  <si>
    <t>234952919.S</t>
  </si>
  <si>
    <t>Príplatok k cene za dopravné hlavného materiálu oceňované v špecifikácii s obratovosťou</t>
  </si>
  <si>
    <t>-330391815</t>
  </si>
  <si>
    <t>32</t>
  </si>
  <si>
    <t>237941111.S</t>
  </si>
  <si>
    <t xml:space="preserve">Vytiahnutie štetovnicových stien z oceľových štetovníc  do 2 rokov, do 10m</t>
  </si>
  <si>
    <t>-326828434</t>
  </si>
  <si>
    <t>33</t>
  </si>
  <si>
    <t>242111111.S</t>
  </si>
  <si>
    <t>Osadenie plášťa studne z betónových skruží celokruhových DN 800</t>
  </si>
  <si>
    <t>1381406215</t>
  </si>
  <si>
    <t>34</t>
  </si>
  <si>
    <t>592240000700.S</t>
  </si>
  <si>
    <t>Skruž betónová so stúpadlom pre kanalizačnú šachtu DN 800, rozmer 800x1000x120 mm</t>
  </si>
  <si>
    <t>-21705805</t>
  </si>
  <si>
    <t>Vodorovné konštrukcie</t>
  </si>
  <si>
    <t>35</t>
  </si>
  <si>
    <t>451573111.S</t>
  </si>
  <si>
    <t>Lôžko pod potrubie, stoky a drobné objekty, v otvorenom výkope z piesku a štrkopiesku do 63 mm</t>
  </si>
  <si>
    <t>-20085370</t>
  </si>
  <si>
    <t>36</t>
  </si>
  <si>
    <t>452311146.S</t>
  </si>
  <si>
    <t>Dosky, bloky, sedlá z betónu v otvorenom výkope tr. C 20/25</t>
  </si>
  <si>
    <t>1910980227</t>
  </si>
  <si>
    <t>37</t>
  </si>
  <si>
    <t>452351101.S</t>
  </si>
  <si>
    <t>Debnenie v otvorenom výkope dosiek, sedlových lôžok a blokov pod potrubie,stoky a drobné objekty</t>
  </si>
  <si>
    <t>1568905468</t>
  </si>
  <si>
    <t>Komunikácie</t>
  </si>
  <si>
    <t>38</t>
  </si>
  <si>
    <t>564251114.S</t>
  </si>
  <si>
    <t>Podklad alebo podsyp zo štrkopiesku s rozprestretím, vlhčením a zhutnením, po zhutnení hr. 180 mm</t>
  </si>
  <si>
    <t>31041376</t>
  </si>
  <si>
    <t>39</t>
  </si>
  <si>
    <t>564861111.S</t>
  </si>
  <si>
    <t>Podklad zo štrkodrviny s rozprestretím a zhutnením, po zhutnení hr. 200 mm</t>
  </si>
  <si>
    <t>445610555</t>
  </si>
  <si>
    <t>40</t>
  </si>
  <si>
    <t>573131102.S</t>
  </si>
  <si>
    <t>Postrek asfaltový infiltračný s posypom kamenivom z cestnej emulzie v množstve 0,70 kg/m2</t>
  </si>
  <si>
    <t>-437346208</t>
  </si>
  <si>
    <t>41</t>
  </si>
  <si>
    <t>573211108.S</t>
  </si>
  <si>
    <t>Postrek asfaltový spojovací bez posypu kamenivom z asfaltu cestného v množstve 0,50 kg/m2</t>
  </si>
  <si>
    <t>-637054233</t>
  </si>
  <si>
    <t>42</t>
  </si>
  <si>
    <t>577134241.S</t>
  </si>
  <si>
    <t>Asfaltový betón vrstva obrusná AC 11 O v pruhu š. nad 3 m z nemodifik. asfaltu tr. II, po zhutnení hr. 40 mm</t>
  </si>
  <si>
    <t>183606373</t>
  </si>
  <si>
    <t>43</t>
  </si>
  <si>
    <t>577174441.S</t>
  </si>
  <si>
    <t>Asfaltový betón vrstva ložná AC 22 L v pruhu š. nad 3 m z nemodifik. asfaltu tr. II, po zhutnení hr. 80 mm</t>
  </si>
  <si>
    <t>1985018133</t>
  </si>
  <si>
    <t>Úpravy povrchov, podlahy, osadenie</t>
  </si>
  <si>
    <t>44</t>
  </si>
  <si>
    <t>618311551.S</t>
  </si>
  <si>
    <t>Vytvarovanie dna kanála z betónu vodostavebného C 25/30 s poterom, polomer do 300 mm</t>
  </si>
  <si>
    <t>12017335</t>
  </si>
  <si>
    <t>Rúrové vedenie</t>
  </si>
  <si>
    <t>45</t>
  </si>
  <si>
    <t>877376106.S</t>
  </si>
  <si>
    <t>Montáž kanalizačnej PVC-U prechodky DN 300</t>
  </si>
  <si>
    <t>958698336</t>
  </si>
  <si>
    <t>46</t>
  </si>
  <si>
    <t>286540133000.S</t>
  </si>
  <si>
    <t xml:space="preserve">Šachtová prechodka PP, DN 300 </t>
  </si>
  <si>
    <t>-1035755682</t>
  </si>
  <si>
    <t>47</t>
  </si>
  <si>
    <t>894102112.Sú</t>
  </si>
  <si>
    <t>Dodávka a osadenie prefabrikovanej ŽB šachty+vŕtané otvory, gumové tesnenia, doprava na stavbu</t>
  </si>
  <si>
    <t>kpl</t>
  </si>
  <si>
    <t>-1255266046</t>
  </si>
  <si>
    <t>Ostatné konštrukcie a práce-búranie</t>
  </si>
  <si>
    <t>48</t>
  </si>
  <si>
    <t>916361111.S</t>
  </si>
  <si>
    <t>Osadenie cestného obrubníka betónového ležatého do lôžka z betónu prostého tr. C 12/15 s bočnou oporou</t>
  </si>
  <si>
    <t>521976584</t>
  </si>
  <si>
    <t>49</t>
  </si>
  <si>
    <t>592170001000.S</t>
  </si>
  <si>
    <t>Obrubník cestný, lxšxv 1000x150x260 mm</t>
  </si>
  <si>
    <t>319401900</t>
  </si>
  <si>
    <t>50</t>
  </si>
  <si>
    <t>935111111.S</t>
  </si>
  <si>
    <t>Osadenie priekopového žľabu z betónových priekop. tvárnic šírky do 500 mm,do lôžka zo štrkopiesku</t>
  </si>
  <si>
    <t>-500084808</t>
  </si>
  <si>
    <t>51</t>
  </si>
  <si>
    <t>592270000100.S</t>
  </si>
  <si>
    <t>Tvárnica priekopová a melioračná, prídlažba betónová, rozmer 500x500x100 mm</t>
  </si>
  <si>
    <t>-1117143430</t>
  </si>
  <si>
    <t>52</t>
  </si>
  <si>
    <t>971056006.S</t>
  </si>
  <si>
    <t>Jadrové vrty diamantovými korunkami do D 70 mm do stien - železobetónových -0,00009t</t>
  </si>
  <si>
    <t>cm</t>
  </si>
  <si>
    <t>-319056382</t>
  </si>
  <si>
    <t>53</t>
  </si>
  <si>
    <t>971056012.S</t>
  </si>
  <si>
    <t>Jadrové vrty diamantovými korunkami do D 130 mm do stien - železobetónových -0,00032t</t>
  </si>
  <si>
    <t>-351148870</t>
  </si>
  <si>
    <t>54</t>
  </si>
  <si>
    <t>971056021.S</t>
  </si>
  <si>
    <t>Jadrové vrty diamantovými korunkami do D 300 mm do stien - železobetónových -0,00170t</t>
  </si>
  <si>
    <t>1644608725</t>
  </si>
  <si>
    <t>55</t>
  </si>
  <si>
    <t>979082213.S</t>
  </si>
  <si>
    <t>Vodorovná doprava sutiny so zložením a hrubým urovnaním na vzdialenosť do 1 km</t>
  </si>
  <si>
    <t>-154835299</t>
  </si>
  <si>
    <t>56</t>
  </si>
  <si>
    <t>979082219.S</t>
  </si>
  <si>
    <t>Príplatok k cene za každý ďalší aj začatý 1 km nad 1 km pre vodorovnú dopravu sutiny</t>
  </si>
  <si>
    <t>1985204493</t>
  </si>
  <si>
    <t>57</t>
  </si>
  <si>
    <t>979087212.S</t>
  </si>
  <si>
    <t>Nakladanie na dopravné prostriedky pre vodorovnú dopravu sutiny</t>
  </si>
  <si>
    <t>28249410</t>
  </si>
  <si>
    <t>58</t>
  </si>
  <si>
    <t>979089012.S</t>
  </si>
  <si>
    <t>Poplatok za skládku - betón, tehly, dlaždice (17 01) ostatné</t>
  </si>
  <si>
    <t>-317256774</t>
  </si>
  <si>
    <t>59</t>
  </si>
  <si>
    <t>979089212.S</t>
  </si>
  <si>
    <t>Poplatok za skládku - bitúmenové zmesi, uholný decht, dechtové výrobky (17 03 ), ostatné</t>
  </si>
  <si>
    <t>2137113669</t>
  </si>
  <si>
    <t>99</t>
  </si>
  <si>
    <t>Presun hmôt HSV</t>
  </si>
  <si>
    <t>60</t>
  </si>
  <si>
    <t>998142251.S</t>
  </si>
  <si>
    <t>Presun hmôt pre obj.8141, 8142,8143,zvislá nosná konštr. betónová,výšky do 25 m</t>
  </si>
  <si>
    <t>-415572078</t>
  </si>
  <si>
    <t>eo - Napojenie na el. sieť</t>
  </si>
  <si>
    <t>KOKŠOV - BAKŠA				</t>
  </si>
  <si>
    <t>Obec KOKŠOV - BAKŠA							</t>
  </si>
  <si>
    <t>36847852</t>
  </si>
  <si>
    <t>MARS ELEKTRO,s.r.o.Košice	</t>
  </si>
  <si>
    <t>Ing.Július Furmaník	</t>
  </si>
  <si>
    <t>Elektromontážne prác - Elektromontážne prác</t>
  </si>
  <si>
    <t xml:space="preserve">    D2 - Zemné práce</t>
  </si>
  <si>
    <t>HZS - Hodinové zúčtovacie sadzby</t>
  </si>
  <si>
    <t>Elektromontážne prác</t>
  </si>
  <si>
    <t>210010094</t>
  </si>
  <si>
    <t>Montáž el-inšt rúrky (plast) ohybná, uložená pevne D40 (d36)mm</t>
  </si>
  <si>
    <t>64</t>
  </si>
  <si>
    <t>345658K041</t>
  </si>
  <si>
    <t>Chránička kábelová 2-plášťová HDPE, ohybná KOPOFLEX® 40 : KF 09040 FA, bezhalogén, so zaťah. drôtom, spojkou, čierna</t>
  </si>
  <si>
    <t>256</t>
  </si>
  <si>
    <t>210100138</t>
  </si>
  <si>
    <t>Ukončenie celoplastových káblov v rozvádzači na svorky, zapojenie 4x 10-16 mm2</t>
  </si>
  <si>
    <t>kus</t>
  </si>
  <si>
    <t>210190002</t>
  </si>
  <si>
    <t>Montáž rozvodnice do 50kg</t>
  </si>
  <si>
    <t>3575350H04</t>
  </si>
  <si>
    <t>Rozvádzač elektromerový, plastový RE 2.0 Z40 (W) 25A P0 (ZSE) P1 (SSE) P2 (VSE) zapustený, IP44/20</t>
  </si>
  <si>
    <t>210220022</t>
  </si>
  <si>
    <t>Montáž uzemňovacieho vedenia v zemi, FeZn drôt D8-10mm, spojenie svorkami</t>
  </si>
  <si>
    <t>3549000A01</t>
  </si>
  <si>
    <t>Kruhový bleskozvodný, uzemňovací drôt (FeZn) D10 [0,62kg/m]</t>
  </si>
  <si>
    <t>210220025</t>
  </si>
  <si>
    <t>Montáž uzemňovacieho vedenia v zemi, FeZn pás do 120mm2, spojenie svorkami</t>
  </si>
  <si>
    <t>3549000A34</t>
  </si>
  <si>
    <t>Plochá uzemňovacia páska (FeZn) 30x4 [0,95kg/m]</t>
  </si>
  <si>
    <t>210220301</t>
  </si>
  <si>
    <t>Montáž bleskozvodnej svorky do 2 skrutiek (SS,SP1,SR 03)</t>
  </si>
  <si>
    <t>3549040A52</t>
  </si>
  <si>
    <t>Svorka uzemňovacia (FeZn) : SR 03 C, spojenie kruhových vodičov a pásoviny (2xM8) mosadzné matice</t>
  </si>
  <si>
    <t>210901015</t>
  </si>
  <si>
    <t>Montáž, kábel Al 750V voľne uložený AYKY 4x16</t>
  </si>
  <si>
    <t>341400M140</t>
  </si>
  <si>
    <t>Kábel Al 750V : AYKY-J 4x16</t>
  </si>
  <si>
    <t>211190002</t>
  </si>
  <si>
    <t>Montáž, osadenie plastovej prípojkovej skrine SPP 3-5, bez základov</t>
  </si>
  <si>
    <t>211190021</t>
  </si>
  <si>
    <t>Montáž, konštrukcie do základu pre plastové rozpojovacie a prípojkové skrine</t>
  </si>
  <si>
    <t>3575355H02</t>
  </si>
  <si>
    <t>Rozvádzač elektromerový, plastový RE 2.0 F402 (W) 16A P0 (ZSE) P1 (SSE) P2 (VSE) pilierový, 2MKP, IP44/20</t>
  </si>
  <si>
    <t>D2</t>
  </si>
  <si>
    <t>460010024</t>
  </si>
  <si>
    <t>Vytýčenie trasy M21 kábel vedenia v zastavanom priestore</t>
  </si>
  <si>
    <t>km</t>
  </si>
  <si>
    <t>460070214</t>
  </si>
  <si>
    <t>Jama pre káblový objekt 49040, zemina tr.4</t>
  </si>
  <si>
    <t>460080002</t>
  </si>
  <si>
    <t>Betónový základ z prostého betónu do debnenia</t>
  </si>
  <si>
    <t>460120002</t>
  </si>
  <si>
    <t>Zásyp jamy, zemina tr.3-4</t>
  </si>
  <si>
    <t>460200264</t>
  </si>
  <si>
    <t>Káblové ryhy šírky 50, hĺbky 80 [cm], zemina tr.4</t>
  </si>
  <si>
    <t>460420373</t>
  </si>
  <si>
    <t>Zriadenie kábl lôžka š.45/10cm, piesok, tehly</t>
  </si>
  <si>
    <t>460490012</t>
  </si>
  <si>
    <t>Zakrytie káblov výstražnou fóliou PVC šírky 33cm</t>
  </si>
  <si>
    <t>460560264</t>
  </si>
  <si>
    <t>Zásyp ryhy šírky 50, hĺbky 80 [cm], zemina tr.4</t>
  </si>
  <si>
    <t>460620014</t>
  </si>
  <si>
    <t>Provizórna úprava terénu, zemina tr.4</t>
  </si>
  <si>
    <t>213280060</t>
  </si>
  <si>
    <t>PPV (pomocné a podružné výkony) 6%</t>
  </si>
  <si>
    <t>%</t>
  </si>
  <si>
    <t>-670683822</t>
  </si>
  <si>
    <t>999990300P</t>
  </si>
  <si>
    <t>Podružný materiál 3%</t>
  </si>
  <si>
    <t>-1887113049</t>
  </si>
  <si>
    <t>999990301P</t>
  </si>
  <si>
    <t>Stratné 5%</t>
  </si>
  <si>
    <t>1900666647</t>
  </si>
  <si>
    <t>HZS</t>
  </si>
  <si>
    <t>Hodinové zúčtovacie sadzby</t>
  </si>
  <si>
    <t>213291000</t>
  </si>
  <si>
    <t>Spracovanie východiskovej revízie a vypracovanie správy</t>
  </si>
  <si>
    <t>512</t>
  </si>
  <si>
    <t>prel. - Preložka vedenia ST a.s.</t>
  </si>
  <si>
    <t>Hydroprojekt Košice s.r.o.,</t>
  </si>
  <si>
    <t>Ing.Ján Osif</t>
  </si>
  <si>
    <t>M - Práce a dodávky M</t>
  </si>
  <si>
    <t xml:space="preserve">    21-M - Elektromontáže</t>
  </si>
  <si>
    <t xml:space="preserve">      9 - Dodávky</t>
  </si>
  <si>
    <t>Práce a dodávky M</t>
  </si>
  <si>
    <t>21-M</t>
  </si>
  <si>
    <t>Elektromontáže</t>
  </si>
  <si>
    <t>11.21</t>
  </si>
  <si>
    <t>Výkopové práce tr. zeminy I-IV-ryha 25x60cm v nespevnenej ploche</t>
  </si>
  <si>
    <t>-1633071430</t>
  </si>
  <si>
    <t>21.11</t>
  </si>
  <si>
    <t>Uloženie úložneho kábla-kabel 100x4</t>
  </si>
  <si>
    <t>1825204516</t>
  </si>
  <si>
    <t>21.52</t>
  </si>
  <si>
    <t>Ukladanie chráničiek,multirúr-chráničky z PVC,HDPE a ohybné chráničky</t>
  </si>
  <si>
    <t>452483724</t>
  </si>
  <si>
    <t>22.14</t>
  </si>
  <si>
    <t>Spájanie medených káblov-spájanie žíl v prevádzke</t>
  </si>
  <si>
    <t>pár</t>
  </si>
  <si>
    <t>439561705</t>
  </si>
  <si>
    <t>22.22</t>
  </si>
  <si>
    <t>Spojka medený kábel-otvorenie a zatvorenie spojky v prevádzke</t>
  </si>
  <si>
    <t>1330032417</t>
  </si>
  <si>
    <t>24.11</t>
  </si>
  <si>
    <t>Osadenie stlpov-stlp alebo podpera so zostavami na betónovej pätke</t>
  </si>
  <si>
    <t>880804682</t>
  </si>
  <si>
    <t>24.12</t>
  </si>
  <si>
    <t>Osadenie stlpov-na betónová pätka</t>
  </si>
  <si>
    <t>104613512</t>
  </si>
  <si>
    <t>24.22</t>
  </si>
  <si>
    <t>Inštalácia nadzemného kabla-optické kable štandartné</t>
  </si>
  <si>
    <t>-1514391957</t>
  </si>
  <si>
    <t>24.24</t>
  </si>
  <si>
    <t>Inštalácia nadzemného kabla-optické kable štandartné-príplatok na 2. montážnu plošinu,kabel nad 6 poli</t>
  </si>
  <si>
    <t>2030775670</t>
  </si>
  <si>
    <t>29.11</t>
  </si>
  <si>
    <t>Merania ne metalických kábloch-Jednosmerné meranie začiatok-koniec-pár (meraných viac párov rozvádzača)</t>
  </si>
  <si>
    <t>-2087261642</t>
  </si>
  <si>
    <t>92.41</t>
  </si>
  <si>
    <t>Doplnková inžinierska činnosť-CAPEX</t>
  </si>
  <si>
    <t>731695897</t>
  </si>
  <si>
    <t>98.21</t>
  </si>
  <si>
    <t xml:space="preserve">Geodetické  práce porealizačné-porealizačné zameranie trasy</t>
  </si>
  <si>
    <t>-414858376</t>
  </si>
  <si>
    <t>98.52</t>
  </si>
  <si>
    <t xml:space="preserve">Geodetické  práce ostatné-spracovanie knihy plánov-štandartná metalická,optická sieť</t>
  </si>
  <si>
    <t>491972030</t>
  </si>
  <si>
    <t>Dodávky</t>
  </si>
  <si>
    <t>47141812</t>
  </si>
  <si>
    <t>Kabel metalický FLE 5 XN 0,8</t>
  </si>
  <si>
    <t>128</t>
  </si>
  <si>
    <t>-1872924885</t>
  </si>
  <si>
    <t>47141791</t>
  </si>
  <si>
    <t>Kabel metalický FLE 25 XN 0,8</t>
  </si>
  <si>
    <t>-357151957</t>
  </si>
  <si>
    <t>40911806</t>
  </si>
  <si>
    <t>Spojka NITTO JCSA 140BK 2-20párov</t>
  </si>
  <si>
    <t>1049082075</t>
  </si>
  <si>
    <t>40911252</t>
  </si>
  <si>
    <t>Spojka NITTO JCSA 300 BK 50-100párov</t>
  </si>
  <si>
    <t>193883141</t>
  </si>
  <si>
    <t>40921890</t>
  </si>
  <si>
    <t xml:space="preserve">Páska  NITTO 57GO/C 2,0x0,5x10</t>
  </si>
  <si>
    <t>1275441810</t>
  </si>
  <si>
    <t>40921892</t>
  </si>
  <si>
    <t xml:space="preserve">Páska  NITTO 51 0,4x25x10</t>
  </si>
  <si>
    <t>-1484512548</t>
  </si>
  <si>
    <t>40921894</t>
  </si>
  <si>
    <t xml:space="preserve">Páska  NITTO 51 0,4x50x10</t>
  </si>
  <si>
    <t>-1864070119</t>
  </si>
  <si>
    <t>40912000</t>
  </si>
  <si>
    <t>Konektor spojkový modul-spojenie 10p</t>
  </si>
  <si>
    <t>1019064788</t>
  </si>
  <si>
    <t>40924893</t>
  </si>
  <si>
    <t>Stlp 7m s 2 vyvrtanými otvormi(na betonovú pätku)</t>
  </si>
  <si>
    <t>1823752666</t>
  </si>
  <si>
    <t>409239961</t>
  </si>
  <si>
    <t>Pätka betonová EZP 11-290</t>
  </si>
  <si>
    <t>1943797466</t>
  </si>
  <si>
    <t>40921397</t>
  </si>
  <si>
    <t>Svorník M20x500x20/90 FeZn</t>
  </si>
  <si>
    <t>665553232</t>
  </si>
  <si>
    <t>40910258</t>
  </si>
  <si>
    <t>Veľkoplošná podložka pre drevené konštrukcie M20ZN</t>
  </si>
  <si>
    <t>-448617777</t>
  </si>
  <si>
    <t>40910257</t>
  </si>
  <si>
    <t xml:space="preserve">Matica  hrubá M20</t>
  </si>
  <si>
    <t>-842841330</t>
  </si>
  <si>
    <t>40910307</t>
  </si>
  <si>
    <t>Objímka na stlp D=140mm FeZn</t>
  </si>
  <si>
    <t>-230801869</t>
  </si>
  <si>
    <t>409239899</t>
  </si>
  <si>
    <t>Fólia varovná 210mm oranžová</t>
  </si>
  <si>
    <t>-1412299371</t>
  </si>
  <si>
    <t>409239898</t>
  </si>
  <si>
    <t>Chránička Rautec korugovaná 90/76 čierna</t>
  </si>
  <si>
    <t>-568077037</t>
  </si>
  <si>
    <t>SO 02 - Kanalizácia</t>
  </si>
  <si>
    <t>PSV - Práce a dodávky PSV</t>
  </si>
  <si>
    <t xml:space="preserve">    771 - Podlahy z dlaždíc</t>
  </si>
  <si>
    <t xml:space="preserve">    23-M - Montáže potrubia</t>
  </si>
  <si>
    <t>111201101.S</t>
  </si>
  <si>
    <t>Odstránenie krovín a stromov s koreňom s priemerom kmeňa do 100 mm, do 1000 m2</t>
  </si>
  <si>
    <t>-1224340121</t>
  </si>
  <si>
    <t>111201401.S</t>
  </si>
  <si>
    <t>Drvenie krovín a stromov s priemerom kmeňa do 100 mm na hromadách pre plochu do 100 m2</t>
  </si>
  <si>
    <t>-447082654</t>
  </si>
  <si>
    <t>-1798659156</t>
  </si>
  <si>
    <t>556676974</t>
  </si>
  <si>
    <t xml:space="preserve">Rozoberanie dlažby, z betónových alebo kamenin. dlaždíc, dosiek alebo tvaroviek,  -0,13800t</t>
  </si>
  <si>
    <t>86569327</t>
  </si>
  <si>
    <t>113106241.S</t>
  </si>
  <si>
    <t xml:space="preserve">Rozoberanie vozovky a plochy z panelov so škárami zaliatymi asfaltovou alebo cementovou maltou,  -0,40800t</t>
  </si>
  <si>
    <t>-72809414</t>
  </si>
  <si>
    <t>113106612.S</t>
  </si>
  <si>
    <t xml:space="preserve">Rozoberanie zámkovej dlažby všetkých druhov v ploche nad 20 m2,  -0,26000t</t>
  </si>
  <si>
    <t>706361474</t>
  </si>
  <si>
    <t>113107132.S</t>
  </si>
  <si>
    <t xml:space="preserve">Odstránenie krytu v ploche do 200 m2 z betónu prostého, hr. vrstvy 150 do 400 mm,  -0,50000t</t>
  </si>
  <si>
    <t>-1082505726</t>
  </si>
  <si>
    <t>113107222.S</t>
  </si>
  <si>
    <t xml:space="preserve">Odstránenie krytu v ploche nad 200 m2 z kameniva hrubého drveného, hr. 100 do 200 mm,  -0,23500t</t>
  </si>
  <si>
    <t>-1365486280</t>
  </si>
  <si>
    <t>113107223.S</t>
  </si>
  <si>
    <t xml:space="preserve">Odstránenie krytu v ploche nad 200 m2 z kameniva hrubého drveného, hr. 200 do 300 mm,  -0,40000t</t>
  </si>
  <si>
    <t>54799565</t>
  </si>
  <si>
    <t>113107241.S</t>
  </si>
  <si>
    <t xml:space="preserve">Odstránenie krytu v ploche nad 200 m2 asfaltového, hr. vrstvy do 50 mm,  -0,12500t</t>
  </si>
  <si>
    <t>1995427162</t>
  </si>
  <si>
    <t>113107242.S</t>
  </si>
  <si>
    <t xml:space="preserve">Odstránenie krytu asfaltového v ploche nad 200 m2, hr. nad 50 do 100 mm,  -0,25000t</t>
  </si>
  <si>
    <t>-1751393402</t>
  </si>
  <si>
    <t>113205111.S</t>
  </si>
  <si>
    <t xml:space="preserve">Vytrhanie obrúb betónových, chodníkových ležatých,  -0,23000t</t>
  </si>
  <si>
    <t>796999576</t>
  </si>
  <si>
    <t>113307222.S</t>
  </si>
  <si>
    <t xml:space="preserve">Odstránenie podkladu v ploche nad 200 m2 z kameniva hrubého drveného, hr.100 do 200 mm,  -0,23500t</t>
  </si>
  <si>
    <t>1597011050</t>
  </si>
  <si>
    <t>113307231.S</t>
  </si>
  <si>
    <t xml:space="preserve">Odstránenie podkladu v ploche nad 200 m2 z betónu prostého, hr. vrstvy do 150 mm,  -0,22500t</t>
  </si>
  <si>
    <t>-1292678880</t>
  </si>
  <si>
    <t>113307232.S</t>
  </si>
  <si>
    <t xml:space="preserve">Odstránenie podkladu v ploche nad 200 m2 z betónu prostého, hr. vrstvy nad 150 do 300 mm,  -0,50000t</t>
  </si>
  <si>
    <t>-1017021091</t>
  </si>
  <si>
    <t>-1343882091</t>
  </si>
  <si>
    <t>-1337888048</t>
  </si>
  <si>
    <t>119001411.S</t>
  </si>
  <si>
    <t>Dočasné zaistenie podzemného potrubia DN do 200</t>
  </si>
  <si>
    <t>877008813</t>
  </si>
  <si>
    <t>119001412.S</t>
  </si>
  <si>
    <t>Dočasné zaistenie podzemného potrubia DN 200-500-priepusty</t>
  </si>
  <si>
    <t>1812305717</t>
  </si>
  <si>
    <t>119001422.S</t>
  </si>
  <si>
    <t>Dočasné zaistenie káblov a káblových tratí do 6 káblov</t>
  </si>
  <si>
    <t>817416196</t>
  </si>
  <si>
    <t>120001101.S</t>
  </si>
  <si>
    <t>Príplatok k cenám výkopov za sťaženie výkopu v blízkosti podzemného vedenia alebo výbušnín</t>
  </si>
  <si>
    <t>-483745472</t>
  </si>
  <si>
    <t>121101112.S</t>
  </si>
  <si>
    <t>Odstránenie ornice s premiestn. na hromady, so zložením na vzdialenosť do 100 m a do 1000 m3</t>
  </si>
  <si>
    <t>-1915489096</t>
  </si>
  <si>
    <t>-12746820</t>
  </si>
  <si>
    <t>-1849297286</t>
  </si>
  <si>
    <t>-283137867</t>
  </si>
  <si>
    <t>352366327</t>
  </si>
  <si>
    <t>132201101.S</t>
  </si>
  <si>
    <t>Výkop ryhy do šírky 600 mm v horn.3 do 100 m3-70%</t>
  </si>
  <si>
    <t>1464122436</t>
  </si>
  <si>
    <t>132201109.S</t>
  </si>
  <si>
    <t>Príplatok k cene za lepivosť pri hĺbení rýh šírky do 600 mm zapažených i nezapažených s urovnaním dna v hornine 3</t>
  </si>
  <si>
    <t>1569076545</t>
  </si>
  <si>
    <t>132201201.S</t>
  </si>
  <si>
    <t>Výkop ryhy šírky 600-2000mm horn.3 do 100m3</t>
  </si>
  <si>
    <t>-974897306</t>
  </si>
  <si>
    <t>132201203.S</t>
  </si>
  <si>
    <t>Výkop ryhy šírky 600-2000mm horn.3 nad 1000 do 10000m3-70%</t>
  </si>
  <si>
    <t>-770772362</t>
  </si>
  <si>
    <t>132201209.S</t>
  </si>
  <si>
    <t>Príplatok k cenám za lepivosť pri hĺbení rýh š. nad 600 do 2 000 mm zapaž. i nezapažených, s urovnaním dna v hornine 3</t>
  </si>
  <si>
    <t>1552110292</t>
  </si>
  <si>
    <t>132301101.S</t>
  </si>
  <si>
    <t>Výkop ryhy do šírky 600 mm v horn.4 do 100 m3-30%</t>
  </si>
  <si>
    <t>1550445894</t>
  </si>
  <si>
    <t>132301109.S</t>
  </si>
  <si>
    <t>Príplatok za lepivosť pri hĺbení rýh šírky do 600 mm zapažených i nezapažených s urovnaním dna v hornine 4</t>
  </si>
  <si>
    <t>1545623299</t>
  </si>
  <si>
    <t>132301201.S</t>
  </si>
  <si>
    <t>Výkop ryhy šírky 600-2000mm hor 4 do 100 m3</t>
  </si>
  <si>
    <t>1313011566</t>
  </si>
  <si>
    <t>132301203.S</t>
  </si>
  <si>
    <t>Výkop ryhy šírky 600-2000mm hor 4 nad 1000 do 10000 m3-30%</t>
  </si>
  <si>
    <t>-1387015374</t>
  </si>
  <si>
    <t>132301209.S</t>
  </si>
  <si>
    <t>Príplatok za lepivosť pri hĺbení rýh š. nad 600 do 2 000 mm zapažených i nezapažených, s urovnaním dna v hornine 4</t>
  </si>
  <si>
    <t>-140135855</t>
  </si>
  <si>
    <t>141701101.S</t>
  </si>
  <si>
    <t>Pretláčanie rúry v hornina tr. 1-4 v hĺbky do 6 m dĺžky do 35 m vonkajšieho priemeru do 200 mm</t>
  </si>
  <si>
    <t>-1256270213</t>
  </si>
  <si>
    <t>142110002600.S</t>
  </si>
  <si>
    <t>Rúra oceľová bezšvová hladká kruhová d 178 mm, hr. steny 5,0 mm, ozn.11 353.0</t>
  </si>
  <si>
    <t>-582126261</t>
  </si>
  <si>
    <t>141701102.S</t>
  </si>
  <si>
    <t>Pretláčanie rúry v hornina tr. 1-4 v hĺbky od 6 m dĺžky do 35 m vonkajšieho priemeru nad 200 do 500 mm</t>
  </si>
  <si>
    <t>-1499915504</t>
  </si>
  <si>
    <t>143110000200.S</t>
  </si>
  <si>
    <t>Rúra oceľová pozdĺžne alebo špirálovite zváraná d 426 mm, hr. steny 8 mm, ozn. 11 343.0 (EN S195T)</t>
  </si>
  <si>
    <t>-1163545753</t>
  </si>
  <si>
    <t>142110003500.S</t>
  </si>
  <si>
    <t>Rúra oceľová bezšvová hladká kruhová d 245 mm, hr. steny 6,3 mm, ozn.11 353.0</t>
  </si>
  <si>
    <t>252363480</t>
  </si>
  <si>
    <t>142110003600.S</t>
  </si>
  <si>
    <t>Rúra oceľová bezšvová hladká kruhová d 273 mm, hr. steny 7,0 mm, ozn.11 353.0</t>
  </si>
  <si>
    <t>942401628</t>
  </si>
  <si>
    <t>141701103.S</t>
  </si>
  <si>
    <t>Pretláčanie rúry v hornina tr. 1-4 v hĺbky do 6 m dĺžky do 35 m vonkajšieho priemeru nad 500 do 800 mm</t>
  </si>
  <si>
    <t>280822011</t>
  </si>
  <si>
    <t>143110000800.S</t>
  </si>
  <si>
    <t>Rúra oceľová pozdĺžne alebo špirálovite zváraná d 508 mm, hr. steny 10 mm, ozn. 11 373.0 (EN S235JRG1)</t>
  </si>
  <si>
    <t>-315554629</t>
  </si>
  <si>
    <t>151101101.S</t>
  </si>
  <si>
    <t>Paženie a rozopretie stien rýh pre podzemné vedenie, príložné do 2 m</t>
  </si>
  <si>
    <t>1154546204</t>
  </si>
  <si>
    <t>151101102.S</t>
  </si>
  <si>
    <t>Paženie a rozopretie stien rýh pre podzemné vedenie, príložné do 4 m</t>
  </si>
  <si>
    <t>66379757</t>
  </si>
  <si>
    <t>151101111.S</t>
  </si>
  <si>
    <t>Odstránenie paženia rýh pre podzemné vedenie, príložné hĺbky do 2 m</t>
  </si>
  <si>
    <t>2908790</t>
  </si>
  <si>
    <t>151101112.S</t>
  </si>
  <si>
    <t>Odstránenie paženia rýh pre podzemné vedenie, príložné hĺbky do 4 m</t>
  </si>
  <si>
    <t>730160942</t>
  </si>
  <si>
    <t>151101201.S</t>
  </si>
  <si>
    <t>Paženie stien bez rozopretia alebo vzopretia, príložné hĺbky do 4m</t>
  </si>
  <si>
    <t>-666608990</t>
  </si>
  <si>
    <t>151101211.S</t>
  </si>
  <si>
    <t>Odstránenie paženia stien príložné hĺbky do 4 m</t>
  </si>
  <si>
    <t>2032296911</t>
  </si>
  <si>
    <t>151101301.S</t>
  </si>
  <si>
    <t>Rozopretie zapažených stien pri pažení príložnom hĺbky do 4 m</t>
  </si>
  <si>
    <t>-817111524</t>
  </si>
  <si>
    <t>151101302.S</t>
  </si>
  <si>
    <t>Rozopretie zapažených stien pri pažení príložnom hĺbky do 8 m</t>
  </si>
  <si>
    <t>876807968</t>
  </si>
  <si>
    <t>151101311.S</t>
  </si>
  <si>
    <t>Odstránenie rozopretia stien paženia príložného hĺbky do 4 m</t>
  </si>
  <si>
    <t>381811016</t>
  </si>
  <si>
    <t>151101312.S</t>
  </si>
  <si>
    <t>Odstránenie rozopretia stien paženia príložného hĺbky do 8 m</t>
  </si>
  <si>
    <t>1064066094</t>
  </si>
  <si>
    <t>151301102.S</t>
  </si>
  <si>
    <t>Paženie rýh pre podzemné vedenie, hnané hĺbky do 4 m</t>
  </si>
  <si>
    <t>-32597114</t>
  </si>
  <si>
    <t>151301112.S</t>
  </si>
  <si>
    <t>Odstránenie paženia rýh pre podzemné vedenie, hnané hĺbky do 4 m</t>
  </si>
  <si>
    <t>-1280613296</t>
  </si>
  <si>
    <t>162301500.S</t>
  </si>
  <si>
    <t>Vodorovné premiestnenie vyklčovaných krovín do priemeru kmeňa 100 mm na vzdialenosť 3000 m</t>
  </si>
  <si>
    <t>-762579915</t>
  </si>
  <si>
    <t>162401411.S</t>
  </si>
  <si>
    <t>Vodorovné premiestnenie konárov stromov nad 100 do 300 mm do 3000 m</t>
  </si>
  <si>
    <t>-264970491</t>
  </si>
  <si>
    <t>162501142.S</t>
  </si>
  <si>
    <t>Vodorovné premiestnenie výkopku po spevnenej ceste z horniny tr.1-4, nad 1000 do 10000 m3 na vzdialenosť do 3000 m</t>
  </si>
  <si>
    <t>1105330753</t>
  </si>
  <si>
    <t>61</t>
  </si>
  <si>
    <t>162501411.S</t>
  </si>
  <si>
    <t>Vodorovné premiestnenie kmeňov nad 100 do 300 mm do 3000 m</t>
  </si>
  <si>
    <t>2117759696</t>
  </si>
  <si>
    <t>62</t>
  </si>
  <si>
    <t>162601411.S</t>
  </si>
  <si>
    <t>Vodorovné premiestnenie pňov nad 100 do 300 mm do 3000 m</t>
  </si>
  <si>
    <t>1292231254</t>
  </si>
  <si>
    <t>63</t>
  </si>
  <si>
    <t>167101102.S</t>
  </si>
  <si>
    <t>Nakladanie neuľahnutého výkopku z hornín tr.1-4 nad 100 do 1000 m3</t>
  </si>
  <si>
    <t>1329919759</t>
  </si>
  <si>
    <t>171201202.S</t>
  </si>
  <si>
    <t>Uloženie sypaniny na skládky nad 100 do 1000 m3</t>
  </si>
  <si>
    <t>1560163503</t>
  </si>
  <si>
    <t>65</t>
  </si>
  <si>
    <t>171201203.S</t>
  </si>
  <si>
    <t>Uloženie sypaniny na skládky nad 1000 do 10000 m3</t>
  </si>
  <si>
    <t>1028619394</t>
  </si>
  <si>
    <t>66</t>
  </si>
  <si>
    <t>174101004.S</t>
  </si>
  <si>
    <t>Zásyp sypaninou so zhutnením jám, šachiet, rýh, zárezov alebo okolo objektov nad 10000 m3</t>
  </si>
  <si>
    <t>1768067359</t>
  </si>
  <si>
    <t>67</t>
  </si>
  <si>
    <t>175101101.S</t>
  </si>
  <si>
    <t>Obsyp potrubia sypaninou z vhodných hornín 1 až 4 bez prehodenia sypaniny</t>
  </si>
  <si>
    <t>1447700666</t>
  </si>
  <si>
    <t>68</t>
  </si>
  <si>
    <t>583310002900.S</t>
  </si>
  <si>
    <t>Štrkopiesok frakcia 0-16 mm</t>
  </si>
  <si>
    <t>-653522554</t>
  </si>
  <si>
    <t>69</t>
  </si>
  <si>
    <t>583410004300.S</t>
  </si>
  <si>
    <t>Štrkodrva frakcia 0-32 mm</t>
  </si>
  <si>
    <t>-2032614503</t>
  </si>
  <si>
    <t>70</t>
  </si>
  <si>
    <t>-492429003</t>
  </si>
  <si>
    <t>71</t>
  </si>
  <si>
    <t>-1221745618</t>
  </si>
  <si>
    <t>72</t>
  </si>
  <si>
    <t>386021414</t>
  </si>
  <si>
    <t>73</t>
  </si>
  <si>
    <t>1162113790</t>
  </si>
  <si>
    <t>74</t>
  </si>
  <si>
    <t>181301111.S</t>
  </si>
  <si>
    <t>Rozprestretie ornice v rovine, plocha nad 500 m2, hr.do 100 m</t>
  </si>
  <si>
    <t>-1974891399</t>
  </si>
  <si>
    <t>75</t>
  </si>
  <si>
    <t>-610793742</t>
  </si>
  <si>
    <t>76</t>
  </si>
  <si>
    <t>Trativody z flexodrenážnych rúr DN 100 s obsypom štrkom</t>
  </si>
  <si>
    <t>1663267</t>
  </si>
  <si>
    <t>77</t>
  </si>
  <si>
    <t>231943111.S</t>
  </si>
  <si>
    <t>Steny z oceľových štetovníc z terénu vibrotlakovou technológiou pri dĺžke štetovníc do 10 m,vrátane potrebného rozopretia</t>
  </si>
  <si>
    <t>-525230420</t>
  </si>
  <si>
    <t>78</t>
  </si>
  <si>
    <t>134600000200.S</t>
  </si>
  <si>
    <t>Profil oceľový hrubý na štetovnice ) LARSEN S235JRG1 (11 373) 3n</t>
  </si>
  <si>
    <t>1822771185</t>
  </si>
  <si>
    <t>79</t>
  </si>
  <si>
    <t>-1835480847</t>
  </si>
  <si>
    <t>80</t>
  </si>
  <si>
    <t>451541111.S</t>
  </si>
  <si>
    <t>Lôžko pod potrubie, stoky a drobné objekty, v otvorenom výkope zo štrkodrvy 16-32 mm</t>
  </si>
  <si>
    <t>2052683985</t>
  </si>
  <si>
    <t>81</t>
  </si>
  <si>
    <t>451561111.S</t>
  </si>
  <si>
    <t>neobsadená</t>
  </si>
  <si>
    <t>847034673</t>
  </si>
  <si>
    <t>82</t>
  </si>
  <si>
    <t>451571221.S</t>
  </si>
  <si>
    <t>Podklad pre dlažbu zo štrkopiesku, hr. do 100 mm</t>
  </si>
  <si>
    <t>-705875715</t>
  </si>
  <si>
    <t>83</t>
  </si>
  <si>
    <t>1979828540</t>
  </si>
  <si>
    <t>84</t>
  </si>
  <si>
    <t>452311171.S</t>
  </si>
  <si>
    <t>Dosky, bloky, sedlá z betónu v otvorenom výkope tr. C 35/45</t>
  </si>
  <si>
    <t>-572439600</t>
  </si>
  <si>
    <t>85</t>
  </si>
  <si>
    <t>1278529387</t>
  </si>
  <si>
    <t>86</t>
  </si>
  <si>
    <t>465928111.S</t>
  </si>
  <si>
    <t xml:space="preserve">Kladenie dlažby dna  na sucho s vypl. škár pieskom hm. do 60 kg</t>
  </si>
  <si>
    <t>-941616127</t>
  </si>
  <si>
    <t>87</t>
  </si>
  <si>
    <t>592270000100.S1</t>
  </si>
  <si>
    <t>Tvárnica priekopová a melioračná, prídlažba betónová, rozmer 500x500x150 mm</t>
  </si>
  <si>
    <t>1793113806</t>
  </si>
  <si>
    <t>88</t>
  </si>
  <si>
    <t>564231111.S</t>
  </si>
  <si>
    <t>Podklad alebo podsyp zo štrkopiesku s rozprestretím, vlhčením a zhutnením, po zhutnení hr. 100 mm-0-8mm</t>
  </si>
  <si>
    <t>-186629336</t>
  </si>
  <si>
    <t>89</t>
  </si>
  <si>
    <t>564730111.S</t>
  </si>
  <si>
    <t>Podklad alebo kryt z kameniva hrubého drveného veľ. 8-16 mm s rozprestretím a zhutnením hr. 100 mm</t>
  </si>
  <si>
    <t>1867032124</t>
  </si>
  <si>
    <t>90</t>
  </si>
  <si>
    <t>564760211.S</t>
  </si>
  <si>
    <t>Podklad alebo kryt z kameniva hrubého drveného veľ. 16-32 mm s rozprestretím a zhutnením hr. 200 mm</t>
  </si>
  <si>
    <t>783016916</t>
  </si>
  <si>
    <t>91</t>
  </si>
  <si>
    <t>564831111.S</t>
  </si>
  <si>
    <t>Podklad zo štrkodrviny s rozprestretím a zhutnením, po zhutnení hr. 100 mm</t>
  </si>
  <si>
    <t>1173989903</t>
  </si>
  <si>
    <t>92</t>
  </si>
  <si>
    <t>564851114.S</t>
  </si>
  <si>
    <t>Podklad zo štrkodrviny s rozprestretím a zhutnením, po zhutnení hr. 180 mm-0-32mm</t>
  </si>
  <si>
    <t>2127485865</t>
  </si>
  <si>
    <t>93</t>
  </si>
  <si>
    <t>Podklad zo štrkodrviny s rozprestretím a zhutnením, po zhutnení hr. 200 mm-0-63mm</t>
  </si>
  <si>
    <t>588605464</t>
  </si>
  <si>
    <t>94</t>
  </si>
  <si>
    <t>564871111.S</t>
  </si>
  <si>
    <t>Podklad zo štrkodrviny s rozprestretím a zhutnením, po zhutnení hr. 250 mm</t>
  </si>
  <si>
    <t>-1219648652</t>
  </si>
  <si>
    <t>95</t>
  </si>
  <si>
    <t>564962111.S</t>
  </si>
  <si>
    <t>Podklad z mechanicky spevneného kameniva MSK s rozprestretím a zhutnením, po zhutnení hr. 200 mm</t>
  </si>
  <si>
    <t>-1832628505</t>
  </si>
  <si>
    <t>96</t>
  </si>
  <si>
    <t>567134111.S1</t>
  </si>
  <si>
    <t>Podklad z podkladového betónu PB I tr. C 25/30 hr. 160 mm</t>
  </si>
  <si>
    <t>741045120</t>
  </si>
  <si>
    <t>97</t>
  </si>
  <si>
    <t>573131101.S</t>
  </si>
  <si>
    <t>36083321</t>
  </si>
  <si>
    <t>98</t>
  </si>
  <si>
    <t>573231109.S</t>
  </si>
  <si>
    <t>Postrek asfaltový spojovací bez posypu kamenivom z cestnej emulzie v množstve 0,50-0,8 kg/m2</t>
  </si>
  <si>
    <t>-210189745</t>
  </si>
  <si>
    <t>577134231.S</t>
  </si>
  <si>
    <t>Asfaltový betón vrstva obrusná AC 11 O v pruhu š. do 3 m z nemodifik. asfaltu tr. II, po zhutnení hr. 40 mm</t>
  </si>
  <si>
    <t>1262800537</t>
  </si>
  <si>
    <t>100</t>
  </si>
  <si>
    <t>740786209</t>
  </si>
  <si>
    <t>101</t>
  </si>
  <si>
    <t>-2023200591</t>
  </si>
  <si>
    <t>102</t>
  </si>
  <si>
    <t>581120212.S</t>
  </si>
  <si>
    <t>Kryt cementobetónový cestných komunikácií skupiny CB II pre TDZ II, III a IV, hr. 120 mm</t>
  </si>
  <si>
    <t>-608077366</t>
  </si>
  <si>
    <t>103</t>
  </si>
  <si>
    <t>584121111.S</t>
  </si>
  <si>
    <t>Osadenie panelov zo železového betónu, so zhotovením podkladu z kam. ťaženého do hr. 40 mm</t>
  </si>
  <si>
    <t>368781459</t>
  </si>
  <si>
    <t>104</t>
  </si>
  <si>
    <t>593810000600.S2</t>
  </si>
  <si>
    <t xml:space="preserve"> panel 200/200/15 JP 6 ton, lxšxv 3000x2000x150 mm</t>
  </si>
  <si>
    <t>-819680566</t>
  </si>
  <si>
    <t>105</t>
  </si>
  <si>
    <t>593810000100.S</t>
  </si>
  <si>
    <t xml:space="preserve"> panel 200/100/15 JP 6 ton, lxšxv 2000x1000x150 mm</t>
  </si>
  <si>
    <t>479818436</t>
  </si>
  <si>
    <t>106</t>
  </si>
  <si>
    <t>596811321.S</t>
  </si>
  <si>
    <t>Kladenie betónovej dlažby s vyplnením škár do lôžka z kameniva, 30mm,veľ. do 0,25 m2 plochy od 50 do 100 m2</t>
  </si>
  <si>
    <t>1819816682</t>
  </si>
  <si>
    <t>107</t>
  </si>
  <si>
    <t>592460014500.S</t>
  </si>
  <si>
    <t>Platňa betónová, rozmer 500x500x40 mm, prírodná</t>
  </si>
  <si>
    <t>435610776</t>
  </si>
  <si>
    <t>108</t>
  </si>
  <si>
    <t>5922700001001</t>
  </si>
  <si>
    <t xml:space="preserve">Prídlažba betónová  rozmer 500x500x80-100 mm</t>
  </si>
  <si>
    <t>-2025524228</t>
  </si>
  <si>
    <t>109</t>
  </si>
  <si>
    <t>596811323.S</t>
  </si>
  <si>
    <t>1467593135</t>
  </si>
  <si>
    <t>110</t>
  </si>
  <si>
    <t>596911161.S</t>
  </si>
  <si>
    <t>Kladenie betónovej zámkovej dlažby komunikácií pre peších hr. 80 mm pre peších do 50 m2 so zriadením lôžka z kameniva hr. 30 mm</t>
  </si>
  <si>
    <t>551774475</t>
  </si>
  <si>
    <t>111</t>
  </si>
  <si>
    <t>592460008500.S</t>
  </si>
  <si>
    <t>Dlažba betónová zámková x80 mm, prírodná</t>
  </si>
  <si>
    <t>-2130902177</t>
  </si>
  <si>
    <t>112</t>
  </si>
  <si>
    <t>817364111.Spp</t>
  </si>
  <si>
    <t xml:space="preserve">Montáž betónových útesov s hrdlom -napojenie do šachty  DN 300 +tesnenie</t>
  </si>
  <si>
    <t>1343142978</t>
  </si>
  <si>
    <t>113</t>
  </si>
  <si>
    <t>Šachtová prechodka PP, DN 300 korugovaná pre gravitačnú kanalizáciu</t>
  </si>
  <si>
    <t>478385958</t>
  </si>
  <si>
    <t>114</t>
  </si>
  <si>
    <t>831263195.S</t>
  </si>
  <si>
    <t>Príplatok k cene za zriadenie kanalizačnej prípojky DN od 100 do 300 mm</t>
  </si>
  <si>
    <t>268353396</t>
  </si>
  <si>
    <t>115</t>
  </si>
  <si>
    <t>857351121.S</t>
  </si>
  <si>
    <t>Montáž liatinovej tvarovky jednoosovej na potrubí z rúr hrdlových s integrovaným tesnením DN 200</t>
  </si>
  <si>
    <t>2026095737</t>
  </si>
  <si>
    <t>116</t>
  </si>
  <si>
    <t>5013255p</t>
  </si>
  <si>
    <t xml:space="preserve">Prírubové koleno  90° s pätkou, DN 150 pre potrubie z PE a PVC, s istením proti posunu,</t>
  </si>
  <si>
    <t>1590549173</t>
  </si>
  <si>
    <t>117</t>
  </si>
  <si>
    <t>871255358</t>
  </si>
  <si>
    <t>Potrubie kanalizačné PE 100 RC SDR17 zvárané natupo D 90x5,4 mm</t>
  </si>
  <si>
    <t>-391240586</t>
  </si>
  <si>
    <t>118</t>
  </si>
  <si>
    <t>871326026.S</t>
  </si>
  <si>
    <t>Montáž kanalizačného PVC-U potrubia hladkého plnostenného DN 150</t>
  </si>
  <si>
    <t>41627643</t>
  </si>
  <si>
    <t>119</t>
  </si>
  <si>
    <t>KGEM160/5</t>
  </si>
  <si>
    <t>Rúra PVC-U hladký kanalizačný systém D 160x4,0, dĺ. 5 m,</t>
  </si>
  <si>
    <t>630623967</t>
  </si>
  <si>
    <t>120</t>
  </si>
  <si>
    <t>871356028.S</t>
  </si>
  <si>
    <t>Montáž kanalizačného PVC-U potrubia hladkého plnostenného DN 200</t>
  </si>
  <si>
    <t>262284462</t>
  </si>
  <si>
    <t>121</t>
  </si>
  <si>
    <t>286110007400.S</t>
  </si>
  <si>
    <t>Rúra PVC-U hladký, kanalizačný, gravitačný systém Dxr 200x4,9 mm, dĺ. 5 m, SN</t>
  </si>
  <si>
    <t>-1944536853</t>
  </si>
  <si>
    <t>122</t>
  </si>
  <si>
    <t>871366030.S</t>
  </si>
  <si>
    <t>Montáž kanalizačného PVC-U potrubia hladkého plnostenného DN 250</t>
  </si>
  <si>
    <t>-1641734124</t>
  </si>
  <si>
    <t>123</t>
  </si>
  <si>
    <t>KGEM250/5</t>
  </si>
  <si>
    <t>Rúra PVC-U hladký kanalizačný systém D 250x6,2, dĺ. 5 m,</t>
  </si>
  <si>
    <t>1712747208</t>
  </si>
  <si>
    <t>124</t>
  </si>
  <si>
    <t>871376032.S</t>
  </si>
  <si>
    <t>Montáž kanalizačného PVC-U potrubia hladkého plnostenného DN 300</t>
  </si>
  <si>
    <t>698552170</t>
  </si>
  <si>
    <t>125</t>
  </si>
  <si>
    <t>KGEM315/5SN8</t>
  </si>
  <si>
    <t xml:space="preserve">Rúra PVC-U hladký kanalizačný systém D 315x9,2, dĺ. 5 m, SN8 </t>
  </si>
  <si>
    <t>-1649919127</t>
  </si>
  <si>
    <t>126</t>
  </si>
  <si>
    <t>-1968733432</t>
  </si>
  <si>
    <t>127</t>
  </si>
  <si>
    <t>877326004.S</t>
  </si>
  <si>
    <t>Montáž kanalizačného PVC-U kolena DN 150</t>
  </si>
  <si>
    <t>946789410</t>
  </si>
  <si>
    <t>286510004400.S</t>
  </si>
  <si>
    <t>Koleno PVC-U, DN 160x15°, 30°, 45° pre hladký, kanalizačný, gravitačný systém</t>
  </si>
  <si>
    <t>-1813950397</t>
  </si>
  <si>
    <t>129</t>
  </si>
  <si>
    <t>286510004600.S</t>
  </si>
  <si>
    <t>Koleno PVC-U, DN 160x67°, 87° pre hladký, kanalizačný, gravitačný systém</t>
  </si>
  <si>
    <t>-683789574</t>
  </si>
  <si>
    <t>130</t>
  </si>
  <si>
    <t>286510005000.S</t>
  </si>
  <si>
    <t>Koleno PVC-U pätkové, DN160/ 200x, 87° pre hladký, kanalizačný, gravitačný systém</t>
  </si>
  <si>
    <t>-1529467460</t>
  </si>
  <si>
    <t>131</t>
  </si>
  <si>
    <t>877326028.S</t>
  </si>
  <si>
    <t>Montáž kanalizačnej PVC-U odbočky DN 150</t>
  </si>
  <si>
    <t>837217542</t>
  </si>
  <si>
    <t>132</t>
  </si>
  <si>
    <t>286510013600.S</t>
  </si>
  <si>
    <t>Odbočka 45° PVC, DN 160/160 pre hladký, kanalizačný, gravitačný systém</t>
  </si>
  <si>
    <t>1327353024</t>
  </si>
  <si>
    <t>133</t>
  </si>
  <si>
    <t>877326076.S</t>
  </si>
  <si>
    <t>Montáž kanalizačnej PVC-U zátky DN 150</t>
  </si>
  <si>
    <t>348153468</t>
  </si>
  <si>
    <t>134</t>
  </si>
  <si>
    <t>286510011100.S</t>
  </si>
  <si>
    <t>Zátka PVC-U vnútorná do hrdla DN 160 pre hladký, kanalizačný, gravitačný systém</t>
  </si>
  <si>
    <t>1550264091</t>
  </si>
  <si>
    <t>135</t>
  </si>
  <si>
    <t>877326100.S</t>
  </si>
  <si>
    <t>Montáž kanalizačnej PVC-U presuvky DN 150</t>
  </si>
  <si>
    <t>-1355769548</t>
  </si>
  <si>
    <t>136</t>
  </si>
  <si>
    <t>286510009800.S</t>
  </si>
  <si>
    <t>Presuvka PVC-U, DN 160 pre hladký, kanalizačný, gravitačný systém</t>
  </si>
  <si>
    <t>-180518630</t>
  </si>
  <si>
    <t>137</t>
  </si>
  <si>
    <t>877356006.S</t>
  </si>
  <si>
    <t>Montáž kanalizačného PVC-U kolena DN 200</t>
  </si>
  <si>
    <t>1916174388</t>
  </si>
  <si>
    <t>138</t>
  </si>
  <si>
    <t>286510004800.S</t>
  </si>
  <si>
    <t>Koleno PVC-U, DN 200x15°, 30°, 45° pre hladký, kanalizačný, gravitačný systém</t>
  </si>
  <si>
    <t>-899951260</t>
  </si>
  <si>
    <t>139</t>
  </si>
  <si>
    <t>286520004400</t>
  </si>
  <si>
    <t>Koleno PVC D 200/87° hladký kanalizačný systém</t>
  </si>
  <si>
    <t>1176928360</t>
  </si>
  <si>
    <t>140</t>
  </si>
  <si>
    <t>286510005000.S26</t>
  </si>
  <si>
    <t>Koleno PVC-U, pätkové DN 200/200, 87° pre hladký, kanalizačný, gravitačný systém</t>
  </si>
  <si>
    <t>228036431</t>
  </si>
  <si>
    <t>141</t>
  </si>
  <si>
    <t>877356054.S</t>
  </si>
  <si>
    <t>Montáž kanalizačnej PVC-U redukcie DN 200/150</t>
  </si>
  <si>
    <t>-1888579031</t>
  </si>
  <si>
    <t>142</t>
  </si>
  <si>
    <t>286510008200.S</t>
  </si>
  <si>
    <t>Redukcia PVC-U DN 200/160 pre hladký, kanalizačný, gravitačný systém</t>
  </si>
  <si>
    <t>-1019021732</t>
  </si>
  <si>
    <t>143</t>
  </si>
  <si>
    <t>877366032.S</t>
  </si>
  <si>
    <t>Montáž kanalizačnej PVC-U odbočky DN 250</t>
  </si>
  <si>
    <t>1104499539</t>
  </si>
  <si>
    <t>144</t>
  </si>
  <si>
    <t>286510014300.S</t>
  </si>
  <si>
    <t>Odbočka 45° PVC, DN 250/160 pre hladký, kanalizačný, gravitačný systém</t>
  </si>
  <si>
    <t>420096130</t>
  </si>
  <si>
    <t>145</t>
  </si>
  <si>
    <t>286510014400</t>
  </si>
  <si>
    <t xml:space="preserve">Odbočka 45° PVC-U, DN 250/200 hladká pre gravitačnú kanalizáciu KG potrubia, </t>
  </si>
  <si>
    <t>1130655301</t>
  </si>
  <si>
    <t>146</t>
  </si>
  <si>
    <t>877366056.S</t>
  </si>
  <si>
    <t>Montáž kanalizačnej PVC-U redukcie DN 250/200</t>
  </si>
  <si>
    <t>-658767930</t>
  </si>
  <si>
    <t>147</t>
  </si>
  <si>
    <t>286520010600.S</t>
  </si>
  <si>
    <t>Redukcia PVC-U DN 250/200 pre hladký, kanalizačný, gravitačný systém</t>
  </si>
  <si>
    <t>1418372713</t>
  </si>
  <si>
    <t>148</t>
  </si>
  <si>
    <t>877366080.S</t>
  </si>
  <si>
    <t>Montáž kanalizačnej PVC-U zátky DN 250</t>
  </si>
  <si>
    <t>1511056103</t>
  </si>
  <si>
    <t>149</t>
  </si>
  <si>
    <t>286520015400.S</t>
  </si>
  <si>
    <t>Zátka PVC vnútorná do hrdla DN 250 pre hladký, kanalizačný, gravitačný systém</t>
  </si>
  <si>
    <t>1179125653</t>
  </si>
  <si>
    <t>150</t>
  </si>
  <si>
    <t>877366104.S</t>
  </si>
  <si>
    <t>Montáž kanalizačnej PVC-U presuvky DN 250</t>
  </si>
  <si>
    <t>-609740521</t>
  </si>
  <si>
    <t>151</t>
  </si>
  <si>
    <t>286540132900.S</t>
  </si>
  <si>
    <t xml:space="preserve">Šachtová prechodka PP, DN 250  pre gravitačnú kanalizáciu</t>
  </si>
  <si>
    <t>-654281057</t>
  </si>
  <si>
    <t>152</t>
  </si>
  <si>
    <t>877376034.S</t>
  </si>
  <si>
    <t>Montáž kanalizačnej PVC-U odbočky DN 300</t>
  </si>
  <si>
    <t>959209368</t>
  </si>
  <si>
    <t>153</t>
  </si>
  <si>
    <t>286510014800.S</t>
  </si>
  <si>
    <t>Odbočka 45° PVC, DN 315/160 pre hladký, kanalizačný, gravitačný systém</t>
  </si>
  <si>
    <t>1708748512</t>
  </si>
  <si>
    <t>154</t>
  </si>
  <si>
    <t>286510014900.S</t>
  </si>
  <si>
    <t>Odbočka 45° PVC, DN 315/200 pre hladký, kanalizačný, gravitačný systém</t>
  </si>
  <si>
    <t>-239573916</t>
  </si>
  <si>
    <t>155</t>
  </si>
  <si>
    <t>877376058.S</t>
  </si>
  <si>
    <t>Montáž kanalizačnej PVC-U redukcie DN 300/250-200</t>
  </si>
  <si>
    <t>1202368498</t>
  </si>
  <si>
    <t>156</t>
  </si>
  <si>
    <t>286520010800.S</t>
  </si>
  <si>
    <t>Redukcia PVC-U DN 300/200 pre hladký, kanalizačný, gravitačný systém</t>
  </si>
  <si>
    <t>-2070013496</t>
  </si>
  <si>
    <t>157</t>
  </si>
  <si>
    <t>877376082.S</t>
  </si>
  <si>
    <t>Montáž kanalizačnej PVC-U zátky DN 300</t>
  </si>
  <si>
    <t>-1707664466</t>
  </si>
  <si>
    <t>158</t>
  </si>
  <si>
    <t>286510012200.S</t>
  </si>
  <si>
    <t>Zátka PVC-U vonkajšia na hladký koniec DN 315 pre hladký, kanalizačný, gravitačný systém</t>
  </si>
  <si>
    <t>-2012052239</t>
  </si>
  <si>
    <t>159</t>
  </si>
  <si>
    <t>-632991994</t>
  </si>
  <si>
    <t>160</t>
  </si>
  <si>
    <t>-1071503836</t>
  </si>
  <si>
    <t>161</t>
  </si>
  <si>
    <t>892241111.S</t>
  </si>
  <si>
    <t xml:space="preserve">Ostatné práce na rúrovom vedení, tlakové skúšky  potrubia DN do 80</t>
  </si>
  <si>
    <t>990484448</t>
  </si>
  <si>
    <t>162</t>
  </si>
  <si>
    <t>892311000.S</t>
  </si>
  <si>
    <t>Skúška tesnosti kanalizácie do D 150 mm</t>
  </si>
  <si>
    <t>456552468</t>
  </si>
  <si>
    <t>163</t>
  </si>
  <si>
    <t>892351000.S</t>
  </si>
  <si>
    <t>Skúška tesnosti kanalizácie D 200 mm</t>
  </si>
  <si>
    <t>851125447</t>
  </si>
  <si>
    <t>164</t>
  </si>
  <si>
    <t>892361000.S</t>
  </si>
  <si>
    <t>Skúška tesnosti kanalizácie D 250 mm</t>
  </si>
  <si>
    <t>2143620453</t>
  </si>
  <si>
    <t>165</t>
  </si>
  <si>
    <t>892371000.S</t>
  </si>
  <si>
    <t>Skúška tesnosti kanalizácie D 300 mm</t>
  </si>
  <si>
    <t>-511007687</t>
  </si>
  <si>
    <t>166</t>
  </si>
  <si>
    <t>894302135.S</t>
  </si>
  <si>
    <t xml:space="preserve">Steny šachiet kanalizačných  hrúbky nad 200 mm zo železobetónu obyčajného C 30/37</t>
  </si>
  <si>
    <t>-2105117069</t>
  </si>
  <si>
    <t>167</t>
  </si>
  <si>
    <t>894421111.S</t>
  </si>
  <si>
    <t>Zriadenie šachiet prefabrikovaných do 4t</t>
  </si>
  <si>
    <t>-805503344</t>
  </si>
  <si>
    <t>168</t>
  </si>
  <si>
    <t>TBS 100-62,5-60/12S</t>
  </si>
  <si>
    <t xml:space="preserve">Kónus TBS 100-62,5-60/12 S, šachtový program, </t>
  </si>
  <si>
    <t>1204714237</t>
  </si>
  <si>
    <t>169</t>
  </si>
  <si>
    <t>TBS 100-62,5-60/9 S</t>
  </si>
  <si>
    <t>Kónus TBS 100/62,5-60/9 S, šachtový program,</t>
  </si>
  <si>
    <t>975950677</t>
  </si>
  <si>
    <t>170</t>
  </si>
  <si>
    <t>TBS 100/70</t>
  </si>
  <si>
    <t xml:space="preserve">Šachtové dno TBS 100/70 DN 1000, </t>
  </si>
  <si>
    <t>585631975</t>
  </si>
  <si>
    <t>171</t>
  </si>
  <si>
    <t>TBS 100/60</t>
  </si>
  <si>
    <t xml:space="preserve">Šachtové dno TBS 100/60 DN 1000, pre DN 300 </t>
  </si>
  <si>
    <t>-333470893</t>
  </si>
  <si>
    <t>172</t>
  </si>
  <si>
    <t>TBH 100-100/12 S</t>
  </si>
  <si>
    <t>Šachtová skruž TBH 100-100/12 S</t>
  </si>
  <si>
    <t>1465856954</t>
  </si>
  <si>
    <t>173</t>
  </si>
  <si>
    <t>TBH 100-100/9 S</t>
  </si>
  <si>
    <t xml:space="preserve">Šachtová skruž TBH 100-100/9 S, </t>
  </si>
  <si>
    <t>1220585461</t>
  </si>
  <si>
    <t>174</t>
  </si>
  <si>
    <t>TBH 100-25/12 S</t>
  </si>
  <si>
    <t xml:space="preserve">Šachtová skruž TBH 100-25/12 S, </t>
  </si>
  <si>
    <t>766607224</t>
  </si>
  <si>
    <t>175</t>
  </si>
  <si>
    <t>TBH 100-25/9 S</t>
  </si>
  <si>
    <t>Šachtová skruž TBH 100-25/9 S</t>
  </si>
  <si>
    <t>1201310015</t>
  </si>
  <si>
    <t>176</t>
  </si>
  <si>
    <t>TBH 100-50/12 S</t>
  </si>
  <si>
    <t xml:space="preserve">Šachtová skruž TBH 100-50/12 S, </t>
  </si>
  <si>
    <t>-1354216358</t>
  </si>
  <si>
    <t>177</t>
  </si>
  <si>
    <t>TBH 100-50/9 S</t>
  </si>
  <si>
    <t xml:space="preserve">Šachtová skruž TBH 100-50/9 S, </t>
  </si>
  <si>
    <t>-1827653198</t>
  </si>
  <si>
    <t>178</t>
  </si>
  <si>
    <t>DN 1000</t>
  </si>
  <si>
    <t>Šachtové tesnenie šachty DN 1000</t>
  </si>
  <si>
    <t>142384938</t>
  </si>
  <si>
    <t>179</t>
  </si>
  <si>
    <t>TBS 62,5/10</t>
  </si>
  <si>
    <t xml:space="preserve">Vyrovnávací prstenec TBS 62,5/10, </t>
  </si>
  <si>
    <t>-2043669730</t>
  </si>
  <si>
    <t>180</t>
  </si>
  <si>
    <t>TBS 62,5/12</t>
  </si>
  <si>
    <t>Vyrovnávací prstenec TBS 62,5/12,</t>
  </si>
  <si>
    <t>1860355742</t>
  </si>
  <si>
    <t>181</t>
  </si>
  <si>
    <t>TBS 62,5/4</t>
  </si>
  <si>
    <t>Vyrovnávací prstenec TBS 62,5/4,</t>
  </si>
  <si>
    <t>-1467140032</t>
  </si>
  <si>
    <t>182</t>
  </si>
  <si>
    <t>TBS 62,5/6</t>
  </si>
  <si>
    <t>Vyrovnávací prstenec TBS 62,5/6,</t>
  </si>
  <si>
    <t>-770876206</t>
  </si>
  <si>
    <t>183</t>
  </si>
  <si>
    <t>TBS 62,5/8</t>
  </si>
  <si>
    <t>Vyrovnávací prstenec TBS 62,5/8,</t>
  </si>
  <si>
    <t>1579521657</t>
  </si>
  <si>
    <t>184</t>
  </si>
  <si>
    <t>894431112.S</t>
  </si>
  <si>
    <t>Montáž revíznej šachty z PVC, DN 315/160 (DN šachty/DN potr. vedenia), hĺ. 1100 do 1500 mm</t>
  </si>
  <si>
    <t>-1462312065</t>
  </si>
  <si>
    <t>185</t>
  </si>
  <si>
    <t>ID PR300/6</t>
  </si>
  <si>
    <t xml:space="preserve">RúraDN 300, dĺ. 6 m PP korugovaný kanalizačný systém SN8, </t>
  </si>
  <si>
    <t>-1123024593</t>
  </si>
  <si>
    <t>186</t>
  </si>
  <si>
    <t>11754431001</t>
  </si>
  <si>
    <t xml:space="preserve">Šachtové dno GD - priamy prietok, oranžová, prítok/odtok DN/OD 160mm, </t>
  </si>
  <si>
    <t>2035232421</t>
  </si>
  <si>
    <t>187</t>
  </si>
  <si>
    <t>PPSGR315/160L</t>
  </si>
  <si>
    <t xml:space="preserve">Zberné dno ľavé DN 315, vtok/výtok DN 160 (PVC hladká rúra), pre PP revízne šachty, </t>
  </si>
  <si>
    <t>1134666642</t>
  </si>
  <si>
    <t>188</t>
  </si>
  <si>
    <t>PPSGR315/160P</t>
  </si>
  <si>
    <t xml:space="preserve">Zberné dno pravé DN 315, vtok/výtok DN 160 (PVC hladká rúra), pre PP revízne šachty, </t>
  </si>
  <si>
    <t>-1729746667</t>
  </si>
  <si>
    <t>189</t>
  </si>
  <si>
    <t>PPSGR315/160</t>
  </si>
  <si>
    <t xml:space="preserve">Sútokové  dno DN 315, vtok/výtok DN 160 (PVC hladká rúra), pre PP revízne šachty</t>
  </si>
  <si>
    <t>-1533409148</t>
  </si>
  <si>
    <t>190</t>
  </si>
  <si>
    <t>894502202.S</t>
  </si>
  <si>
    <t>Debnenie stien šachiet kanalizačných pravouhlých alebo štvorhraných a viachranných obojstranné</t>
  </si>
  <si>
    <t>1562918258</t>
  </si>
  <si>
    <t>191</t>
  </si>
  <si>
    <t>894608122.S</t>
  </si>
  <si>
    <t>Výstuž šachiet kanalizačných z betonárskej ocele B500 (10505)</t>
  </si>
  <si>
    <t>275555884</t>
  </si>
  <si>
    <t>192</t>
  </si>
  <si>
    <t>899101111.S</t>
  </si>
  <si>
    <t>Osadenie poklopu liatinového a oceľového vrátane rámu hmotn. do 50 kg</t>
  </si>
  <si>
    <t>-142244305</t>
  </si>
  <si>
    <t>193</t>
  </si>
  <si>
    <t>IF124000</t>
  </si>
  <si>
    <t xml:space="preserve">Plastový poklop  s tesnením 315</t>
  </si>
  <si>
    <t>-611922434</t>
  </si>
  <si>
    <t>194</t>
  </si>
  <si>
    <t>899103111.S</t>
  </si>
  <si>
    <t>Osadenie poklopu liatinového a oceľového vrátane rámu hmotn. nad 100 do 150 kg</t>
  </si>
  <si>
    <t>1835213623</t>
  </si>
  <si>
    <t>195</t>
  </si>
  <si>
    <t>552410002300.S</t>
  </si>
  <si>
    <t>Poklop liatinový D400 priemer 600 mm</t>
  </si>
  <si>
    <t>-1575014961</t>
  </si>
  <si>
    <t>196</t>
  </si>
  <si>
    <t>552410002200.S</t>
  </si>
  <si>
    <t>Poklop liatinový B125 priemer 600 mm</t>
  </si>
  <si>
    <t>946021928</t>
  </si>
  <si>
    <t>197</t>
  </si>
  <si>
    <t>899502211.S</t>
  </si>
  <si>
    <t>Stúpadlo do šachty a drobných objektov liatinové zapustené-kapsové osadené do vynechaných otvorov</t>
  </si>
  <si>
    <t>-981612808</t>
  </si>
  <si>
    <t>198</t>
  </si>
  <si>
    <t>899503111.S</t>
  </si>
  <si>
    <t>Stúpadlo do šachiet a drobných objektov poplastované vidlicové osadené pri murovaní a betónovaní</t>
  </si>
  <si>
    <t>1087959910</t>
  </si>
  <si>
    <t>199</t>
  </si>
  <si>
    <t>899912133.S</t>
  </si>
  <si>
    <t xml:space="preserve">Montáž kĺznej dištančnej objímky montovanej  na potrubie DN 200</t>
  </si>
  <si>
    <t>-1084378617</t>
  </si>
  <si>
    <t>200</t>
  </si>
  <si>
    <t>CDD1</t>
  </si>
  <si>
    <t xml:space="preserve">Klzne objímky typ segmentu D15 , </t>
  </si>
  <si>
    <t>-1630883241</t>
  </si>
  <si>
    <t>201</t>
  </si>
  <si>
    <t>899912134.S</t>
  </si>
  <si>
    <t xml:space="preserve">Montáž kĺznej dištančnej objímky montovanej  na potrubie DN 250</t>
  </si>
  <si>
    <t>813307355</t>
  </si>
  <si>
    <t>202</t>
  </si>
  <si>
    <t>CDC</t>
  </si>
  <si>
    <t xml:space="preserve">Klzne objímky typ segmentu C15 , </t>
  </si>
  <si>
    <t>1499032603</t>
  </si>
  <si>
    <t>203</t>
  </si>
  <si>
    <t>CDM18</t>
  </si>
  <si>
    <t>Klzne objímky typ segmentu M18 ,</t>
  </si>
  <si>
    <t>-186369958</t>
  </si>
  <si>
    <t>204</t>
  </si>
  <si>
    <t>899912137.S</t>
  </si>
  <si>
    <t xml:space="preserve">Montáž kĺznej dištančnej objímky montovanej  na potrubie DN 400</t>
  </si>
  <si>
    <t>462354986</t>
  </si>
  <si>
    <t>205</t>
  </si>
  <si>
    <t>CDF41</t>
  </si>
  <si>
    <t>Klzne objímky typ segmentu F41 ,</t>
  </si>
  <si>
    <t>682547499</t>
  </si>
  <si>
    <t>206</t>
  </si>
  <si>
    <t>899912138.S</t>
  </si>
  <si>
    <t xml:space="preserve">Montáž kĺznej dištančnej objímky montovanej  na potrubie DN 500</t>
  </si>
  <si>
    <t>-1728141376</t>
  </si>
  <si>
    <t>207</t>
  </si>
  <si>
    <t>-2108983328</t>
  </si>
  <si>
    <t>208</t>
  </si>
  <si>
    <t>917762111.S</t>
  </si>
  <si>
    <t>Osadenie chodník. obrubníka betónového ležatého do lôžka z betónu prosteho tr. C 12/15 s bočnou oporou</t>
  </si>
  <si>
    <t>1788878442</t>
  </si>
  <si>
    <t>209</t>
  </si>
  <si>
    <t>592170003500.S</t>
  </si>
  <si>
    <t>Obrubník rovný, lxšxv 1000x100x200 mm, prírodný</t>
  </si>
  <si>
    <t>-1672142623</t>
  </si>
  <si>
    <t>210</t>
  </si>
  <si>
    <t>919411111.S</t>
  </si>
  <si>
    <t>Čelo priepustu z betónu prostého z rúr DN 300 až DN 500 mm</t>
  </si>
  <si>
    <t>-1625285302</t>
  </si>
  <si>
    <t>211</t>
  </si>
  <si>
    <t>919511113.S</t>
  </si>
  <si>
    <t>Zhotovenie priepustu z rúr železobetónových DN 300</t>
  </si>
  <si>
    <t>-1784119131</t>
  </si>
  <si>
    <t>212</t>
  </si>
  <si>
    <t>592220000510.S</t>
  </si>
  <si>
    <t>Rúra železobetónová hrdlová pre splaškové odpadové vody DN 300, dĺžky 2500 mm</t>
  </si>
  <si>
    <t>-1529219557</t>
  </si>
  <si>
    <t>213</t>
  </si>
  <si>
    <t>919512112.S</t>
  </si>
  <si>
    <t>Zhotovenie priepustu z rúr železobetónových DN 350-400</t>
  </si>
  <si>
    <t>753117288</t>
  </si>
  <si>
    <t>214</t>
  </si>
  <si>
    <t>592220000520.S</t>
  </si>
  <si>
    <t>Rúra železobetónová hrdlová pre splaškové odpadové vody DN 400, dĺžky 2500 mm</t>
  </si>
  <si>
    <t>593870917</t>
  </si>
  <si>
    <t>215</t>
  </si>
  <si>
    <t>919513112.S</t>
  </si>
  <si>
    <t>-1208546975</t>
  </si>
  <si>
    <t>216</t>
  </si>
  <si>
    <t>592220000530.S</t>
  </si>
  <si>
    <t>1007245270</t>
  </si>
  <si>
    <t>217</t>
  </si>
  <si>
    <t>919551111.S</t>
  </si>
  <si>
    <t>Zhotovenie priepustu alebo zjazdu z rúr oceľových do D 400 mm</t>
  </si>
  <si>
    <t>-971503492</t>
  </si>
  <si>
    <t>218</t>
  </si>
  <si>
    <t>142610000800.S</t>
  </si>
  <si>
    <t>Rúra oceľová bezšvová prírubová DN 300, hr. 10 mm, ozn. 11 353.0</t>
  </si>
  <si>
    <t>-1268482520</t>
  </si>
  <si>
    <t>219</t>
  </si>
  <si>
    <t>919731122.S</t>
  </si>
  <si>
    <t>Zarovnanie styčnej plochy pozdĺž vybúranej časti komunikácie asfaltovej hr. nad 50 do 100 mm</t>
  </si>
  <si>
    <t>473867190</t>
  </si>
  <si>
    <t>220</t>
  </si>
  <si>
    <t>919731123.S</t>
  </si>
  <si>
    <t>Zarovnanie styčnej plochy pozdĺž vybúranej časti komunikácie asfaltovej hr. nad 100 do 200 mm</t>
  </si>
  <si>
    <t>2049988668</t>
  </si>
  <si>
    <t>221</t>
  </si>
  <si>
    <t>919735111.S</t>
  </si>
  <si>
    <t>Rezanie existujúceho asfaltového krytu alebo podkladu hĺbky do 50 mm</t>
  </si>
  <si>
    <t>-2000263889</t>
  </si>
  <si>
    <t>222</t>
  </si>
  <si>
    <t>919735113.S</t>
  </si>
  <si>
    <t>Rezanie existujúceho asfaltového krytu alebo podkladu hĺbky nad 100 do 150 mm</t>
  </si>
  <si>
    <t>695981259</t>
  </si>
  <si>
    <t>223</t>
  </si>
  <si>
    <t>931994111.Sp</t>
  </si>
  <si>
    <t xml:space="preserve">Tesnenie dn 600 utesnením napučiavacími pásmi-priemer prstenca tesnenia  718 mm v strede tubusu</t>
  </si>
  <si>
    <t>-46009599</t>
  </si>
  <si>
    <t>224</t>
  </si>
  <si>
    <t>935111112.S</t>
  </si>
  <si>
    <t>Osadenie priekopového žľabu z betónových dosiek akejkoľvek veľkosti do lôžka 100mm z kameniva</t>
  </si>
  <si>
    <t>1732770637</t>
  </si>
  <si>
    <t>225</t>
  </si>
  <si>
    <t>359385795</t>
  </si>
  <si>
    <t>226</t>
  </si>
  <si>
    <t>965044201.S</t>
  </si>
  <si>
    <t xml:space="preserve">Brúsenie kynety, zbrúsenie  -0,00600t</t>
  </si>
  <si>
    <t>-1082070243</t>
  </si>
  <si>
    <t>227</t>
  </si>
  <si>
    <t>966006123.S</t>
  </si>
  <si>
    <t>Odstránenie , retarder - demontáž, usklladn., montáž	 -0,45000t</t>
  </si>
  <si>
    <t>-1164395633</t>
  </si>
  <si>
    <t>228</t>
  </si>
  <si>
    <t>966006132.S1</t>
  </si>
  <si>
    <t>Odstránenie značky a opätovná montáž , -retarder 2m</t>
  </si>
  <si>
    <t>1737334651</t>
  </si>
  <si>
    <t>229</t>
  </si>
  <si>
    <t>966008111.S</t>
  </si>
  <si>
    <t>Búranie rúrového priepustu, z rúr DN do 300 mm, vrátane čiel -0,75300t</t>
  </si>
  <si>
    <t>259552155</t>
  </si>
  <si>
    <t>230</t>
  </si>
  <si>
    <t>966008112.S</t>
  </si>
  <si>
    <t xml:space="preserve">Búranie rúrového priepustu, z rúr DN 300 do 500 mm,  -0,98000t (vátane čiel)</t>
  </si>
  <si>
    <t>-468255794</t>
  </si>
  <si>
    <t>231</t>
  </si>
  <si>
    <t>971042341.Sp</t>
  </si>
  <si>
    <t xml:space="preserve">Vybúranie  kynety ,(0,012m3)  -0,05900t</t>
  </si>
  <si>
    <t>1997941667</t>
  </si>
  <si>
    <t>232</t>
  </si>
  <si>
    <t>979082111.S</t>
  </si>
  <si>
    <t>Vnútrostavenisková doprava sutiny a vybúraných hmôt do 10 m</t>
  </si>
  <si>
    <t>-195150228</t>
  </si>
  <si>
    <t>233</t>
  </si>
  <si>
    <t>979084214.S</t>
  </si>
  <si>
    <t>Vodorovná doprava vybúraných hmôt po suchu bez naloženia, ale so zložením na vzdialenosť do 2 km</t>
  </si>
  <si>
    <t>1187844366</t>
  </si>
  <si>
    <t>234</t>
  </si>
  <si>
    <t>-51084517</t>
  </si>
  <si>
    <t>253</t>
  </si>
  <si>
    <t>Poplatok za skládku - bitúmenové zmesi, uholný decht, dechtové výrobky (17 03), ostatné</t>
  </si>
  <si>
    <t>649314861</t>
  </si>
  <si>
    <t>254</t>
  </si>
  <si>
    <t>979089726.S</t>
  </si>
  <si>
    <t>Poplatok za uloženie stavebného odpadu na recykláciu - betón vrátane armovania, veľkosť nad 50 x 50 cm (17 01 01)</t>
  </si>
  <si>
    <t>-1186128857</t>
  </si>
  <si>
    <t>235</t>
  </si>
  <si>
    <t>998276101.S</t>
  </si>
  <si>
    <t>Presun hmôt pre rúrové vedenie hĺbené z rúr z plast., hmôt alebo sklolamin. v otvorenom výkope</t>
  </si>
  <si>
    <t>-675405557</t>
  </si>
  <si>
    <t>PSV</t>
  </si>
  <si>
    <t>Práce a dodávky PSV</t>
  </si>
  <si>
    <t>771</t>
  </si>
  <si>
    <t>Podlahy z dlaždíc</t>
  </si>
  <si>
    <t>236</t>
  </si>
  <si>
    <t>771561140.S</t>
  </si>
  <si>
    <t>Montáž podláh z dlaždíc z taveného čadiča ukladaných do malty hladkých hr. 50 mm</t>
  </si>
  <si>
    <t>1158903048</t>
  </si>
  <si>
    <t>237</t>
  </si>
  <si>
    <t>632310000100.S1</t>
  </si>
  <si>
    <t>Dlaždice čadičové pravouhlé hladké, hrúbka 50 mm</t>
  </si>
  <si>
    <t>729754170</t>
  </si>
  <si>
    <t>238</t>
  </si>
  <si>
    <t>998771201.S</t>
  </si>
  <si>
    <t>Presun hmôt pre podlahy z dlaždíc v objektoch výšky do 6m</t>
  </si>
  <si>
    <t>-61473664</t>
  </si>
  <si>
    <t>23-M</t>
  </si>
  <si>
    <t>Montáže potrubia</t>
  </si>
  <si>
    <t>239</t>
  </si>
  <si>
    <t>230200121.S</t>
  </si>
  <si>
    <t>Nasunutie potrubnej sekcie do oceľovej chráničky DN 200</t>
  </si>
  <si>
    <t>-2007827308</t>
  </si>
  <si>
    <t>240</t>
  </si>
  <si>
    <t>230200122.S</t>
  </si>
  <si>
    <t>Nasunutie potrubnej sekcie do oceľovej chráničky DN 250</t>
  </si>
  <si>
    <t>1709911121</t>
  </si>
  <si>
    <t>241</t>
  </si>
  <si>
    <t>230200125.S</t>
  </si>
  <si>
    <t>Nasunutie potrubnej sekcie do oceľovej chráničky DN 400</t>
  </si>
  <si>
    <t>700478911</t>
  </si>
  <si>
    <t>242</t>
  </si>
  <si>
    <t>230200126.S</t>
  </si>
  <si>
    <t>Nasunutie potrubnej sekcie do oceľovej chráničky DN 500</t>
  </si>
  <si>
    <t>29121078</t>
  </si>
  <si>
    <t>243</t>
  </si>
  <si>
    <t>921524</t>
  </si>
  <si>
    <t>Tesniaca manžeta "DU-S" rozmer 150x250mm vhodná pre rúru/chráničku 159-168/275mm</t>
  </si>
  <si>
    <t>1561561466</t>
  </si>
  <si>
    <t>244</t>
  </si>
  <si>
    <t>920818</t>
  </si>
  <si>
    <t xml:space="preserve">Tesniaca manžeta "DU-S" rozmer 80x175mm vhodná pre rúru/chráničku 89/219mm, </t>
  </si>
  <si>
    <t>-1095070578</t>
  </si>
  <si>
    <t>245</t>
  </si>
  <si>
    <t>922950</t>
  </si>
  <si>
    <t xml:space="preserve">Tesniaca manžeta "DU-S" rozmer 300x500mm vhodná pre rúru/chráničku 324/530mm, </t>
  </si>
  <si>
    <t>-516016693</t>
  </si>
  <si>
    <t>246</t>
  </si>
  <si>
    <t>921930</t>
  </si>
  <si>
    <t xml:space="preserve">Tesniaca manžeta "DU-S" rozmer 200x300mm vhodná pre rúru/chráničku 219/324mm, </t>
  </si>
  <si>
    <t>1864220898</t>
  </si>
  <si>
    <t>247</t>
  </si>
  <si>
    <t>921954</t>
  </si>
  <si>
    <t xml:space="preserve">Tesniaca manžeta "DU-S" rozmer 250x450mm vhodná pre rúru/chráničku 270/530mm, </t>
  </si>
  <si>
    <t>1358439258</t>
  </si>
  <si>
    <t>248</t>
  </si>
  <si>
    <t>MD</t>
  </si>
  <si>
    <t>Mimostavenisková doprava</t>
  </si>
  <si>
    <t>-2101621053</t>
  </si>
  <si>
    <t>249</t>
  </si>
  <si>
    <t>MV</t>
  </si>
  <si>
    <t>Murárske výpomoci</t>
  </si>
  <si>
    <t>-1612906737</t>
  </si>
  <si>
    <t>250</t>
  </si>
  <si>
    <t>PD</t>
  </si>
  <si>
    <t>Presun dodávok</t>
  </si>
  <si>
    <t>2090581553</t>
  </si>
  <si>
    <t>251</t>
  </si>
  <si>
    <t>PPV</t>
  </si>
  <si>
    <t>Podiel pridružených výkonov</t>
  </si>
  <si>
    <t>-1557425995</t>
  </si>
  <si>
    <t>PS - Prevádzkové súbory</t>
  </si>
  <si>
    <t>ps-1 - Čerpacia stanica</t>
  </si>
  <si>
    <t>Úroveň 3:</t>
  </si>
  <si>
    <t>ps1-1 - ČS 2-Strojné vybavenie</t>
  </si>
  <si>
    <t xml:space="preserve">    35-M - Montáž čerpadiel, kompresorov a vodohospodárskych zariadení</t>
  </si>
  <si>
    <t>35-M</t>
  </si>
  <si>
    <t>Montáž čerpadiel, kompresorov a vodohospodárskych zariadení</t>
  </si>
  <si>
    <t>350120001.Spp</t>
  </si>
  <si>
    <t>Mechanická montáž (čerpadiel, armatúr, potrubia, vodiacich tyčí), rezanie, zváranie, kotvenie, nastavenie, uvedenie do prevádzky,zaškolenie obsluhy</t>
  </si>
  <si>
    <t>644651341</t>
  </si>
  <si>
    <t>426130001400.S</t>
  </si>
  <si>
    <t>Ponorné kal.čerpadlo s adaptívnym samočistiacim obežným kolesom a špirálnou drážkou pre odvod abrázií a smotorom so zabudovaným frekv.meničom so špec.algoritmom pre čerp.stanicu splašk. a pdp.vôd-2,2kW,3x400V,50Hz,výtlak dn 80</t>
  </si>
  <si>
    <t>489006264</t>
  </si>
  <si>
    <t>552520040245.S</t>
  </si>
  <si>
    <t>Prírubové koleno s patkou DN 80 pre 2" vodiace tyče</t>
  </si>
  <si>
    <t>747029485</t>
  </si>
  <si>
    <t>341730001300.Spp</t>
  </si>
  <si>
    <t>sada prírubového vodiaceho držiaku DN 80, pre 2" vod. tyče (N/D 3069, 6020),(vrátane: tesnenie a spojovací materiál pre prírubový držiak)</t>
  </si>
  <si>
    <t>súb.</t>
  </si>
  <si>
    <t>831712799</t>
  </si>
  <si>
    <t>341730001300.Spp1</t>
  </si>
  <si>
    <t>horný držiak vodiacich tyčí 2" - antikorózna oceľ AISI 316</t>
  </si>
  <si>
    <t>-879965293</t>
  </si>
  <si>
    <t>341730001300.Spp12</t>
  </si>
  <si>
    <t>sada mechanických kotiev pätkového kolena DN 65-DN 300 (4x M16x140) pre 1 koleno 1 set</t>
  </si>
  <si>
    <t>363568773</t>
  </si>
  <si>
    <t>341730001300.Spp123</t>
  </si>
  <si>
    <t>sada mech. kotiev horného držiaku vodiacich tyčí 2" (2x M12x100) pre 1 držiak 1 set</t>
  </si>
  <si>
    <t>-1758897181</t>
  </si>
  <si>
    <t>341730001300.Spp1234</t>
  </si>
  <si>
    <t>sieťový záves kábla D(12-25) mm/Polyetylén</t>
  </si>
  <si>
    <t>1375417413</t>
  </si>
  <si>
    <t>341730001300.Spp034</t>
  </si>
  <si>
    <t>dvíhacie oko pre čerpadlo (štandard) - 1.2 t</t>
  </si>
  <si>
    <t>604138714</t>
  </si>
  <si>
    <t>341730001300.Spp0334</t>
  </si>
  <si>
    <t>eťaz s vodiacim nylonovým lankom pre Flygt Pump Lift (reťaz z ocele AISI 316) 0.54t</t>
  </si>
  <si>
    <t>247877428</t>
  </si>
  <si>
    <t>-1485989592</t>
  </si>
  <si>
    <t>-761687212</t>
  </si>
  <si>
    <t>-1893037961</t>
  </si>
  <si>
    <t>-478380281</t>
  </si>
  <si>
    <t>ps1-2 - ČS 2 - Elektročasť</t>
  </si>
  <si>
    <t>KOKŠOV BAKŠA</t>
  </si>
  <si>
    <t>Obec KOKŠOV - BAKŠA	</t>
  </si>
  <si>
    <t>MARS ELEKTRO,s.r.o.Košice		</t>
  </si>
  <si>
    <t>D1 - Elektromontážne práce</t>
  </si>
  <si>
    <t>D3 - Dodávka a montáž technologického zariadenia</t>
  </si>
  <si>
    <t>D1</t>
  </si>
  <si>
    <t>Elektromontážne práce</t>
  </si>
  <si>
    <t>210810013</t>
  </si>
  <si>
    <t>Montáž, kábel Cu 750V voľne uložený CYKY 4x10</t>
  </si>
  <si>
    <t>341203M240</t>
  </si>
  <si>
    <t>Kábel Cu 750V : CYKY-J 4x10</t>
  </si>
  <si>
    <t>D3</t>
  </si>
  <si>
    <t>Dodávka a montáž technologického zariadenia</t>
  </si>
  <si>
    <t>405LK101001</t>
  </si>
  <si>
    <t>Riadiaca jednotka (hlavná riadiaca jednotka ČS)</t>
  </si>
  <si>
    <t>405LK101002</t>
  </si>
  <si>
    <t>Riadiaca jednotka (pomocná riadiaca jednotka ČS)</t>
  </si>
  <si>
    <t>405LK101003</t>
  </si>
  <si>
    <t>Ovládací panel s dotykovým displejom (7" farebný displej)</t>
  </si>
  <si>
    <t>405LK101004</t>
  </si>
  <si>
    <t>Dátový záznamník (programovanie, konfigurácia a nastavenie, prenosy)</t>
  </si>
  <si>
    <t>405LK101005</t>
  </si>
  <si>
    <t>Ponorný visiaci káblový tlakový snímač pre kalovú vodu (h=0-3 m; 4-20 mA; 12 m kábel)</t>
  </si>
  <si>
    <t>405LK101006</t>
  </si>
  <si>
    <t>Plavákový spínač (13m kábel)</t>
  </si>
  <si>
    <t>405LK101007</t>
  </si>
  <si>
    <t>Pilier.motorický rozvádzač pre čerp.stanice, pre istenie, ochranu a spínanie 2 čerpadiel, zvodiče prepätia, prenosy</t>
  </si>
  <si>
    <t>405LK101008</t>
  </si>
  <si>
    <t>Montáž elekrických zariadení, zapojenie, nastavenie, uvedenie do prevádzky, výstupná elektrorevízia</t>
  </si>
  <si>
    <t>Ost-nkl. - Ostatné náklady</t>
  </si>
  <si>
    <t>OST - Ostatné náklady</t>
  </si>
  <si>
    <t>OST</t>
  </si>
  <si>
    <t>000400011.S1</t>
  </si>
  <si>
    <t>Príprava verejnej práce</t>
  </si>
  <si>
    <t>eur</t>
  </si>
  <si>
    <t>262144</t>
  </si>
  <si>
    <t>-1063526805</t>
  </si>
  <si>
    <t>001000011.S</t>
  </si>
  <si>
    <t>Autorský a projektový dozor, koordinácia prác s investorom a zhotoviteľom</t>
  </si>
  <si>
    <t>863407354</t>
  </si>
  <si>
    <t>001000011.S1</t>
  </si>
  <si>
    <t>Prevádzkový poriadok pre skúšobnú pravádzku</t>
  </si>
  <si>
    <t>994397184</t>
  </si>
  <si>
    <t>001000031.S</t>
  </si>
  <si>
    <t>Individuálne skúšky, komplexné skúšky, zaškolenia obsluhy - technológia prevádzky</t>
  </si>
  <si>
    <t>-302541498</t>
  </si>
  <si>
    <t>000400022.S1</t>
  </si>
  <si>
    <t>Dokumentácia skutočného vyhotovenia stavby</t>
  </si>
  <si>
    <t>-120922712</t>
  </si>
  <si>
    <t>000400023.S</t>
  </si>
  <si>
    <t xml:space="preserve">Kompletná dokumentácia  potrebná k odovzdaniu diela, kolaudácii stavby  a uvedeniu do prevádzky </t>
  </si>
  <si>
    <t>-752499666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</si>
</sst>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F9086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3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/>
    </xf>
    <xf numFmtId="4" fontId="16" fillId="0" borderId="0" xfId="0" applyNumberFormat="1" applyFont="1" applyAlignment="1">
      <alignment vertical="center"/>
    </xf>
    <xf numFmtId="0" fontId="15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8" xfId="0" applyFont="1" applyFill="1" applyBorder="1" applyAlignment="1">
      <alignment horizontal="left"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horizontal="right" vertical="center"/>
    </xf>
    <xf numFmtId="4" fontId="26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7" fillId="0" borderId="14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6" fontId="27" fillId="0" borderId="0" xfId="0" applyNumberFormat="1" applyFont="1" applyBorder="1" applyAlignment="1">
      <alignment vertical="center"/>
    </xf>
    <xf numFmtId="4" fontId="27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7" fillId="0" borderId="0" xfId="0" applyNumberFormat="1" applyFont="1" applyAlignment="1">
      <alignment horizontal="right" vertical="center"/>
    </xf>
    <xf numFmtId="4" fontId="27" fillId="0" borderId="19" xfId="0" applyNumberFormat="1" applyFont="1" applyBorder="1" applyAlignment="1">
      <alignment vertical="center"/>
    </xf>
    <xf numFmtId="4" fontId="27" fillId="0" borderId="20" xfId="0" applyNumberFormat="1" applyFont="1" applyBorder="1" applyAlignment="1">
      <alignment vertical="center"/>
    </xf>
    <xf numFmtId="166" fontId="27" fillId="0" borderId="20" xfId="0" applyNumberFormat="1" applyFont="1" applyBorder="1" applyAlignment="1">
      <alignment vertical="center"/>
    </xf>
    <xf numFmtId="4" fontId="27" fillId="0" borderId="21" xfId="0" applyNumberFormat="1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31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2" fillId="0" borderId="0" xfId="0" applyNumberFormat="1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3" fillId="5" borderId="0" xfId="0" applyFont="1" applyFill="1" applyAlignment="1">
      <alignment horizontal="left" vertical="center"/>
    </xf>
    <xf numFmtId="4" fontId="23" fillId="5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/>
    <xf numFmtId="166" fontId="33" fillId="0" borderId="12" xfId="0" applyNumberFormat="1" applyFont="1" applyBorder="1" applyAlignment="1"/>
    <xf numFmtId="166" fontId="33" fillId="0" borderId="13" xfId="0" applyNumberFormat="1" applyFont="1" applyBorder="1" applyAlignment="1"/>
    <xf numFmtId="4" fontId="34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5" fillId="0" borderId="22" xfId="0" applyFont="1" applyBorder="1" applyAlignment="1" applyProtection="1">
      <alignment horizontal="center" vertical="center"/>
      <protection locked="0"/>
    </xf>
    <xf numFmtId="49" fontId="35" fillId="0" borderId="22" xfId="0" applyNumberFormat="1" applyFont="1" applyBorder="1" applyAlignment="1" applyProtection="1">
      <alignment horizontal="left" vertical="center" wrapText="1"/>
      <protection locked="0"/>
    </xf>
    <xf numFmtId="0" fontId="35" fillId="0" borderId="22" xfId="0" applyFont="1" applyBorder="1" applyAlignment="1" applyProtection="1">
      <alignment horizontal="left" vertical="center" wrapText="1"/>
      <protection locked="0"/>
    </xf>
    <xf numFmtId="0" fontId="35" fillId="0" borderId="22" xfId="0" applyFont="1" applyBorder="1" applyAlignment="1" applyProtection="1">
      <alignment horizontal="center" vertical="center" wrapText="1"/>
      <protection locked="0"/>
    </xf>
    <xf numFmtId="167" fontId="35" fillId="0" borderId="22" xfId="0" applyNumberFormat="1" applyFont="1" applyBorder="1" applyAlignment="1" applyProtection="1">
      <alignment vertical="center"/>
      <protection locked="0"/>
    </xf>
    <xf numFmtId="4" fontId="35" fillId="3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  <protection locked="0"/>
    </xf>
    <xf numFmtId="0" fontId="36" fillId="0" borderId="22" xfId="0" applyFont="1" applyBorder="1" applyAlignment="1" applyProtection="1">
      <alignment vertical="center"/>
      <protection locked="0"/>
    </xf>
    <xf numFmtId="0" fontId="36" fillId="0" borderId="3" xfId="0" applyFont="1" applyBorder="1" applyAlignment="1">
      <alignment vertical="center"/>
    </xf>
    <xf numFmtId="0" fontId="35" fillId="3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>
      <alignment horizontal="center"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167" fontId="21" fillId="3" borderId="22" xfId="0" applyNumberFormat="1" applyFont="1" applyFill="1" applyBorder="1" applyAlignment="1" applyProtection="1">
      <alignment vertical="center"/>
      <protection locked="0"/>
    </xf>
    <xf numFmtId="167" fontId="35" fillId="3" borderId="22" xfId="0" applyNumberFormat="1" applyFont="1" applyFill="1" applyBorder="1" applyAlignment="1" applyProtection="1">
      <alignment vertical="center"/>
      <protection locked="0"/>
    </xf>
    <xf numFmtId="0" fontId="35" fillId="3" borderId="19" xfId="0" applyFont="1" applyFill="1" applyBorder="1" applyAlignment="1" applyProtection="1">
      <alignment horizontal="left" vertical="center"/>
      <protection locked="0"/>
    </xf>
    <xf numFmtId="0" fontId="35" fillId="0" borderId="20" xfId="0" applyFont="1" applyBorder="1" applyAlignment="1">
      <alignment horizontal="center" vertical="center"/>
    </xf>
    <xf numFmtId="0" fontId="35" fillId="6" borderId="22" xfId="0" applyFont="1" applyFill="1" applyBorder="1" applyAlignment="1" applyProtection="1">
      <alignment horizontal="center" vertical="center"/>
      <protection locked="0"/>
    </xf>
    <xf numFmtId="0" fontId="21" fillId="6" borderId="22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theme" Target="theme/theme1.xml" /><Relationship Id="rId11" Type="http://schemas.openxmlformats.org/officeDocument/2006/relationships/calcChain" Target="calcChain.xml" /><Relationship Id="rId12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11</v>
      </c>
    </row>
    <row r="5" s="1" customFormat="1" ht="12" customHeight="1">
      <c r="B5" s="18"/>
      <c r="D5" s="22" t="s">
        <v>12</v>
      </c>
      <c r="K5" s="23" t="s">
        <v>13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14</v>
      </c>
      <c r="BS5" s="15" t="s">
        <v>6</v>
      </c>
    </row>
    <row r="6" s="1" customFormat="1" ht="36.96" customHeight="1">
      <c r="B6" s="18"/>
      <c r="D6" s="25" t="s">
        <v>15</v>
      </c>
      <c r="K6" s="26" t="s">
        <v>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17</v>
      </c>
      <c r="K7" s="23" t="s">
        <v>1</v>
      </c>
      <c r="AK7" s="28" t="s">
        <v>18</v>
      </c>
      <c r="AN7" s="23" t="s">
        <v>19</v>
      </c>
      <c r="AR7" s="18"/>
      <c r="BE7" s="27"/>
      <c r="BS7" s="15" t="s">
        <v>6</v>
      </c>
    </row>
    <row r="8" s="1" customFormat="1" ht="12" customHeight="1">
      <c r="B8" s="18"/>
      <c r="D8" s="28" t="s">
        <v>20</v>
      </c>
      <c r="K8" s="23" t="s">
        <v>21</v>
      </c>
      <c r="AK8" s="28" t="s">
        <v>22</v>
      </c>
      <c r="AN8" s="29" t="s">
        <v>23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24</v>
      </c>
      <c r="AK10" s="28" t="s">
        <v>25</v>
      </c>
      <c r="AN10" s="23" t="s">
        <v>26</v>
      </c>
      <c r="AR10" s="18"/>
      <c r="BE10" s="27"/>
      <c r="BS10" s="15" t="s">
        <v>6</v>
      </c>
    </row>
    <row r="11" s="1" customFormat="1" ht="18.48" customHeight="1">
      <c r="B11" s="18"/>
      <c r="E11" s="23" t="s">
        <v>27</v>
      </c>
      <c r="AK11" s="28" t="s">
        <v>28</v>
      </c>
      <c r="AN11" s="23" t="s">
        <v>29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30</v>
      </c>
      <c r="AK13" s="28" t="s">
        <v>25</v>
      </c>
      <c r="AN13" s="30" t="s">
        <v>31</v>
      </c>
      <c r="AR13" s="18"/>
      <c r="BE13" s="27"/>
      <c r="BS13" s="15" t="s">
        <v>6</v>
      </c>
    </row>
    <row r="14">
      <c r="B14" s="18"/>
      <c r="E14" s="30" t="s">
        <v>31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28</v>
      </c>
      <c r="AN14" s="30" t="s">
        <v>31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32</v>
      </c>
      <c r="AK16" s="28" t="s">
        <v>25</v>
      </c>
      <c r="AN16" s="23" t="s">
        <v>33</v>
      </c>
      <c r="AR16" s="18"/>
      <c r="BE16" s="27"/>
      <c r="BS16" s="15" t="s">
        <v>3</v>
      </c>
    </row>
    <row r="17" s="1" customFormat="1" ht="18.48" customHeight="1">
      <c r="B17" s="18"/>
      <c r="E17" s="23" t="s">
        <v>34</v>
      </c>
      <c r="AK17" s="28" t="s">
        <v>28</v>
      </c>
      <c r="AN17" s="23" t="s">
        <v>35</v>
      </c>
      <c r="AR17" s="18"/>
      <c r="BE17" s="27"/>
      <c r="BS17" s="15" t="s">
        <v>36</v>
      </c>
    </row>
    <row r="18" s="1" customFormat="1" ht="6.96" customHeight="1">
      <c r="B18" s="18"/>
      <c r="AR18" s="18"/>
      <c r="BE18" s="27"/>
      <c r="BS18" s="15" t="s">
        <v>6</v>
      </c>
    </row>
    <row r="19" s="1" customFormat="1" ht="12" customHeight="1">
      <c r="B19" s="18"/>
      <c r="D19" s="28" t="s">
        <v>37</v>
      </c>
      <c r="AK19" s="28" t="s">
        <v>25</v>
      </c>
      <c r="AN19" s="23" t="s">
        <v>1</v>
      </c>
      <c r="AR19" s="18"/>
      <c r="BE19" s="27"/>
      <c r="BS19" s="15" t="s">
        <v>6</v>
      </c>
    </row>
    <row r="20" s="1" customFormat="1" ht="18.48" customHeight="1">
      <c r="B20" s="18"/>
      <c r="E20" s="23" t="s">
        <v>38</v>
      </c>
      <c r="AK20" s="28" t="s">
        <v>28</v>
      </c>
      <c r="AN20" s="23" t="s">
        <v>1</v>
      </c>
      <c r="AR20" s="18"/>
      <c r="BE20" s="27"/>
      <c r="BS20" s="15" t="s">
        <v>36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39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40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41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42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43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44</v>
      </c>
      <c r="E29" s="3"/>
      <c r="F29" s="41" t="s">
        <v>45</v>
      </c>
      <c r="G29" s="3"/>
      <c r="H29" s="3"/>
      <c r="I29" s="3"/>
      <c r="J29" s="3"/>
      <c r="K29" s="3"/>
      <c r="L29" s="42">
        <v>0.23000000000000001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4">
        <f>ROUND(AZ94, 2)</f>
        <v>0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4">
        <f>ROUND(AV94, 2)</f>
        <v>0</v>
      </c>
      <c r="AL29" s="43"/>
      <c r="AM29" s="43"/>
      <c r="AN29" s="43"/>
      <c r="AO29" s="43"/>
      <c r="AP29" s="43"/>
      <c r="AQ29" s="43"/>
      <c r="AR29" s="45"/>
      <c r="AS29" s="43"/>
      <c r="AT29" s="43"/>
      <c r="AU29" s="43"/>
      <c r="AV29" s="43"/>
      <c r="AW29" s="43"/>
      <c r="AX29" s="43"/>
      <c r="AY29" s="43"/>
      <c r="AZ29" s="43"/>
      <c r="BE29" s="46"/>
    </row>
    <row r="30" s="3" customFormat="1" ht="14.4" customHeight="1">
      <c r="A30" s="3"/>
      <c r="B30" s="40"/>
      <c r="C30" s="3"/>
      <c r="D30" s="3"/>
      <c r="E30" s="3"/>
      <c r="F30" s="41" t="s">
        <v>46</v>
      </c>
      <c r="G30" s="3"/>
      <c r="H30" s="3"/>
      <c r="I30" s="3"/>
      <c r="J30" s="3"/>
      <c r="K30" s="3"/>
      <c r="L30" s="47">
        <v>0.23000000000000001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8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8">
        <f>ROUND(AW94, 2)</f>
        <v>0</v>
      </c>
      <c r="AL30" s="3"/>
      <c r="AM30" s="3"/>
      <c r="AN30" s="3"/>
      <c r="AO30" s="3"/>
      <c r="AP30" s="3"/>
      <c r="AQ30" s="3"/>
      <c r="AR30" s="40"/>
      <c r="BE30" s="46"/>
    </row>
    <row r="31" hidden="1" s="3" customFormat="1" ht="14.4" customHeight="1">
      <c r="A31" s="3"/>
      <c r="B31" s="40"/>
      <c r="C31" s="3"/>
      <c r="D31" s="3"/>
      <c r="E31" s="3"/>
      <c r="F31" s="28" t="s">
        <v>47</v>
      </c>
      <c r="G31" s="3"/>
      <c r="H31" s="3"/>
      <c r="I31" s="3"/>
      <c r="J31" s="3"/>
      <c r="K31" s="3"/>
      <c r="L31" s="47">
        <v>0.23000000000000001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8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8">
        <v>0</v>
      </c>
      <c r="AL31" s="3"/>
      <c r="AM31" s="3"/>
      <c r="AN31" s="3"/>
      <c r="AO31" s="3"/>
      <c r="AP31" s="3"/>
      <c r="AQ31" s="3"/>
      <c r="AR31" s="40"/>
      <c r="BE31" s="46"/>
    </row>
    <row r="32" hidden="1" s="3" customFormat="1" ht="14.4" customHeight="1">
      <c r="A32" s="3"/>
      <c r="B32" s="40"/>
      <c r="C32" s="3"/>
      <c r="D32" s="3"/>
      <c r="E32" s="3"/>
      <c r="F32" s="28" t="s">
        <v>48</v>
      </c>
      <c r="G32" s="3"/>
      <c r="H32" s="3"/>
      <c r="I32" s="3"/>
      <c r="J32" s="3"/>
      <c r="K32" s="3"/>
      <c r="L32" s="47">
        <v>0.23000000000000001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8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8">
        <v>0</v>
      </c>
      <c r="AL32" s="3"/>
      <c r="AM32" s="3"/>
      <c r="AN32" s="3"/>
      <c r="AO32" s="3"/>
      <c r="AP32" s="3"/>
      <c r="AQ32" s="3"/>
      <c r="AR32" s="40"/>
      <c r="BE32" s="46"/>
    </row>
    <row r="33" hidden="1" s="3" customFormat="1" ht="14.4" customHeight="1">
      <c r="A33" s="3"/>
      <c r="B33" s="40"/>
      <c r="C33" s="3"/>
      <c r="D33" s="3"/>
      <c r="E33" s="3"/>
      <c r="F33" s="41" t="s">
        <v>49</v>
      </c>
      <c r="G33" s="3"/>
      <c r="H33" s="3"/>
      <c r="I33" s="3"/>
      <c r="J33" s="3"/>
      <c r="K33" s="3"/>
      <c r="L33" s="42">
        <v>0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4">
        <f>ROUND(BD94, 2)</f>
        <v>0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4">
        <v>0</v>
      </c>
      <c r="AL33" s="43"/>
      <c r="AM33" s="43"/>
      <c r="AN33" s="43"/>
      <c r="AO33" s="43"/>
      <c r="AP33" s="43"/>
      <c r="AQ33" s="43"/>
      <c r="AR33" s="45"/>
      <c r="AS33" s="43"/>
      <c r="AT33" s="43"/>
      <c r="AU33" s="43"/>
      <c r="AV33" s="43"/>
      <c r="AW33" s="43"/>
      <c r="AX33" s="43"/>
      <c r="AY33" s="43"/>
      <c r="AZ33" s="43"/>
      <c r="BE33" s="46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9"/>
      <c r="D35" s="50" t="s">
        <v>50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51</v>
      </c>
      <c r="U35" s="51"/>
      <c r="V35" s="51"/>
      <c r="W35" s="51"/>
      <c r="X35" s="53" t="s">
        <v>52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6"/>
      <c r="D49" s="57" t="s">
        <v>53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7" t="s">
        <v>54</v>
      </c>
      <c r="AI49" s="58"/>
      <c r="AJ49" s="58"/>
      <c r="AK49" s="58"/>
      <c r="AL49" s="58"/>
      <c r="AM49" s="58"/>
      <c r="AN49" s="58"/>
      <c r="AO49" s="58"/>
      <c r="AR49" s="56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9" t="s">
        <v>55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9" t="s">
        <v>56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9" t="s">
        <v>55</v>
      </c>
      <c r="AI60" s="37"/>
      <c r="AJ60" s="37"/>
      <c r="AK60" s="37"/>
      <c r="AL60" s="37"/>
      <c r="AM60" s="59" t="s">
        <v>56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7" t="s">
        <v>57</v>
      </c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57" t="s">
        <v>58</v>
      </c>
      <c r="AI64" s="60"/>
      <c r="AJ64" s="60"/>
      <c r="AK64" s="60"/>
      <c r="AL64" s="60"/>
      <c r="AM64" s="60"/>
      <c r="AN64" s="60"/>
      <c r="AO64" s="60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9" t="s">
        <v>55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9" t="s">
        <v>56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9" t="s">
        <v>55</v>
      </c>
      <c r="AI75" s="37"/>
      <c r="AJ75" s="37"/>
      <c r="AK75" s="37"/>
      <c r="AL75" s="37"/>
      <c r="AM75" s="59" t="s">
        <v>56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35"/>
      <c r="B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35"/>
      <c r="BE81" s="34"/>
    </row>
    <row r="82" s="2" customFormat="1" ht="24.96" customHeight="1">
      <c r="A82" s="34"/>
      <c r="B82" s="35"/>
      <c r="C82" s="19" t="s">
        <v>59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5"/>
      <c r="C84" s="28" t="s">
        <v>12</v>
      </c>
      <c r="D84" s="4"/>
      <c r="E84" s="4"/>
      <c r="F84" s="4"/>
      <c r="G84" s="4"/>
      <c r="H84" s="4"/>
      <c r="I84" s="4"/>
      <c r="J84" s="4"/>
      <c r="K84" s="4"/>
      <c r="L84" s="4" t="str">
        <f>K5</f>
        <v>V-411-r1-2025r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5"/>
      <c r="BE84" s="4"/>
    </row>
    <row r="85" s="5" customFormat="1" ht="36.96" customHeight="1">
      <c r="A85" s="5"/>
      <c r="B85" s="66"/>
      <c r="C85" s="67" t="s">
        <v>15</v>
      </c>
      <c r="D85" s="5"/>
      <c r="E85" s="5"/>
      <c r="F85" s="5"/>
      <c r="G85" s="5"/>
      <c r="H85" s="5"/>
      <c r="I85" s="5"/>
      <c r="J85" s="5"/>
      <c r="K85" s="5"/>
      <c r="L85" s="68" t="str">
        <f>K6</f>
        <v xml:space="preserve">KANALIZÁCIA PRE OBEC KOKŠOV - BAKŠA--UČS  č.1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6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20</v>
      </c>
      <c r="D87" s="34"/>
      <c r="E87" s="34"/>
      <c r="F87" s="34"/>
      <c r="G87" s="34"/>
      <c r="H87" s="34"/>
      <c r="I87" s="34"/>
      <c r="J87" s="34"/>
      <c r="K87" s="34"/>
      <c r="L87" s="69" t="str">
        <f>IF(K8="","",K8)</f>
        <v>KOKŠOV - BAKŠA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22</v>
      </c>
      <c r="AJ87" s="34"/>
      <c r="AK87" s="34"/>
      <c r="AL87" s="34"/>
      <c r="AM87" s="70" t="str">
        <f>IF(AN8= "","",AN8)</f>
        <v>27. 10. 2025</v>
      </c>
      <c r="AN87" s="70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24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Obec KOKŠOV - BAKŠA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32</v>
      </c>
      <c r="AJ89" s="34"/>
      <c r="AK89" s="34"/>
      <c r="AL89" s="34"/>
      <c r="AM89" s="71" t="str">
        <f>IF(E17="","",E17)</f>
        <v>Hydroprojekt Košice, s.r.o</v>
      </c>
      <c r="AN89" s="4"/>
      <c r="AO89" s="4"/>
      <c r="AP89" s="4"/>
      <c r="AQ89" s="34"/>
      <c r="AR89" s="35"/>
      <c r="AS89" s="72" t="s">
        <v>60</v>
      </c>
      <c r="AT89" s="73"/>
      <c r="AU89" s="74"/>
      <c r="AV89" s="74"/>
      <c r="AW89" s="74"/>
      <c r="AX89" s="74"/>
      <c r="AY89" s="74"/>
      <c r="AZ89" s="74"/>
      <c r="BA89" s="74"/>
      <c r="BB89" s="74"/>
      <c r="BC89" s="74"/>
      <c r="BD89" s="75"/>
      <c r="BE89" s="34"/>
    </row>
    <row r="90" s="2" customFormat="1" ht="15.15" customHeight="1">
      <c r="A90" s="34"/>
      <c r="B90" s="35"/>
      <c r="C90" s="28" t="s">
        <v>30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37</v>
      </c>
      <c r="AJ90" s="34"/>
      <c r="AK90" s="34"/>
      <c r="AL90" s="34"/>
      <c r="AM90" s="71" t="str">
        <f>IF(E20="","",E20)</f>
        <v>Ing.Osif</v>
      </c>
      <c r="AN90" s="4"/>
      <c r="AO90" s="4"/>
      <c r="AP90" s="4"/>
      <c r="AQ90" s="34"/>
      <c r="AR90" s="35"/>
      <c r="AS90" s="76"/>
      <c r="AT90" s="77"/>
      <c r="AU90" s="78"/>
      <c r="AV90" s="78"/>
      <c r="AW90" s="78"/>
      <c r="AX90" s="78"/>
      <c r="AY90" s="78"/>
      <c r="AZ90" s="78"/>
      <c r="BA90" s="78"/>
      <c r="BB90" s="78"/>
      <c r="BC90" s="78"/>
      <c r="BD90" s="79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6"/>
      <c r="AT91" s="77"/>
      <c r="AU91" s="78"/>
      <c r="AV91" s="78"/>
      <c r="AW91" s="78"/>
      <c r="AX91" s="78"/>
      <c r="AY91" s="78"/>
      <c r="AZ91" s="78"/>
      <c r="BA91" s="78"/>
      <c r="BB91" s="78"/>
      <c r="BC91" s="78"/>
      <c r="BD91" s="79"/>
      <c r="BE91" s="34"/>
    </row>
    <row r="92" s="2" customFormat="1" ht="29.28" customHeight="1">
      <c r="A92" s="34"/>
      <c r="B92" s="35"/>
      <c r="C92" s="80" t="s">
        <v>61</v>
      </c>
      <c r="D92" s="81"/>
      <c r="E92" s="81"/>
      <c r="F92" s="81"/>
      <c r="G92" s="81"/>
      <c r="H92" s="82"/>
      <c r="I92" s="83" t="s">
        <v>62</v>
      </c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4" t="s">
        <v>63</v>
      </c>
      <c r="AH92" s="81"/>
      <c r="AI92" s="81"/>
      <c r="AJ92" s="81"/>
      <c r="AK92" s="81"/>
      <c r="AL92" s="81"/>
      <c r="AM92" s="81"/>
      <c r="AN92" s="83" t="s">
        <v>64</v>
      </c>
      <c r="AO92" s="81"/>
      <c r="AP92" s="85"/>
      <c r="AQ92" s="86" t="s">
        <v>65</v>
      </c>
      <c r="AR92" s="35"/>
      <c r="AS92" s="87" t="s">
        <v>66</v>
      </c>
      <c r="AT92" s="88" t="s">
        <v>67</v>
      </c>
      <c r="AU92" s="88" t="s">
        <v>68</v>
      </c>
      <c r="AV92" s="88" t="s">
        <v>69</v>
      </c>
      <c r="AW92" s="88" t="s">
        <v>70</v>
      </c>
      <c r="AX92" s="88" t="s">
        <v>71</v>
      </c>
      <c r="AY92" s="88" t="s">
        <v>72</v>
      </c>
      <c r="AZ92" s="88" t="s">
        <v>73</v>
      </c>
      <c r="BA92" s="88" t="s">
        <v>74</v>
      </c>
      <c r="BB92" s="88" t="s">
        <v>75</v>
      </c>
      <c r="BC92" s="88" t="s">
        <v>76</v>
      </c>
      <c r="BD92" s="89" t="s">
        <v>77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90"/>
      <c r="AT93" s="91"/>
      <c r="AU93" s="91"/>
      <c r="AV93" s="91"/>
      <c r="AW93" s="91"/>
      <c r="AX93" s="91"/>
      <c r="AY93" s="91"/>
      <c r="AZ93" s="91"/>
      <c r="BA93" s="91"/>
      <c r="BB93" s="91"/>
      <c r="BC93" s="91"/>
      <c r="BD93" s="92"/>
      <c r="BE93" s="34"/>
    </row>
    <row r="94" s="6" customFormat="1" ht="32.4" customHeight="1">
      <c r="A94" s="6"/>
      <c r="B94" s="93"/>
      <c r="C94" s="94" t="s">
        <v>78</v>
      </c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6">
        <f>ROUND(AG95+AG99+AG100+AG104,2)</f>
        <v>0</v>
      </c>
      <c r="AH94" s="96"/>
      <c r="AI94" s="96"/>
      <c r="AJ94" s="96"/>
      <c r="AK94" s="96"/>
      <c r="AL94" s="96"/>
      <c r="AM94" s="96"/>
      <c r="AN94" s="97">
        <f>SUM(AG94,AT94)</f>
        <v>0</v>
      </c>
      <c r="AO94" s="97"/>
      <c r="AP94" s="97"/>
      <c r="AQ94" s="98" t="s">
        <v>1</v>
      </c>
      <c r="AR94" s="93"/>
      <c r="AS94" s="99">
        <f>ROUND(AS95+AS99+AS100+AS104,2)</f>
        <v>0</v>
      </c>
      <c r="AT94" s="100">
        <f>ROUND(SUM(AV94:AW94),2)</f>
        <v>0</v>
      </c>
      <c r="AU94" s="101">
        <f>ROUND(AU95+AU99+AU100+AU104,5)</f>
        <v>0</v>
      </c>
      <c r="AV94" s="100">
        <f>ROUND(AZ94*L29,2)</f>
        <v>0</v>
      </c>
      <c r="AW94" s="100">
        <f>ROUND(BA94*L30,2)</f>
        <v>0</v>
      </c>
      <c r="AX94" s="100">
        <f>ROUND(BB94*L29,2)</f>
        <v>0</v>
      </c>
      <c r="AY94" s="100">
        <f>ROUND(BC94*L30,2)</f>
        <v>0</v>
      </c>
      <c r="AZ94" s="100">
        <f>ROUND(AZ95+AZ99+AZ100+AZ104,2)</f>
        <v>0</v>
      </c>
      <c r="BA94" s="100">
        <f>ROUND(BA95+BA99+BA100+BA104,2)</f>
        <v>0</v>
      </c>
      <c r="BB94" s="100">
        <f>ROUND(BB95+BB99+BB100+BB104,2)</f>
        <v>0</v>
      </c>
      <c r="BC94" s="100">
        <f>ROUND(BC95+BC99+BC100+BC104,2)</f>
        <v>0</v>
      </c>
      <c r="BD94" s="102">
        <f>ROUND(BD95+BD99+BD100+BD104,2)</f>
        <v>0</v>
      </c>
      <c r="BE94" s="6"/>
      <c r="BS94" s="103" t="s">
        <v>79</v>
      </c>
      <c r="BT94" s="103" t="s">
        <v>80</v>
      </c>
      <c r="BU94" s="104" t="s">
        <v>81</v>
      </c>
      <c r="BV94" s="103" t="s">
        <v>82</v>
      </c>
      <c r="BW94" s="103" t="s">
        <v>4</v>
      </c>
      <c r="BX94" s="103" t="s">
        <v>83</v>
      </c>
      <c r="CL94" s="103" t="s">
        <v>1</v>
      </c>
    </row>
    <row r="95" s="7" customFormat="1" ht="16.5" customHeight="1">
      <c r="A95" s="7"/>
      <c r="B95" s="105"/>
      <c r="C95" s="106"/>
      <c r="D95" s="107" t="s">
        <v>84</v>
      </c>
      <c r="E95" s="107"/>
      <c r="F95" s="107"/>
      <c r="G95" s="107"/>
      <c r="H95" s="107"/>
      <c r="I95" s="108"/>
      <c r="J95" s="107" t="s">
        <v>85</v>
      </c>
      <c r="K95" s="107"/>
      <c r="L95" s="107"/>
      <c r="M95" s="107"/>
      <c r="N95" s="107"/>
      <c r="O95" s="107"/>
      <c r="P95" s="107"/>
      <c r="Q95" s="107"/>
      <c r="R95" s="107"/>
      <c r="S95" s="107"/>
      <c r="T95" s="107"/>
      <c r="U95" s="107"/>
      <c r="V95" s="107"/>
      <c r="W95" s="107"/>
      <c r="X95" s="107"/>
      <c r="Y95" s="107"/>
      <c r="Z95" s="107"/>
      <c r="AA95" s="107"/>
      <c r="AB95" s="107"/>
      <c r="AC95" s="107"/>
      <c r="AD95" s="107"/>
      <c r="AE95" s="107"/>
      <c r="AF95" s="107"/>
      <c r="AG95" s="109">
        <f>ROUND(SUM(AG96:AG98),2)</f>
        <v>0</v>
      </c>
      <c r="AH95" s="108"/>
      <c r="AI95" s="108"/>
      <c r="AJ95" s="108"/>
      <c r="AK95" s="108"/>
      <c r="AL95" s="108"/>
      <c r="AM95" s="108"/>
      <c r="AN95" s="110">
        <f>SUM(AG95,AT95)</f>
        <v>0</v>
      </c>
      <c r="AO95" s="108"/>
      <c r="AP95" s="108"/>
      <c r="AQ95" s="111" t="s">
        <v>86</v>
      </c>
      <c r="AR95" s="105"/>
      <c r="AS95" s="112">
        <f>ROUND(SUM(AS96:AS98),2)</f>
        <v>0</v>
      </c>
      <c r="AT95" s="113">
        <f>ROUND(SUM(AV95:AW95),2)</f>
        <v>0</v>
      </c>
      <c r="AU95" s="114">
        <f>ROUND(SUM(AU96:AU98),5)</f>
        <v>0</v>
      </c>
      <c r="AV95" s="113">
        <f>ROUND(AZ95*L29,2)</f>
        <v>0</v>
      </c>
      <c r="AW95" s="113">
        <f>ROUND(BA95*L30,2)</f>
        <v>0</v>
      </c>
      <c r="AX95" s="113">
        <f>ROUND(BB95*L29,2)</f>
        <v>0</v>
      </c>
      <c r="AY95" s="113">
        <f>ROUND(BC95*L30,2)</f>
        <v>0</v>
      </c>
      <c r="AZ95" s="113">
        <f>ROUND(SUM(AZ96:AZ98),2)</f>
        <v>0</v>
      </c>
      <c r="BA95" s="113">
        <f>ROUND(SUM(BA96:BA98),2)</f>
        <v>0</v>
      </c>
      <c r="BB95" s="113">
        <f>ROUND(SUM(BB96:BB98),2)</f>
        <v>0</v>
      </c>
      <c r="BC95" s="113">
        <f>ROUND(SUM(BC96:BC98),2)</f>
        <v>0</v>
      </c>
      <c r="BD95" s="115">
        <f>ROUND(SUM(BD96:BD98),2)</f>
        <v>0</v>
      </c>
      <c r="BE95" s="7"/>
      <c r="BS95" s="116" t="s">
        <v>79</v>
      </c>
      <c r="BT95" s="116" t="s">
        <v>87</v>
      </c>
      <c r="BU95" s="116" t="s">
        <v>81</v>
      </c>
      <c r="BV95" s="116" t="s">
        <v>82</v>
      </c>
      <c r="BW95" s="116" t="s">
        <v>88</v>
      </c>
      <c r="BX95" s="116" t="s">
        <v>4</v>
      </c>
      <c r="CL95" s="116" t="s">
        <v>1</v>
      </c>
      <c r="CM95" s="116" t="s">
        <v>80</v>
      </c>
    </row>
    <row r="96" s="4" customFormat="1" ht="16.5" customHeight="1">
      <c r="A96" s="117" t="s">
        <v>89</v>
      </c>
      <c r="B96" s="65"/>
      <c r="C96" s="10"/>
      <c r="D96" s="10"/>
      <c r="E96" s="118" t="s">
        <v>90</v>
      </c>
      <c r="F96" s="118"/>
      <c r="G96" s="118"/>
      <c r="H96" s="118"/>
      <c r="I96" s="118"/>
      <c r="J96" s="10"/>
      <c r="K96" s="118" t="s">
        <v>91</v>
      </c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9">
        <f>'as - Stavebné riešenie '!J34</f>
        <v>0</v>
      </c>
      <c r="AH96" s="10"/>
      <c r="AI96" s="10"/>
      <c r="AJ96" s="10"/>
      <c r="AK96" s="10"/>
      <c r="AL96" s="10"/>
      <c r="AM96" s="10"/>
      <c r="AN96" s="119">
        <f>SUM(AG96,AT96)</f>
        <v>0</v>
      </c>
      <c r="AO96" s="10"/>
      <c r="AP96" s="10"/>
      <c r="AQ96" s="120" t="s">
        <v>92</v>
      </c>
      <c r="AR96" s="65"/>
      <c r="AS96" s="121">
        <v>0</v>
      </c>
      <c r="AT96" s="122">
        <f>ROUND(SUM(AV96:AW96),2)</f>
        <v>0</v>
      </c>
      <c r="AU96" s="123">
        <f>'as - Stavebné riešenie '!P139</f>
        <v>0</v>
      </c>
      <c r="AV96" s="122">
        <f>'as - Stavebné riešenie '!J37</f>
        <v>0</v>
      </c>
      <c r="AW96" s="122">
        <f>'as - Stavebné riešenie '!J38</f>
        <v>0</v>
      </c>
      <c r="AX96" s="122">
        <f>'as - Stavebné riešenie '!J39</f>
        <v>0</v>
      </c>
      <c r="AY96" s="122">
        <f>'as - Stavebné riešenie '!J40</f>
        <v>0</v>
      </c>
      <c r="AZ96" s="122">
        <f>'as - Stavebné riešenie '!F37</f>
        <v>0</v>
      </c>
      <c r="BA96" s="122">
        <f>'as - Stavebné riešenie '!F38</f>
        <v>0</v>
      </c>
      <c r="BB96" s="122">
        <f>'as - Stavebné riešenie '!F39</f>
        <v>0</v>
      </c>
      <c r="BC96" s="122">
        <f>'as - Stavebné riešenie '!F40</f>
        <v>0</v>
      </c>
      <c r="BD96" s="124">
        <f>'as - Stavebné riešenie '!F41</f>
        <v>0</v>
      </c>
      <c r="BE96" s="4"/>
      <c r="BT96" s="23" t="s">
        <v>93</v>
      </c>
      <c r="BV96" s="23" t="s">
        <v>82</v>
      </c>
      <c r="BW96" s="23" t="s">
        <v>94</v>
      </c>
      <c r="BX96" s="23" t="s">
        <v>88</v>
      </c>
      <c r="CL96" s="23" t="s">
        <v>1</v>
      </c>
    </row>
    <row r="97" s="4" customFormat="1" ht="16.5" customHeight="1">
      <c r="A97" s="117" t="s">
        <v>89</v>
      </c>
      <c r="B97" s="65"/>
      <c r="C97" s="10"/>
      <c r="D97" s="10"/>
      <c r="E97" s="118" t="s">
        <v>95</v>
      </c>
      <c r="F97" s="118"/>
      <c r="G97" s="118"/>
      <c r="H97" s="118"/>
      <c r="I97" s="118"/>
      <c r="J97" s="10"/>
      <c r="K97" s="118" t="s">
        <v>96</v>
      </c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9">
        <f>'eo - Napojenie na el. sieť'!J34</f>
        <v>0</v>
      </c>
      <c r="AH97" s="10"/>
      <c r="AI97" s="10"/>
      <c r="AJ97" s="10"/>
      <c r="AK97" s="10"/>
      <c r="AL97" s="10"/>
      <c r="AM97" s="10"/>
      <c r="AN97" s="119">
        <f>SUM(AG97,AT97)</f>
        <v>0</v>
      </c>
      <c r="AO97" s="10"/>
      <c r="AP97" s="10"/>
      <c r="AQ97" s="120" t="s">
        <v>92</v>
      </c>
      <c r="AR97" s="65"/>
      <c r="AS97" s="121">
        <v>0</v>
      </c>
      <c r="AT97" s="122">
        <f>ROUND(SUM(AV97:AW97),2)</f>
        <v>0</v>
      </c>
      <c r="AU97" s="123">
        <f>'eo - Napojenie na el. sieť'!P133</f>
        <v>0</v>
      </c>
      <c r="AV97" s="122">
        <f>'eo - Napojenie na el. sieť'!J37</f>
        <v>0</v>
      </c>
      <c r="AW97" s="122">
        <f>'eo - Napojenie na el. sieť'!J38</f>
        <v>0</v>
      </c>
      <c r="AX97" s="122">
        <f>'eo - Napojenie na el. sieť'!J39</f>
        <v>0</v>
      </c>
      <c r="AY97" s="122">
        <f>'eo - Napojenie na el. sieť'!J40</f>
        <v>0</v>
      </c>
      <c r="AZ97" s="122">
        <f>'eo - Napojenie na el. sieť'!F37</f>
        <v>0</v>
      </c>
      <c r="BA97" s="122">
        <f>'eo - Napojenie na el. sieť'!F38</f>
        <v>0</v>
      </c>
      <c r="BB97" s="122">
        <f>'eo - Napojenie na el. sieť'!F39</f>
        <v>0</v>
      </c>
      <c r="BC97" s="122">
        <f>'eo - Napojenie na el. sieť'!F40</f>
        <v>0</v>
      </c>
      <c r="BD97" s="124">
        <f>'eo - Napojenie na el. sieť'!F41</f>
        <v>0</v>
      </c>
      <c r="BE97" s="4"/>
      <c r="BT97" s="23" t="s">
        <v>93</v>
      </c>
      <c r="BV97" s="23" t="s">
        <v>82</v>
      </c>
      <c r="BW97" s="23" t="s">
        <v>97</v>
      </c>
      <c r="BX97" s="23" t="s">
        <v>88</v>
      </c>
      <c r="CL97" s="23" t="s">
        <v>1</v>
      </c>
    </row>
    <row r="98" s="4" customFormat="1" ht="16.5" customHeight="1">
      <c r="A98" s="117" t="s">
        <v>89</v>
      </c>
      <c r="B98" s="65"/>
      <c r="C98" s="10"/>
      <c r="D98" s="10"/>
      <c r="E98" s="118" t="s">
        <v>98</v>
      </c>
      <c r="F98" s="118"/>
      <c r="G98" s="118"/>
      <c r="H98" s="118"/>
      <c r="I98" s="118"/>
      <c r="J98" s="10"/>
      <c r="K98" s="118" t="s">
        <v>99</v>
      </c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19">
        <f>'prel. - Preložka vedenia ...'!J34</f>
        <v>0</v>
      </c>
      <c r="AH98" s="10"/>
      <c r="AI98" s="10"/>
      <c r="AJ98" s="10"/>
      <c r="AK98" s="10"/>
      <c r="AL98" s="10"/>
      <c r="AM98" s="10"/>
      <c r="AN98" s="119">
        <f>SUM(AG98,AT98)</f>
        <v>0</v>
      </c>
      <c r="AO98" s="10"/>
      <c r="AP98" s="10"/>
      <c r="AQ98" s="120" t="s">
        <v>92</v>
      </c>
      <c r="AR98" s="65"/>
      <c r="AS98" s="121">
        <v>0</v>
      </c>
      <c r="AT98" s="122">
        <f>ROUND(SUM(AV98:AW98),2)</f>
        <v>0</v>
      </c>
      <c r="AU98" s="123">
        <f>'prel. - Preložka vedenia ...'!P133</f>
        <v>0</v>
      </c>
      <c r="AV98" s="122">
        <f>'prel. - Preložka vedenia ...'!J37</f>
        <v>0</v>
      </c>
      <c r="AW98" s="122">
        <f>'prel. - Preložka vedenia ...'!J38</f>
        <v>0</v>
      </c>
      <c r="AX98" s="122">
        <f>'prel. - Preložka vedenia ...'!J39</f>
        <v>0</v>
      </c>
      <c r="AY98" s="122">
        <f>'prel. - Preložka vedenia ...'!J40</f>
        <v>0</v>
      </c>
      <c r="AZ98" s="122">
        <f>'prel. - Preložka vedenia ...'!F37</f>
        <v>0</v>
      </c>
      <c r="BA98" s="122">
        <f>'prel. - Preložka vedenia ...'!F38</f>
        <v>0</v>
      </c>
      <c r="BB98" s="122">
        <f>'prel. - Preložka vedenia ...'!F39</f>
        <v>0</v>
      </c>
      <c r="BC98" s="122">
        <f>'prel. - Preložka vedenia ...'!F40</f>
        <v>0</v>
      </c>
      <c r="BD98" s="124">
        <f>'prel. - Preložka vedenia ...'!F41</f>
        <v>0</v>
      </c>
      <c r="BE98" s="4"/>
      <c r="BT98" s="23" t="s">
        <v>93</v>
      </c>
      <c r="BV98" s="23" t="s">
        <v>82</v>
      </c>
      <c r="BW98" s="23" t="s">
        <v>100</v>
      </c>
      <c r="BX98" s="23" t="s">
        <v>88</v>
      </c>
      <c r="CL98" s="23" t="s">
        <v>1</v>
      </c>
    </row>
    <row r="99" s="7" customFormat="1" ht="16.5" customHeight="1">
      <c r="A99" s="117" t="s">
        <v>89</v>
      </c>
      <c r="B99" s="105"/>
      <c r="C99" s="106"/>
      <c r="D99" s="107" t="s">
        <v>101</v>
      </c>
      <c r="E99" s="107"/>
      <c r="F99" s="107"/>
      <c r="G99" s="107"/>
      <c r="H99" s="107"/>
      <c r="I99" s="108"/>
      <c r="J99" s="107" t="s">
        <v>102</v>
      </c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107"/>
      <c r="X99" s="107"/>
      <c r="Y99" s="107"/>
      <c r="Z99" s="107"/>
      <c r="AA99" s="107"/>
      <c r="AB99" s="107"/>
      <c r="AC99" s="107"/>
      <c r="AD99" s="107"/>
      <c r="AE99" s="107"/>
      <c r="AF99" s="107"/>
      <c r="AG99" s="110">
        <f>'SO 02 - Kanalizácia'!J32</f>
        <v>0</v>
      </c>
      <c r="AH99" s="108"/>
      <c r="AI99" s="108"/>
      <c r="AJ99" s="108"/>
      <c r="AK99" s="108"/>
      <c r="AL99" s="108"/>
      <c r="AM99" s="108"/>
      <c r="AN99" s="110">
        <f>SUM(AG99,AT99)</f>
        <v>0</v>
      </c>
      <c r="AO99" s="108"/>
      <c r="AP99" s="108"/>
      <c r="AQ99" s="111" t="s">
        <v>86</v>
      </c>
      <c r="AR99" s="105"/>
      <c r="AS99" s="112">
        <v>0</v>
      </c>
      <c r="AT99" s="113">
        <f>ROUND(SUM(AV99:AW99),2)</f>
        <v>0</v>
      </c>
      <c r="AU99" s="114">
        <f>'SO 02 - Kanalizácia'!P138</f>
        <v>0</v>
      </c>
      <c r="AV99" s="113">
        <f>'SO 02 - Kanalizácia'!J35</f>
        <v>0</v>
      </c>
      <c r="AW99" s="113">
        <f>'SO 02 - Kanalizácia'!J36</f>
        <v>0</v>
      </c>
      <c r="AX99" s="113">
        <f>'SO 02 - Kanalizácia'!J37</f>
        <v>0</v>
      </c>
      <c r="AY99" s="113">
        <f>'SO 02 - Kanalizácia'!J38</f>
        <v>0</v>
      </c>
      <c r="AZ99" s="113">
        <f>'SO 02 - Kanalizácia'!F35</f>
        <v>0</v>
      </c>
      <c r="BA99" s="113">
        <f>'SO 02 - Kanalizácia'!F36</f>
        <v>0</v>
      </c>
      <c r="BB99" s="113">
        <f>'SO 02 - Kanalizácia'!F37</f>
        <v>0</v>
      </c>
      <c r="BC99" s="113">
        <f>'SO 02 - Kanalizácia'!F38</f>
        <v>0</v>
      </c>
      <c r="BD99" s="115">
        <f>'SO 02 - Kanalizácia'!F39</f>
        <v>0</v>
      </c>
      <c r="BE99" s="7"/>
      <c r="BT99" s="116" t="s">
        <v>87</v>
      </c>
      <c r="BV99" s="116" t="s">
        <v>82</v>
      </c>
      <c r="BW99" s="116" t="s">
        <v>103</v>
      </c>
      <c r="BX99" s="116" t="s">
        <v>4</v>
      </c>
      <c r="CL99" s="116" t="s">
        <v>1</v>
      </c>
      <c r="CM99" s="116" t="s">
        <v>80</v>
      </c>
    </row>
    <row r="100" s="7" customFormat="1" ht="16.5" customHeight="1">
      <c r="A100" s="7"/>
      <c r="B100" s="105"/>
      <c r="C100" s="106"/>
      <c r="D100" s="107" t="s">
        <v>104</v>
      </c>
      <c r="E100" s="107"/>
      <c r="F100" s="107"/>
      <c r="G100" s="107"/>
      <c r="H100" s="107"/>
      <c r="I100" s="108"/>
      <c r="J100" s="107" t="s">
        <v>105</v>
      </c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  <c r="Y100" s="107"/>
      <c r="Z100" s="107"/>
      <c r="AA100" s="107"/>
      <c r="AB100" s="107"/>
      <c r="AC100" s="107"/>
      <c r="AD100" s="107"/>
      <c r="AE100" s="107"/>
      <c r="AF100" s="107"/>
      <c r="AG100" s="109">
        <f>ROUND(AG101,2)</f>
        <v>0</v>
      </c>
      <c r="AH100" s="108"/>
      <c r="AI100" s="108"/>
      <c r="AJ100" s="108"/>
      <c r="AK100" s="108"/>
      <c r="AL100" s="108"/>
      <c r="AM100" s="108"/>
      <c r="AN100" s="110">
        <f>SUM(AG100,AT100)</f>
        <v>0</v>
      </c>
      <c r="AO100" s="108"/>
      <c r="AP100" s="108"/>
      <c r="AQ100" s="111" t="s">
        <v>86</v>
      </c>
      <c r="AR100" s="105"/>
      <c r="AS100" s="112">
        <f>ROUND(AS101,2)</f>
        <v>0</v>
      </c>
      <c r="AT100" s="113">
        <f>ROUND(SUM(AV100:AW100),2)</f>
        <v>0</v>
      </c>
      <c r="AU100" s="114">
        <f>ROUND(AU101,5)</f>
        <v>0</v>
      </c>
      <c r="AV100" s="113">
        <f>ROUND(AZ100*L29,2)</f>
        <v>0</v>
      </c>
      <c r="AW100" s="113">
        <f>ROUND(BA100*L30,2)</f>
        <v>0</v>
      </c>
      <c r="AX100" s="113">
        <f>ROUND(BB100*L29,2)</f>
        <v>0</v>
      </c>
      <c r="AY100" s="113">
        <f>ROUND(BC100*L30,2)</f>
        <v>0</v>
      </c>
      <c r="AZ100" s="113">
        <f>ROUND(AZ101,2)</f>
        <v>0</v>
      </c>
      <c r="BA100" s="113">
        <f>ROUND(BA101,2)</f>
        <v>0</v>
      </c>
      <c r="BB100" s="113">
        <f>ROUND(BB101,2)</f>
        <v>0</v>
      </c>
      <c r="BC100" s="113">
        <f>ROUND(BC101,2)</f>
        <v>0</v>
      </c>
      <c r="BD100" s="115">
        <f>ROUND(BD101,2)</f>
        <v>0</v>
      </c>
      <c r="BE100" s="7"/>
      <c r="BS100" s="116" t="s">
        <v>79</v>
      </c>
      <c r="BT100" s="116" t="s">
        <v>87</v>
      </c>
      <c r="BU100" s="116" t="s">
        <v>81</v>
      </c>
      <c r="BV100" s="116" t="s">
        <v>82</v>
      </c>
      <c r="BW100" s="116" t="s">
        <v>106</v>
      </c>
      <c r="BX100" s="116" t="s">
        <v>4</v>
      </c>
      <c r="CL100" s="116" t="s">
        <v>1</v>
      </c>
      <c r="CM100" s="116" t="s">
        <v>80</v>
      </c>
    </row>
    <row r="101" s="4" customFormat="1" ht="16.5" customHeight="1">
      <c r="A101" s="4"/>
      <c r="B101" s="65"/>
      <c r="C101" s="10"/>
      <c r="D101" s="10"/>
      <c r="E101" s="118" t="s">
        <v>107</v>
      </c>
      <c r="F101" s="118"/>
      <c r="G101" s="118"/>
      <c r="H101" s="118"/>
      <c r="I101" s="118"/>
      <c r="J101" s="10"/>
      <c r="K101" s="118" t="s">
        <v>108</v>
      </c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25">
        <f>ROUND(SUM(AG102:AG103),2)</f>
        <v>0</v>
      </c>
      <c r="AH101" s="10"/>
      <c r="AI101" s="10"/>
      <c r="AJ101" s="10"/>
      <c r="AK101" s="10"/>
      <c r="AL101" s="10"/>
      <c r="AM101" s="10"/>
      <c r="AN101" s="119">
        <f>SUM(AG101,AT101)</f>
        <v>0</v>
      </c>
      <c r="AO101" s="10"/>
      <c r="AP101" s="10"/>
      <c r="AQ101" s="120" t="s">
        <v>92</v>
      </c>
      <c r="AR101" s="65"/>
      <c r="AS101" s="121">
        <f>ROUND(SUM(AS102:AS103),2)</f>
        <v>0</v>
      </c>
      <c r="AT101" s="122">
        <f>ROUND(SUM(AV101:AW101),2)</f>
        <v>0</v>
      </c>
      <c r="AU101" s="123">
        <f>ROUND(SUM(AU102:AU103),5)</f>
        <v>0</v>
      </c>
      <c r="AV101" s="122">
        <f>ROUND(AZ101*L29,2)</f>
        <v>0</v>
      </c>
      <c r="AW101" s="122">
        <f>ROUND(BA101*L30,2)</f>
        <v>0</v>
      </c>
      <c r="AX101" s="122">
        <f>ROUND(BB101*L29,2)</f>
        <v>0</v>
      </c>
      <c r="AY101" s="122">
        <f>ROUND(BC101*L30,2)</f>
        <v>0</v>
      </c>
      <c r="AZ101" s="122">
        <f>ROUND(SUM(AZ102:AZ103),2)</f>
        <v>0</v>
      </c>
      <c r="BA101" s="122">
        <f>ROUND(SUM(BA102:BA103),2)</f>
        <v>0</v>
      </c>
      <c r="BB101" s="122">
        <f>ROUND(SUM(BB102:BB103),2)</f>
        <v>0</v>
      </c>
      <c r="BC101" s="122">
        <f>ROUND(SUM(BC102:BC103),2)</f>
        <v>0</v>
      </c>
      <c r="BD101" s="124">
        <f>ROUND(SUM(BD102:BD103),2)</f>
        <v>0</v>
      </c>
      <c r="BE101" s="4"/>
      <c r="BS101" s="23" t="s">
        <v>79</v>
      </c>
      <c r="BT101" s="23" t="s">
        <v>93</v>
      </c>
      <c r="BU101" s="23" t="s">
        <v>81</v>
      </c>
      <c r="BV101" s="23" t="s">
        <v>82</v>
      </c>
      <c r="BW101" s="23" t="s">
        <v>109</v>
      </c>
      <c r="BX101" s="23" t="s">
        <v>106</v>
      </c>
      <c r="CL101" s="23" t="s">
        <v>1</v>
      </c>
    </row>
    <row r="102" s="4" customFormat="1" ht="16.5" customHeight="1">
      <c r="A102" s="117" t="s">
        <v>89</v>
      </c>
      <c r="B102" s="65"/>
      <c r="C102" s="10"/>
      <c r="D102" s="10"/>
      <c r="E102" s="10"/>
      <c r="F102" s="118" t="s">
        <v>110</v>
      </c>
      <c r="G102" s="118"/>
      <c r="H102" s="118"/>
      <c r="I102" s="118"/>
      <c r="J102" s="118"/>
      <c r="K102" s="10"/>
      <c r="L102" s="118" t="s">
        <v>111</v>
      </c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9">
        <f>'ps1-1 - ČS 2-Strojné vyba...'!J36</f>
        <v>0</v>
      </c>
      <c r="AH102" s="10"/>
      <c r="AI102" s="10"/>
      <c r="AJ102" s="10"/>
      <c r="AK102" s="10"/>
      <c r="AL102" s="10"/>
      <c r="AM102" s="10"/>
      <c r="AN102" s="119">
        <f>SUM(AG102,AT102)</f>
        <v>0</v>
      </c>
      <c r="AO102" s="10"/>
      <c r="AP102" s="10"/>
      <c r="AQ102" s="120" t="s">
        <v>92</v>
      </c>
      <c r="AR102" s="65"/>
      <c r="AS102" s="121">
        <v>0</v>
      </c>
      <c r="AT102" s="122">
        <f>ROUND(SUM(AV102:AW102),2)</f>
        <v>0</v>
      </c>
      <c r="AU102" s="123">
        <f>'ps1-1 - ČS 2-Strojné vyba...'!P136</f>
        <v>0</v>
      </c>
      <c r="AV102" s="122">
        <f>'ps1-1 - ČS 2-Strojné vyba...'!J39</f>
        <v>0</v>
      </c>
      <c r="AW102" s="122">
        <f>'ps1-1 - ČS 2-Strojné vyba...'!J40</f>
        <v>0</v>
      </c>
      <c r="AX102" s="122">
        <f>'ps1-1 - ČS 2-Strojné vyba...'!J41</f>
        <v>0</v>
      </c>
      <c r="AY102" s="122">
        <f>'ps1-1 - ČS 2-Strojné vyba...'!J42</f>
        <v>0</v>
      </c>
      <c r="AZ102" s="122">
        <f>'ps1-1 - ČS 2-Strojné vyba...'!F39</f>
        <v>0</v>
      </c>
      <c r="BA102" s="122">
        <f>'ps1-1 - ČS 2-Strojné vyba...'!F40</f>
        <v>0</v>
      </c>
      <c r="BB102" s="122">
        <f>'ps1-1 - ČS 2-Strojné vyba...'!F41</f>
        <v>0</v>
      </c>
      <c r="BC102" s="122">
        <f>'ps1-1 - ČS 2-Strojné vyba...'!F42</f>
        <v>0</v>
      </c>
      <c r="BD102" s="124">
        <f>'ps1-1 - ČS 2-Strojné vyba...'!F43</f>
        <v>0</v>
      </c>
      <c r="BE102" s="4"/>
      <c r="BT102" s="23" t="s">
        <v>112</v>
      </c>
      <c r="BV102" s="23" t="s">
        <v>82</v>
      </c>
      <c r="BW102" s="23" t="s">
        <v>113</v>
      </c>
      <c r="BX102" s="23" t="s">
        <v>109</v>
      </c>
      <c r="CL102" s="23" t="s">
        <v>1</v>
      </c>
    </row>
    <row r="103" s="4" customFormat="1" ht="16.5" customHeight="1">
      <c r="A103" s="117" t="s">
        <v>89</v>
      </c>
      <c r="B103" s="65"/>
      <c r="C103" s="10"/>
      <c r="D103" s="10"/>
      <c r="E103" s="10"/>
      <c r="F103" s="118" t="s">
        <v>114</v>
      </c>
      <c r="G103" s="118"/>
      <c r="H103" s="118"/>
      <c r="I103" s="118"/>
      <c r="J103" s="118"/>
      <c r="K103" s="10"/>
      <c r="L103" s="118" t="s">
        <v>115</v>
      </c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9">
        <f>'ps1-2 - ČS 2 - Elektročasť'!J36</f>
        <v>0</v>
      </c>
      <c r="AH103" s="10"/>
      <c r="AI103" s="10"/>
      <c r="AJ103" s="10"/>
      <c r="AK103" s="10"/>
      <c r="AL103" s="10"/>
      <c r="AM103" s="10"/>
      <c r="AN103" s="119">
        <f>SUM(AG103,AT103)</f>
        <v>0</v>
      </c>
      <c r="AO103" s="10"/>
      <c r="AP103" s="10"/>
      <c r="AQ103" s="120" t="s">
        <v>92</v>
      </c>
      <c r="AR103" s="65"/>
      <c r="AS103" s="121">
        <v>0</v>
      </c>
      <c r="AT103" s="122">
        <f>ROUND(SUM(AV103:AW103),2)</f>
        <v>0</v>
      </c>
      <c r="AU103" s="123">
        <f>'ps1-2 - ČS 2 - Elektročasť'!P137</f>
        <v>0</v>
      </c>
      <c r="AV103" s="122">
        <f>'ps1-2 - ČS 2 - Elektročasť'!J39</f>
        <v>0</v>
      </c>
      <c r="AW103" s="122">
        <f>'ps1-2 - ČS 2 - Elektročasť'!J40</f>
        <v>0</v>
      </c>
      <c r="AX103" s="122">
        <f>'ps1-2 - ČS 2 - Elektročasť'!J41</f>
        <v>0</v>
      </c>
      <c r="AY103" s="122">
        <f>'ps1-2 - ČS 2 - Elektročasť'!J42</f>
        <v>0</v>
      </c>
      <c r="AZ103" s="122">
        <f>'ps1-2 - ČS 2 - Elektročasť'!F39</f>
        <v>0</v>
      </c>
      <c r="BA103" s="122">
        <f>'ps1-2 - ČS 2 - Elektročasť'!F40</f>
        <v>0</v>
      </c>
      <c r="BB103" s="122">
        <f>'ps1-2 - ČS 2 - Elektročasť'!F41</f>
        <v>0</v>
      </c>
      <c r="BC103" s="122">
        <f>'ps1-2 - ČS 2 - Elektročasť'!F42</f>
        <v>0</v>
      </c>
      <c r="BD103" s="124">
        <f>'ps1-2 - ČS 2 - Elektročasť'!F43</f>
        <v>0</v>
      </c>
      <c r="BE103" s="4"/>
      <c r="BT103" s="23" t="s">
        <v>112</v>
      </c>
      <c r="BV103" s="23" t="s">
        <v>82</v>
      </c>
      <c r="BW103" s="23" t="s">
        <v>116</v>
      </c>
      <c r="BX103" s="23" t="s">
        <v>109</v>
      </c>
      <c r="CL103" s="23" t="s">
        <v>1</v>
      </c>
    </row>
    <row r="104" s="7" customFormat="1" ht="16.5" customHeight="1">
      <c r="A104" s="117" t="s">
        <v>89</v>
      </c>
      <c r="B104" s="105"/>
      <c r="C104" s="106"/>
      <c r="D104" s="107" t="s">
        <v>117</v>
      </c>
      <c r="E104" s="107"/>
      <c r="F104" s="107"/>
      <c r="G104" s="107"/>
      <c r="H104" s="107"/>
      <c r="I104" s="108"/>
      <c r="J104" s="107" t="s">
        <v>118</v>
      </c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10">
        <f>'Ost-nkl. - Ostatné náklady'!J32</f>
        <v>0</v>
      </c>
      <c r="AH104" s="108"/>
      <c r="AI104" s="108"/>
      <c r="AJ104" s="108"/>
      <c r="AK104" s="108"/>
      <c r="AL104" s="108"/>
      <c r="AM104" s="108"/>
      <c r="AN104" s="110">
        <f>SUM(AG104,AT104)</f>
        <v>0</v>
      </c>
      <c r="AO104" s="108"/>
      <c r="AP104" s="108"/>
      <c r="AQ104" s="111" t="s">
        <v>86</v>
      </c>
      <c r="AR104" s="105"/>
      <c r="AS104" s="126">
        <v>0</v>
      </c>
      <c r="AT104" s="127">
        <f>ROUND(SUM(AV104:AW104),2)</f>
        <v>0</v>
      </c>
      <c r="AU104" s="128">
        <f>'Ost-nkl. - Ostatné náklady'!P127</f>
        <v>0</v>
      </c>
      <c r="AV104" s="127">
        <f>'Ost-nkl. - Ostatné náklady'!J35</f>
        <v>0</v>
      </c>
      <c r="AW104" s="127">
        <f>'Ost-nkl. - Ostatné náklady'!J36</f>
        <v>0</v>
      </c>
      <c r="AX104" s="127">
        <f>'Ost-nkl. - Ostatné náklady'!J37</f>
        <v>0</v>
      </c>
      <c r="AY104" s="127">
        <f>'Ost-nkl. - Ostatné náklady'!J38</f>
        <v>0</v>
      </c>
      <c r="AZ104" s="127">
        <f>'Ost-nkl. - Ostatné náklady'!F35</f>
        <v>0</v>
      </c>
      <c r="BA104" s="127">
        <f>'Ost-nkl. - Ostatné náklady'!F36</f>
        <v>0</v>
      </c>
      <c r="BB104" s="127">
        <f>'Ost-nkl. - Ostatné náklady'!F37</f>
        <v>0</v>
      </c>
      <c r="BC104" s="127">
        <f>'Ost-nkl. - Ostatné náklady'!F38</f>
        <v>0</v>
      </c>
      <c r="BD104" s="129">
        <f>'Ost-nkl. - Ostatné náklady'!F39</f>
        <v>0</v>
      </c>
      <c r="BE104" s="7"/>
      <c r="BT104" s="116" t="s">
        <v>87</v>
      </c>
      <c r="BV104" s="116" t="s">
        <v>82</v>
      </c>
      <c r="BW104" s="116" t="s">
        <v>119</v>
      </c>
      <c r="BX104" s="116" t="s">
        <v>4</v>
      </c>
      <c r="CL104" s="116" t="s">
        <v>1</v>
      </c>
      <c r="CM104" s="116" t="s">
        <v>80</v>
      </c>
    </row>
    <row r="105" s="2" customFormat="1" ht="30" customHeight="1">
      <c r="A105" s="34"/>
      <c r="B105" s="35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5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</row>
    <row r="106" s="2" customFormat="1" ht="6.96" customHeight="1">
      <c r="A106" s="34"/>
      <c r="B106" s="61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35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</row>
  </sheetData>
  <mergeCells count="78">
    <mergeCell ref="C92:G92"/>
    <mergeCell ref="D104:H104"/>
    <mergeCell ref="D99:H99"/>
    <mergeCell ref="D100:H100"/>
    <mergeCell ref="D95:H95"/>
    <mergeCell ref="E97:I97"/>
    <mergeCell ref="E101:I101"/>
    <mergeCell ref="E96:I96"/>
    <mergeCell ref="E98:I98"/>
    <mergeCell ref="F103:J103"/>
    <mergeCell ref="F102:J102"/>
    <mergeCell ref="I92:AF92"/>
    <mergeCell ref="J95:AF95"/>
    <mergeCell ref="J104:AF104"/>
    <mergeCell ref="J100:AF100"/>
    <mergeCell ref="J99:AF99"/>
    <mergeCell ref="K96:AF96"/>
    <mergeCell ref="K97:AF97"/>
    <mergeCell ref="K98:AF98"/>
    <mergeCell ref="K101:AF101"/>
    <mergeCell ref="L102:AF102"/>
    <mergeCell ref="L103:AF103"/>
    <mergeCell ref="L85:AO85"/>
    <mergeCell ref="AG94:AM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  <mergeCell ref="AG101:AM101"/>
    <mergeCell ref="AG102:AM102"/>
    <mergeCell ref="AG100:AM100"/>
    <mergeCell ref="AG103:AM103"/>
    <mergeCell ref="AG104:AM104"/>
    <mergeCell ref="AG98:AM98"/>
    <mergeCell ref="AG97:AM97"/>
    <mergeCell ref="AG96:AM96"/>
    <mergeCell ref="AG92:AM92"/>
    <mergeCell ref="AG95:AM95"/>
    <mergeCell ref="AG99:AM99"/>
    <mergeCell ref="AM87:AN87"/>
    <mergeCell ref="AM89:AP89"/>
    <mergeCell ref="AM90:AP90"/>
    <mergeCell ref="AN99:AP99"/>
    <mergeCell ref="AN92:AP92"/>
    <mergeCell ref="AN103:AP103"/>
    <mergeCell ref="AN102:AP102"/>
    <mergeCell ref="AN95:AP95"/>
    <mergeCell ref="AN96:AP96"/>
    <mergeCell ref="AN101:AP101"/>
    <mergeCell ref="AN100:AP100"/>
    <mergeCell ref="AN97:AP97"/>
    <mergeCell ref="AN98:AP98"/>
    <mergeCell ref="AN104:AP104"/>
    <mergeCell ref="AS89:AT91"/>
    <mergeCell ref="AN94:AP94"/>
  </mergeCells>
  <hyperlinks>
    <hyperlink ref="A96" location="'as - Stavebné riešenie '!C2" display="/"/>
    <hyperlink ref="A97" location="'eo - Napojenie na el. sieť'!C2" display="/"/>
    <hyperlink ref="A98" location="'prel. - Preložka vedenia ...'!C2" display="/"/>
    <hyperlink ref="A99" location="'SO 02 - Kanalizácia'!C2" display="/"/>
    <hyperlink ref="A102" location="'ps1-1 - ČS 2-Strojné vyba...'!C2" display="/"/>
    <hyperlink ref="A103" location="'ps1-2 - ČS 2 - Elektročasť'!C2" display="/"/>
    <hyperlink ref="A104" location="'Ost-nkl. - Ostatné náklady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80</v>
      </c>
    </row>
    <row r="4" s="1" customFormat="1" ht="24.96" customHeight="1">
      <c r="B4" s="18"/>
      <c r="D4" s="19" t="s">
        <v>120</v>
      </c>
      <c r="L4" s="18"/>
      <c r="M4" s="130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1" t="str">
        <f>'Rekapitulácia stavby'!K6</f>
        <v xml:space="preserve">KANALIZÁCIA PRE OBEC KOKŠOV - BAKŠA--UČS  č.1</v>
      </c>
      <c r="F7" s="28"/>
      <c r="G7" s="28"/>
      <c r="H7" s="28"/>
      <c r="L7" s="18"/>
    </row>
    <row r="8" s="1" customFormat="1" ht="12" customHeight="1">
      <c r="B8" s="18"/>
      <c r="D8" s="28" t="s">
        <v>121</v>
      </c>
      <c r="L8" s="18"/>
    </row>
    <row r="9" s="2" customFormat="1" ht="16.5" customHeight="1">
      <c r="A9" s="34"/>
      <c r="B9" s="35"/>
      <c r="C9" s="34"/>
      <c r="D9" s="34"/>
      <c r="E9" s="131" t="s">
        <v>122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123</v>
      </c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6.5" customHeight="1">
      <c r="A11" s="34"/>
      <c r="B11" s="35"/>
      <c r="C11" s="34"/>
      <c r="D11" s="34"/>
      <c r="E11" s="68" t="s">
        <v>124</v>
      </c>
      <c r="F11" s="34"/>
      <c r="G11" s="34"/>
      <c r="H11" s="34"/>
      <c r="I11" s="34"/>
      <c r="J11" s="34"/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>
      <c r="A12" s="34"/>
      <c r="B12" s="35"/>
      <c r="C12" s="34"/>
      <c r="D12" s="34"/>
      <c r="E12" s="34"/>
      <c r="F12" s="34"/>
      <c r="G12" s="34"/>
      <c r="H12" s="34"/>
      <c r="I12" s="34"/>
      <c r="J12" s="34"/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2" customHeight="1">
      <c r="A13" s="34"/>
      <c r="B13" s="35"/>
      <c r="C13" s="34"/>
      <c r="D13" s="28" t="s">
        <v>17</v>
      </c>
      <c r="E13" s="34"/>
      <c r="F13" s="23" t="s">
        <v>1</v>
      </c>
      <c r="G13" s="34"/>
      <c r="H13" s="34"/>
      <c r="I13" s="28" t="s">
        <v>18</v>
      </c>
      <c r="J13" s="23" t="s">
        <v>1</v>
      </c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20</v>
      </c>
      <c r="E14" s="34"/>
      <c r="F14" s="23" t="s">
        <v>21</v>
      </c>
      <c r="G14" s="34"/>
      <c r="H14" s="34"/>
      <c r="I14" s="28" t="s">
        <v>22</v>
      </c>
      <c r="J14" s="70" t="str">
        <f>'Rekapitulácia stavby'!AN8</f>
        <v>27. 10. 2025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0.8" customHeight="1">
      <c r="A15" s="34"/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24</v>
      </c>
      <c r="E16" s="34"/>
      <c r="F16" s="34"/>
      <c r="G16" s="34"/>
      <c r="H16" s="34"/>
      <c r="I16" s="28" t="s">
        <v>25</v>
      </c>
      <c r="J16" s="23" t="s">
        <v>26</v>
      </c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8" customHeight="1">
      <c r="A17" s="34"/>
      <c r="B17" s="35"/>
      <c r="C17" s="34"/>
      <c r="D17" s="34"/>
      <c r="E17" s="23" t="s">
        <v>27</v>
      </c>
      <c r="F17" s="34"/>
      <c r="G17" s="34"/>
      <c r="H17" s="34"/>
      <c r="I17" s="28" t="s">
        <v>28</v>
      </c>
      <c r="J17" s="23" t="s">
        <v>125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6.96" customHeight="1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2" customHeight="1">
      <c r="A19" s="34"/>
      <c r="B19" s="35"/>
      <c r="C19" s="34"/>
      <c r="D19" s="28" t="s">
        <v>30</v>
      </c>
      <c r="E19" s="34"/>
      <c r="F19" s="34"/>
      <c r="G19" s="34"/>
      <c r="H19" s="34"/>
      <c r="I19" s="28" t="s">
        <v>25</v>
      </c>
      <c r="J19" s="29" t="str">
        <f>'Rekapitulácia stavby'!AN13</f>
        <v>Vyplň údaj</v>
      </c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8" customHeight="1">
      <c r="A20" s="34"/>
      <c r="B20" s="35"/>
      <c r="C20" s="34"/>
      <c r="D20" s="34"/>
      <c r="E20" s="29" t="str">
        <f>'Rekapitulácia stavby'!E14</f>
        <v>Vyplň údaj</v>
      </c>
      <c r="F20" s="23"/>
      <c r="G20" s="23"/>
      <c r="H20" s="23"/>
      <c r="I20" s="28" t="s">
        <v>28</v>
      </c>
      <c r="J20" s="29" t="str">
        <f>'Rekapitulácia stavby'!AN14</f>
        <v>Vyplň údaj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6.96" customHeight="1">
      <c r="A21" s="34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2" customHeight="1">
      <c r="A22" s="34"/>
      <c r="B22" s="35"/>
      <c r="C22" s="34"/>
      <c r="D22" s="28" t="s">
        <v>32</v>
      </c>
      <c r="E22" s="34"/>
      <c r="F22" s="34"/>
      <c r="G22" s="34"/>
      <c r="H22" s="34"/>
      <c r="I22" s="28" t="s">
        <v>25</v>
      </c>
      <c r="J22" s="23" t="s">
        <v>33</v>
      </c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8" customHeight="1">
      <c r="A23" s="34"/>
      <c r="B23" s="35"/>
      <c r="C23" s="34"/>
      <c r="D23" s="34"/>
      <c r="E23" s="23" t="s">
        <v>34</v>
      </c>
      <c r="F23" s="34"/>
      <c r="G23" s="34"/>
      <c r="H23" s="34"/>
      <c r="I23" s="28" t="s">
        <v>28</v>
      </c>
      <c r="J23" s="23" t="s">
        <v>126</v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6.96" customHeight="1">
      <c r="A24" s="34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2" customHeight="1">
      <c r="A25" s="34"/>
      <c r="B25" s="35"/>
      <c r="C25" s="34"/>
      <c r="D25" s="28" t="s">
        <v>37</v>
      </c>
      <c r="E25" s="34"/>
      <c r="F25" s="34"/>
      <c r="G25" s="34"/>
      <c r="H25" s="34"/>
      <c r="I25" s="28" t="s">
        <v>25</v>
      </c>
      <c r="J25" s="23" t="s">
        <v>1</v>
      </c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8" customHeight="1">
      <c r="A26" s="34"/>
      <c r="B26" s="35"/>
      <c r="C26" s="34"/>
      <c r="D26" s="34"/>
      <c r="E26" s="23" t="s">
        <v>38</v>
      </c>
      <c r="F26" s="34"/>
      <c r="G26" s="34"/>
      <c r="H26" s="34"/>
      <c r="I26" s="28" t="s">
        <v>28</v>
      </c>
      <c r="J26" s="23" t="s">
        <v>1</v>
      </c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56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2" customHeight="1">
      <c r="A28" s="34"/>
      <c r="B28" s="35"/>
      <c r="C28" s="34"/>
      <c r="D28" s="28" t="s">
        <v>39</v>
      </c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8" customFormat="1" ht="16.5" customHeight="1">
      <c r="A29" s="132"/>
      <c r="B29" s="133"/>
      <c r="C29" s="132"/>
      <c r="D29" s="132"/>
      <c r="E29" s="32" t="s">
        <v>1</v>
      </c>
      <c r="F29" s="32"/>
      <c r="G29" s="32"/>
      <c r="H29" s="32"/>
      <c r="I29" s="132"/>
      <c r="J29" s="132"/>
      <c r="K29" s="132"/>
      <c r="L29" s="134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</row>
    <row r="30" s="2" customFormat="1" ht="6.96" customHeight="1">
      <c r="A30" s="34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91"/>
      <c r="E31" s="91"/>
      <c r="F31" s="91"/>
      <c r="G31" s="91"/>
      <c r="H31" s="91"/>
      <c r="I31" s="91"/>
      <c r="J31" s="91"/>
      <c r="K31" s="91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23" t="s">
        <v>127</v>
      </c>
      <c r="E32" s="34"/>
      <c r="F32" s="34"/>
      <c r="G32" s="34"/>
      <c r="H32" s="34"/>
      <c r="I32" s="34"/>
      <c r="J32" s="135">
        <f>J98</f>
        <v>0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36" t="s">
        <v>118</v>
      </c>
      <c r="E33" s="34"/>
      <c r="F33" s="34"/>
      <c r="G33" s="34"/>
      <c r="H33" s="34"/>
      <c r="I33" s="34"/>
      <c r="J33" s="135">
        <f>J110</f>
        <v>0</v>
      </c>
      <c r="K33" s="34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25.44" customHeight="1">
      <c r="A34" s="34"/>
      <c r="B34" s="35"/>
      <c r="C34" s="34"/>
      <c r="D34" s="137" t="s">
        <v>40</v>
      </c>
      <c r="E34" s="34"/>
      <c r="F34" s="34"/>
      <c r="G34" s="34"/>
      <c r="H34" s="34"/>
      <c r="I34" s="34"/>
      <c r="J34" s="97">
        <f>ROUND(J32 + J33, 2)</f>
        <v>0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6.96" customHeight="1">
      <c r="A35" s="34"/>
      <c r="B35" s="35"/>
      <c r="C35" s="34"/>
      <c r="D35" s="91"/>
      <c r="E35" s="91"/>
      <c r="F35" s="91"/>
      <c r="G35" s="91"/>
      <c r="H35" s="91"/>
      <c r="I35" s="91"/>
      <c r="J35" s="91"/>
      <c r="K35" s="91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34"/>
      <c r="F36" s="39" t="s">
        <v>42</v>
      </c>
      <c r="G36" s="34"/>
      <c r="H36" s="34"/>
      <c r="I36" s="39" t="s">
        <v>41</v>
      </c>
      <c r="J36" s="39" t="s">
        <v>43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14.4" customHeight="1">
      <c r="A37" s="34"/>
      <c r="B37" s="35"/>
      <c r="C37" s="34"/>
      <c r="D37" s="138" t="s">
        <v>44</v>
      </c>
      <c r="E37" s="41" t="s">
        <v>45</v>
      </c>
      <c r="F37" s="139">
        <f>ROUND((SUM(BE110:BE117) + SUM(BE139:BE208)),  2)</f>
        <v>0</v>
      </c>
      <c r="G37" s="140"/>
      <c r="H37" s="140"/>
      <c r="I37" s="141">
        <v>0.23000000000000001</v>
      </c>
      <c r="J37" s="139">
        <f>ROUND(((SUM(BE110:BE117) + SUM(BE139:BE208))*I37),  2)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41" t="s">
        <v>46</v>
      </c>
      <c r="F38" s="142">
        <f>ROUND((SUM(BF110:BF117) + SUM(BF139:BF208)),  2)</f>
        <v>0</v>
      </c>
      <c r="G38" s="34"/>
      <c r="H38" s="34"/>
      <c r="I38" s="143">
        <v>0.23000000000000001</v>
      </c>
      <c r="J38" s="142">
        <f>ROUND(((SUM(BF110:BF117) + SUM(BF139:BF208))*I38),  2)</f>
        <v>0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47</v>
      </c>
      <c r="F39" s="142">
        <f>ROUND((SUM(BG110:BG117) + SUM(BG139:BG208)),  2)</f>
        <v>0</v>
      </c>
      <c r="G39" s="34"/>
      <c r="H39" s="34"/>
      <c r="I39" s="143">
        <v>0.23000000000000001</v>
      </c>
      <c r="J39" s="142">
        <f>0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14.4" customHeight="1">
      <c r="A40" s="34"/>
      <c r="B40" s="35"/>
      <c r="C40" s="34"/>
      <c r="D40" s="34"/>
      <c r="E40" s="28" t="s">
        <v>48</v>
      </c>
      <c r="F40" s="142">
        <f>ROUND((SUM(BH110:BH117) + SUM(BH139:BH208)),  2)</f>
        <v>0</v>
      </c>
      <c r="G40" s="34"/>
      <c r="H40" s="34"/>
      <c r="I40" s="143">
        <v>0.23000000000000001</v>
      </c>
      <c r="J40" s="142">
        <f>0</f>
        <v>0</v>
      </c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14.4" customHeight="1">
      <c r="A41" s="34"/>
      <c r="B41" s="35"/>
      <c r="C41" s="34"/>
      <c r="D41" s="34"/>
      <c r="E41" s="41" t="s">
        <v>49</v>
      </c>
      <c r="F41" s="139">
        <f>ROUND((SUM(BI110:BI117) + SUM(BI139:BI208)),  2)</f>
        <v>0</v>
      </c>
      <c r="G41" s="140"/>
      <c r="H41" s="140"/>
      <c r="I41" s="141">
        <v>0</v>
      </c>
      <c r="J41" s="139">
        <f>0</f>
        <v>0</v>
      </c>
      <c r="K41" s="34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6.96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2" customFormat="1" ht="25.44" customHeight="1">
      <c r="A43" s="34"/>
      <c r="B43" s="35"/>
      <c r="C43" s="144"/>
      <c r="D43" s="145" t="s">
        <v>50</v>
      </c>
      <c r="E43" s="82"/>
      <c r="F43" s="82"/>
      <c r="G43" s="146" t="s">
        <v>51</v>
      </c>
      <c r="H43" s="147" t="s">
        <v>52</v>
      </c>
      <c r="I43" s="82"/>
      <c r="J43" s="148">
        <f>SUM(J34:J41)</f>
        <v>0</v>
      </c>
      <c r="K43" s="149"/>
      <c r="L43" s="56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="2" customFormat="1" ht="14.4" customHeight="1">
      <c r="A44" s="34"/>
      <c r="B44" s="35"/>
      <c r="C44" s="34"/>
      <c r="D44" s="34"/>
      <c r="E44" s="34"/>
      <c r="F44" s="34"/>
      <c r="G44" s="34"/>
      <c r="H44" s="34"/>
      <c r="I44" s="34"/>
      <c r="J44" s="34"/>
      <c r="K44" s="34"/>
      <c r="L44" s="56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53</v>
      </c>
      <c r="E50" s="58"/>
      <c r="F50" s="58"/>
      <c r="G50" s="57" t="s">
        <v>54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55</v>
      </c>
      <c r="E61" s="37"/>
      <c r="F61" s="150" t="s">
        <v>56</v>
      </c>
      <c r="G61" s="59" t="s">
        <v>55</v>
      </c>
      <c r="H61" s="37"/>
      <c r="I61" s="37"/>
      <c r="J61" s="151" t="s">
        <v>56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57</v>
      </c>
      <c r="E65" s="60"/>
      <c r="F65" s="60"/>
      <c r="G65" s="57" t="s">
        <v>58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55</v>
      </c>
      <c r="E76" s="37"/>
      <c r="F76" s="150" t="s">
        <v>56</v>
      </c>
      <c r="G76" s="59" t="s">
        <v>55</v>
      </c>
      <c r="H76" s="37"/>
      <c r="I76" s="37"/>
      <c r="J76" s="151" t="s">
        <v>56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128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1" t="str">
        <f>E7</f>
        <v xml:space="preserve">KANALIZÁCIA PRE OBEC KOKŠOV - BAKŠA--UČS  č.1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121</v>
      </c>
      <c r="L86" s="18"/>
    </row>
    <row r="87" s="2" customFormat="1" ht="16.5" customHeight="1">
      <c r="A87" s="34"/>
      <c r="B87" s="35"/>
      <c r="C87" s="34"/>
      <c r="D87" s="34"/>
      <c r="E87" s="131" t="s">
        <v>122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12" customHeight="1">
      <c r="A88" s="34"/>
      <c r="B88" s="35"/>
      <c r="C88" s="28" t="s">
        <v>123</v>
      </c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6.5" customHeight="1">
      <c r="A89" s="34"/>
      <c r="B89" s="35"/>
      <c r="C89" s="34"/>
      <c r="D89" s="34"/>
      <c r="E89" s="68" t="str">
        <f>E11</f>
        <v xml:space="preserve">as - Stavebné riešenie </v>
      </c>
      <c r="F89" s="34"/>
      <c r="G89" s="34"/>
      <c r="H89" s="34"/>
      <c r="I89" s="34"/>
      <c r="J89" s="34"/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2" customHeight="1">
      <c r="A91" s="34"/>
      <c r="B91" s="35"/>
      <c r="C91" s="28" t="s">
        <v>20</v>
      </c>
      <c r="D91" s="34"/>
      <c r="E91" s="34"/>
      <c r="F91" s="23" t="str">
        <f>F14</f>
        <v>KOKŠOV - BAKŠA</v>
      </c>
      <c r="G91" s="34"/>
      <c r="H91" s="34"/>
      <c r="I91" s="28" t="s">
        <v>22</v>
      </c>
      <c r="J91" s="70" t="str">
        <f>IF(J14="","",J14)</f>
        <v>27. 10. 2025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25.65" customHeight="1">
      <c r="A93" s="34"/>
      <c r="B93" s="35"/>
      <c r="C93" s="28" t="s">
        <v>24</v>
      </c>
      <c r="D93" s="34"/>
      <c r="E93" s="34"/>
      <c r="F93" s="23" t="str">
        <f>E17</f>
        <v>Obec KOKŠOV - BAKŠA</v>
      </c>
      <c r="G93" s="34"/>
      <c r="H93" s="34"/>
      <c r="I93" s="28" t="s">
        <v>32</v>
      </c>
      <c r="J93" s="32" t="str">
        <f>E23</f>
        <v>Hydroprojekt Košice, s.r.o</v>
      </c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15.15" customHeight="1">
      <c r="A94" s="34"/>
      <c r="B94" s="35"/>
      <c r="C94" s="28" t="s">
        <v>30</v>
      </c>
      <c r="D94" s="34"/>
      <c r="E94" s="34"/>
      <c r="F94" s="23" t="str">
        <f>IF(E20="","",E20)</f>
        <v>Vyplň údaj</v>
      </c>
      <c r="G94" s="34"/>
      <c r="H94" s="34"/>
      <c r="I94" s="28" t="s">
        <v>37</v>
      </c>
      <c r="J94" s="32" t="str">
        <f>E26</f>
        <v>Ing.Osif</v>
      </c>
      <c r="K94" s="3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9.28" customHeight="1">
      <c r="A96" s="34"/>
      <c r="B96" s="35"/>
      <c r="C96" s="152" t="s">
        <v>129</v>
      </c>
      <c r="D96" s="144"/>
      <c r="E96" s="144"/>
      <c r="F96" s="144"/>
      <c r="G96" s="144"/>
      <c r="H96" s="144"/>
      <c r="I96" s="144"/>
      <c r="J96" s="153" t="s">
        <v>130</v>
      </c>
      <c r="K96" s="144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6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2.8" customHeight="1">
      <c r="A98" s="34"/>
      <c r="B98" s="35"/>
      <c r="C98" s="154" t="s">
        <v>131</v>
      </c>
      <c r="D98" s="34"/>
      <c r="E98" s="34"/>
      <c r="F98" s="34"/>
      <c r="G98" s="34"/>
      <c r="H98" s="34"/>
      <c r="I98" s="34"/>
      <c r="J98" s="97">
        <f>J139</f>
        <v>0</v>
      </c>
      <c r="K98" s="34"/>
      <c r="L98" s="56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5" t="s">
        <v>132</v>
      </c>
    </row>
    <row r="99" s="9" customFormat="1" ht="24.96" customHeight="1">
      <c r="A99" s="9"/>
      <c r="B99" s="155"/>
      <c r="C99" s="9"/>
      <c r="D99" s="156" t="s">
        <v>133</v>
      </c>
      <c r="E99" s="157"/>
      <c r="F99" s="157"/>
      <c r="G99" s="157"/>
      <c r="H99" s="157"/>
      <c r="I99" s="157"/>
      <c r="J99" s="158">
        <f>J140</f>
        <v>0</v>
      </c>
      <c r="K99" s="9"/>
      <c r="L99" s="155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9"/>
      <c r="C100" s="10"/>
      <c r="D100" s="160" t="s">
        <v>134</v>
      </c>
      <c r="E100" s="161"/>
      <c r="F100" s="161"/>
      <c r="G100" s="161"/>
      <c r="H100" s="161"/>
      <c r="I100" s="161"/>
      <c r="J100" s="162">
        <f>J141</f>
        <v>0</v>
      </c>
      <c r="K100" s="10"/>
      <c r="L100" s="15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9"/>
      <c r="C101" s="10"/>
      <c r="D101" s="160" t="s">
        <v>135</v>
      </c>
      <c r="E101" s="161"/>
      <c r="F101" s="161"/>
      <c r="G101" s="161"/>
      <c r="H101" s="161"/>
      <c r="I101" s="161"/>
      <c r="J101" s="162">
        <f>J169</f>
        <v>0</v>
      </c>
      <c r="K101" s="10"/>
      <c r="L101" s="15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9"/>
      <c r="C102" s="10"/>
      <c r="D102" s="160" t="s">
        <v>136</v>
      </c>
      <c r="E102" s="161"/>
      <c r="F102" s="161"/>
      <c r="G102" s="161"/>
      <c r="H102" s="161"/>
      <c r="I102" s="161"/>
      <c r="J102" s="162">
        <f>J177</f>
        <v>0</v>
      </c>
      <c r="K102" s="10"/>
      <c r="L102" s="15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9"/>
      <c r="C103" s="10"/>
      <c r="D103" s="160" t="s">
        <v>137</v>
      </c>
      <c r="E103" s="161"/>
      <c r="F103" s="161"/>
      <c r="G103" s="161"/>
      <c r="H103" s="161"/>
      <c r="I103" s="161"/>
      <c r="J103" s="162">
        <f>J181</f>
        <v>0</v>
      </c>
      <c r="K103" s="10"/>
      <c r="L103" s="15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59"/>
      <c r="C104" s="10"/>
      <c r="D104" s="160" t="s">
        <v>138</v>
      </c>
      <c r="E104" s="161"/>
      <c r="F104" s="161"/>
      <c r="G104" s="161"/>
      <c r="H104" s="161"/>
      <c r="I104" s="161"/>
      <c r="J104" s="162">
        <f>J188</f>
        <v>0</v>
      </c>
      <c r="K104" s="10"/>
      <c r="L104" s="15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59"/>
      <c r="C105" s="10"/>
      <c r="D105" s="160" t="s">
        <v>139</v>
      </c>
      <c r="E105" s="161"/>
      <c r="F105" s="161"/>
      <c r="G105" s="161"/>
      <c r="H105" s="161"/>
      <c r="I105" s="161"/>
      <c r="J105" s="162">
        <f>J190</f>
        <v>0</v>
      </c>
      <c r="K105" s="10"/>
      <c r="L105" s="15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59"/>
      <c r="C106" s="10"/>
      <c r="D106" s="160" t="s">
        <v>140</v>
      </c>
      <c r="E106" s="161"/>
      <c r="F106" s="161"/>
      <c r="G106" s="161"/>
      <c r="H106" s="161"/>
      <c r="I106" s="161"/>
      <c r="J106" s="162">
        <f>J194</f>
        <v>0</v>
      </c>
      <c r="K106" s="10"/>
      <c r="L106" s="159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59"/>
      <c r="C107" s="10"/>
      <c r="D107" s="160" t="s">
        <v>141</v>
      </c>
      <c r="E107" s="161"/>
      <c r="F107" s="161"/>
      <c r="G107" s="161"/>
      <c r="H107" s="161"/>
      <c r="I107" s="161"/>
      <c r="J107" s="162">
        <f>J207</f>
        <v>0</v>
      </c>
      <c r="K107" s="10"/>
      <c r="L107" s="159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34"/>
      <c r="B108" s="35"/>
      <c r="C108" s="34"/>
      <c r="D108" s="34"/>
      <c r="E108" s="34"/>
      <c r="F108" s="34"/>
      <c r="G108" s="34"/>
      <c r="H108" s="34"/>
      <c r="I108" s="34"/>
      <c r="J108" s="34"/>
      <c r="K108" s="34"/>
      <c r="L108" s="56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35"/>
      <c r="C109" s="34"/>
      <c r="D109" s="34"/>
      <c r="E109" s="34"/>
      <c r="F109" s="34"/>
      <c r="G109" s="34"/>
      <c r="H109" s="34"/>
      <c r="I109" s="34"/>
      <c r="J109" s="34"/>
      <c r="K109" s="34"/>
      <c r="L109" s="56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9.28" customHeight="1">
      <c r="A110" s="34"/>
      <c r="B110" s="35"/>
      <c r="C110" s="154" t="s">
        <v>142</v>
      </c>
      <c r="D110" s="34"/>
      <c r="E110" s="34"/>
      <c r="F110" s="34"/>
      <c r="G110" s="34"/>
      <c r="H110" s="34"/>
      <c r="I110" s="34"/>
      <c r="J110" s="163">
        <f>ROUND(J111 + J112 + J113 + J114 + J115 + J116,2)</f>
        <v>0</v>
      </c>
      <c r="K110" s="34"/>
      <c r="L110" s="56"/>
      <c r="N110" s="164" t="s">
        <v>44</v>
      </c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8" customHeight="1">
      <c r="A111" s="34"/>
      <c r="B111" s="165"/>
      <c r="C111" s="166"/>
      <c r="D111" s="167" t="s">
        <v>143</v>
      </c>
      <c r="E111" s="168"/>
      <c r="F111" s="168"/>
      <c r="G111" s="166"/>
      <c r="H111" s="166"/>
      <c r="I111" s="166"/>
      <c r="J111" s="169">
        <v>0</v>
      </c>
      <c r="K111" s="166"/>
      <c r="L111" s="170"/>
      <c r="M111" s="171"/>
      <c r="N111" s="172" t="s">
        <v>46</v>
      </c>
      <c r="O111" s="171"/>
      <c r="P111" s="171"/>
      <c r="Q111" s="171"/>
      <c r="R111" s="171"/>
      <c r="S111" s="166"/>
      <c r="T111" s="166"/>
      <c r="U111" s="166"/>
      <c r="V111" s="166"/>
      <c r="W111" s="166"/>
      <c r="X111" s="166"/>
      <c r="Y111" s="166"/>
      <c r="Z111" s="166"/>
      <c r="AA111" s="166"/>
      <c r="AB111" s="166"/>
      <c r="AC111" s="166"/>
      <c r="AD111" s="166"/>
      <c r="AE111" s="166"/>
      <c r="AF111" s="171"/>
      <c r="AG111" s="171"/>
      <c r="AH111" s="171"/>
      <c r="AI111" s="171"/>
      <c r="AJ111" s="171"/>
      <c r="AK111" s="171"/>
      <c r="AL111" s="171"/>
      <c r="AM111" s="171"/>
      <c r="AN111" s="171"/>
      <c r="AO111" s="171"/>
      <c r="AP111" s="171"/>
      <c r="AQ111" s="171"/>
      <c r="AR111" s="171"/>
      <c r="AS111" s="171"/>
      <c r="AT111" s="171"/>
      <c r="AU111" s="171"/>
      <c r="AV111" s="171"/>
      <c r="AW111" s="171"/>
      <c r="AX111" s="171"/>
      <c r="AY111" s="173" t="s">
        <v>144</v>
      </c>
      <c r="AZ111" s="171"/>
      <c r="BA111" s="171"/>
      <c r="BB111" s="171"/>
      <c r="BC111" s="171"/>
      <c r="BD111" s="171"/>
      <c r="BE111" s="174">
        <f>IF(N111="základná",J111,0)</f>
        <v>0</v>
      </c>
      <c r="BF111" s="174">
        <f>IF(N111="znížená",J111,0)</f>
        <v>0</v>
      </c>
      <c r="BG111" s="174">
        <f>IF(N111="zákl. prenesená",J111,0)</f>
        <v>0</v>
      </c>
      <c r="BH111" s="174">
        <f>IF(N111="zníž. prenesená",J111,0)</f>
        <v>0</v>
      </c>
      <c r="BI111" s="174">
        <f>IF(N111="nulová",J111,0)</f>
        <v>0</v>
      </c>
      <c r="BJ111" s="173" t="s">
        <v>93</v>
      </c>
      <c r="BK111" s="171"/>
      <c r="BL111" s="171"/>
      <c r="BM111" s="171"/>
    </row>
    <row r="112" s="2" customFormat="1" ht="18" customHeight="1">
      <c r="A112" s="34"/>
      <c r="B112" s="165"/>
      <c r="C112" s="166"/>
      <c r="D112" s="167" t="s">
        <v>145</v>
      </c>
      <c r="E112" s="168"/>
      <c r="F112" s="168"/>
      <c r="G112" s="166"/>
      <c r="H112" s="166"/>
      <c r="I112" s="166"/>
      <c r="J112" s="169">
        <v>0</v>
      </c>
      <c r="K112" s="166"/>
      <c r="L112" s="170"/>
      <c r="M112" s="171"/>
      <c r="N112" s="172" t="s">
        <v>46</v>
      </c>
      <c r="O112" s="171"/>
      <c r="P112" s="171"/>
      <c r="Q112" s="171"/>
      <c r="R112" s="171"/>
      <c r="S112" s="166"/>
      <c r="T112" s="166"/>
      <c r="U112" s="166"/>
      <c r="V112" s="166"/>
      <c r="W112" s="166"/>
      <c r="X112" s="166"/>
      <c r="Y112" s="166"/>
      <c r="Z112" s="166"/>
      <c r="AA112" s="166"/>
      <c r="AB112" s="166"/>
      <c r="AC112" s="166"/>
      <c r="AD112" s="166"/>
      <c r="AE112" s="166"/>
      <c r="AF112" s="171"/>
      <c r="AG112" s="171"/>
      <c r="AH112" s="171"/>
      <c r="AI112" s="171"/>
      <c r="AJ112" s="171"/>
      <c r="AK112" s="171"/>
      <c r="AL112" s="171"/>
      <c r="AM112" s="171"/>
      <c r="AN112" s="171"/>
      <c r="AO112" s="171"/>
      <c r="AP112" s="171"/>
      <c r="AQ112" s="171"/>
      <c r="AR112" s="171"/>
      <c r="AS112" s="171"/>
      <c r="AT112" s="171"/>
      <c r="AU112" s="171"/>
      <c r="AV112" s="171"/>
      <c r="AW112" s="171"/>
      <c r="AX112" s="171"/>
      <c r="AY112" s="173" t="s">
        <v>144</v>
      </c>
      <c r="AZ112" s="171"/>
      <c r="BA112" s="171"/>
      <c r="BB112" s="171"/>
      <c r="BC112" s="171"/>
      <c r="BD112" s="171"/>
      <c r="BE112" s="174">
        <f>IF(N112="základná",J112,0)</f>
        <v>0</v>
      </c>
      <c r="BF112" s="174">
        <f>IF(N112="znížená",J112,0)</f>
        <v>0</v>
      </c>
      <c r="BG112" s="174">
        <f>IF(N112="zákl. prenesená",J112,0)</f>
        <v>0</v>
      </c>
      <c r="BH112" s="174">
        <f>IF(N112="zníž. prenesená",J112,0)</f>
        <v>0</v>
      </c>
      <c r="BI112" s="174">
        <f>IF(N112="nulová",J112,0)</f>
        <v>0</v>
      </c>
      <c r="BJ112" s="173" t="s">
        <v>93</v>
      </c>
      <c r="BK112" s="171"/>
      <c r="BL112" s="171"/>
      <c r="BM112" s="171"/>
    </row>
    <row r="113" s="2" customFormat="1" ht="18" customHeight="1">
      <c r="A113" s="34"/>
      <c r="B113" s="165"/>
      <c r="C113" s="166"/>
      <c r="D113" s="167" t="s">
        <v>146</v>
      </c>
      <c r="E113" s="168"/>
      <c r="F113" s="168"/>
      <c r="G113" s="166"/>
      <c r="H113" s="166"/>
      <c r="I113" s="166"/>
      <c r="J113" s="169">
        <v>0</v>
      </c>
      <c r="K113" s="166"/>
      <c r="L113" s="170"/>
      <c r="M113" s="171"/>
      <c r="N113" s="172" t="s">
        <v>46</v>
      </c>
      <c r="O113" s="171"/>
      <c r="P113" s="171"/>
      <c r="Q113" s="171"/>
      <c r="R113" s="171"/>
      <c r="S113" s="166"/>
      <c r="T113" s="166"/>
      <c r="U113" s="166"/>
      <c r="V113" s="166"/>
      <c r="W113" s="166"/>
      <c r="X113" s="166"/>
      <c r="Y113" s="166"/>
      <c r="Z113" s="166"/>
      <c r="AA113" s="166"/>
      <c r="AB113" s="166"/>
      <c r="AC113" s="166"/>
      <c r="AD113" s="166"/>
      <c r="AE113" s="166"/>
      <c r="AF113" s="171"/>
      <c r="AG113" s="171"/>
      <c r="AH113" s="171"/>
      <c r="AI113" s="171"/>
      <c r="AJ113" s="171"/>
      <c r="AK113" s="171"/>
      <c r="AL113" s="171"/>
      <c r="AM113" s="171"/>
      <c r="AN113" s="171"/>
      <c r="AO113" s="171"/>
      <c r="AP113" s="171"/>
      <c r="AQ113" s="171"/>
      <c r="AR113" s="171"/>
      <c r="AS113" s="171"/>
      <c r="AT113" s="171"/>
      <c r="AU113" s="171"/>
      <c r="AV113" s="171"/>
      <c r="AW113" s="171"/>
      <c r="AX113" s="171"/>
      <c r="AY113" s="173" t="s">
        <v>144</v>
      </c>
      <c r="AZ113" s="171"/>
      <c r="BA113" s="171"/>
      <c r="BB113" s="171"/>
      <c r="BC113" s="171"/>
      <c r="BD113" s="171"/>
      <c r="BE113" s="174">
        <f>IF(N113="základná",J113,0)</f>
        <v>0</v>
      </c>
      <c r="BF113" s="174">
        <f>IF(N113="znížená",J113,0)</f>
        <v>0</v>
      </c>
      <c r="BG113" s="174">
        <f>IF(N113="zákl. prenesená",J113,0)</f>
        <v>0</v>
      </c>
      <c r="BH113" s="174">
        <f>IF(N113="zníž. prenesená",J113,0)</f>
        <v>0</v>
      </c>
      <c r="BI113" s="174">
        <f>IF(N113="nulová",J113,0)</f>
        <v>0</v>
      </c>
      <c r="BJ113" s="173" t="s">
        <v>93</v>
      </c>
      <c r="BK113" s="171"/>
      <c r="BL113" s="171"/>
      <c r="BM113" s="171"/>
    </row>
    <row r="114" s="2" customFormat="1" ht="18" customHeight="1">
      <c r="A114" s="34"/>
      <c r="B114" s="165"/>
      <c r="C114" s="166"/>
      <c r="D114" s="167" t="s">
        <v>147</v>
      </c>
      <c r="E114" s="168"/>
      <c r="F114" s="168"/>
      <c r="G114" s="166"/>
      <c r="H114" s="166"/>
      <c r="I114" s="166"/>
      <c r="J114" s="169">
        <v>0</v>
      </c>
      <c r="K114" s="166"/>
      <c r="L114" s="170"/>
      <c r="M114" s="171"/>
      <c r="N114" s="172" t="s">
        <v>46</v>
      </c>
      <c r="O114" s="171"/>
      <c r="P114" s="171"/>
      <c r="Q114" s="171"/>
      <c r="R114" s="171"/>
      <c r="S114" s="166"/>
      <c r="T114" s="166"/>
      <c r="U114" s="166"/>
      <c r="V114" s="166"/>
      <c r="W114" s="166"/>
      <c r="X114" s="166"/>
      <c r="Y114" s="166"/>
      <c r="Z114" s="166"/>
      <c r="AA114" s="166"/>
      <c r="AB114" s="166"/>
      <c r="AC114" s="166"/>
      <c r="AD114" s="166"/>
      <c r="AE114" s="166"/>
      <c r="AF114" s="171"/>
      <c r="AG114" s="171"/>
      <c r="AH114" s="171"/>
      <c r="AI114" s="171"/>
      <c r="AJ114" s="171"/>
      <c r="AK114" s="171"/>
      <c r="AL114" s="171"/>
      <c r="AM114" s="171"/>
      <c r="AN114" s="171"/>
      <c r="AO114" s="171"/>
      <c r="AP114" s="171"/>
      <c r="AQ114" s="171"/>
      <c r="AR114" s="171"/>
      <c r="AS114" s="171"/>
      <c r="AT114" s="171"/>
      <c r="AU114" s="171"/>
      <c r="AV114" s="171"/>
      <c r="AW114" s="171"/>
      <c r="AX114" s="171"/>
      <c r="AY114" s="173" t="s">
        <v>144</v>
      </c>
      <c r="AZ114" s="171"/>
      <c r="BA114" s="171"/>
      <c r="BB114" s="171"/>
      <c r="BC114" s="171"/>
      <c r="BD114" s="171"/>
      <c r="BE114" s="174">
        <f>IF(N114="základná",J114,0)</f>
        <v>0</v>
      </c>
      <c r="BF114" s="174">
        <f>IF(N114="znížená",J114,0)</f>
        <v>0</v>
      </c>
      <c r="BG114" s="174">
        <f>IF(N114="zákl. prenesená",J114,0)</f>
        <v>0</v>
      </c>
      <c r="BH114" s="174">
        <f>IF(N114="zníž. prenesená",J114,0)</f>
        <v>0</v>
      </c>
      <c r="BI114" s="174">
        <f>IF(N114="nulová",J114,0)</f>
        <v>0</v>
      </c>
      <c r="BJ114" s="173" t="s">
        <v>93</v>
      </c>
      <c r="BK114" s="171"/>
      <c r="BL114" s="171"/>
      <c r="BM114" s="171"/>
    </row>
    <row r="115" s="2" customFormat="1" ht="18" customHeight="1">
      <c r="A115" s="34"/>
      <c r="B115" s="165"/>
      <c r="C115" s="166"/>
      <c r="D115" s="167" t="s">
        <v>148</v>
      </c>
      <c r="E115" s="168"/>
      <c r="F115" s="168"/>
      <c r="G115" s="166"/>
      <c r="H115" s="166"/>
      <c r="I115" s="166"/>
      <c r="J115" s="169">
        <v>0</v>
      </c>
      <c r="K115" s="166"/>
      <c r="L115" s="170"/>
      <c r="M115" s="171"/>
      <c r="N115" s="172" t="s">
        <v>46</v>
      </c>
      <c r="O115" s="171"/>
      <c r="P115" s="171"/>
      <c r="Q115" s="171"/>
      <c r="R115" s="171"/>
      <c r="S115" s="166"/>
      <c r="T115" s="166"/>
      <c r="U115" s="166"/>
      <c r="V115" s="166"/>
      <c r="W115" s="166"/>
      <c r="X115" s="166"/>
      <c r="Y115" s="166"/>
      <c r="Z115" s="166"/>
      <c r="AA115" s="166"/>
      <c r="AB115" s="166"/>
      <c r="AC115" s="166"/>
      <c r="AD115" s="166"/>
      <c r="AE115" s="166"/>
      <c r="AF115" s="171"/>
      <c r="AG115" s="171"/>
      <c r="AH115" s="171"/>
      <c r="AI115" s="171"/>
      <c r="AJ115" s="171"/>
      <c r="AK115" s="171"/>
      <c r="AL115" s="171"/>
      <c r="AM115" s="171"/>
      <c r="AN115" s="171"/>
      <c r="AO115" s="171"/>
      <c r="AP115" s="171"/>
      <c r="AQ115" s="171"/>
      <c r="AR115" s="171"/>
      <c r="AS115" s="171"/>
      <c r="AT115" s="171"/>
      <c r="AU115" s="171"/>
      <c r="AV115" s="171"/>
      <c r="AW115" s="171"/>
      <c r="AX115" s="171"/>
      <c r="AY115" s="173" t="s">
        <v>144</v>
      </c>
      <c r="AZ115" s="171"/>
      <c r="BA115" s="171"/>
      <c r="BB115" s="171"/>
      <c r="BC115" s="171"/>
      <c r="BD115" s="171"/>
      <c r="BE115" s="174">
        <f>IF(N115="základná",J115,0)</f>
        <v>0</v>
      </c>
      <c r="BF115" s="174">
        <f>IF(N115="znížená",J115,0)</f>
        <v>0</v>
      </c>
      <c r="BG115" s="174">
        <f>IF(N115="zákl. prenesená",J115,0)</f>
        <v>0</v>
      </c>
      <c r="BH115" s="174">
        <f>IF(N115="zníž. prenesená",J115,0)</f>
        <v>0</v>
      </c>
      <c r="BI115" s="174">
        <f>IF(N115="nulová",J115,0)</f>
        <v>0</v>
      </c>
      <c r="BJ115" s="173" t="s">
        <v>93</v>
      </c>
      <c r="BK115" s="171"/>
      <c r="BL115" s="171"/>
      <c r="BM115" s="171"/>
    </row>
    <row r="116" s="2" customFormat="1" ht="18" customHeight="1">
      <c r="A116" s="34"/>
      <c r="B116" s="165"/>
      <c r="C116" s="166"/>
      <c r="D116" s="168" t="s">
        <v>149</v>
      </c>
      <c r="E116" s="166"/>
      <c r="F116" s="166"/>
      <c r="G116" s="166"/>
      <c r="H116" s="166"/>
      <c r="I116" s="166"/>
      <c r="J116" s="169">
        <f>ROUND(J32*T116,2)</f>
        <v>0</v>
      </c>
      <c r="K116" s="166"/>
      <c r="L116" s="170"/>
      <c r="M116" s="171"/>
      <c r="N116" s="172" t="s">
        <v>46</v>
      </c>
      <c r="O116" s="171"/>
      <c r="P116" s="171"/>
      <c r="Q116" s="171"/>
      <c r="R116" s="171"/>
      <c r="S116" s="166"/>
      <c r="T116" s="166"/>
      <c r="U116" s="166"/>
      <c r="V116" s="166"/>
      <c r="W116" s="166"/>
      <c r="X116" s="166"/>
      <c r="Y116" s="166"/>
      <c r="Z116" s="166"/>
      <c r="AA116" s="166"/>
      <c r="AB116" s="166"/>
      <c r="AC116" s="166"/>
      <c r="AD116" s="166"/>
      <c r="AE116" s="166"/>
      <c r="AF116" s="171"/>
      <c r="AG116" s="171"/>
      <c r="AH116" s="171"/>
      <c r="AI116" s="171"/>
      <c r="AJ116" s="171"/>
      <c r="AK116" s="171"/>
      <c r="AL116" s="171"/>
      <c r="AM116" s="171"/>
      <c r="AN116" s="171"/>
      <c r="AO116" s="171"/>
      <c r="AP116" s="171"/>
      <c r="AQ116" s="171"/>
      <c r="AR116" s="171"/>
      <c r="AS116" s="171"/>
      <c r="AT116" s="171"/>
      <c r="AU116" s="171"/>
      <c r="AV116" s="171"/>
      <c r="AW116" s="171"/>
      <c r="AX116" s="171"/>
      <c r="AY116" s="173" t="s">
        <v>150</v>
      </c>
      <c r="AZ116" s="171"/>
      <c r="BA116" s="171"/>
      <c r="BB116" s="171"/>
      <c r="BC116" s="171"/>
      <c r="BD116" s="171"/>
      <c r="BE116" s="174">
        <f>IF(N116="základná",J116,0)</f>
        <v>0</v>
      </c>
      <c r="BF116" s="174">
        <f>IF(N116="znížená",J116,0)</f>
        <v>0</v>
      </c>
      <c r="BG116" s="174">
        <f>IF(N116="zákl. prenesená",J116,0)</f>
        <v>0</v>
      </c>
      <c r="BH116" s="174">
        <f>IF(N116="zníž. prenesená",J116,0)</f>
        <v>0</v>
      </c>
      <c r="BI116" s="174">
        <f>IF(N116="nulová",J116,0)</f>
        <v>0</v>
      </c>
      <c r="BJ116" s="173" t="s">
        <v>93</v>
      </c>
      <c r="BK116" s="171"/>
      <c r="BL116" s="171"/>
      <c r="BM116" s="171"/>
    </row>
    <row r="117" s="2" customFormat="1">
      <c r="A117" s="34"/>
      <c r="B117" s="35"/>
      <c r="C117" s="34"/>
      <c r="D117" s="34"/>
      <c r="E117" s="34"/>
      <c r="F117" s="34"/>
      <c r="G117" s="34"/>
      <c r="H117" s="34"/>
      <c r="I117" s="34"/>
      <c r="J117" s="34"/>
      <c r="K117" s="3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29.28" customHeight="1">
      <c r="A118" s="34"/>
      <c r="B118" s="35"/>
      <c r="C118" s="175" t="s">
        <v>151</v>
      </c>
      <c r="D118" s="144"/>
      <c r="E118" s="144"/>
      <c r="F118" s="144"/>
      <c r="G118" s="144"/>
      <c r="H118" s="144"/>
      <c r="I118" s="144"/>
      <c r="J118" s="176">
        <f>ROUND(J98+J110,2)</f>
        <v>0</v>
      </c>
      <c r="K118" s="14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6.96" customHeight="1">
      <c r="A119" s="34"/>
      <c r="B119" s="61"/>
      <c r="C119" s="62"/>
      <c r="D119" s="62"/>
      <c r="E119" s="62"/>
      <c r="F119" s="62"/>
      <c r="G119" s="62"/>
      <c r="H119" s="62"/>
      <c r="I119" s="62"/>
      <c r="J119" s="62"/>
      <c r="K119" s="62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3" s="2" customFormat="1" ht="6.96" customHeight="1">
      <c r="A123" s="34"/>
      <c r="B123" s="63"/>
      <c r="C123" s="64"/>
      <c r="D123" s="64"/>
      <c r="E123" s="64"/>
      <c r="F123" s="64"/>
      <c r="G123" s="64"/>
      <c r="H123" s="64"/>
      <c r="I123" s="64"/>
      <c r="J123" s="64"/>
      <c r="K123" s="64"/>
      <c r="L123" s="56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24.96" customHeight="1">
      <c r="A124" s="34"/>
      <c r="B124" s="35"/>
      <c r="C124" s="19" t="s">
        <v>152</v>
      </c>
      <c r="D124" s="34"/>
      <c r="E124" s="34"/>
      <c r="F124" s="34"/>
      <c r="G124" s="34"/>
      <c r="H124" s="34"/>
      <c r="I124" s="34"/>
      <c r="J124" s="34"/>
      <c r="K124" s="34"/>
      <c r="L124" s="56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6.96" customHeight="1">
      <c r="A125" s="34"/>
      <c r="B125" s="35"/>
      <c r="C125" s="34"/>
      <c r="D125" s="34"/>
      <c r="E125" s="34"/>
      <c r="F125" s="34"/>
      <c r="G125" s="34"/>
      <c r="H125" s="34"/>
      <c r="I125" s="34"/>
      <c r="J125" s="34"/>
      <c r="K125" s="34"/>
      <c r="L125" s="56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2" customHeight="1">
      <c r="A126" s="34"/>
      <c r="B126" s="35"/>
      <c r="C126" s="28" t="s">
        <v>15</v>
      </c>
      <c r="D126" s="34"/>
      <c r="E126" s="34"/>
      <c r="F126" s="34"/>
      <c r="G126" s="34"/>
      <c r="H126" s="34"/>
      <c r="I126" s="34"/>
      <c r="J126" s="34"/>
      <c r="K126" s="34"/>
      <c r="L126" s="56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6.5" customHeight="1">
      <c r="A127" s="34"/>
      <c r="B127" s="35"/>
      <c r="C127" s="34"/>
      <c r="D127" s="34"/>
      <c r="E127" s="131" t="str">
        <f>E7</f>
        <v xml:space="preserve">KANALIZÁCIA PRE OBEC KOKŠOV - BAKŠA--UČS  č.1</v>
      </c>
      <c r="F127" s="28"/>
      <c r="G127" s="28"/>
      <c r="H127" s="28"/>
      <c r="I127" s="34"/>
      <c r="J127" s="34"/>
      <c r="K127" s="34"/>
      <c r="L127" s="56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1" customFormat="1" ht="12" customHeight="1">
      <c r="B128" s="18"/>
      <c r="C128" s="28" t="s">
        <v>121</v>
      </c>
      <c r="L128" s="18"/>
    </row>
    <row r="129" s="2" customFormat="1" ht="16.5" customHeight="1">
      <c r="A129" s="34"/>
      <c r="B129" s="35"/>
      <c r="C129" s="34"/>
      <c r="D129" s="34"/>
      <c r="E129" s="131" t="s">
        <v>122</v>
      </c>
      <c r="F129" s="34"/>
      <c r="G129" s="34"/>
      <c r="H129" s="34"/>
      <c r="I129" s="34"/>
      <c r="J129" s="34"/>
      <c r="K129" s="34"/>
      <c r="L129" s="56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2" customHeight="1">
      <c r="A130" s="34"/>
      <c r="B130" s="35"/>
      <c r="C130" s="28" t="s">
        <v>123</v>
      </c>
      <c r="D130" s="34"/>
      <c r="E130" s="34"/>
      <c r="F130" s="34"/>
      <c r="G130" s="34"/>
      <c r="H130" s="34"/>
      <c r="I130" s="34"/>
      <c r="J130" s="34"/>
      <c r="K130" s="34"/>
      <c r="L130" s="56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16.5" customHeight="1">
      <c r="A131" s="34"/>
      <c r="B131" s="35"/>
      <c r="C131" s="34"/>
      <c r="D131" s="34"/>
      <c r="E131" s="68" t="str">
        <f>E11</f>
        <v xml:space="preserve">as - Stavebné riešenie </v>
      </c>
      <c r="F131" s="34"/>
      <c r="G131" s="34"/>
      <c r="H131" s="34"/>
      <c r="I131" s="34"/>
      <c r="J131" s="34"/>
      <c r="K131" s="34"/>
      <c r="L131" s="56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6.96" customHeight="1">
      <c r="A132" s="34"/>
      <c r="B132" s="35"/>
      <c r="C132" s="34"/>
      <c r="D132" s="34"/>
      <c r="E132" s="34"/>
      <c r="F132" s="34"/>
      <c r="G132" s="34"/>
      <c r="H132" s="34"/>
      <c r="I132" s="34"/>
      <c r="J132" s="34"/>
      <c r="K132" s="34"/>
      <c r="L132" s="56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2" customFormat="1" ht="12" customHeight="1">
      <c r="A133" s="34"/>
      <c r="B133" s="35"/>
      <c r="C133" s="28" t="s">
        <v>20</v>
      </c>
      <c r="D133" s="34"/>
      <c r="E133" s="34"/>
      <c r="F133" s="23" t="str">
        <f>F14</f>
        <v>KOKŠOV - BAKŠA</v>
      </c>
      <c r="G133" s="34"/>
      <c r="H133" s="34"/>
      <c r="I133" s="28" t="s">
        <v>22</v>
      </c>
      <c r="J133" s="70" t="str">
        <f>IF(J14="","",J14)</f>
        <v>27. 10. 2025</v>
      </c>
      <c r="K133" s="34"/>
      <c r="L133" s="56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="2" customFormat="1" ht="6.96" customHeight="1">
      <c r="A134" s="34"/>
      <c r="B134" s="35"/>
      <c r="C134" s="34"/>
      <c r="D134" s="34"/>
      <c r="E134" s="34"/>
      <c r="F134" s="34"/>
      <c r="G134" s="34"/>
      <c r="H134" s="34"/>
      <c r="I134" s="34"/>
      <c r="J134" s="34"/>
      <c r="K134" s="34"/>
      <c r="L134" s="56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</row>
    <row r="135" s="2" customFormat="1" ht="25.65" customHeight="1">
      <c r="A135" s="34"/>
      <c r="B135" s="35"/>
      <c r="C135" s="28" t="s">
        <v>24</v>
      </c>
      <c r="D135" s="34"/>
      <c r="E135" s="34"/>
      <c r="F135" s="23" t="str">
        <f>E17</f>
        <v>Obec KOKŠOV - BAKŠA</v>
      </c>
      <c r="G135" s="34"/>
      <c r="H135" s="34"/>
      <c r="I135" s="28" t="s">
        <v>32</v>
      </c>
      <c r="J135" s="32" t="str">
        <f>E23</f>
        <v>Hydroprojekt Košice, s.r.o</v>
      </c>
      <c r="K135" s="34"/>
      <c r="L135" s="56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</row>
    <row r="136" s="2" customFormat="1" ht="15.15" customHeight="1">
      <c r="A136" s="34"/>
      <c r="B136" s="35"/>
      <c r="C136" s="28" t="s">
        <v>30</v>
      </c>
      <c r="D136" s="34"/>
      <c r="E136" s="34"/>
      <c r="F136" s="23" t="str">
        <f>IF(E20="","",E20)</f>
        <v>Vyplň údaj</v>
      </c>
      <c r="G136" s="34"/>
      <c r="H136" s="34"/>
      <c r="I136" s="28" t="s">
        <v>37</v>
      </c>
      <c r="J136" s="32" t="str">
        <f>E26</f>
        <v>Ing.Osif</v>
      </c>
      <c r="K136" s="34"/>
      <c r="L136" s="56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</row>
    <row r="137" s="2" customFormat="1" ht="10.32" customHeight="1">
      <c r="A137" s="34"/>
      <c r="B137" s="35"/>
      <c r="C137" s="34"/>
      <c r="D137" s="34"/>
      <c r="E137" s="34"/>
      <c r="F137" s="34"/>
      <c r="G137" s="34"/>
      <c r="H137" s="34"/>
      <c r="I137" s="34"/>
      <c r="J137" s="34"/>
      <c r="K137" s="34"/>
      <c r="L137" s="56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</row>
    <row r="138" s="11" customFormat="1" ht="29.28" customHeight="1">
      <c r="A138" s="177"/>
      <c r="B138" s="178"/>
      <c r="C138" s="179" t="s">
        <v>153</v>
      </c>
      <c r="D138" s="180" t="s">
        <v>65</v>
      </c>
      <c r="E138" s="180" t="s">
        <v>61</v>
      </c>
      <c r="F138" s="180" t="s">
        <v>62</v>
      </c>
      <c r="G138" s="180" t="s">
        <v>154</v>
      </c>
      <c r="H138" s="180" t="s">
        <v>155</v>
      </c>
      <c r="I138" s="180" t="s">
        <v>156</v>
      </c>
      <c r="J138" s="181" t="s">
        <v>130</v>
      </c>
      <c r="K138" s="182" t="s">
        <v>157</v>
      </c>
      <c r="L138" s="183"/>
      <c r="M138" s="87" t="s">
        <v>1</v>
      </c>
      <c r="N138" s="88" t="s">
        <v>44</v>
      </c>
      <c r="O138" s="88" t="s">
        <v>158</v>
      </c>
      <c r="P138" s="88" t="s">
        <v>159</v>
      </c>
      <c r="Q138" s="88" t="s">
        <v>160</v>
      </c>
      <c r="R138" s="88" t="s">
        <v>161</v>
      </c>
      <c r="S138" s="88" t="s">
        <v>162</v>
      </c>
      <c r="T138" s="89" t="s">
        <v>163</v>
      </c>
      <c r="U138" s="177"/>
      <c r="V138" s="177"/>
      <c r="W138" s="177"/>
      <c r="X138" s="177"/>
      <c r="Y138" s="177"/>
      <c r="Z138" s="177"/>
      <c r="AA138" s="177"/>
      <c r="AB138" s="177"/>
      <c r="AC138" s="177"/>
      <c r="AD138" s="177"/>
      <c r="AE138" s="177"/>
    </row>
    <row r="139" s="2" customFormat="1" ht="22.8" customHeight="1">
      <c r="A139" s="34"/>
      <c r="B139" s="35"/>
      <c r="C139" s="94" t="s">
        <v>127</v>
      </c>
      <c r="D139" s="34"/>
      <c r="E139" s="34"/>
      <c r="F139" s="34"/>
      <c r="G139" s="34"/>
      <c r="H139" s="34"/>
      <c r="I139" s="34"/>
      <c r="J139" s="184">
        <f>BK139</f>
        <v>0</v>
      </c>
      <c r="K139" s="34"/>
      <c r="L139" s="35"/>
      <c r="M139" s="90"/>
      <c r="N139" s="74"/>
      <c r="O139" s="91"/>
      <c r="P139" s="185">
        <f>P140</f>
        <v>0</v>
      </c>
      <c r="Q139" s="91"/>
      <c r="R139" s="185">
        <f>R140</f>
        <v>26.078186335030001</v>
      </c>
      <c r="S139" s="91"/>
      <c r="T139" s="186">
        <f>T140</f>
        <v>5.8581599999999998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T139" s="15" t="s">
        <v>79</v>
      </c>
      <c r="AU139" s="15" t="s">
        <v>132</v>
      </c>
      <c r="BK139" s="187">
        <f>BK140</f>
        <v>0</v>
      </c>
    </row>
    <row r="140" s="12" customFormat="1" ht="25.92" customHeight="1">
      <c r="A140" s="12"/>
      <c r="B140" s="188"/>
      <c r="C140" s="12"/>
      <c r="D140" s="189" t="s">
        <v>79</v>
      </c>
      <c r="E140" s="190" t="s">
        <v>164</v>
      </c>
      <c r="F140" s="190" t="s">
        <v>165</v>
      </c>
      <c r="G140" s="12"/>
      <c r="H140" s="12"/>
      <c r="I140" s="191"/>
      <c r="J140" s="192">
        <f>BK140</f>
        <v>0</v>
      </c>
      <c r="K140" s="12"/>
      <c r="L140" s="188"/>
      <c r="M140" s="193"/>
      <c r="N140" s="194"/>
      <c r="O140" s="194"/>
      <c r="P140" s="195">
        <f>P141+P169+P177+P181+P188+P190+P194+P207</f>
        <v>0</v>
      </c>
      <c r="Q140" s="194"/>
      <c r="R140" s="195">
        <f>R141+R169+R177+R181+R188+R190+R194+R207</f>
        <v>26.078186335030001</v>
      </c>
      <c r="S140" s="194"/>
      <c r="T140" s="196">
        <f>T141+T169+T177+T181+T188+T190+T194+T207</f>
        <v>5.8581599999999998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89" t="s">
        <v>87</v>
      </c>
      <c r="AT140" s="197" t="s">
        <v>79</v>
      </c>
      <c r="AU140" s="197" t="s">
        <v>80</v>
      </c>
      <c r="AY140" s="189" t="s">
        <v>166</v>
      </c>
      <c r="BK140" s="198">
        <f>BK141+BK169+BK177+BK181+BK188+BK190+BK194+BK207</f>
        <v>0</v>
      </c>
    </row>
    <row r="141" s="12" customFormat="1" ht="22.8" customHeight="1">
      <c r="A141" s="12"/>
      <c r="B141" s="188"/>
      <c r="C141" s="12"/>
      <c r="D141" s="189" t="s">
        <v>79</v>
      </c>
      <c r="E141" s="199" t="s">
        <v>87</v>
      </c>
      <c r="F141" s="199" t="s">
        <v>167</v>
      </c>
      <c r="G141" s="12"/>
      <c r="H141" s="12"/>
      <c r="I141" s="191"/>
      <c r="J141" s="200">
        <f>BK141</f>
        <v>0</v>
      </c>
      <c r="K141" s="12"/>
      <c r="L141" s="188"/>
      <c r="M141" s="193"/>
      <c r="N141" s="194"/>
      <c r="O141" s="194"/>
      <c r="P141" s="195">
        <f>SUM(P142:P168)</f>
        <v>0</v>
      </c>
      <c r="Q141" s="194"/>
      <c r="R141" s="195">
        <f>SUM(R142:R168)</f>
        <v>0.00331526</v>
      </c>
      <c r="S141" s="194"/>
      <c r="T141" s="196">
        <f>SUM(T142:T168)</f>
        <v>5.8289999999999997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89" t="s">
        <v>87</v>
      </c>
      <c r="AT141" s="197" t="s">
        <v>79</v>
      </c>
      <c r="AU141" s="197" t="s">
        <v>87</v>
      </c>
      <c r="AY141" s="189" t="s">
        <v>166</v>
      </c>
      <c r="BK141" s="198">
        <f>SUM(BK142:BK168)</f>
        <v>0</v>
      </c>
    </row>
    <row r="142" s="2" customFormat="1" ht="33" customHeight="1">
      <c r="A142" s="34"/>
      <c r="B142" s="165"/>
      <c r="C142" s="201" t="s">
        <v>87</v>
      </c>
      <c r="D142" s="201" t="s">
        <v>168</v>
      </c>
      <c r="E142" s="202" t="s">
        <v>169</v>
      </c>
      <c r="F142" s="203" t="s">
        <v>170</v>
      </c>
      <c r="G142" s="204" t="s">
        <v>171</v>
      </c>
      <c r="H142" s="205">
        <v>1</v>
      </c>
      <c r="I142" s="206"/>
      <c r="J142" s="207">
        <f>ROUND(I142*H142,2)</f>
        <v>0</v>
      </c>
      <c r="K142" s="208"/>
      <c r="L142" s="35"/>
      <c r="M142" s="209" t="s">
        <v>1</v>
      </c>
      <c r="N142" s="210" t="s">
        <v>46</v>
      </c>
      <c r="O142" s="78"/>
      <c r="P142" s="211">
        <f>O142*H142</f>
        <v>0</v>
      </c>
      <c r="Q142" s="211">
        <v>0.00317906</v>
      </c>
      <c r="R142" s="211">
        <f>Q142*H142</f>
        <v>0.00317906</v>
      </c>
      <c r="S142" s="211">
        <v>0</v>
      </c>
      <c r="T142" s="21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3" t="s">
        <v>172</v>
      </c>
      <c r="AT142" s="213" t="s">
        <v>168</v>
      </c>
      <c r="AU142" s="213" t="s">
        <v>93</v>
      </c>
      <c r="AY142" s="15" t="s">
        <v>166</v>
      </c>
      <c r="BE142" s="214">
        <f>IF(N142="základná",J142,0)</f>
        <v>0</v>
      </c>
      <c r="BF142" s="214">
        <f>IF(N142="znížená",J142,0)</f>
        <v>0</v>
      </c>
      <c r="BG142" s="214">
        <f>IF(N142="zákl. prenesená",J142,0)</f>
        <v>0</v>
      </c>
      <c r="BH142" s="214">
        <f>IF(N142="zníž. prenesená",J142,0)</f>
        <v>0</v>
      </c>
      <c r="BI142" s="214">
        <f>IF(N142="nulová",J142,0)</f>
        <v>0</v>
      </c>
      <c r="BJ142" s="15" t="s">
        <v>93</v>
      </c>
      <c r="BK142" s="214">
        <f>ROUND(I142*H142,2)</f>
        <v>0</v>
      </c>
      <c r="BL142" s="15" t="s">
        <v>172</v>
      </c>
      <c r="BM142" s="213" t="s">
        <v>173</v>
      </c>
    </row>
    <row r="143" s="2" customFormat="1" ht="24.15" customHeight="1">
      <c r="A143" s="34"/>
      <c r="B143" s="165"/>
      <c r="C143" s="201" t="s">
        <v>93</v>
      </c>
      <c r="D143" s="201" t="s">
        <v>168</v>
      </c>
      <c r="E143" s="202" t="s">
        <v>174</v>
      </c>
      <c r="F143" s="203" t="s">
        <v>175</v>
      </c>
      <c r="G143" s="204" t="s">
        <v>171</v>
      </c>
      <c r="H143" s="205">
        <v>1</v>
      </c>
      <c r="I143" s="206"/>
      <c r="J143" s="207">
        <f>ROUND(I143*H143,2)</f>
        <v>0</v>
      </c>
      <c r="K143" s="208"/>
      <c r="L143" s="35"/>
      <c r="M143" s="209" t="s">
        <v>1</v>
      </c>
      <c r="N143" s="210" t="s">
        <v>46</v>
      </c>
      <c r="O143" s="78"/>
      <c r="P143" s="211">
        <f>O143*H143</f>
        <v>0</v>
      </c>
      <c r="Q143" s="211">
        <v>0</v>
      </c>
      <c r="R143" s="211">
        <f>Q143*H143</f>
        <v>0</v>
      </c>
      <c r="S143" s="211">
        <v>0</v>
      </c>
      <c r="T143" s="21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3" t="s">
        <v>172</v>
      </c>
      <c r="AT143" s="213" t="s">
        <v>168</v>
      </c>
      <c r="AU143" s="213" t="s">
        <v>93</v>
      </c>
      <c r="AY143" s="15" t="s">
        <v>166</v>
      </c>
      <c r="BE143" s="214">
        <f>IF(N143="základná",J143,0)</f>
        <v>0</v>
      </c>
      <c r="BF143" s="214">
        <f>IF(N143="znížená",J143,0)</f>
        <v>0</v>
      </c>
      <c r="BG143" s="214">
        <f>IF(N143="zákl. prenesená",J143,0)</f>
        <v>0</v>
      </c>
      <c r="BH143" s="214">
        <f>IF(N143="zníž. prenesená",J143,0)</f>
        <v>0</v>
      </c>
      <c r="BI143" s="214">
        <f>IF(N143="nulová",J143,0)</f>
        <v>0</v>
      </c>
      <c r="BJ143" s="15" t="s">
        <v>93</v>
      </c>
      <c r="BK143" s="214">
        <f>ROUND(I143*H143,2)</f>
        <v>0</v>
      </c>
      <c r="BL143" s="15" t="s">
        <v>172</v>
      </c>
      <c r="BM143" s="213" t="s">
        <v>176</v>
      </c>
    </row>
    <row r="144" s="2" customFormat="1" ht="24.15" customHeight="1">
      <c r="A144" s="34"/>
      <c r="B144" s="165"/>
      <c r="C144" s="201" t="s">
        <v>112</v>
      </c>
      <c r="D144" s="201" t="s">
        <v>168</v>
      </c>
      <c r="E144" s="202" t="s">
        <v>177</v>
      </c>
      <c r="F144" s="203" t="s">
        <v>178</v>
      </c>
      <c r="G144" s="204" t="s">
        <v>171</v>
      </c>
      <c r="H144" s="205">
        <v>1</v>
      </c>
      <c r="I144" s="206"/>
      <c r="J144" s="207">
        <f>ROUND(I144*H144,2)</f>
        <v>0</v>
      </c>
      <c r="K144" s="208"/>
      <c r="L144" s="35"/>
      <c r="M144" s="209" t="s">
        <v>1</v>
      </c>
      <c r="N144" s="210" t="s">
        <v>46</v>
      </c>
      <c r="O144" s="78"/>
      <c r="P144" s="211">
        <f>O144*H144</f>
        <v>0</v>
      </c>
      <c r="Q144" s="211">
        <v>1.52E-05</v>
      </c>
      <c r="R144" s="211">
        <f>Q144*H144</f>
        <v>1.52E-05</v>
      </c>
      <c r="S144" s="211">
        <v>0</v>
      </c>
      <c r="T144" s="21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3" t="s">
        <v>172</v>
      </c>
      <c r="AT144" s="213" t="s">
        <v>168</v>
      </c>
      <c r="AU144" s="213" t="s">
        <v>93</v>
      </c>
      <c r="AY144" s="15" t="s">
        <v>166</v>
      </c>
      <c r="BE144" s="214">
        <f>IF(N144="základná",J144,0)</f>
        <v>0</v>
      </c>
      <c r="BF144" s="214">
        <f>IF(N144="znížená",J144,0)</f>
        <v>0</v>
      </c>
      <c r="BG144" s="214">
        <f>IF(N144="zákl. prenesená",J144,0)</f>
        <v>0</v>
      </c>
      <c r="BH144" s="214">
        <f>IF(N144="zníž. prenesená",J144,0)</f>
        <v>0</v>
      </c>
      <c r="BI144" s="214">
        <f>IF(N144="nulová",J144,0)</f>
        <v>0</v>
      </c>
      <c r="BJ144" s="15" t="s">
        <v>93</v>
      </c>
      <c r="BK144" s="214">
        <f>ROUND(I144*H144,2)</f>
        <v>0</v>
      </c>
      <c r="BL144" s="15" t="s">
        <v>172</v>
      </c>
      <c r="BM144" s="213" t="s">
        <v>179</v>
      </c>
    </row>
    <row r="145" s="2" customFormat="1" ht="24.15" customHeight="1">
      <c r="A145" s="34"/>
      <c r="B145" s="165"/>
      <c r="C145" s="201" t="s">
        <v>172</v>
      </c>
      <c r="D145" s="201" t="s">
        <v>168</v>
      </c>
      <c r="E145" s="202" t="s">
        <v>180</v>
      </c>
      <c r="F145" s="203" t="s">
        <v>181</v>
      </c>
      <c r="G145" s="204" t="s">
        <v>182</v>
      </c>
      <c r="H145" s="205">
        <v>10.5</v>
      </c>
      <c r="I145" s="206"/>
      <c r="J145" s="207">
        <f>ROUND(I145*H145,2)</f>
        <v>0</v>
      </c>
      <c r="K145" s="208"/>
      <c r="L145" s="35"/>
      <c r="M145" s="209" t="s">
        <v>1</v>
      </c>
      <c r="N145" s="210" t="s">
        <v>46</v>
      </c>
      <c r="O145" s="78"/>
      <c r="P145" s="211">
        <f>O145*H145</f>
        <v>0</v>
      </c>
      <c r="Q145" s="211">
        <v>0</v>
      </c>
      <c r="R145" s="211">
        <f>Q145*H145</f>
        <v>0</v>
      </c>
      <c r="S145" s="211">
        <v>0.13800000000000001</v>
      </c>
      <c r="T145" s="212">
        <f>S145*H145</f>
        <v>1.4490000000000001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3" t="s">
        <v>172</v>
      </c>
      <c r="AT145" s="213" t="s">
        <v>168</v>
      </c>
      <c r="AU145" s="213" t="s">
        <v>93</v>
      </c>
      <c r="AY145" s="15" t="s">
        <v>166</v>
      </c>
      <c r="BE145" s="214">
        <f>IF(N145="základná",J145,0)</f>
        <v>0</v>
      </c>
      <c r="BF145" s="214">
        <f>IF(N145="znížená",J145,0)</f>
        <v>0</v>
      </c>
      <c r="BG145" s="214">
        <f>IF(N145="zákl. prenesená",J145,0)</f>
        <v>0</v>
      </c>
      <c r="BH145" s="214">
        <f>IF(N145="zníž. prenesená",J145,0)</f>
        <v>0</v>
      </c>
      <c r="BI145" s="214">
        <f>IF(N145="nulová",J145,0)</f>
        <v>0</v>
      </c>
      <c r="BJ145" s="15" t="s">
        <v>93</v>
      </c>
      <c r="BK145" s="214">
        <f>ROUND(I145*H145,2)</f>
        <v>0</v>
      </c>
      <c r="BL145" s="15" t="s">
        <v>172</v>
      </c>
      <c r="BM145" s="213" t="s">
        <v>183</v>
      </c>
    </row>
    <row r="146" s="2" customFormat="1" ht="33" customHeight="1">
      <c r="A146" s="34"/>
      <c r="B146" s="165"/>
      <c r="C146" s="201" t="s">
        <v>184</v>
      </c>
      <c r="D146" s="201" t="s">
        <v>168</v>
      </c>
      <c r="E146" s="202" t="s">
        <v>185</v>
      </c>
      <c r="F146" s="203" t="s">
        <v>186</v>
      </c>
      <c r="G146" s="204" t="s">
        <v>182</v>
      </c>
      <c r="H146" s="205">
        <v>4</v>
      </c>
      <c r="I146" s="206"/>
      <c r="J146" s="207">
        <f>ROUND(I146*H146,2)</f>
        <v>0</v>
      </c>
      <c r="K146" s="208"/>
      <c r="L146" s="35"/>
      <c r="M146" s="209" t="s">
        <v>1</v>
      </c>
      <c r="N146" s="210" t="s">
        <v>46</v>
      </c>
      <c r="O146" s="78"/>
      <c r="P146" s="211">
        <f>O146*H146</f>
        <v>0</v>
      </c>
      <c r="Q146" s="211">
        <v>0</v>
      </c>
      <c r="R146" s="211">
        <f>Q146*H146</f>
        <v>0</v>
      </c>
      <c r="S146" s="211">
        <v>0.71999999999999997</v>
      </c>
      <c r="T146" s="212">
        <f>S146*H146</f>
        <v>2.8799999999999999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3" t="s">
        <v>172</v>
      </c>
      <c r="AT146" s="213" t="s">
        <v>168</v>
      </c>
      <c r="AU146" s="213" t="s">
        <v>93</v>
      </c>
      <c r="AY146" s="15" t="s">
        <v>166</v>
      </c>
      <c r="BE146" s="214">
        <f>IF(N146="základná",J146,0)</f>
        <v>0</v>
      </c>
      <c r="BF146" s="214">
        <f>IF(N146="znížená",J146,0)</f>
        <v>0</v>
      </c>
      <c r="BG146" s="214">
        <f>IF(N146="zákl. prenesená",J146,0)</f>
        <v>0</v>
      </c>
      <c r="BH146" s="214">
        <f>IF(N146="zníž. prenesená",J146,0)</f>
        <v>0</v>
      </c>
      <c r="BI146" s="214">
        <f>IF(N146="nulová",J146,0)</f>
        <v>0</v>
      </c>
      <c r="BJ146" s="15" t="s">
        <v>93</v>
      </c>
      <c r="BK146" s="214">
        <f>ROUND(I146*H146,2)</f>
        <v>0</v>
      </c>
      <c r="BL146" s="15" t="s">
        <v>172</v>
      </c>
      <c r="BM146" s="213" t="s">
        <v>187</v>
      </c>
    </row>
    <row r="147" s="2" customFormat="1" ht="24.15" customHeight="1">
      <c r="A147" s="34"/>
      <c r="B147" s="165"/>
      <c r="C147" s="201" t="s">
        <v>188</v>
      </c>
      <c r="D147" s="201" t="s">
        <v>168</v>
      </c>
      <c r="E147" s="202" t="s">
        <v>189</v>
      </c>
      <c r="F147" s="203" t="s">
        <v>190</v>
      </c>
      <c r="G147" s="204" t="s">
        <v>182</v>
      </c>
      <c r="H147" s="205">
        <v>4</v>
      </c>
      <c r="I147" s="206"/>
      <c r="J147" s="207">
        <f>ROUND(I147*H147,2)</f>
        <v>0</v>
      </c>
      <c r="K147" s="208"/>
      <c r="L147" s="35"/>
      <c r="M147" s="209" t="s">
        <v>1</v>
      </c>
      <c r="N147" s="210" t="s">
        <v>46</v>
      </c>
      <c r="O147" s="78"/>
      <c r="P147" s="211">
        <f>O147*H147</f>
        <v>0</v>
      </c>
      <c r="Q147" s="211">
        <v>0</v>
      </c>
      <c r="R147" s="211">
        <f>Q147*H147</f>
        <v>0</v>
      </c>
      <c r="S147" s="211">
        <v>0.375</v>
      </c>
      <c r="T147" s="212">
        <f>S147*H147</f>
        <v>1.5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3" t="s">
        <v>172</v>
      </c>
      <c r="AT147" s="213" t="s">
        <v>168</v>
      </c>
      <c r="AU147" s="213" t="s">
        <v>93</v>
      </c>
      <c r="AY147" s="15" t="s">
        <v>166</v>
      </c>
      <c r="BE147" s="214">
        <f>IF(N147="základná",J147,0)</f>
        <v>0</v>
      </c>
      <c r="BF147" s="214">
        <f>IF(N147="znížená",J147,0)</f>
        <v>0</v>
      </c>
      <c r="BG147" s="214">
        <f>IF(N147="zákl. prenesená",J147,0)</f>
        <v>0</v>
      </c>
      <c r="BH147" s="214">
        <f>IF(N147="zníž. prenesená",J147,0)</f>
        <v>0</v>
      </c>
      <c r="BI147" s="214">
        <f>IF(N147="nulová",J147,0)</f>
        <v>0</v>
      </c>
      <c r="BJ147" s="15" t="s">
        <v>93</v>
      </c>
      <c r="BK147" s="214">
        <f>ROUND(I147*H147,2)</f>
        <v>0</v>
      </c>
      <c r="BL147" s="15" t="s">
        <v>172</v>
      </c>
      <c r="BM147" s="213" t="s">
        <v>191</v>
      </c>
    </row>
    <row r="148" s="2" customFormat="1" ht="33" customHeight="1">
      <c r="A148" s="34"/>
      <c r="B148" s="165"/>
      <c r="C148" s="201" t="s">
        <v>192</v>
      </c>
      <c r="D148" s="201" t="s">
        <v>168</v>
      </c>
      <c r="E148" s="202" t="s">
        <v>193</v>
      </c>
      <c r="F148" s="203" t="s">
        <v>194</v>
      </c>
      <c r="G148" s="204" t="s">
        <v>195</v>
      </c>
      <c r="H148" s="205">
        <v>336</v>
      </c>
      <c r="I148" s="206"/>
      <c r="J148" s="207">
        <f>ROUND(I148*H148,2)</f>
        <v>0</v>
      </c>
      <c r="K148" s="208"/>
      <c r="L148" s="35"/>
      <c r="M148" s="209" t="s">
        <v>1</v>
      </c>
      <c r="N148" s="210" t="s">
        <v>46</v>
      </c>
      <c r="O148" s="78"/>
      <c r="P148" s="211">
        <f>O148*H148</f>
        <v>0</v>
      </c>
      <c r="Q148" s="211">
        <v>0</v>
      </c>
      <c r="R148" s="211">
        <f>Q148*H148</f>
        <v>0</v>
      </c>
      <c r="S148" s="211">
        <v>0</v>
      </c>
      <c r="T148" s="212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3" t="s">
        <v>172</v>
      </c>
      <c r="AT148" s="213" t="s">
        <v>168</v>
      </c>
      <c r="AU148" s="213" t="s">
        <v>93</v>
      </c>
      <c r="AY148" s="15" t="s">
        <v>166</v>
      </c>
      <c r="BE148" s="214">
        <f>IF(N148="základná",J148,0)</f>
        <v>0</v>
      </c>
      <c r="BF148" s="214">
        <f>IF(N148="znížená",J148,0)</f>
        <v>0</v>
      </c>
      <c r="BG148" s="214">
        <f>IF(N148="zákl. prenesená",J148,0)</f>
        <v>0</v>
      </c>
      <c r="BH148" s="214">
        <f>IF(N148="zníž. prenesená",J148,0)</f>
        <v>0</v>
      </c>
      <c r="BI148" s="214">
        <f>IF(N148="nulová",J148,0)</f>
        <v>0</v>
      </c>
      <c r="BJ148" s="15" t="s">
        <v>93</v>
      </c>
      <c r="BK148" s="214">
        <f>ROUND(I148*H148,2)</f>
        <v>0</v>
      </c>
      <c r="BL148" s="15" t="s">
        <v>172</v>
      </c>
      <c r="BM148" s="213" t="s">
        <v>196</v>
      </c>
    </row>
    <row r="149" s="2" customFormat="1" ht="33" customHeight="1">
      <c r="A149" s="34"/>
      <c r="B149" s="165"/>
      <c r="C149" s="201" t="s">
        <v>197</v>
      </c>
      <c r="D149" s="201" t="s">
        <v>168</v>
      </c>
      <c r="E149" s="202" t="s">
        <v>198</v>
      </c>
      <c r="F149" s="203" t="s">
        <v>199</v>
      </c>
      <c r="G149" s="204" t="s">
        <v>200</v>
      </c>
      <c r="H149" s="205">
        <v>14</v>
      </c>
      <c r="I149" s="206"/>
      <c r="J149" s="207">
        <f>ROUND(I149*H149,2)</f>
        <v>0</v>
      </c>
      <c r="K149" s="208"/>
      <c r="L149" s="35"/>
      <c r="M149" s="209" t="s">
        <v>1</v>
      </c>
      <c r="N149" s="210" t="s">
        <v>46</v>
      </c>
      <c r="O149" s="78"/>
      <c r="P149" s="211">
        <f>O149*H149</f>
        <v>0</v>
      </c>
      <c r="Q149" s="211">
        <v>0</v>
      </c>
      <c r="R149" s="211">
        <f>Q149*H149</f>
        <v>0</v>
      </c>
      <c r="S149" s="211">
        <v>0</v>
      </c>
      <c r="T149" s="212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3" t="s">
        <v>172</v>
      </c>
      <c r="AT149" s="213" t="s">
        <v>168</v>
      </c>
      <c r="AU149" s="213" t="s">
        <v>93</v>
      </c>
      <c r="AY149" s="15" t="s">
        <v>166</v>
      </c>
      <c r="BE149" s="214">
        <f>IF(N149="základná",J149,0)</f>
        <v>0</v>
      </c>
      <c r="BF149" s="214">
        <f>IF(N149="znížená",J149,0)</f>
        <v>0</v>
      </c>
      <c r="BG149" s="214">
        <f>IF(N149="zákl. prenesená",J149,0)</f>
        <v>0</v>
      </c>
      <c r="BH149" s="214">
        <f>IF(N149="zníž. prenesená",J149,0)</f>
        <v>0</v>
      </c>
      <c r="BI149" s="214">
        <f>IF(N149="nulová",J149,0)</f>
        <v>0</v>
      </c>
      <c r="BJ149" s="15" t="s">
        <v>93</v>
      </c>
      <c r="BK149" s="214">
        <f>ROUND(I149*H149,2)</f>
        <v>0</v>
      </c>
      <c r="BL149" s="15" t="s">
        <v>172</v>
      </c>
      <c r="BM149" s="213" t="s">
        <v>201</v>
      </c>
    </row>
    <row r="150" s="2" customFormat="1" ht="33" customHeight="1">
      <c r="A150" s="34"/>
      <c r="B150" s="165"/>
      <c r="C150" s="201" t="s">
        <v>202</v>
      </c>
      <c r="D150" s="201" t="s">
        <v>168</v>
      </c>
      <c r="E150" s="202" t="s">
        <v>203</v>
      </c>
      <c r="F150" s="203" t="s">
        <v>204</v>
      </c>
      <c r="G150" s="204" t="s">
        <v>205</v>
      </c>
      <c r="H150" s="205">
        <v>5.8970000000000002</v>
      </c>
      <c r="I150" s="206"/>
      <c r="J150" s="207">
        <f>ROUND(I150*H150,2)</f>
        <v>0</v>
      </c>
      <c r="K150" s="208"/>
      <c r="L150" s="35"/>
      <c r="M150" s="209" t="s">
        <v>1</v>
      </c>
      <c r="N150" s="210" t="s">
        <v>46</v>
      </c>
      <c r="O150" s="78"/>
      <c r="P150" s="211">
        <f>O150*H150</f>
        <v>0</v>
      </c>
      <c r="Q150" s="211">
        <v>0</v>
      </c>
      <c r="R150" s="211">
        <f>Q150*H150</f>
        <v>0</v>
      </c>
      <c r="S150" s="211">
        <v>0</v>
      </c>
      <c r="T150" s="21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3" t="s">
        <v>172</v>
      </c>
      <c r="AT150" s="213" t="s">
        <v>168</v>
      </c>
      <c r="AU150" s="213" t="s">
        <v>93</v>
      </c>
      <c r="AY150" s="15" t="s">
        <v>166</v>
      </c>
      <c r="BE150" s="214">
        <f>IF(N150="základná",J150,0)</f>
        <v>0</v>
      </c>
      <c r="BF150" s="214">
        <f>IF(N150="znížená",J150,0)</f>
        <v>0</v>
      </c>
      <c r="BG150" s="214">
        <f>IF(N150="zákl. prenesená",J150,0)</f>
        <v>0</v>
      </c>
      <c r="BH150" s="214">
        <f>IF(N150="zníž. prenesená",J150,0)</f>
        <v>0</v>
      </c>
      <c r="BI150" s="214">
        <f>IF(N150="nulová",J150,0)</f>
        <v>0</v>
      </c>
      <c r="BJ150" s="15" t="s">
        <v>93</v>
      </c>
      <c r="BK150" s="214">
        <f>ROUND(I150*H150,2)</f>
        <v>0</v>
      </c>
      <c r="BL150" s="15" t="s">
        <v>172</v>
      </c>
      <c r="BM150" s="213" t="s">
        <v>206</v>
      </c>
    </row>
    <row r="151" s="2" customFormat="1" ht="21.75" customHeight="1">
      <c r="A151" s="34"/>
      <c r="B151" s="165"/>
      <c r="C151" s="201" t="s">
        <v>207</v>
      </c>
      <c r="D151" s="201" t="s">
        <v>168</v>
      </c>
      <c r="E151" s="202" t="s">
        <v>208</v>
      </c>
      <c r="F151" s="203" t="s">
        <v>209</v>
      </c>
      <c r="G151" s="204" t="s">
        <v>205</v>
      </c>
      <c r="H151" s="205">
        <v>10.460000000000001</v>
      </c>
      <c r="I151" s="206"/>
      <c r="J151" s="207">
        <f>ROUND(I151*H151,2)</f>
        <v>0</v>
      </c>
      <c r="K151" s="208"/>
      <c r="L151" s="35"/>
      <c r="M151" s="209" t="s">
        <v>1</v>
      </c>
      <c r="N151" s="210" t="s">
        <v>46</v>
      </c>
      <c r="O151" s="78"/>
      <c r="P151" s="211">
        <f>O151*H151</f>
        <v>0</v>
      </c>
      <c r="Q151" s="211">
        <v>0</v>
      </c>
      <c r="R151" s="211">
        <f>Q151*H151</f>
        <v>0</v>
      </c>
      <c r="S151" s="211">
        <v>0</v>
      </c>
      <c r="T151" s="212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3" t="s">
        <v>172</v>
      </c>
      <c r="AT151" s="213" t="s">
        <v>168</v>
      </c>
      <c r="AU151" s="213" t="s">
        <v>93</v>
      </c>
      <c r="AY151" s="15" t="s">
        <v>166</v>
      </c>
      <c r="BE151" s="214">
        <f>IF(N151="základná",J151,0)</f>
        <v>0</v>
      </c>
      <c r="BF151" s="214">
        <f>IF(N151="znížená",J151,0)</f>
        <v>0</v>
      </c>
      <c r="BG151" s="214">
        <f>IF(N151="zákl. prenesená",J151,0)</f>
        <v>0</v>
      </c>
      <c r="BH151" s="214">
        <f>IF(N151="zníž. prenesená",J151,0)</f>
        <v>0</v>
      </c>
      <c r="BI151" s="214">
        <f>IF(N151="nulová",J151,0)</f>
        <v>0</v>
      </c>
      <c r="BJ151" s="15" t="s">
        <v>93</v>
      </c>
      <c r="BK151" s="214">
        <f>ROUND(I151*H151,2)</f>
        <v>0</v>
      </c>
      <c r="BL151" s="15" t="s">
        <v>172</v>
      </c>
      <c r="BM151" s="213" t="s">
        <v>210</v>
      </c>
    </row>
    <row r="152" s="2" customFormat="1" ht="16.5" customHeight="1">
      <c r="A152" s="34"/>
      <c r="B152" s="165"/>
      <c r="C152" s="201" t="s">
        <v>211</v>
      </c>
      <c r="D152" s="201" t="s">
        <v>168</v>
      </c>
      <c r="E152" s="202" t="s">
        <v>212</v>
      </c>
      <c r="F152" s="203" t="s">
        <v>213</v>
      </c>
      <c r="G152" s="204" t="s">
        <v>205</v>
      </c>
      <c r="H152" s="205">
        <v>51.223999999999997</v>
      </c>
      <c r="I152" s="206"/>
      <c r="J152" s="207">
        <f>ROUND(I152*H152,2)</f>
        <v>0</v>
      </c>
      <c r="K152" s="208"/>
      <c r="L152" s="35"/>
      <c r="M152" s="209" t="s">
        <v>1</v>
      </c>
      <c r="N152" s="210" t="s">
        <v>46</v>
      </c>
      <c r="O152" s="78"/>
      <c r="P152" s="211">
        <f>O152*H152</f>
        <v>0</v>
      </c>
      <c r="Q152" s="211">
        <v>0</v>
      </c>
      <c r="R152" s="211">
        <f>Q152*H152</f>
        <v>0</v>
      </c>
      <c r="S152" s="211">
        <v>0</v>
      </c>
      <c r="T152" s="212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3" t="s">
        <v>172</v>
      </c>
      <c r="AT152" s="213" t="s">
        <v>168</v>
      </c>
      <c r="AU152" s="213" t="s">
        <v>93</v>
      </c>
      <c r="AY152" s="15" t="s">
        <v>166</v>
      </c>
      <c r="BE152" s="214">
        <f>IF(N152="základná",J152,0)</f>
        <v>0</v>
      </c>
      <c r="BF152" s="214">
        <f>IF(N152="znížená",J152,0)</f>
        <v>0</v>
      </c>
      <c r="BG152" s="214">
        <f>IF(N152="zákl. prenesená",J152,0)</f>
        <v>0</v>
      </c>
      <c r="BH152" s="214">
        <f>IF(N152="zníž. prenesená",J152,0)</f>
        <v>0</v>
      </c>
      <c r="BI152" s="214">
        <f>IF(N152="nulová",J152,0)</f>
        <v>0</v>
      </c>
      <c r="BJ152" s="15" t="s">
        <v>93</v>
      </c>
      <c r="BK152" s="214">
        <f>ROUND(I152*H152,2)</f>
        <v>0</v>
      </c>
      <c r="BL152" s="15" t="s">
        <v>172</v>
      </c>
      <c r="BM152" s="213" t="s">
        <v>214</v>
      </c>
    </row>
    <row r="153" s="2" customFormat="1" ht="24.15" customHeight="1">
      <c r="A153" s="34"/>
      <c r="B153" s="165"/>
      <c r="C153" s="201" t="s">
        <v>215</v>
      </c>
      <c r="D153" s="201" t="s">
        <v>168</v>
      </c>
      <c r="E153" s="202" t="s">
        <v>216</v>
      </c>
      <c r="F153" s="203" t="s">
        <v>217</v>
      </c>
      <c r="G153" s="204" t="s">
        <v>205</v>
      </c>
      <c r="H153" s="205">
        <v>51.223999999999997</v>
      </c>
      <c r="I153" s="206"/>
      <c r="J153" s="207">
        <f>ROUND(I153*H153,2)</f>
        <v>0</v>
      </c>
      <c r="K153" s="208"/>
      <c r="L153" s="35"/>
      <c r="M153" s="209" t="s">
        <v>1</v>
      </c>
      <c r="N153" s="210" t="s">
        <v>46</v>
      </c>
      <c r="O153" s="78"/>
      <c r="P153" s="211">
        <f>O153*H153</f>
        <v>0</v>
      </c>
      <c r="Q153" s="211">
        <v>0</v>
      </c>
      <c r="R153" s="211">
        <f>Q153*H153</f>
        <v>0</v>
      </c>
      <c r="S153" s="211">
        <v>0</v>
      </c>
      <c r="T153" s="21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3" t="s">
        <v>172</v>
      </c>
      <c r="AT153" s="213" t="s">
        <v>168</v>
      </c>
      <c r="AU153" s="213" t="s">
        <v>93</v>
      </c>
      <c r="AY153" s="15" t="s">
        <v>166</v>
      </c>
      <c r="BE153" s="214">
        <f>IF(N153="základná",J153,0)</f>
        <v>0</v>
      </c>
      <c r="BF153" s="214">
        <f>IF(N153="znížená",J153,0)</f>
        <v>0</v>
      </c>
      <c r="BG153" s="214">
        <f>IF(N153="zákl. prenesená",J153,0)</f>
        <v>0</v>
      </c>
      <c r="BH153" s="214">
        <f>IF(N153="zníž. prenesená",J153,0)</f>
        <v>0</v>
      </c>
      <c r="BI153" s="214">
        <f>IF(N153="nulová",J153,0)</f>
        <v>0</v>
      </c>
      <c r="BJ153" s="15" t="s">
        <v>93</v>
      </c>
      <c r="BK153" s="214">
        <f>ROUND(I153*H153,2)</f>
        <v>0</v>
      </c>
      <c r="BL153" s="15" t="s">
        <v>172</v>
      </c>
      <c r="BM153" s="213" t="s">
        <v>218</v>
      </c>
    </row>
    <row r="154" s="2" customFormat="1" ht="16.5" customHeight="1">
      <c r="A154" s="34"/>
      <c r="B154" s="165"/>
      <c r="C154" s="201" t="s">
        <v>219</v>
      </c>
      <c r="D154" s="201" t="s">
        <v>168</v>
      </c>
      <c r="E154" s="202" t="s">
        <v>220</v>
      </c>
      <c r="F154" s="203" t="s">
        <v>221</v>
      </c>
      <c r="G154" s="204" t="s">
        <v>205</v>
      </c>
      <c r="H154" s="205">
        <v>29.271000000000001</v>
      </c>
      <c r="I154" s="206"/>
      <c r="J154" s="207">
        <f>ROUND(I154*H154,2)</f>
        <v>0</v>
      </c>
      <c r="K154" s="208"/>
      <c r="L154" s="35"/>
      <c r="M154" s="209" t="s">
        <v>1</v>
      </c>
      <c r="N154" s="210" t="s">
        <v>46</v>
      </c>
      <c r="O154" s="78"/>
      <c r="P154" s="211">
        <f>O154*H154</f>
        <v>0</v>
      </c>
      <c r="Q154" s="211">
        <v>0</v>
      </c>
      <c r="R154" s="211">
        <f>Q154*H154</f>
        <v>0</v>
      </c>
      <c r="S154" s="211">
        <v>0</v>
      </c>
      <c r="T154" s="212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3" t="s">
        <v>172</v>
      </c>
      <c r="AT154" s="213" t="s">
        <v>168</v>
      </c>
      <c r="AU154" s="213" t="s">
        <v>93</v>
      </c>
      <c r="AY154" s="15" t="s">
        <v>166</v>
      </c>
      <c r="BE154" s="214">
        <f>IF(N154="základná",J154,0)</f>
        <v>0</v>
      </c>
      <c r="BF154" s="214">
        <f>IF(N154="znížená",J154,0)</f>
        <v>0</v>
      </c>
      <c r="BG154" s="214">
        <f>IF(N154="zákl. prenesená",J154,0)</f>
        <v>0</v>
      </c>
      <c r="BH154" s="214">
        <f>IF(N154="zníž. prenesená",J154,0)</f>
        <v>0</v>
      </c>
      <c r="BI154" s="214">
        <f>IF(N154="nulová",J154,0)</f>
        <v>0</v>
      </c>
      <c r="BJ154" s="15" t="s">
        <v>93</v>
      </c>
      <c r="BK154" s="214">
        <f>ROUND(I154*H154,2)</f>
        <v>0</v>
      </c>
      <c r="BL154" s="15" t="s">
        <v>172</v>
      </c>
      <c r="BM154" s="213" t="s">
        <v>222</v>
      </c>
    </row>
    <row r="155" s="2" customFormat="1" ht="24.15" customHeight="1">
      <c r="A155" s="34"/>
      <c r="B155" s="165"/>
      <c r="C155" s="201" t="s">
        <v>223</v>
      </c>
      <c r="D155" s="201" t="s">
        <v>168</v>
      </c>
      <c r="E155" s="202" t="s">
        <v>224</v>
      </c>
      <c r="F155" s="203" t="s">
        <v>225</v>
      </c>
      <c r="G155" s="204" t="s">
        <v>205</v>
      </c>
      <c r="H155" s="205">
        <v>29.271000000000001</v>
      </c>
      <c r="I155" s="206"/>
      <c r="J155" s="207">
        <f>ROUND(I155*H155,2)</f>
        <v>0</v>
      </c>
      <c r="K155" s="208"/>
      <c r="L155" s="35"/>
      <c r="M155" s="209" t="s">
        <v>1</v>
      </c>
      <c r="N155" s="210" t="s">
        <v>46</v>
      </c>
      <c r="O155" s="78"/>
      <c r="P155" s="211">
        <f>O155*H155</f>
        <v>0</v>
      </c>
      <c r="Q155" s="211">
        <v>0</v>
      </c>
      <c r="R155" s="211">
        <f>Q155*H155</f>
        <v>0</v>
      </c>
      <c r="S155" s="211">
        <v>0</v>
      </c>
      <c r="T155" s="21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3" t="s">
        <v>172</v>
      </c>
      <c r="AT155" s="213" t="s">
        <v>168</v>
      </c>
      <c r="AU155" s="213" t="s">
        <v>93</v>
      </c>
      <c r="AY155" s="15" t="s">
        <v>166</v>
      </c>
      <c r="BE155" s="214">
        <f>IF(N155="základná",J155,0)</f>
        <v>0</v>
      </c>
      <c r="BF155" s="214">
        <f>IF(N155="znížená",J155,0)</f>
        <v>0</v>
      </c>
      <c r="BG155" s="214">
        <f>IF(N155="zákl. prenesená",J155,0)</f>
        <v>0</v>
      </c>
      <c r="BH155" s="214">
        <f>IF(N155="zníž. prenesená",J155,0)</f>
        <v>0</v>
      </c>
      <c r="BI155" s="214">
        <f>IF(N155="nulová",J155,0)</f>
        <v>0</v>
      </c>
      <c r="BJ155" s="15" t="s">
        <v>93</v>
      </c>
      <c r="BK155" s="214">
        <f>ROUND(I155*H155,2)</f>
        <v>0</v>
      </c>
      <c r="BL155" s="15" t="s">
        <v>172</v>
      </c>
      <c r="BM155" s="213" t="s">
        <v>226</v>
      </c>
    </row>
    <row r="156" s="2" customFormat="1" ht="33" customHeight="1">
      <c r="A156" s="34"/>
      <c r="B156" s="165"/>
      <c r="C156" s="201" t="s">
        <v>227</v>
      </c>
      <c r="D156" s="201" t="s">
        <v>168</v>
      </c>
      <c r="E156" s="202" t="s">
        <v>228</v>
      </c>
      <c r="F156" s="203" t="s">
        <v>229</v>
      </c>
      <c r="G156" s="204" t="s">
        <v>205</v>
      </c>
      <c r="H156" s="205">
        <v>62.463999999999999</v>
      </c>
      <c r="I156" s="206"/>
      <c r="J156" s="207">
        <f>ROUND(I156*H156,2)</f>
        <v>0</v>
      </c>
      <c r="K156" s="208"/>
      <c r="L156" s="35"/>
      <c r="M156" s="209" t="s">
        <v>1</v>
      </c>
      <c r="N156" s="210" t="s">
        <v>46</v>
      </c>
      <c r="O156" s="78"/>
      <c r="P156" s="211">
        <f>O156*H156</f>
        <v>0</v>
      </c>
      <c r="Q156" s="211">
        <v>0</v>
      </c>
      <c r="R156" s="211">
        <f>Q156*H156</f>
        <v>0</v>
      </c>
      <c r="S156" s="211">
        <v>0</v>
      </c>
      <c r="T156" s="21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3" t="s">
        <v>172</v>
      </c>
      <c r="AT156" s="213" t="s">
        <v>168</v>
      </c>
      <c r="AU156" s="213" t="s">
        <v>93</v>
      </c>
      <c r="AY156" s="15" t="s">
        <v>166</v>
      </c>
      <c r="BE156" s="214">
        <f>IF(N156="základná",J156,0)</f>
        <v>0</v>
      </c>
      <c r="BF156" s="214">
        <f>IF(N156="znížená",J156,0)</f>
        <v>0</v>
      </c>
      <c r="BG156" s="214">
        <f>IF(N156="zákl. prenesená",J156,0)</f>
        <v>0</v>
      </c>
      <c r="BH156" s="214">
        <f>IF(N156="zníž. prenesená",J156,0)</f>
        <v>0</v>
      </c>
      <c r="BI156" s="214">
        <f>IF(N156="nulová",J156,0)</f>
        <v>0</v>
      </c>
      <c r="BJ156" s="15" t="s">
        <v>93</v>
      </c>
      <c r="BK156" s="214">
        <f>ROUND(I156*H156,2)</f>
        <v>0</v>
      </c>
      <c r="BL156" s="15" t="s">
        <v>172</v>
      </c>
      <c r="BM156" s="213" t="s">
        <v>230</v>
      </c>
    </row>
    <row r="157" s="2" customFormat="1" ht="24.15" customHeight="1">
      <c r="A157" s="34"/>
      <c r="B157" s="165"/>
      <c r="C157" s="201" t="s">
        <v>231</v>
      </c>
      <c r="D157" s="201" t="s">
        <v>168</v>
      </c>
      <c r="E157" s="202" t="s">
        <v>232</v>
      </c>
      <c r="F157" s="203" t="s">
        <v>233</v>
      </c>
      <c r="G157" s="204" t="s">
        <v>171</v>
      </c>
      <c r="H157" s="205">
        <v>1</v>
      </c>
      <c r="I157" s="206"/>
      <c r="J157" s="207">
        <f>ROUND(I157*H157,2)</f>
        <v>0</v>
      </c>
      <c r="K157" s="208"/>
      <c r="L157" s="35"/>
      <c r="M157" s="209" t="s">
        <v>1</v>
      </c>
      <c r="N157" s="210" t="s">
        <v>46</v>
      </c>
      <c r="O157" s="78"/>
      <c r="P157" s="211">
        <f>O157*H157</f>
        <v>0</v>
      </c>
      <c r="Q157" s="211">
        <v>0</v>
      </c>
      <c r="R157" s="211">
        <f>Q157*H157</f>
        <v>0</v>
      </c>
      <c r="S157" s="211">
        <v>0</v>
      </c>
      <c r="T157" s="21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3" t="s">
        <v>172</v>
      </c>
      <c r="AT157" s="213" t="s">
        <v>168</v>
      </c>
      <c r="AU157" s="213" t="s">
        <v>93</v>
      </c>
      <c r="AY157" s="15" t="s">
        <v>166</v>
      </c>
      <c r="BE157" s="214">
        <f>IF(N157="základná",J157,0)</f>
        <v>0</v>
      </c>
      <c r="BF157" s="214">
        <f>IF(N157="znížená",J157,0)</f>
        <v>0</v>
      </c>
      <c r="BG157" s="214">
        <f>IF(N157="zákl. prenesená",J157,0)</f>
        <v>0</v>
      </c>
      <c r="BH157" s="214">
        <f>IF(N157="zníž. prenesená",J157,0)</f>
        <v>0</v>
      </c>
      <c r="BI157" s="214">
        <f>IF(N157="nulová",J157,0)</f>
        <v>0</v>
      </c>
      <c r="BJ157" s="15" t="s">
        <v>93</v>
      </c>
      <c r="BK157" s="214">
        <f>ROUND(I157*H157,2)</f>
        <v>0</v>
      </c>
      <c r="BL157" s="15" t="s">
        <v>172</v>
      </c>
      <c r="BM157" s="213" t="s">
        <v>234</v>
      </c>
    </row>
    <row r="158" s="2" customFormat="1" ht="24.15" customHeight="1">
      <c r="A158" s="34"/>
      <c r="B158" s="165"/>
      <c r="C158" s="201" t="s">
        <v>235</v>
      </c>
      <c r="D158" s="201" t="s">
        <v>168</v>
      </c>
      <c r="E158" s="202" t="s">
        <v>236</v>
      </c>
      <c r="F158" s="203" t="s">
        <v>237</v>
      </c>
      <c r="G158" s="204" t="s">
        <v>171</v>
      </c>
      <c r="H158" s="205">
        <v>1</v>
      </c>
      <c r="I158" s="206"/>
      <c r="J158" s="207">
        <f>ROUND(I158*H158,2)</f>
        <v>0</v>
      </c>
      <c r="K158" s="208"/>
      <c r="L158" s="35"/>
      <c r="M158" s="209" t="s">
        <v>1</v>
      </c>
      <c r="N158" s="210" t="s">
        <v>46</v>
      </c>
      <c r="O158" s="78"/>
      <c r="P158" s="211">
        <f>O158*H158</f>
        <v>0</v>
      </c>
      <c r="Q158" s="211">
        <v>0</v>
      </c>
      <c r="R158" s="211">
        <f>Q158*H158</f>
        <v>0</v>
      </c>
      <c r="S158" s="211">
        <v>0</v>
      </c>
      <c r="T158" s="212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3" t="s">
        <v>172</v>
      </c>
      <c r="AT158" s="213" t="s">
        <v>168</v>
      </c>
      <c r="AU158" s="213" t="s">
        <v>93</v>
      </c>
      <c r="AY158" s="15" t="s">
        <v>166</v>
      </c>
      <c r="BE158" s="214">
        <f>IF(N158="základná",J158,0)</f>
        <v>0</v>
      </c>
      <c r="BF158" s="214">
        <f>IF(N158="znížená",J158,0)</f>
        <v>0</v>
      </c>
      <c r="BG158" s="214">
        <f>IF(N158="zákl. prenesená",J158,0)</f>
        <v>0</v>
      </c>
      <c r="BH158" s="214">
        <f>IF(N158="zníž. prenesená",J158,0)</f>
        <v>0</v>
      </c>
      <c r="BI158" s="214">
        <f>IF(N158="nulová",J158,0)</f>
        <v>0</v>
      </c>
      <c r="BJ158" s="15" t="s">
        <v>93</v>
      </c>
      <c r="BK158" s="214">
        <f>ROUND(I158*H158,2)</f>
        <v>0</v>
      </c>
      <c r="BL158" s="15" t="s">
        <v>172</v>
      </c>
      <c r="BM158" s="213" t="s">
        <v>238</v>
      </c>
    </row>
    <row r="159" s="2" customFormat="1" ht="24.15" customHeight="1">
      <c r="A159" s="34"/>
      <c r="B159" s="165"/>
      <c r="C159" s="201" t="s">
        <v>239</v>
      </c>
      <c r="D159" s="201" t="s">
        <v>168</v>
      </c>
      <c r="E159" s="202" t="s">
        <v>240</v>
      </c>
      <c r="F159" s="203" t="s">
        <v>241</v>
      </c>
      <c r="G159" s="204" t="s">
        <v>171</v>
      </c>
      <c r="H159" s="205">
        <v>1</v>
      </c>
      <c r="I159" s="206"/>
      <c r="J159" s="207">
        <f>ROUND(I159*H159,2)</f>
        <v>0</v>
      </c>
      <c r="K159" s="208"/>
      <c r="L159" s="35"/>
      <c r="M159" s="209" t="s">
        <v>1</v>
      </c>
      <c r="N159" s="210" t="s">
        <v>46</v>
      </c>
      <c r="O159" s="78"/>
      <c r="P159" s="211">
        <f>O159*H159</f>
        <v>0</v>
      </c>
      <c r="Q159" s="211">
        <v>0</v>
      </c>
      <c r="R159" s="211">
        <f>Q159*H159</f>
        <v>0</v>
      </c>
      <c r="S159" s="211">
        <v>0</v>
      </c>
      <c r="T159" s="21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3" t="s">
        <v>172</v>
      </c>
      <c r="AT159" s="213" t="s">
        <v>168</v>
      </c>
      <c r="AU159" s="213" t="s">
        <v>93</v>
      </c>
      <c r="AY159" s="15" t="s">
        <v>166</v>
      </c>
      <c r="BE159" s="214">
        <f>IF(N159="základná",J159,0)</f>
        <v>0</v>
      </c>
      <c r="BF159" s="214">
        <f>IF(N159="znížená",J159,0)</f>
        <v>0</v>
      </c>
      <c r="BG159" s="214">
        <f>IF(N159="zákl. prenesená",J159,0)</f>
        <v>0</v>
      </c>
      <c r="BH159" s="214">
        <f>IF(N159="zníž. prenesená",J159,0)</f>
        <v>0</v>
      </c>
      <c r="BI159" s="214">
        <f>IF(N159="nulová",J159,0)</f>
        <v>0</v>
      </c>
      <c r="BJ159" s="15" t="s">
        <v>93</v>
      </c>
      <c r="BK159" s="214">
        <f>ROUND(I159*H159,2)</f>
        <v>0</v>
      </c>
      <c r="BL159" s="15" t="s">
        <v>172</v>
      </c>
      <c r="BM159" s="213" t="s">
        <v>242</v>
      </c>
    </row>
    <row r="160" s="2" customFormat="1" ht="24.15" customHeight="1">
      <c r="A160" s="34"/>
      <c r="B160" s="165"/>
      <c r="C160" s="201" t="s">
        <v>243</v>
      </c>
      <c r="D160" s="201" t="s">
        <v>168</v>
      </c>
      <c r="E160" s="202" t="s">
        <v>244</v>
      </c>
      <c r="F160" s="203" t="s">
        <v>245</v>
      </c>
      <c r="G160" s="204" t="s">
        <v>205</v>
      </c>
      <c r="H160" s="205">
        <v>5.8970000000000002</v>
      </c>
      <c r="I160" s="206"/>
      <c r="J160" s="207">
        <f>ROUND(I160*H160,2)</f>
        <v>0</v>
      </c>
      <c r="K160" s="208"/>
      <c r="L160" s="35"/>
      <c r="M160" s="209" t="s">
        <v>1</v>
      </c>
      <c r="N160" s="210" t="s">
        <v>46</v>
      </c>
      <c r="O160" s="78"/>
      <c r="P160" s="211">
        <f>O160*H160</f>
        <v>0</v>
      </c>
      <c r="Q160" s="211">
        <v>0</v>
      </c>
      <c r="R160" s="211">
        <f>Q160*H160</f>
        <v>0</v>
      </c>
      <c r="S160" s="211">
        <v>0</v>
      </c>
      <c r="T160" s="212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3" t="s">
        <v>172</v>
      </c>
      <c r="AT160" s="213" t="s">
        <v>168</v>
      </c>
      <c r="AU160" s="213" t="s">
        <v>93</v>
      </c>
      <c r="AY160" s="15" t="s">
        <v>166</v>
      </c>
      <c r="BE160" s="214">
        <f>IF(N160="základná",J160,0)</f>
        <v>0</v>
      </c>
      <c r="BF160" s="214">
        <f>IF(N160="znížená",J160,0)</f>
        <v>0</v>
      </c>
      <c r="BG160" s="214">
        <f>IF(N160="zákl. prenesená",J160,0)</f>
        <v>0</v>
      </c>
      <c r="BH160" s="214">
        <f>IF(N160="zníž. prenesená",J160,0)</f>
        <v>0</v>
      </c>
      <c r="BI160" s="214">
        <f>IF(N160="nulová",J160,0)</f>
        <v>0</v>
      </c>
      <c r="BJ160" s="15" t="s">
        <v>93</v>
      </c>
      <c r="BK160" s="214">
        <f>ROUND(I160*H160,2)</f>
        <v>0</v>
      </c>
      <c r="BL160" s="15" t="s">
        <v>172</v>
      </c>
      <c r="BM160" s="213" t="s">
        <v>246</v>
      </c>
    </row>
    <row r="161" s="2" customFormat="1" ht="16.5" customHeight="1">
      <c r="A161" s="34"/>
      <c r="B161" s="165"/>
      <c r="C161" s="201" t="s">
        <v>247</v>
      </c>
      <c r="D161" s="201" t="s">
        <v>168</v>
      </c>
      <c r="E161" s="202" t="s">
        <v>248</v>
      </c>
      <c r="F161" s="203" t="s">
        <v>249</v>
      </c>
      <c r="G161" s="204" t="s">
        <v>205</v>
      </c>
      <c r="H161" s="205">
        <v>57.121000000000002</v>
      </c>
      <c r="I161" s="206"/>
      <c r="J161" s="207">
        <f>ROUND(I161*H161,2)</f>
        <v>0</v>
      </c>
      <c r="K161" s="208"/>
      <c r="L161" s="35"/>
      <c r="M161" s="209" t="s">
        <v>1</v>
      </c>
      <c r="N161" s="210" t="s">
        <v>46</v>
      </c>
      <c r="O161" s="78"/>
      <c r="P161" s="211">
        <f>O161*H161</f>
        <v>0</v>
      </c>
      <c r="Q161" s="211">
        <v>0</v>
      </c>
      <c r="R161" s="211">
        <f>Q161*H161</f>
        <v>0</v>
      </c>
      <c r="S161" s="211">
        <v>0</v>
      </c>
      <c r="T161" s="21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3" t="s">
        <v>172</v>
      </c>
      <c r="AT161" s="213" t="s">
        <v>168</v>
      </c>
      <c r="AU161" s="213" t="s">
        <v>93</v>
      </c>
      <c r="AY161" s="15" t="s">
        <v>166</v>
      </c>
      <c r="BE161" s="214">
        <f>IF(N161="základná",J161,0)</f>
        <v>0</v>
      </c>
      <c r="BF161" s="214">
        <f>IF(N161="znížená",J161,0)</f>
        <v>0</v>
      </c>
      <c r="BG161" s="214">
        <f>IF(N161="zákl. prenesená",J161,0)</f>
        <v>0</v>
      </c>
      <c r="BH161" s="214">
        <f>IF(N161="zníž. prenesená",J161,0)</f>
        <v>0</v>
      </c>
      <c r="BI161" s="214">
        <f>IF(N161="nulová",J161,0)</f>
        <v>0</v>
      </c>
      <c r="BJ161" s="15" t="s">
        <v>93</v>
      </c>
      <c r="BK161" s="214">
        <f>ROUND(I161*H161,2)</f>
        <v>0</v>
      </c>
      <c r="BL161" s="15" t="s">
        <v>172</v>
      </c>
      <c r="BM161" s="213" t="s">
        <v>250</v>
      </c>
    </row>
    <row r="162" s="2" customFormat="1" ht="24.15" customHeight="1">
      <c r="A162" s="34"/>
      <c r="B162" s="165"/>
      <c r="C162" s="201" t="s">
        <v>251</v>
      </c>
      <c r="D162" s="201" t="s">
        <v>168</v>
      </c>
      <c r="E162" s="202" t="s">
        <v>252</v>
      </c>
      <c r="F162" s="203" t="s">
        <v>253</v>
      </c>
      <c r="G162" s="204" t="s">
        <v>205</v>
      </c>
      <c r="H162" s="205">
        <v>4.5629999999999997</v>
      </c>
      <c r="I162" s="206"/>
      <c r="J162" s="207">
        <f>ROUND(I162*H162,2)</f>
        <v>0</v>
      </c>
      <c r="K162" s="208"/>
      <c r="L162" s="35"/>
      <c r="M162" s="209" t="s">
        <v>1</v>
      </c>
      <c r="N162" s="210" t="s">
        <v>46</v>
      </c>
      <c r="O162" s="78"/>
      <c r="P162" s="211">
        <f>O162*H162</f>
        <v>0</v>
      </c>
      <c r="Q162" s="211">
        <v>0</v>
      </c>
      <c r="R162" s="211">
        <f>Q162*H162</f>
        <v>0</v>
      </c>
      <c r="S162" s="211">
        <v>0</v>
      </c>
      <c r="T162" s="21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3" t="s">
        <v>172</v>
      </c>
      <c r="AT162" s="213" t="s">
        <v>168</v>
      </c>
      <c r="AU162" s="213" t="s">
        <v>93</v>
      </c>
      <c r="AY162" s="15" t="s">
        <v>166</v>
      </c>
      <c r="BE162" s="214">
        <f>IF(N162="základná",J162,0)</f>
        <v>0</v>
      </c>
      <c r="BF162" s="214">
        <f>IF(N162="znížená",J162,0)</f>
        <v>0</v>
      </c>
      <c r="BG162" s="214">
        <f>IF(N162="zákl. prenesená",J162,0)</f>
        <v>0</v>
      </c>
      <c r="BH162" s="214">
        <f>IF(N162="zníž. prenesená",J162,0)</f>
        <v>0</v>
      </c>
      <c r="BI162" s="214">
        <f>IF(N162="nulová",J162,0)</f>
        <v>0</v>
      </c>
      <c r="BJ162" s="15" t="s">
        <v>93</v>
      </c>
      <c r="BK162" s="214">
        <f>ROUND(I162*H162,2)</f>
        <v>0</v>
      </c>
      <c r="BL162" s="15" t="s">
        <v>172</v>
      </c>
      <c r="BM162" s="213" t="s">
        <v>254</v>
      </c>
    </row>
    <row r="163" s="2" customFormat="1" ht="21.75" customHeight="1">
      <c r="A163" s="34"/>
      <c r="B163" s="165"/>
      <c r="C163" s="201" t="s">
        <v>255</v>
      </c>
      <c r="D163" s="201" t="s">
        <v>168</v>
      </c>
      <c r="E163" s="202" t="s">
        <v>256</v>
      </c>
      <c r="F163" s="203" t="s">
        <v>257</v>
      </c>
      <c r="G163" s="204" t="s">
        <v>182</v>
      </c>
      <c r="H163" s="205">
        <v>3.8999999999999999</v>
      </c>
      <c r="I163" s="206"/>
      <c r="J163" s="207">
        <f>ROUND(I163*H163,2)</f>
        <v>0</v>
      </c>
      <c r="K163" s="208"/>
      <c r="L163" s="35"/>
      <c r="M163" s="209" t="s">
        <v>1</v>
      </c>
      <c r="N163" s="210" t="s">
        <v>46</v>
      </c>
      <c r="O163" s="78"/>
      <c r="P163" s="211">
        <f>O163*H163</f>
        <v>0</v>
      </c>
      <c r="Q163" s="211">
        <v>0</v>
      </c>
      <c r="R163" s="211">
        <f>Q163*H163</f>
        <v>0</v>
      </c>
      <c r="S163" s="211">
        <v>0</v>
      </c>
      <c r="T163" s="212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3" t="s">
        <v>172</v>
      </c>
      <c r="AT163" s="213" t="s">
        <v>168</v>
      </c>
      <c r="AU163" s="213" t="s">
        <v>93</v>
      </c>
      <c r="AY163" s="15" t="s">
        <v>166</v>
      </c>
      <c r="BE163" s="214">
        <f>IF(N163="základná",J163,0)</f>
        <v>0</v>
      </c>
      <c r="BF163" s="214">
        <f>IF(N163="znížená",J163,0)</f>
        <v>0</v>
      </c>
      <c r="BG163" s="214">
        <f>IF(N163="zákl. prenesená",J163,0)</f>
        <v>0</v>
      </c>
      <c r="BH163" s="214">
        <f>IF(N163="zníž. prenesená",J163,0)</f>
        <v>0</v>
      </c>
      <c r="BI163" s="214">
        <f>IF(N163="nulová",J163,0)</f>
        <v>0</v>
      </c>
      <c r="BJ163" s="15" t="s">
        <v>93</v>
      </c>
      <c r="BK163" s="214">
        <f>ROUND(I163*H163,2)</f>
        <v>0</v>
      </c>
      <c r="BL163" s="15" t="s">
        <v>172</v>
      </c>
      <c r="BM163" s="213" t="s">
        <v>258</v>
      </c>
    </row>
    <row r="164" s="2" customFormat="1" ht="16.5" customHeight="1">
      <c r="A164" s="34"/>
      <c r="B164" s="165"/>
      <c r="C164" s="215" t="s">
        <v>7</v>
      </c>
      <c r="D164" s="215" t="s">
        <v>259</v>
      </c>
      <c r="E164" s="216" t="s">
        <v>260</v>
      </c>
      <c r="F164" s="217" t="s">
        <v>261</v>
      </c>
      <c r="G164" s="218" t="s">
        <v>262</v>
      </c>
      <c r="H164" s="219">
        <v>0.121</v>
      </c>
      <c r="I164" s="220"/>
      <c r="J164" s="221">
        <f>ROUND(I164*H164,2)</f>
        <v>0</v>
      </c>
      <c r="K164" s="222"/>
      <c r="L164" s="223"/>
      <c r="M164" s="224" t="s">
        <v>1</v>
      </c>
      <c r="N164" s="225" t="s">
        <v>46</v>
      </c>
      <c r="O164" s="78"/>
      <c r="P164" s="211">
        <f>O164*H164</f>
        <v>0</v>
      </c>
      <c r="Q164" s="211">
        <v>0.001</v>
      </c>
      <c r="R164" s="211">
        <f>Q164*H164</f>
        <v>0.000121</v>
      </c>
      <c r="S164" s="211">
        <v>0</v>
      </c>
      <c r="T164" s="212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3" t="s">
        <v>197</v>
      </c>
      <c r="AT164" s="213" t="s">
        <v>259</v>
      </c>
      <c r="AU164" s="213" t="s">
        <v>93</v>
      </c>
      <c r="AY164" s="15" t="s">
        <v>166</v>
      </c>
      <c r="BE164" s="214">
        <f>IF(N164="základná",J164,0)</f>
        <v>0</v>
      </c>
      <c r="BF164" s="214">
        <f>IF(N164="znížená",J164,0)</f>
        <v>0</v>
      </c>
      <c r="BG164" s="214">
        <f>IF(N164="zákl. prenesená",J164,0)</f>
        <v>0</v>
      </c>
      <c r="BH164" s="214">
        <f>IF(N164="zníž. prenesená",J164,0)</f>
        <v>0</v>
      </c>
      <c r="BI164" s="214">
        <f>IF(N164="nulová",J164,0)</f>
        <v>0</v>
      </c>
      <c r="BJ164" s="15" t="s">
        <v>93</v>
      </c>
      <c r="BK164" s="214">
        <f>ROUND(I164*H164,2)</f>
        <v>0</v>
      </c>
      <c r="BL164" s="15" t="s">
        <v>172</v>
      </c>
      <c r="BM164" s="213" t="s">
        <v>263</v>
      </c>
    </row>
    <row r="165" s="2" customFormat="1" ht="21.75" customHeight="1">
      <c r="A165" s="34"/>
      <c r="B165" s="165"/>
      <c r="C165" s="201" t="s">
        <v>264</v>
      </c>
      <c r="D165" s="201" t="s">
        <v>168</v>
      </c>
      <c r="E165" s="202" t="s">
        <v>265</v>
      </c>
      <c r="F165" s="203" t="s">
        <v>266</v>
      </c>
      <c r="G165" s="204" t="s">
        <v>182</v>
      </c>
      <c r="H165" s="205">
        <v>3.8999999999999999</v>
      </c>
      <c r="I165" s="206"/>
      <c r="J165" s="207">
        <f>ROUND(I165*H165,2)</f>
        <v>0</v>
      </c>
      <c r="K165" s="208"/>
      <c r="L165" s="35"/>
      <c r="M165" s="209" t="s">
        <v>1</v>
      </c>
      <c r="N165" s="210" t="s">
        <v>46</v>
      </c>
      <c r="O165" s="78"/>
      <c r="P165" s="211">
        <f>O165*H165</f>
        <v>0</v>
      </c>
      <c r="Q165" s="211">
        <v>0</v>
      </c>
      <c r="R165" s="211">
        <f>Q165*H165</f>
        <v>0</v>
      </c>
      <c r="S165" s="211">
        <v>0</v>
      </c>
      <c r="T165" s="212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13" t="s">
        <v>172</v>
      </c>
      <c r="AT165" s="213" t="s">
        <v>168</v>
      </c>
      <c r="AU165" s="213" t="s">
        <v>93</v>
      </c>
      <c r="AY165" s="15" t="s">
        <v>166</v>
      </c>
      <c r="BE165" s="214">
        <f>IF(N165="základná",J165,0)</f>
        <v>0</v>
      </c>
      <c r="BF165" s="214">
        <f>IF(N165="znížená",J165,0)</f>
        <v>0</v>
      </c>
      <c r="BG165" s="214">
        <f>IF(N165="zákl. prenesená",J165,0)</f>
        <v>0</v>
      </c>
      <c r="BH165" s="214">
        <f>IF(N165="zníž. prenesená",J165,0)</f>
        <v>0</v>
      </c>
      <c r="BI165" s="214">
        <f>IF(N165="nulová",J165,0)</f>
        <v>0</v>
      </c>
      <c r="BJ165" s="15" t="s">
        <v>93</v>
      </c>
      <c r="BK165" s="214">
        <f>ROUND(I165*H165,2)</f>
        <v>0</v>
      </c>
      <c r="BL165" s="15" t="s">
        <v>172</v>
      </c>
      <c r="BM165" s="213" t="s">
        <v>267</v>
      </c>
    </row>
    <row r="166" s="2" customFormat="1" ht="21.75" customHeight="1">
      <c r="A166" s="34"/>
      <c r="B166" s="165"/>
      <c r="C166" s="201" t="s">
        <v>268</v>
      </c>
      <c r="D166" s="201" t="s">
        <v>168</v>
      </c>
      <c r="E166" s="202" t="s">
        <v>269</v>
      </c>
      <c r="F166" s="203" t="s">
        <v>270</v>
      </c>
      <c r="G166" s="204" t="s">
        <v>182</v>
      </c>
      <c r="H166" s="205">
        <v>4</v>
      </c>
      <c r="I166" s="206"/>
      <c r="J166" s="207">
        <f>ROUND(I166*H166,2)</f>
        <v>0</v>
      </c>
      <c r="K166" s="208"/>
      <c r="L166" s="35"/>
      <c r="M166" s="209" t="s">
        <v>1</v>
      </c>
      <c r="N166" s="210" t="s">
        <v>46</v>
      </c>
      <c r="O166" s="78"/>
      <c r="P166" s="211">
        <f>O166*H166</f>
        <v>0</v>
      </c>
      <c r="Q166" s="211">
        <v>0</v>
      </c>
      <c r="R166" s="211">
        <f>Q166*H166</f>
        <v>0</v>
      </c>
      <c r="S166" s="211">
        <v>0</v>
      </c>
      <c r="T166" s="212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13" t="s">
        <v>172</v>
      </c>
      <c r="AT166" s="213" t="s">
        <v>168</v>
      </c>
      <c r="AU166" s="213" t="s">
        <v>93</v>
      </c>
      <c r="AY166" s="15" t="s">
        <v>166</v>
      </c>
      <c r="BE166" s="214">
        <f>IF(N166="základná",J166,0)</f>
        <v>0</v>
      </c>
      <c r="BF166" s="214">
        <f>IF(N166="znížená",J166,0)</f>
        <v>0</v>
      </c>
      <c r="BG166" s="214">
        <f>IF(N166="zákl. prenesená",J166,0)</f>
        <v>0</v>
      </c>
      <c r="BH166" s="214">
        <f>IF(N166="zníž. prenesená",J166,0)</f>
        <v>0</v>
      </c>
      <c r="BI166" s="214">
        <f>IF(N166="nulová",J166,0)</f>
        <v>0</v>
      </c>
      <c r="BJ166" s="15" t="s">
        <v>93</v>
      </c>
      <c r="BK166" s="214">
        <f>ROUND(I166*H166,2)</f>
        <v>0</v>
      </c>
      <c r="BL166" s="15" t="s">
        <v>172</v>
      </c>
      <c r="BM166" s="213" t="s">
        <v>271</v>
      </c>
    </row>
    <row r="167" s="2" customFormat="1" ht="24.15" customHeight="1">
      <c r="A167" s="34"/>
      <c r="B167" s="165"/>
      <c r="C167" s="201" t="s">
        <v>272</v>
      </c>
      <c r="D167" s="201" t="s">
        <v>168</v>
      </c>
      <c r="E167" s="202" t="s">
        <v>273</v>
      </c>
      <c r="F167" s="203" t="s">
        <v>274</v>
      </c>
      <c r="G167" s="204" t="s">
        <v>182</v>
      </c>
      <c r="H167" s="205">
        <v>3.8999999999999999</v>
      </c>
      <c r="I167" s="206"/>
      <c r="J167" s="207">
        <f>ROUND(I167*H167,2)</f>
        <v>0</v>
      </c>
      <c r="K167" s="208"/>
      <c r="L167" s="35"/>
      <c r="M167" s="209" t="s">
        <v>1</v>
      </c>
      <c r="N167" s="210" t="s">
        <v>46</v>
      </c>
      <c r="O167" s="78"/>
      <c r="P167" s="211">
        <f>O167*H167</f>
        <v>0</v>
      </c>
      <c r="Q167" s="211">
        <v>0</v>
      </c>
      <c r="R167" s="211">
        <f>Q167*H167</f>
        <v>0</v>
      </c>
      <c r="S167" s="211">
        <v>0</v>
      </c>
      <c r="T167" s="212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13" t="s">
        <v>172</v>
      </c>
      <c r="AT167" s="213" t="s">
        <v>168</v>
      </c>
      <c r="AU167" s="213" t="s">
        <v>93</v>
      </c>
      <c r="AY167" s="15" t="s">
        <v>166</v>
      </c>
      <c r="BE167" s="214">
        <f>IF(N167="základná",J167,0)</f>
        <v>0</v>
      </c>
      <c r="BF167" s="214">
        <f>IF(N167="znížená",J167,0)</f>
        <v>0</v>
      </c>
      <c r="BG167" s="214">
        <f>IF(N167="zákl. prenesená",J167,0)</f>
        <v>0</v>
      </c>
      <c r="BH167" s="214">
        <f>IF(N167="zníž. prenesená",J167,0)</f>
        <v>0</v>
      </c>
      <c r="BI167" s="214">
        <f>IF(N167="nulová",J167,0)</f>
        <v>0</v>
      </c>
      <c r="BJ167" s="15" t="s">
        <v>93</v>
      </c>
      <c r="BK167" s="214">
        <f>ROUND(I167*H167,2)</f>
        <v>0</v>
      </c>
      <c r="BL167" s="15" t="s">
        <v>172</v>
      </c>
      <c r="BM167" s="213" t="s">
        <v>275</v>
      </c>
    </row>
    <row r="168" s="2" customFormat="1" ht="24.15" customHeight="1">
      <c r="A168" s="34"/>
      <c r="B168" s="165"/>
      <c r="C168" s="201" t="s">
        <v>276</v>
      </c>
      <c r="D168" s="201" t="s">
        <v>168</v>
      </c>
      <c r="E168" s="202" t="s">
        <v>277</v>
      </c>
      <c r="F168" s="203" t="s">
        <v>278</v>
      </c>
      <c r="G168" s="204" t="s">
        <v>182</v>
      </c>
      <c r="H168" s="205">
        <v>3.8999999999999999</v>
      </c>
      <c r="I168" s="206"/>
      <c r="J168" s="207">
        <f>ROUND(I168*H168,2)</f>
        <v>0</v>
      </c>
      <c r="K168" s="208"/>
      <c r="L168" s="35"/>
      <c r="M168" s="209" t="s">
        <v>1</v>
      </c>
      <c r="N168" s="210" t="s">
        <v>46</v>
      </c>
      <c r="O168" s="78"/>
      <c r="P168" s="211">
        <f>O168*H168</f>
        <v>0</v>
      </c>
      <c r="Q168" s="211">
        <v>0</v>
      </c>
      <c r="R168" s="211">
        <f>Q168*H168</f>
        <v>0</v>
      </c>
      <c r="S168" s="211">
        <v>0</v>
      </c>
      <c r="T168" s="212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13" t="s">
        <v>172</v>
      </c>
      <c r="AT168" s="213" t="s">
        <v>168</v>
      </c>
      <c r="AU168" s="213" t="s">
        <v>93</v>
      </c>
      <c r="AY168" s="15" t="s">
        <v>166</v>
      </c>
      <c r="BE168" s="214">
        <f>IF(N168="základná",J168,0)</f>
        <v>0</v>
      </c>
      <c r="BF168" s="214">
        <f>IF(N168="znížená",J168,0)</f>
        <v>0</v>
      </c>
      <c r="BG168" s="214">
        <f>IF(N168="zákl. prenesená",J168,0)</f>
        <v>0</v>
      </c>
      <c r="BH168" s="214">
        <f>IF(N168="zníž. prenesená",J168,0)</f>
        <v>0</v>
      </c>
      <c r="BI168" s="214">
        <f>IF(N168="nulová",J168,0)</f>
        <v>0</v>
      </c>
      <c r="BJ168" s="15" t="s">
        <v>93</v>
      </c>
      <c r="BK168" s="214">
        <f>ROUND(I168*H168,2)</f>
        <v>0</v>
      </c>
      <c r="BL168" s="15" t="s">
        <v>172</v>
      </c>
      <c r="BM168" s="213" t="s">
        <v>279</v>
      </c>
    </row>
    <row r="169" s="12" customFormat="1" ht="22.8" customHeight="1">
      <c r="A169" s="12"/>
      <c r="B169" s="188"/>
      <c r="C169" s="12"/>
      <c r="D169" s="189" t="s">
        <v>79</v>
      </c>
      <c r="E169" s="199" t="s">
        <v>93</v>
      </c>
      <c r="F169" s="199" t="s">
        <v>280</v>
      </c>
      <c r="G169" s="12"/>
      <c r="H169" s="12"/>
      <c r="I169" s="191"/>
      <c r="J169" s="200">
        <f>BK169</f>
        <v>0</v>
      </c>
      <c r="K169" s="12"/>
      <c r="L169" s="188"/>
      <c r="M169" s="193"/>
      <c r="N169" s="194"/>
      <c r="O169" s="194"/>
      <c r="P169" s="195">
        <f>SUM(P170:P176)</f>
        <v>0</v>
      </c>
      <c r="Q169" s="194"/>
      <c r="R169" s="195">
        <f>SUM(R170:R176)</f>
        <v>13.82942057</v>
      </c>
      <c r="S169" s="194"/>
      <c r="T169" s="196">
        <f>SUM(T170:T176)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89" t="s">
        <v>87</v>
      </c>
      <c r="AT169" s="197" t="s">
        <v>79</v>
      </c>
      <c r="AU169" s="197" t="s">
        <v>87</v>
      </c>
      <c r="AY169" s="189" t="s">
        <v>166</v>
      </c>
      <c r="BK169" s="198">
        <f>SUM(BK170:BK176)</f>
        <v>0</v>
      </c>
    </row>
    <row r="170" s="2" customFormat="1" ht="16.5" customHeight="1">
      <c r="A170" s="34"/>
      <c r="B170" s="165"/>
      <c r="C170" s="201" t="s">
        <v>281</v>
      </c>
      <c r="D170" s="201" t="s">
        <v>168</v>
      </c>
      <c r="E170" s="202" t="s">
        <v>282</v>
      </c>
      <c r="F170" s="203" t="s">
        <v>283</v>
      </c>
      <c r="G170" s="204" t="s">
        <v>284</v>
      </c>
      <c r="H170" s="205">
        <v>13.720000000000001</v>
      </c>
      <c r="I170" s="206"/>
      <c r="J170" s="207">
        <f>ROUND(I170*H170,2)</f>
        <v>0</v>
      </c>
      <c r="K170" s="208"/>
      <c r="L170" s="35"/>
      <c r="M170" s="209" t="s">
        <v>1</v>
      </c>
      <c r="N170" s="210" t="s">
        <v>46</v>
      </c>
      <c r="O170" s="78"/>
      <c r="P170" s="211">
        <f>O170*H170</f>
        <v>0</v>
      </c>
      <c r="Q170" s="211">
        <v>0.246831</v>
      </c>
      <c r="R170" s="211">
        <f>Q170*H170</f>
        <v>3.3865213199999999</v>
      </c>
      <c r="S170" s="211">
        <v>0</v>
      </c>
      <c r="T170" s="212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213" t="s">
        <v>172</v>
      </c>
      <c r="AT170" s="213" t="s">
        <v>168</v>
      </c>
      <c r="AU170" s="213" t="s">
        <v>93</v>
      </c>
      <c r="AY170" s="15" t="s">
        <v>166</v>
      </c>
      <c r="BE170" s="214">
        <f>IF(N170="základná",J170,0)</f>
        <v>0</v>
      </c>
      <c r="BF170" s="214">
        <f>IF(N170="znížená",J170,0)</f>
        <v>0</v>
      </c>
      <c r="BG170" s="214">
        <f>IF(N170="zákl. prenesená",J170,0)</f>
        <v>0</v>
      </c>
      <c r="BH170" s="214">
        <f>IF(N170="zníž. prenesená",J170,0)</f>
        <v>0</v>
      </c>
      <c r="BI170" s="214">
        <f>IF(N170="nulová",J170,0)</f>
        <v>0</v>
      </c>
      <c r="BJ170" s="15" t="s">
        <v>93</v>
      </c>
      <c r="BK170" s="214">
        <f>ROUND(I170*H170,2)</f>
        <v>0</v>
      </c>
      <c r="BL170" s="15" t="s">
        <v>172</v>
      </c>
      <c r="BM170" s="213" t="s">
        <v>285</v>
      </c>
    </row>
    <row r="171" s="2" customFormat="1" ht="37.8" customHeight="1">
      <c r="A171" s="34"/>
      <c r="B171" s="165"/>
      <c r="C171" s="201" t="s">
        <v>286</v>
      </c>
      <c r="D171" s="201" t="s">
        <v>168</v>
      </c>
      <c r="E171" s="202" t="s">
        <v>287</v>
      </c>
      <c r="F171" s="203" t="s">
        <v>288</v>
      </c>
      <c r="G171" s="204" t="s">
        <v>182</v>
      </c>
      <c r="H171" s="205">
        <v>123.48</v>
      </c>
      <c r="I171" s="206"/>
      <c r="J171" s="207">
        <f>ROUND(I171*H171,2)</f>
        <v>0</v>
      </c>
      <c r="K171" s="208"/>
      <c r="L171" s="35"/>
      <c r="M171" s="209" t="s">
        <v>1</v>
      </c>
      <c r="N171" s="210" t="s">
        <v>46</v>
      </c>
      <c r="O171" s="78"/>
      <c r="P171" s="211">
        <f>O171*H171</f>
        <v>0</v>
      </c>
      <c r="Q171" s="211">
        <v>0</v>
      </c>
      <c r="R171" s="211">
        <f>Q171*H171</f>
        <v>0</v>
      </c>
      <c r="S171" s="211">
        <v>0</v>
      </c>
      <c r="T171" s="212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13" t="s">
        <v>172</v>
      </c>
      <c r="AT171" s="213" t="s">
        <v>168</v>
      </c>
      <c r="AU171" s="213" t="s">
        <v>93</v>
      </c>
      <c r="AY171" s="15" t="s">
        <v>166</v>
      </c>
      <c r="BE171" s="214">
        <f>IF(N171="základná",J171,0)</f>
        <v>0</v>
      </c>
      <c r="BF171" s="214">
        <f>IF(N171="znížená",J171,0)</f>
        <v>0</v>
      </c>
      <c r="BG171" s="214">
        <f>IF(N171="zákl. prenesená",J171,0)</f>
        <v>0</v>
      </c>
      <c r="BH171" s="214">
        <f>IF(N171="zníž. prenesená",J171,0)</f>
        <v>0</v>
      </c>
      <c r="BI171" s="214">
        <f>IF(N171="nulová",J171,0)</f>
        <v>0</v>
      </c>
      <c r="BJ171" s="15" t="s">
        <v>93</v>
      </c>
      <c r="BK171" s="214">
        <f>ROUND(I171*H171,2)</f>
        <v>0</v>
      </c>
      <c r="BL171" s="15" t="s">
        <v>172</v>
      </c>
      <c r="BM171" s="213" t="s">
        <v>289</v>
      </c>
    </row>
    <row r="172" s="2" customFormat="1" ht="24.15" customHeight="1">
      <c r="A172" s="34"/>
      <c r="B172" s="165"/>
      <c r="C172" s="215" t="s">
        <v>290</v>
      </c>
      <c r="D172" s="215" t="s">
        <v>259</v>
      </c>
      <c r="E172" s="216" t="s">
        <v>291</v>
      </c>
      <c r="F172" s="217" t="s">
        <v>292</v>
      </c>
      <c r="G172" s="218" t="s">
        <v>293</v>
      </c>
      <c r="H172" s="219">
        <v>9.5700000000000003</v>
      </c>
      <c r="I172" s="220"/>
      <c r="J172" s="221">
        <f>ROUND(I172*H172,2)</f>
        <v>0</v>
      </c>
      <c r="K172" s="222"/>
      <c r="L172" s="223"/>
      <c r="M172" s="224" t="s">
        <v>1</v>
      </c>
      <c r="N172" s="225" t="s">
        <v>46</v>
      </c>
      <c r="O172" s="78"/>
      <c r="P172" s="211">
        <f>O172*H172</f>
        <v>0</v>
      </c>
      <c r="Q172" s="211">
        <v>1</v>
      </c>
      <c r="R172" s="211">
        <f>Q172*H172</f>
        <v>9.5700000000000003</v>
      </c>
      <c r="S172" s="211">
        <v>0</v>
      </c>
      <c r="T172" s="212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213" t="s">
        <v>197</v>
      </c>
      <c r="AT172" s="213" t="s">
        <v>259</v>
      </c>
      <c r="AU172" s="213" t="s">
        <v>93</v>
      </c>
      <c r="AY172" s="15" t="s">
        <v>166</v>
      </c>
      <c r="BE172" s="214">
        <f>IF(N172="základná",J172,0)</f>
        <v>0</v>
      </c>
      <c r="BF172" s="214">
        <f>IF(N172="znížená",J172,0)</f>
        <v>0</v>
      </c>
      <c r="BG172" s="214">
        <f>IF(N172="zákl. prenesená",J172,0)</f>
        <v>0</v>
      </c>
      <c r="BH172" s="214">
        <f>IF(N172="zníž. prenesená",J172,0)</f>
        <v>0</v>
      </c>
      <c r="BI172" s="214">
        <f>IF(N172="nulová",J172,0)</f>
        <v>0</v>
      </c>
      <c r="BJ172" s="15" t="s">
        <v>93</v>
      </c>
      <c r="BK172" s="214">
        <f>ROUND(I172*H172,2)</f>
        <v>0</v>
      </c>
      <c r="BL172" s="15" t="s">
        <v>172</v>
      </c>
      <c r="BM172" s="213" t="s">
        <v>294</v>
      </c>
    </row>
    <row r="173" s="2" customFormat="1" ht="33" customHeight="1">
      <c r="A173" s="34"/>
      <c r="B173" s="165"/>
      <c r="C173" s="201" t="s">
        <v>295</v>
      </c>
      <c r="D173" s="201" t="s">
        <v>168</v>
      </c>
      <c r="E173" s="202" t="s">
        <v>296</v>
      </c>
      <c r="F173" s="203" t="s">
        <v>297</v>
      </c>
      <c r="G173" s="204" t="s">
        <v>293</v>
      </c>
      <c r="H173" s="205">
        <v>19.138999999999999</v>
      </c>
      <c r="I173" s="206"/>
      <c r="J173" s="207">
        <f>ROUND(I173*H173,2)</f>
        <v>0</v>
      </c>
      <c r="K173" s="208"/>
      <c r="L173" s="35"/>
      <c r="M173" s="209" t="s">
        <v>1</v>
      </c>
      <c r="N173" s="210" t="s">
        <v>46</v>
      </c>
      <c r="O173" s="78"/>
      <c r="P173" s="211">
        <f>O173*H173</f>
        <v>0</v>
      </c>
      <c r="Q173" s="211">
        <v>0</v>
      </c>
      <c r="R173" s="211">
        <f>Q173*H173</f>
        <v>0</v>
      </c>
      <c r="S173" s="211">
        <v>0</v>
      </c>
      <c r="T173" s="212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13" t="s">
        <v>172</v>
      </c>
      <c r="AT173" s="213" t="s">
        <v>168</v>
      </c>
      <c r="AU173" s="213" t="s">
        <v>93</v>
      </c>
      <c r="AY173" s="15" t="s">
        <v>166</v>
      </c>
      <c r="BE173" s="214">
        <f>IF(N173="základná",J173,0)</f>
        <v>0</v>
      </c>
      <c r="BF173" s="214">
        <f>IF(N173="znížená",J173,0)</f>
        <v>0</v>
      </c>
      <c r="BG173" s="214">
        <f>IF(N173="zákl. prenesená",J173,0)</f>
        <v>0</v>
      </c>
      <c r="BH173" s="214">
        <f>IF(N173="zníž. prenesená",J173,0)</f>
        <v>0</v>
      </c>
      <c r="BI173" s="214">
        <f>IF(N173="nulová",J173,0)</f>
        <v>0</v>
      </c>
      <c r="BJ173" s="15" t="s">
        <v>93</v>
      </c>
      <c r="BK173" s="214">
        <f>ROUND(I173*H173,2)</f>
        <v>0</v>
      </c>
      <c r="BL173" s="15" t="s">
        <v>172</v>
      </c>
      <c r="BM173" s="213" t="s">
        <v>298</v>
      </c>
    </row>
    <row r="174" s="2" customFormat="1" ht="24.15" customHeight="1">
      <c r="A174" s="34"/>
      <c r="B174" s="165"/>
      <c r="C174" s="201" t="s">
        <v>299</v>
      </c>
      <c r="D174" s="201" t="s">
        <v>168</v>
      </c>
      <c r="E174" s="202" t="s">
        <v>300</v>
      </c>
      <c r="F174" s="203" t="s">
        <v>301</v>
      </c>
      <c r="G174" s="204" t="s">
        <v>182</v>
      </c>
      <c r="H174" s="205">
        <v>123.48</v>
      </c>
      <c r="I174" s="206"/>
      <c r="J174" s="207">
        <f>ROUND(I174*H174,2)</f>
        <v>0</v>
      </c>
      <c r="K174" s="208"/>
      <c r="L174" s="35"/>
      <c r="M174" s="209" t="s">
        <v>1</v>
      </c>
      <c r="N174" s="210" t="s">
        <v>46</v>
      </c>
      <c r="O174" s="78"/>
      <c r="P174" s="211">
        <f>O174*H174</f>
        <v>0</v>
      </c>
      <c r="Q174" s="211">
        <v>0</v>
      </c>
      <c r="R174" s="211">
        <f>Q174*H174</f>
        <v>0</v>
      </c>
      <c r="S174" s="211">
        <v>0</v>
      </c>
      <c r="T174" s="212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13" t="s">
        <v>172</v>
      </c>
      <c r="AT174" s="213" t="s">
        <v>168</v>
      </c>
      <c r="AU174" s="213" t="s">
        <v>93</v>
      </c>
      <c r="AY174" s="15" t="s">
        <v>166</v>
      </c>
      <c r="BE174" s="214">
        <f>IF(N174="základná",J174,0)</f>
        <v>0</v>
      </c>
      <c r="BF174" s="214">
        <f>IF(N174="znížená",J174,0)</f>
        <v>0</v>
      </c>
      <c r="BG174" s="214">
        <f>IF(N174="zákl. prenesená",J174,0)</f>
        <v>0</v>
      </c>
      <c r="BH174" s="214">
        <f>IF(N174="zníž. prenesená",J174,0)</f>
        <v>0</v>
      </c>
      <c r="BI174" s="214">
        <f>IF(N174="nulová",J174,0)</f>
        <v>0</v>
      </c>
      <c r="BJ174" s="15" t="s">
        <v>93</v>
      </c>
      <c r="BK174" s="214">
        <f>ROUND(I174*H174,2)</f>
        <v>0</v>
      </c>
      <c r="BL174" s="15" t="s">
        <v>172</v>
      </c>
      <c r="BM174" s="213" t="s">
        <v>302</v>
      </c>
    </row>
    <row r="175" s="2" customFormat="1" ht="24.15" customHeight="1">
      <c r="A175" s="34"/>
      <c r="B175" s="165"/>
      <c r="C175" s="201" t="s">
        <v>303</v>
      </c>
      <c r="D175" s="201" t="s">
        <v>168</v>
      </c>
      <c r="E175" s="202" t="s">
        <v>304</v>
      </c>
      <c r="F175" s="203" t="s">
        <v>305</v>
      </c>
      <c r="G175" s="204" t="s">
        <v>284</v>
      </c>
      <c r="H175" s="205">
        <v>0.75</v>
      </c>
      <c r="I175" s="206"/>
      <c r="J175" s="207">
        <f>ROUND(I175*H175,2)</f>
        <v>0</v>
      </c>
      <c r="K175" s="208"/>
      <c r="L175" s="35"/>
      <c r="M175" s="209" t="s">
        <v>1</v>
      </c>
      <c r="N175" s="210" t="s">
        <v>46</v>
      </c>
      <c r="O175" s="78"/>
      <c r="P175" s="211">
        <f>O175*H175</f>
        <v>0</v>
      </c>
      <c r="Q175" s="211">
        <v>0.017198999999999999</v>
      </c>
      <c r="R175" s="211">
        <f>Q175*H175</f>
        <v>0.012899249999999999</v>
      </c>
      <c r="S175" s="211">
        <v>0</v>
      </c>
      <c r="T175" s="212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13" t="s">
        <v>172</v>
      </c>
      <c r="AT175" s="213" t="s">
        <v>168</v>
      </c>
      <c r="AU175" s="213" t="s">
        <v>93</v>
      </c>
      <c r="AY175" s="15" t="s">
        <v>166</v>
      </c>
      <c r="BE175" s="214">
        <f>IF(N175="základná",J175,0)</f>
        <v>0</v>
      </c>
      <c r="BF175" s="214">
        <f>IF(N175="znížená",J175,0)</f>
        <v>0</v>
      </c>
      <c r="BG175" s="214">
        <f>IF(N175="zákl. prenesená",J175,0)</f>
        <v>0</v>
      </c>
      <c r="BH175" s="214">
        <f>IF(N175="zníž. prenesená",J175,0)</f>
        <v>0</v>
      </c>
      <c r="BI175" s="214">
        <f>IF(N175="nulová",J175,0)</f>
        <v>0</v>
      </c>
      <c r="BJ175" s="15" t="s">
        <v>93</v>
      </c>
      <c r="BK175" s="214">
        <f>ROUND(I175*H175,2)</f>
        <v>0</v>
      </c>
      <c r="BL175" s="15" t="s">
        <v>172</v>
      </c>
      <c r="BM175" s="213" t="s">
        <v>306</v>
      </c>
    </row>
    <row r="176" s="2" customFormat="1" ht="24.15" customHeight="1">
      <c r="A176" s="34"/>
      <c r="B176" s="165"/>
      <c r="C176" s="215" t="s">
        <v>307</v>
      </c>
      <c r="D176" s="215" t="s">
        <v>259</v>
      </c>
      <c r="E176" s="216" t="s">
        <v>308</v>
      </c>
      <c r="F176" s="217" t="s">
        <v>309</v>
      </c>
      <c r="G176" s="218" t="s">
        <v>171</v>
      </c>
      <c r="H176" s="219">
        <v>1</v>
      </c>
      <c r="I176" s="220"/>
      <c r="J176" s="221">
        <f>ROUND(I176*H176,2)</f>
        <v>0</v>
      </c>
      <c r="K176" s="222"/>
      <c r="L176" s="223"/>
      <c r="M176" s="224" t="s">
        <v>1</v>
      </c>
      <c r="N176" s="225" t="s">
        <v>46</v>
      </c>
      <c r="O176" s="78"/>
      <c r="P176" s="211">
        <f>O176*H176</f>
        <v>0</v>
      </c>
      <c r="Q176" s="211">
        <v>0.85999999999999999</v>
      </c>
      <c r="R176" s="211">
        <f>Q176*H176</f>
        <v>0.85999999999999999</v>
      </c>
      <c r="S176" s="211">
        <v>0</v>
      </c>
      <c r="T176" s="212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13" t="s">
        <v>197</v>
      </c>
      <c r="AT176" s="213" t="s">
        <v>259</v>
      </c>
      <c r="AU176" s="213" t="s">
        <v>93</v>
      </c>
      <c r="AY176" s="15" t="s">
        <v>166</v>
      </c>
      <c r="BE176" s="214">
        <f>IF(N176="základná",J176,0)</f>
        <v>0</v>
      </c>
      <c r="BF176" s="214">
        <f>IF(N176="znížená",J176,0)</f>
        <v>0</v>
      </c>
      <c r="BG176" s="214">
        <f>IF(N176="zákl. prenesená",J176,0)</f>
        <v>0</v>
      </c>
      <c r="BH176" s="214">
        <f>IF(N176="zníž. prenesená",J176,0)</f>
        <v>0</v>
      </c>
      <c r="BI176" s="214">
        <f>IF(N176="nulová",J176,0)</f>
        <v>0</v>
      </c>
      <c r="BJ176" s="15" t="s">
        <v>93</v>
      </c>
      <c r="BK176" s="214">
        <f>ROUND(I176*H176,2)</f>
        <v>0</v>
      </c>
      <c r="BL176" s="15" t="s">
        <v>172</v>
      </c>
      <c r="BM176" s="213" t="s">
        <v>310</v>
      </c>
    </row>
    <row r="177" s="12" customFormat="1" ht="22.8" customHeight="1">
      <c r="A177" s="12"/>
      <c r="B177" s="188"/>
      <c r="C177" s="12"/>
      <c r="D177" s="189" t="s">
        <v>79</v>
      </c>
      <c r="E177" s="199" t="s">
        <v>172</v>
      </c>
      <c r="F177" s="199" t="s">
        <v>311</v>
      </c>
      <c r="G177" s="12"/>
      <c r="H177" s="12"/>
      <c r="I177" s="191"/>
      <c r="J177" s="200">
        <f>BK177</f>
        <v>0</v>
      </c>
      <c r="K177" s="12"/>
      <c r="L177" s="188"/>
      <c r="M177" s="193"/>
      <c r="N177" s="194"/>
      <c r="O177" s="194"/>
      <c r="P177" s="195">
        <f>SUM(P178:P180)</f>
        <v>0</v>
      </c>
      <c r="Q177" s="194"/>
      <c r="R177" s="195">
        <f>SUM(R178:R180)</f>
        <v>2.1518896890299999</v>
      </c>
      <c r="S177" s="194"/>
      <c r="T177" s="196">
        <f>SUM(T178:T180)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189" t="s">
        <v>87</v>
      </c>
      <c r="AT177" s="197" t="s">
        <v>79</v>
      </c>
      <c r="AU177" s="197" t="s">
        <v>87</v>
      </c>
      <c r="AY177" s="189" t="s">
        <v>166</v>
      </c>
      <c r="BK177" s="198">
        <f>SUM(BK178:BK180)</f>
        <v>0</v>
      </c>
    </row>
    <row r="178" s="2" customFormat="1" ht="33" customHeight="1">
      <c r="A178" s="34"/>
      <c r="B178" s="165"/>
      <c r="C178" s="201" t="s">
        <v>312</v>
      </c>
      <c r="D178" s="201" t="s">
        <v>168</v>
      </c>
      <c r="E178" s="202" t="s">
        <v>313</v>
      </c>
      <c r="F178" s="203" t="s">
        <v>314</v>
      </c>
      <c r="G178" s="204" t="s">
        <v>205</v>
      </c>
      <c r="H178" s="205">
        <v>0.70099999999999996</v>
      </c>
      <c r="I178" s="206"/>
      <c r="J178" s="207">
        <f>ROUND(I178*H178,2)</f>
        <v>0</v>
      </c>
      <c r="K178" s="208"/>
      <c r="L178" s="35"/>
      <c r="M178" s="209" t="s">
        <v>1</v>
      </c>
      <c r="N178" s="210" t="s">
        <v>46</v>
      </c>
      <c r="O178" s="78"/>
      <c r="P178" s="211">
        <f>O178*H178</f>
        <v>0</v>
      </c>
      <c r="Q178" s="211">
        <v>1.8907799999999999</v>
      </c>
      <c r="R178" s="211">
        <f>Q178*H178</f>
        <v>1.3254367799999998</v>
      </c>
      <c r="S178" s="211">
        <v>0</v>
      </c>
      <c r="T178" s="212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13" t="s">
        <v>172</v>
      </c>
      <c r="AT178" s="213" t="s">
        <v>168</v>
      </c>
      <c r="AU178" s="213" t="s">
        <v>93</v>
      </c>
      <c r="AY178" s="15" t="s">
        <v>166</v>
      </c>
      <c r="BE178" s="214">
        <f>IF(N178="základná",J178,0)</f>
        <v>0</v>
      </c>
      <c r="BF178" s="214">
        <f>IF(N178="znížená",J178,0)</f>
        <v>0</v>
      </c>
      <c r="BG178" s="214">
        <f>IF(N178="zákl. prenesená",J178,0)</f>
        <v>0</v>
      </c>
      <c r="BH178" s="214">
        <f>IF(N178="zníž. prenesená",J178,0)</f>
        <v>0</v>
      </c>
      <c r="BI178" s="214">
        <f>IF(N178="nulová",J178,0)</f>
        <v>0</v>
      </c>
      <c r="BJ178" s="15" t="s">
        <v>93</v>
      </c>
      <c r="BK178" s="214">
        <f>ROUND(I178*H178,2)</f>
        <v>0</v>
      </c>
      <c r="BL178" s="15" t="s">
        <v>172</v>
      </c>
      <c r="BM178" s="213" t="s">
        <v>315</v>
      </c>
    </row>
    <row r="179" s="2" customFormat="1" ht="24.15" customHeight="1">
      <c r="A179" s="34"/>
      <c r="B179" s="165"/>
      <c r="C179" s="201" t="s">
        <v>316</v>
      </c>
      <c r="D179" s="201" t="s">
        <v>168</v>
      </c>
      <c r="E179" s="202" t="s">
        <v>317</v>
      </c>
      <c r="F179" s="203" t="s">
        <v>318</v>
      </c>
      <c r="G179" s="204" t="s">
        <v>205</v>
      </c>
      <c r="H179" s="205">
        <v>0.374</v>
      </c>
      <c r="I179" s="206"/>
      <c r="J179" s="207">
        <f>ROUND(I179*H179,2)</f>
        <v>0</v>
      </c>
      <c r="K179" s="208"/>
      <c r="L179" s="35"/>
      <c r="M179" s="209" t="s">
        <v>1</v>
      </c>
      <c r="N179" s="210" t="s">
        <v>46</v>
      </c>
      <c r="O179" s="78"/>
      <c r="P179" s="211">
        <f>O179*H179</f>
        <v>0</v>
      </c>
      <c r="Q179" s="211">
        <v>2.2031399999999999</v>
      </c>
      <c r="R179" s="211">
        <f>Q179*H179</f>
        <v>0.82397435999999991</v>
      </c>
      <c r="S179" s="211">
        <v>0</v>
      </c>
      <c r="T179" s="212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13" t="s">
        <v>172</v>
      </c>
      <c r="AT179" s="213" t="s">
        <v>168</v>
      </c>
      <c r="AU179" s="213" t="s">
        <v>93</v>
      </c>
      <c r="AY179" s="15" t="s">
        <v>166</v>
      </c>
      <c r="BE179" s="214">
        <f>IF(N179="základná",J179,0)</f>
        <v>0</v>
      </c>
      <c r="BF179" s="214">
        <f>IF(N179="znížená",J179,0)</f>
        <v>0</v>
      </c>
      <c r="BG179" s="214">
        <f>IF(N179="zákl. prenesená",J179,0)</f>
        <v>0</v>
      </c>
      <c r="BH179" s="214">
        <f>IF(N179="zníž. prenesená",J179,0)</f>
        <v>0</v>
      </c>
      <c r="BI179" s="214">
        <f>IF(N179="nulová",J179,0)</f>
        <v>0</v>
      </c>
      <c r="BJ179" s="15" t="s">
        <v>93</v>
      </c>
      <c r="BK179" s="214">
        <f>ROUND(I179*H179,2)</f>
        <v>0</v>
      </c>
      <c r="BL179" s="15" t="s">
        <v>172</v>
      </c>
      <c r="BM179" s="213" t="s">
        <v>319</v>
      </c>
    </row>
    <row r="180" s="2" customFormat="1" ht="33" customHeight="1">
      <c r="A180" s="34"/>
      <c r="B180" s="165"/>
      <c r="C180" s="201" t="s">
        <v>320</v>
      </c>
      <c r="D180" s="201" t="s">
        <v>168</v>
      </c>
      <c r="E180" s="202" t="s">
        <v>321</v>
      </c>
      <c r="F180" s="203" t="s">
        <v>322</v>
      </c>
      <c r="G180" s="204" t="s">
        <v>182</v>
      </c>
      <c r="H180" s="205">
        <v>0.61299999999999999</v>
      </c>
      <c r="I180" s="206"/>
      <c r="J180" s="207">
        <f>ROUND(I180*H180,2)</f>
        <v>0</v>
      </c>
      <c r="K180" s="208"/>
      <c r="L180" s="35"/>
      <c r="M180" s="209" t="s">
        <v>1</v>
      </c>
      <c r="N180" s="210" t="s">
        <v>46</v>
      </c>
      <c r="O180" s="78"/>
      <c r="P180" s="211">
        <f>O180*H180</f>
        <v>0</v>
      </c>
      <c r="Q180" s="211">
        <v>0.0040433099999999996</v>
      </c>
      <c r="R180" s="211">
        <f>Q180*H180</f>
        <v>0.0024785490299999999</v>
      </c>
      <c r="S180" s="211">
        <v>0</v>
      </c>
      <c r="T180" s="212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213" t="s">
        <v>172</v>
      </c>
      <c r="AT180" s="213" t="s">
        <v>168</v>
      </c>
      <c r="AU180" s="213" t="s">
        <v>93</v>
      </c>
      <c r="AY180" s="15" t="s">
        <v>166</v>
      </c>
      <c r="BE180" s="214">
        <f>IF(N180="základná",J180,0)</f>
        <v>0</v>
      </c>
      <c r="BF180" s="214">
        <f>IF(N180="znížená",J180,0)</f>
        <v>0</v>
      </c>
      <c r="BG180" s="214">
        <f>IF(N180="zákl. prenesená",J180,0)</f>
        <v>0</v>
      </c>
      <c r="BH180" s="214">
        <f>IF(N180="zníž. prenesená",J180,0)</f>
        <v>0</v>
      </c>
      <c r="BI180" s="214">
        <f>IF(N180="nulová",J180,0)</f>
        <v>0</v>
      </c>
      <c r="BJ180" s="15" t="s">
        <v>93</v>
      </c>
      <c r="BK180" s="214">
        <f>ROUND(I180*H180,2)</f>
        <v>0</v>
      </c>
      <c r="BL180" s="15" t="s">
        <v>172</v>
      </c>
      <c r="BM180" s="213" t="s">
        <v>323</v>
      </c>
    </row>
    <row r="181" s="12" customFormat="1" ht="22.8" customHeight="1">
      <c r="A181" s="12"/>
      <c r="B181" s="188"/>
      <c r="C181" s="12"/>
      <c r="D181" s="189" t="s">
        <v>79</v>
      </c>
      <c r="E181" s="199" t="s">
        <v>184</v>
      </c>
      <c r="F181" s="199" t="s">
        <v>324</v>
      </c>
      <c r="G181" s="12"/>
      <c r="H181" s="12"/>
      <c r="I181" s="191"/>
      <c r="J181" s="200">
        <f>BK181</f>
        <v>0</v>
      </c>
      <c r="K181" s="12"/>
      <c r="L181" s="188"/>
      <c r="M181" s="193"/>
      <c r="N181" s="194"/>
      <c r="O181" s="194"/>
      <c r="P181" s="195">
        <f>SUM(P182:P187)</f>
        <v>0</v>
      </c>
      <c r="Q181" s="194"/>
      <c r="R181" s="195">
        <f>SUM(R182:R187)</f>
        <v>4.2105600000000001</v>
      </c>
      <c r="S181" s="194"/>
      <c r="T181" s="196">
        <f>SUM(T182:T187)</f>
        <v>0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189" t="s">
        <v>87</v>
      </c>
      <c r="AT181" s="197" t="s">
        <v>79</v>
      </c>
      <c r="AU181" s="197" t="s">
        <v>87</v>
      </c>
      <c r="AY181" s="189" t="s">
        <v>166</v>
      </c>
      <c r="BK181" s="198">
        <f>SUM(BK182:BK187)</f>
        <v>0</v>
      </c>
    </row>
    <row r="182" s="2" customFormat="1" ht="33" customHeight="1">
      <c r="A182" s="34"/>
      <c r="B182" s="165"/>
      <c r="C182" s="201" t="s">
        <v>325</v>
      </c>
      <c r="D182" s="201" t="s">
        <v>168</v>
      </c>
      <c r="E182" s="202" t="s">
        <v>326</v>
      </c>
      <c r="F182" s="203" t="s">
        <v>327</v>
      </c>
      <c r="G182" s="204" t="s">
        <v>182</v>
      </c>
      <c r="H182" s="205">
        <v>4</v>
      </c>
      <c r="I182" s="206"/>
      <c r="J182" s="207">
        <f>ROUND(I182*H182,2)</f>
        <v>0</v>
      </c>
      <c r="K182" s="208"/>
      <c r="L182" s="35"/>
      <c r="M182" s="209" t="s">
        <v>1</v>
      </c>
      <c r="N182" s="210" t="s">
        <v>46</v>
      </c>
      <c r="O182" s="78"/>
      <c r="P182" s="211">
        <f>O182*H182</f>
        <v>0</v>
      </c>
      <c r="Q182" s="211">
        <v>0.36432999999999999</v>
      </c>
      <c r="R182" s="211">
        <f>Q182*H182</f>
        <v>1.45732</v>
      </c>
      <c r="S182" s="211">
        <v>0</v>
      </c>
      <c r="T182" s="212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13" t="s">
        <v>172</v>
      </c>
      <c r="AT182" s="213" t="s">
        <v>168</v>
      </c>
      <c r="AU182" s="213" t="s">
        <v>93</v>
      </c>
      <c r="AY182" s="15" t="s">
        <v>166</v>
      </c>
      <c r="BE182" s="214">
        <f>IF(N182="základná",J182,0)</f>
        <v>0</v>
      </c>
      <c r="BF182" s="214">
        <f>IF(N182="znížená",J182,0)</f>
        <v>0</v>
      </c>
      <c r="BG182" s="214">
        <f>IF(N182="zákl. prenesená",J182,0)</f>
        <v>0</v>
      </c>
      <c r="BH182" s="214">
        <f>IF(N182="zníž. prenesená",J182,0)</f>
        <v>0</v>
      </c>
      <c r="BI182" s="214">
        <f>IF(N182="nulová",J182,0)</f>
        <v>0</v>
      </c>
      <c r="BJ182" s="15" t="s">
        <v>93</v>
      </c>
      <c r="BK182" s="214">
        <f>ROUND(I182*H182,2)</f>
        <v>0</v>
      </c>
      <c r="BL182" s="15" t="s">
        <v>172</v>
      </c>
      <c r="BM182" s="213" t="s">
        <v>328</v>
      </c>
    </row>
    <row r="183" s="2" customFormat="1" ht="24.15" customHeight="1">
      <c r="A183" s="34"/>
      <c r="B183" s="165"/>
      <c r="C183" s="201" t="s">
        <v>329</v>
      </c>
      <c r="D183" s="201" t="s">
        <v>168</v>
      </c>
      <c r="E183" s="202" t="s">
        <v>330</v>
      </c>
      <c r="F183" s="203" t="s">
        <v>331</v>
      </c>
      <c r="G183" s="204" t="s">
        <v>182</v>
      </c>
      <c r="H183" s="205">
        <v>4</v>
      </c>
      <c r="I183" s="206"/>
      <c r="J183" s="207">
        <f>ROUND(I183*H183,2)</f>
        <v>0</v>
      </c>
      <c r="K183" s="208"/>
      <c r="L183" s="35"/>
      <c r="M183" s="209" t="s">
        <v>1</v>
      </c>
      <c r="N183" s="210" t="s">
        <v>46</v>
      </c>
      <c r="O183" s="78"/>
      <c r="P183" s="211">
        <f>O183*H183</f>
        <v>0</v>
      </c>
      <c r="Q183" s="211">
        <v>0.37080000000000002</v>
      </c>
      <c r="R183" s="211">
        <f>Q183*H183</f>
        <v>1.4832000000000001</v>
      </c>
      <c r="S183" s="211">
        <v>0</v>
      </c>
      <c r="T183" s="212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213" t="s">
        <v>172</v>
      </c>
      <c r="AT183" s="213" t="s">
        <v>168</v>
      </c>
      <c r="AU183" s="213" t="s">
        <v>93</v>
      </c>
      <c r="AY183" s="15" t="s">
        <v>166</v>
      </c>
      <c r="BE183" s="214">
        <f>IF(N183="základná",J183,0)</f>
        <v>0</v>
      </c>
      <c r="BF183" s="214">
        <f>IF(N183="znížená",J183,0)</f>
        <v>0</v>
      </c>
      <c r="BG183" s="214">
        <f>IF(N183="zákl. prenesená",J183,0)</f>
        <v>0</v>
      </c>
      <c r="BH183" s="214">
        <f>IF(N183="zníž. prenesená",J183,0)</f>
        <v>0</v>
      </c>
      <c r="BI183" s="214">
        <f>IF(N183="nulová",J183,0)</f>
        <v>0</v>
      </c>
      <c r="BJ183" s="15" t="s">
        <v>93</v>
      </c>
      <c r="BK183" s="214">
        <f>ROUND(I183*H183,2)</f>
        <v>0</v>
      </c>
      <c r="BL183" s="15" t="s">
        <v>172</v>
      </c>
      <c r="BM183" s="213" t="s">
        <v>332</v>
      </c>
    </row>
    <row r="184" s="2" customFormat="1" ht="33" customHeight="1">
      <c r="A184" s="34"/>
      <c r="B184" s="165"/>
      <c r="C184" s="201" t="s">
        <v>333</v>
      </c>
      <c r="D184" s="201" t="s">
        <v>168</v>
      </c>
      <c r="E184" s="202" t="s">
        <v>334</v>
      </c>
      <c r="F184" s="203" t="s">
        <v>335</v>
      </c>
      <c r="G184" s="204" t="s">
        <v>182</v>
      </c>
      <c r="H184" s="205">
        <v>4</v>
      </c>
      <c r="I184" s="206"/>
      <c r="J184" s="207">
        <f>ROUND(I184*H184,2)</f>
        <v>0</v>
      </c>
      <c r="K184" s="208"/>
      <c r="L184" s="35"/>
      <c r="M184" s="209" t="s">
        <v>1</v>
      </c>
      <c r="N184" s="210" t="s">
        <v>46</v>
      </c>
      <c r="O184" s="78"/>
      <c r="P184" s="211">
        <f>O184*H184</f>
        <v>0</v>
      </c>
      <c r="Q184" s="211">
        <v>0.0058100000000000001</v>
      </c>
      <c r="R184" s="211">
        <f>Q184*H184</f>
        <v>0.02324</v>
      </c>
      <c r="S184" s="211">
        <v>0</v>
      </c>
      <c r="T184" s="212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213" t="s">
        <v>172</v>
      </c>
      <c r="AT184" s="213" t="s">
        <v>168</v>
      </c>
      <c r="AU184" s="213" t="s">
        <v>93</v>
      </c>
      <c r="AY184" s="15" t="s">
        <v>166</v>
      </c>
      <c r="BE184" s="214">
        <f>IF(N184="základná",J184,0)</f>
        <v>0</v>
      </c>
      <c r="BF184" s="214">
        <f>IF(N184="znížená",J184,0)</f>
        <v>0</v>
      </c>
      <c r="BG184" s="214">
        <f>IF(N184="zákl. prenesená",J184,0)</f>
        <v>0</v>
      </c>
      <c r="BH184" s="214">
        <f>IF(N184="zníž. prenesená",J184,0)</f>
        <v>0</v>
      </c>
      <c r="BI184" s="214">
        <f>IF(N184="nulová",J184,0)</f>
        <v>0</v>
      </c>
      <c r="BJ184" s="15" t="s">
        <v>93</v>
      </c>
      <c r="BK184" s="214">
        <f>ROUND(I184*H184,2)</f>
        <v>0</v>
      </c>
      <c r="BL184" s="15" t="s">
        <v>172</v>
      </c>
      <c r="BM184" s="213" t="s">
        <v>336</v>
      </c>
    </row>
    <row r="185" s="2" customFormat="1" ht="33" customHeight="1">
      <c r="A185" s="34"/>
      <c r="B185" s="165"/>
      <c r="C185" s="201" t="s">
        <v>337</v>
      </c>
      <c r="D185" s="201" t="s">
        <v>168</v>
      </c>
      <c r="E185" s="202" t="s">
        <v>338</v>
      </c>
      <c r="F185" s="203" t="s">
        <v>339</v>
      </c>
      <c r="G185" s="204" t="s">
        <v>182</v>
      </c>
      <c r="H185" s="205">
        <v>4</v>
      </c>
      <c r="I185" s="206"/>
      <c r="J185" s="207">
        <f>ROUND(I185*H185,2)</f>
        <v>0</v>
      </c>
      <c r="K185" s="208"/>
      <c r="L185" s="35"/>
      <c r="M185" s="209" t="s">
        <v>1</v>
      </c>
      <c r="N185" s="210" t="s">
        <v>46</v>
      </c>
      <c r="O185" s="78"/>
      <c r="P185" s="211">
        <f>O185*H185</f>
        <v>0</v>
      </c>
      <c r="Q185" s="211">
        <v>0.00051000000000000004</v>
      </c>
      <c r="R185" s="211">
        <f>Q185*H185</f>
        <v>0.0020400000000000001</v>
      </c>
      <c r="S185" s="211">
        <v>0</v>
      </c>
      <c r="T185" s="212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13" t="s">
        <v>172</v>
      </c>
      <c r="AT185" s="213" t="s">
        <v>168</v>
      </c>
      <c r="AU185" s="213" t="s">
        <v>93</v>
      </c>
      <c r="AY185" s="15" t="s">
        <v>166</v>
      </c>
      <c r="BE185" s="214">
        <f>IF(N185="základná",J185,0)</f>
        <v>0</v>
      </c>
      <c r="BF185" s="214">
        <f>IF(N185="znížená",J185,0)</f>
        <v>0</v>
      </c>
      <c r="BG185" s="214">
        <f>IF(N185="zákl. prenesená",J185,0)</f>
        <v>0</v>
      </c>
      <c r="BH185" s="214">
        <f>IF(N185="zníž. prenesená",J185,0)</f>
        <v>0</v>
      </c>
      <c r="BI185" s="214">
        <f>IF(N185="nulová",J185,0)</f>
        <v>0</v>
      </c>
      <c r="BJ185" s="15" t="s">
        <v>93</v>
      </c>
      <c r="BK185" s="214">
        <f>ROUND(I185*H185,2)</f>
        <v>0</v>
      </c>
      <c r="BL185" s="15" t="s">
        <v>172</v>
      </c>
      <c r="BM185" s="213" t="s">
        <v>340</v>
      </c>
    </row>
    <row r="186" s="2" customFormat="1" ht="33" customHeight="1">
      <c r="A186" s="34"/>
      <c r="B186" s="165"/>
      <c r="C186" s="201" t="s">
        <v>341</v>
      </c>
      <c r="D186" s="201" t="s">
        <v>168</v>
      </c>
      <c r="E186" s="202" t="s">
        <v>342</v>
      </c>
      <c r="F186" s="203" t="s">
        <v>343</v>
      </c>
      <c r="G186" s="204" t="s">
        <v>182</v>
      </c>
      <c r="H186" s="205">
        <v>4</v>
      </c>
      <c r="I186" s="206"/>
      <c r="J186" s="207">
        <f>ROUND(I186*H186,2)</f>
        <v>0</v>
      </c>
      <c r="K186" s="208"/>
      <c r="L186" s="35"/>
      <c r="M186" s="209" t="s">
        <v>1</v>
      </c>
      <c r="N186" s="210" t="s">
        <v>46</v>
      </c>
      <c r="O186" s="78"/>
      <c r="P186" s="211">
        <f>O186*H186</f>
        <v>0</v>
      </c>
      <c r="Q186" s="211">
        <v>0.10373</v>
      </c>
      <c r="R186" s="211">
        <f>Q186*H186</f>
        <v>0.41492000000000001</v>
      </c>
      <c r="S186" s="211">
        <v>0</v>
      </c>
      <c r="T186" s="212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213" t="s">
        <v>172</v>
      </c>
      <c r="AT186" s="213" t="s">
        <v>168</v>
      </c>
      <c r="AU186" s="213" t="s">
        <v>93</v>
      </c>
      <c r="AY186" s="15" t="s">
        <v>166</v>
      </c>
      <c r="BE186" s="214">
        <f>IF(N186="základná",J186,0)</f>
        <v>0</v>
      </c>
      <c r="BF186" s="214">
        <f>IF(N186="znížená",J186,0)</f>
        <v>0</v>
      </c>
      <c r="BG186" s="214">
        <f>IF(N186="zákl. prenesená",J186,0)</f>
        <v>0</v>
      </c>
      <c r="BH186" s="214">
        <f>IF(N186="zníž. prenesená",J186,0)</f>
        <v>0</v>
      </c>
      <c r="BI186" s="214">
        <f>IF(N186="nulová",J186,0)</f>
        <v>0</v>
      </c>
      <c r="BJ186" s="15" t="s">
        <v>93</v>
      </c>
      <c r="BK186" s="214">
        <f>ROUND(I186*H186,2)</f>
        <v>0</v>
      </c>
      <c r="BL186" s="15" t="s">
        <v>172</v>
      </c>
      <c r="BM186" s="213" t="s">
        <v>344</v>
      </c>
    </row>
    <row r="187" s="2" customFormat="1" ht="33" customHeight="1">
      <c r="A187" s="34"/>
      <c r="B187" s="165"/>
      <c r="C187" s="201" t="s">
        <v>345</v>
      </c>
      <c r="D187" s="201" t="s">
        <v>168</v>
      </c>
      <c r="E187" s="202" t="s">
        <v>346</v>
      </c>
      <c r="F187" s="203" t="s">
        <v>347</v>
      </c>
      <c r="G187" s="204" t="s">
        <v>182</v>
      </c>
      <c r="H187" s="205">
        <v>4</v>
      </c>
      <c r="I187" s="206"/>
      <c r="J187" s="207">
        <f>ROUND(I187*H187,2)</f>
        <v>0</v>
      </c>
      <c r="K187" s="208"/>
      <c r="L187" s="35"/>
      <c r="M187" s="209" t="s">
        <v>1</v>
      </c>
      <c r="N187" s="210" t="s">
        <v>46</v>
      </c>
      <c r="O187" s="78"/>
      <c r="P187" s="211">
        <f>O187*H187</f>
        <v>0</v>
      </c>
      <c r="Q187" s="211">
        <v>0.20746000000000001</v>
      </c>
      <c r="R187" s="211">
        <f>Q187*H187</f>
        <v>0.82984000000000002</v>
      </c>
      <c r="S187" s="211">
        <v>0</v>
      </c>
      <c r="T187" s="212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213" t="s">
        <v>172</v>
      </c>
      <c r="AT187" s="213" t="s">
        <v>168</v>
      </c>
      <c r="AU187" s="213" t="s">
        <v>93</v>
      </c>
      <c r="AY187" s="15" t="s">
        <v>166</v>
      </c>
      <c r="BE187" s="214">
        <f>IF(N187="základná",J187,0)</f>
        <v>0</v>
      </c>
      <c r="BF187" s="214">
        <f>IF(N187="znížená",J187,0)</f>
        <v>0</v>
      </c>
      <c r="BG187" s="214">
        <f>IF(N187="zákl. prenesená",J187,0)</f>
        <v>0</v>
      </c>
      <c r="BH187" s="214">
        <f>IF(N187="zníž. prenesená",J187,0)</f>
        <v>0</v>
      </c>
      <c r="BI187" s="214">
        <f>IF(N187="nulová",J187,0)</f>
        <v>0</v>
      </c>
      <c r="BJ187" s="15" t="s">
        <v>93</v>
      </c>
      <c r="BK187" s="214">
        <f>ROUND(I187*H187,2)</f>
        <v>0</v>
      </c>
      <c r="BL187" s="15" t="s">
        <v>172</v>
      </c>
      <c r="BM187" s="213" t="s">
        <v>348</v>
      </c>
    </row>
    <row r="188" s="12" customFormat="1" ht="22.8" customHeight="1">
      <c r="A188" s="12"/>
      <c r="B188" s="188"/>
      <c r="C188" s="12"/>
      <c r="D188" s="189" t="s">
        <v>79</v>
      </c>
      <c r="E188" s="199" t="s">
        <v>188</v>
      </c>
      <c r="F188" s="199" t="s">
        <v>349</v>
      </c>
      <c r="G188" s="12"/>
      <c r="H188" s="12"/>
      <c r="I188" s="191"/>
      <c r="J188" s="200">
        <f>BK188</f>
        <v>0</v>
      </c>
      <c r="K188" s="12"/>
      <c r="L188" s="188"/>
      <c r="M188" s="193"/>
      <c r="N188" s="194"/>
      <c r="O188" s="194"/>
      <c r="P188" s="195">
        <f>P189</f>
        <v>0</v>
      </c>
      <c r="Q188" s="194"/>
      <c r="R188" s="195">
        <f>R189</f>
        <v>1.6662913260000001</v>
      </c>
      <c r="S188" s="194"/>
      <c r="T188" s="196">
        <f>T189</f>
        <v>0</v>
      </c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R188" s="189" t="s">
        <v>87</v>
      </c>
      <c r="AT188" s="197" t="s">
        <v>79</v>
      </c>
      <c r="AU188" s="197" t="s">
        <v>87</v>
      </c>
      <c r="AY188" s="189" t="s">
        <v>166</v>
      </c>
      <c r="BK188" s="198">
        <f>BK189</f>
        <v>0</v>
      </c>
    </row>
    <row r="189" s="2" customFormat="1" ht="33" customHeight="1">
      <c r="A189" s="34"/>
      <c r="B189" s="165"/>
      <c r="C189" s="201" t="s">
        <v>350</v>
      </c>
      <c r="D189" s="201" t="s">
        <v>168</v>
      </c>
      <c r="E189" s="202" t="s">
        <v>351</v>
      </c>
      <c r="F189" s="203" t="s">
        <v>352</v>
      </c>
      <c r="G189" s="204" t="s">
        <v>205</v>
      </c>
      <c r="H189" s="205">
        <v>0.59999999999999998</v>
      </c>
      <c r="I189" s="206"/>
      <c r="J189" s="207">
        <f>ROUND(I189*H189,2)</f>
        <v>0</v>
      </c>
      <c r="K189" s="208"/>
      <c r="L189" s="35"/>
      <c r="M189" s="209" t="s">
        <v>1</v>
      </c>
      <c r="N189" s="210" t="s">
        <v>46</v>
      </c>
      <c r="O189" s="78"/>
      <c r="P189" s="211">
        <f>O189*H189</f>
        <v>0</v>
      </c>
      <c r="Q189" s="211">
        <v>2.7771522100000001</v>
      </c>
      <c r="R189" s="211">
        <f>Q189*H189</f>
        <v>1.6662913260000001</v>
      </c>
      <c r="S189" s="211">
        <v>0</v>
      </c>
      <c r="T189" s="212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13" t="s">
        <v>172</v>
      </c>
      <c r="AT189" s="213" t="s">
        <v>168</v>
      </c>
      <c r="AU189" s="213" t="s">
        <v>93</v>
      </c>
      <c r="AY189" s="15" t="s">
        <v>166</v>
      </c>
      <c r="BE189" s="214">
        <f>IF(N189="základná",J189,0)</f>
        <v>0</v>
      </c>
      <c r="BF189" s="214">
        <f>IF(N189="znížená",J189,0)</f>
        <v>0</v>
      </c>
      <c r="BG189" s="214">
        <f>IF(N189="zákl. prenesená",J189,0)</f>
        <v>0</v>
      </c>
      <c r="BH189" s="214">
        <f>IF(N189="zníž. prenesená",J189,0)</f>
        <v>0</v>
      </c>
      <c r="BI189" s="214">
        <f>IF(N189="nulová",J189,0)</f>
        <v>0</v>
      </c>
      <c r="BJ189" s="15" t="s">
        <v>93</v>
      </c>
      <c r="BK189" s="214">
        <f>ROUND(I189*H189,2)</f>
        <v>0</v>
      </c>
      <c r="BL189" s="15" t="s">
        <v>172</v>
      </c>
      <c r="BM189" s="213" t="s">
        <v>353</v>
      </c>
    </row>
    <row r="190" s="12" customFormat="1" ht="22.8" customHeight="1">
      <c r="A190" s="12"/>
      <c r="B190" s="188"/>
      <c r="C190" s="12"/>
      <c r="D190" s="189" t="s">
        <v>79</v>
      </c>
      <c r="E190" s="199" t="s">
        <v>197</v>
      </c>
      <c r="F190" s="199" t="s">
        <v>354</v>
      </c>
      <c r="G190" s="12"/>
      <c r="H190" s="12"/>
      <c r="I190" s="191"/>
      <c r="J190" s="200">
        <f>BK190</f>
        <v>0</v>
      </c>
      <c r="K190" s="12"/>
      <c r="L190" s="188"/>
      <c r="M190" s="193"/>
      <c r="N190" s="194"/>
      <c r="O190" s="194"/>
      <c r="P190" s="195">
        <f>SUM(P191:P193)</f>
        <v>0</v>
      </c>
      <c r="Q190" s="194"/>
      <c r="R190" s="195">
        <f>SUM(R191:R193)</f>
        <v>0.00141</v>
      </c>
      <c r="S190" s="194"/>
      <c r="T190" s="196">
        <f>SUM(T191:T193)</f>
        <v>0</v>
      </c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R190" s="189" t="s">
        <v>87</v>
      </c>
      <c r="AT190" s="197" t="s">
        <v>79</v>
      </c>
      <c r="AU190" s="197" t="s">
        <v>87</v>
      </c>
      <c r="AY190" s="189" t="s">
        <v>166</v>
      </c>
      <c r="BK190" s="198">
        <f>SUM(BK191:BK193)</f>
        <v>0</v>
      </c>
    </row>
    <row r="191" s="2" customFormat="1" ht="16.5" customHeight="1">
      <c r="A191" s="34"/>
      <c r="B191" s="165"/>
      <c r="C191" s="201" t="s">
        <v>355</v>
      </c>
      <c r="D191" s="201" t="s">
        <v>168</v>
      </c>
      <c r="E191" s="202" t="s">
        <v>356</v>
      </c>
      <c r="F191" s="203" t="s">
        <v>357</v>
      </c>
      <c r="G191" s="204" t="s">
        <v>171</v>
      </c>
      <c r="H191" s="205">
        <v>1</v>
      </c>
      <c r="I191" s="206"/>
      <c r="J191" s="207">
        <f>ROUND(I191*H191,2)</f>
        <v>0</v>
      </c>
      <c r="K191" s="208"/>
      <c r="L191" s="35"/>
      <c r="M191" s="209" t="s">
        <v>1</v>
      </c>
      <c r="N191" s="210" t="s">
        <v>46</v>
      </c>
      <c r="O191" s="78"/>
      <c r="P191" s="211">
        <f>O191*H191</f>
        <v>0</v>
      </c>
      <c r="Q191" s="211">
        <v>0.00010000000000000001</v>
      </c>
      <c r="R191" s="211">
        <f>Q191*H191</f>
        <v>0.00010000000000000001</v>
      </c>
      <c r="S191" s="211">
        <v>0</v>
      </c>
      <c r="T191" s="212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13" t="s">
        <v>172</v>
      </c>
      <c r="AT191" s="213" t="s">
        <v>168</v>
      </c>
      <c r="AU191" s="213" t="s">
        <v>93</v>
      </c>
      <c r="AY191" s="15" t="s">
        <v>166</v>
      </c>
      <c r="BE191" s="214">
        <f>IF(N191="základná",J191,0)</f>
        <v>0</v>
      </c>
      <c r="BF191" s="214">
        <f>IF(N191="znížená",J191,0)</f>
        <v>0</v>
      </c>
      <c r="BG191" s="214">
        <f>IF(N191="zákl. prenesená",J191,0)</f>
        <v>0</v>
      </c>
      <c r="BH191" s="214">
        <f>IF(N191="zníž. prenesená",J191,0)</f>
        <v>0</v>
      </c>
      <c r="BI191" s="214">
        <f>IF(N191="nulová",J191,0)</f>
        <v>0</v>
      </c>
      <c r="BJ191" s="15" t="s">
        <v>93</v>
      </c>
      <c r="BK191" s="214">
        <f>ROUND(I191*H191,2)</f>
        <v>0</v>
      </c>
      <c r="BL191" s="15" t="s">
        <v>172</v>
      </c>
      <c r="BM191" s="213" t="s">
        <v>358</v>
      </c>
    </row>
    <row r="192" s="2" customFormat="1" ht="16.5" customHeight="1">
      <c r="A192" s="34"/>
      <c r="B192" s="165"/>
      <c r="C192" s="215" t="s">
        <v>359</v>
      </c>
      <c r="D192" s="215" t="s">
        <v>259</v>
      </c>
      <c r="E192" s="216" t="s">
        <v>360</v>
      </c>
      <c r="F192" s="217" t="s">
        <v>361</v>
      </c>
      <c r="G192" s="218" t="s">
        <v>171</v>
      </c>
      <c r="H192" s="219">
        <v>1</v>
      </c>
      <c r="I192" s="220"/>
      <c r="J192" s="221">
        <f>ROUND(I192*H192,2)</f>
        <v>0</v>
      </c>
      <c r="K192" s="222"/>
      <c r="L192" s="223"/>
      <c r="M192" s="224" t="s">
        <v>1</v>
      </c>
      <c r="N192" s="225" t="s">
        <v>46</v>
      </c>
      <c r="O192" s="78"/>
      <c r="P192" s="211">
        <f>O192*H192</f>
        <v>0</v>
      </c>
      <c r="Q192" s="211">
        <v>0.00131</v>
      </c>
      <c r="R192" s="211">
        <f>Q192*H192</f>
        <v>0.00131</v>
      </c>
      <c r="S192" s="211">
        <v>0</v>
      </c>
      <c r="T192" s="212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213" t="s">
        <v>197</v>
      </c>
      <c r="AT192" s="213" t="s">
        <v>259</v>
      </c>
      <c r="AU192" s="213" t="s">
        <v>93</v>
      </c>
      <c r="AY192" s="15" t="s">
        <v>166</v>
      </c>
      <c r="BE192" s="214">
        <f>IF(N192="základná",J192,0)</f>
        <v>0</v>
      </c>
      <c r="BF192" s="214">
        <f>IF(N192="znížená",J192,0)</f>
        <v>0</v>
      </c>
      <c r="BG192" s="214">
        <f>IF(N192="zákl. prenesená",J192,0)</f>
        <v>0</v>
      </c>
      <c r="BH192" s="214">
        <f>IF(N192="zníž. prenesená",J192,0)</f>
        <v>0</v>
      </c>
      <c r="BI192" s="214">
        <f>IF(N192="nulová",J192,0)</f>
        <v>0</v>
      </c>
      <c r="BJ192" s="15" t="s">
        <v>93</v>
      </c>
      <c r="BK192" s="214">
        <f>ROUND(I192*H192,2)</f>
        <v>0</v>
      </c>
      <c r="BL192" s="15" t="s">
        <v>172</v>
      </c>
      <c r="BM192" s="213" t="s">
        <v>362</v>
      </c>
    </row>
    <row r="193" s="2" customFormat="1" ht="33" customHeight="1">
      <c r="A193" s="34"/>
      <c r="B193" s="165"/>
      <c r="C193" s="201" t="s">
        <v>363</v>
      </c>
      <c r="D193" s="201" t="s">
        <v>168</v>
      </c>
      <c r="E193" s="202" t="s">
        <v>364</v>
      </c>
      <c r="F193" s="203" t="s">
        <v>365</v>
      </c>
      <c r="G193" s="204" t="s">
        <v>366</v>
      </c>
      <c r="H193" s="205">
        <v>1</v>
      </c>
      <c r="I193" s="206"/>
      <c r="J193" s="207">
        <f>ROUND(I193*H193,2)</f>
        <v>0</v>
      </c>
      <c r="K193" s="208"/>
      <c r="L193" s="35"/>
      <c r="M193" s="209" t="s">
        <v>1</v>
      </c>
      <c r="N193" s="210" t="s">
        <v>46</v>
      </c>
      <c r="O193" s="78"/>
      <c r="P193" s="211">
        <f>O193*H193</f>
        <v>0</v>
      </c>
      <c r="Q193" s="211">
        <v>0</v>
      </c>
      <c r="R193" s="211">
        <f>Q193*H193</f>
        <v>0</v>
      </c>
      <c r="S193" s="211">
        <v>0</v>
      </c>
      <c r="T193" s="212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213" t="s">
        <v>172</v>
      </c>
      <c r="AT193" s="213" t="s">
        <v>168</v>
      </c>
      <c r="AU193" s="213" t="s">
        <v>93</v>
      </c>
      <c r="AY193" s="15" t="s">
        <v>166</v>
      </c>
      <c r="BE193" s="214">
        <f>IF(N193="základná",J193,0)</f>
        <v>0</v>
      </c>
      <c r="BF193" s="214">
        <f>IF(N193="znížená",J193,0)</f>
        <v>0</v>
      </c>
      <c r="BG193" s="214">
        <f>IF(N193="zákl. prenesená",J193,0)</f>
        <v>0</v>
      </c>
      <c r="BH193" s="214">
        <f>IF(N193="zníž. prenesená",J193,0)</f>
        <v>0</v>
      </c>
      <c r="BI193" s="214">
        <f>IF(N193="nulová",J193,0)</f>
        <v>0</v>
      </c>
      <c r="BJ193" s="15" t="s">
        <v>93</v>
      </c>
      <c r="BK193" s="214">
        <f>ROUND(I193*H193,2)</f>
        <v>0</v>
      </c>
      <c r="BL193" s="15" t="s">
        <v>172</v>
      </c>
      <c r="BM193" s="213" t="s">
        <v>367</v>
      </c>
    </row>
    <row r="194" s="12" customFormat="1" ht="22.8" customHeight="1">
      <c r="A194" s="12"/>
      <c r="B194" s="188"/>
      <c r="C194" s="12"/>
      <c r="D194" s="189" t="s">
        <v>79</v>
      </c>
      <c r="E194" s="199" t="s">
        <v>202</v>
      </c>
      <c r="F194" s="199" t="s">
        <v>368</v>
      </c>
      <c r="G194" s="12"/>
      <c r="H194" s="12"/>
      <c r="I194" s="191"/>
      <c r="J194" s="200">
        <f>BK194</f>
        <v>0</v>
      </c>
      <c r="K194" s="12"/>
      <c r="L194" s="188"/>
      <c r="M194" s="193"/>
      <c r="N194" s="194"/>
      <c r="O194" s="194"/>
      <c r="P194" s="195">
        <f>SUM(P195:P206)</f>
        <v>0</v>
      </c>
      <c r="Q194" s="194"/>
      <c r="R194" s="195">
        <f>SUM(R195:R206)</f>
        <v>4.2152994899999996</v>
      </c>
      <c r="S194" s="194"/>
      <c r="T194" s="196">
        <f>SUM(T195:T206)</f>
        <v>0.029159999999999998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89" t="s">
        <v>87</v>
      </c>
      <c r="AT194" s="197" t="s">
        <v>79</v>
      </c>
      <c r="AU194" s="197" t="s">
        <v>87</v>
      </c>
      <c r="AY194" s="189" t="s">
        <v>166</v>
      </c>
      <c r="BK194" s="198">
        <f>SUM(BK195:BK206)</f>
        <v>0</v>
      </c>
    </row>
    <row r="195" s="2" customFormat="1" ht="33" customHeight="1">
      <c r="A195" s="34"/>
      <c r="B195" s="165"/>
      <c r="C195" s="201" t="s">
        <v>369</v>
      </c>
      <c r="D195" s="201" t="s">
        <v>168</v>
      </c>
      <c r="E195" s="202" t="s">
        <v>370</v>
      </c>
      <c r="F195" s="203" t="s">
        <v>371</v>
      </c>
      <c r="G195" s="204" t="s">
        <v>284</v>
      </c>
      <c r="H195" s="205">
        <v>8.75</v>
      </c>
      <c r="I195" s="206"/>
      <c r="J195" s="207">
        <f>ROUND(I195*H195,2)</f>
        <v>0</v>
      </c>
      <c r="K195" s="208"/>
      <c r="L195" s="35"/>
      <c r="M195" s="209" t="s">
        <v>1</v>
      </c>
      <c r="N195" s="210" t="s">
        <v>46</v>
      </c>
      <c r="O195" s="78"/>
      <c r="P195" s="211">
        <f>O195*H195</f>
        <v>0</v>
      </c>
      <c r="Q195" s="211">
        <v>0.19843116</v>
      </c>
      <c r="R195" s="211">
        <f>Q195*H195</f>
        <v>1.7362726499999999</v>
      </c>
      <c r="S195" s="211">
        <v>0</v>
      </c>
      <c r="T195" s="212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213" t="s">
        <v>172</v>
      </c>
      <c r="AT195" s="213" t="s">
        <v>168</v>
      </c>
      <c r="AU195" s="213" t="s">
        <v>93</v>
      </c>
      <c r="AY195" s="15" t="s">
        <v>166</v>
      </c>
      <c r="BE195" s="214">
        <f>IF(N195="základná",J195,0)</f>
        <v>0</v>
      </c>
      <c r="BF195" s="214">
        <f>IF(N195="znížená",J195,0)</f>
        <v>0</v>
      </c>
      <c r="BG195" s="214">
        <f>IF(N195="zákl. prenesená",J195,0)</f>
        <v>0</v>
      </c>
      <c r="BH195" s="214">
        <f>IF(N195="zníž. prenesená",J195,0)</f>
        <v>0</v>
      </c>
      <c r="BI195" s="214">
        <f>IF(N195="nulová",J195,0)</f>
        <v>0</v>
      </c>
      <c r="BJ195" s="15" t="s">
        <v>93</v>
      </c>
      <c r="BK195" s="214">
        <f>ROUND(I195*H195,2)</f>
        <v>0</v>
      </c>
      <c r="BL195" s="15" t="s">
        <v>172</v>
      </c>
      <c r="BM195" s="213" t="s">
        <v>372</v>
      </c>
    </row>
    <row r="196" s="2" customFormat="1" ht="16.5" customHeight="1">
      <c r="A196" s="34"/>
      <c r="B196" s="165"/>
      <c r="C196" s="215" t="s">
        <v>373</v>
      </c>
      <c r="D196" s="215" t="s">
        <v>259</v>
      </c>
      <c r="E196" s="216" t="s">
        <v>374</v>
      </c>
      <c r="F196" s="217" t="s">
        <v>375</v>
      </c>
      <c r="G196" s="218" t="s">
        <v>171</v>
      </c>
      <c r="H196" s="219">
        <v>8.8379999999999992</v>
      </c>
      <c r="I196" s="220"/>
      <c r="J196" s="221">
        <f>ROUND(I196*H196,2)</f>
        <v>0</v>
      </c>
      <c r="K196" s="222"/>
      <c r="L196" s="223"/>
      <c r="M196" s="224" t="s">
        <v>1</v>
      </c>
      <c r="N196" s="225" t="s">
        <v>46</v>
      </c>
      <c r="O196" s="78"/>
      <c r="P196" s="211">
        <f>O196*H196</f>
        <v>0</v>
      </c>
      <c r="Q196" s="211">
        <v>0.085000000000000006</v>
      </c>
      <c r="R196" s="211">
        <f>Q196*H196</f>
        <v>0.75122999999999995</v>
      </c>
      <c r="S196" s="211">
        <v>0</v>
      </c>
      <c r="T196" s="212">
        <f>S196*H196</f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213" t="s">
        <v>197</v>
      </c>
      <c r="AT196" s="213" t="s">
        <v>259</v>
      </c>
      <c r="AU196" s="213" t="s">
        <v>93</v>
      </c>
      <c r="AY196" s="15" t="s">
        <v>166</v>
      </c>
      <c r="BE196" s="214">
        <f>IF(N196="základná",J196,0)</f>
        <v>0</v>
      </c>
      <c r="BF196" s="214">
        <f>IF(N196="znížená",J196,0)</f>
        <v>0</v>
      </c>
      <c r="BG196" s="214">
        <f>IF(N196="zákl. prenesená",J196,0)</f>
        <v>0</v>
      </c>
      <c r="BH196" s="214">
        <f>IF(N196="zníž. prenesená",J196,0)</f>
        <v>0</v>
      </c>
      <c r="BI196" s="214">
        <f>IF(N196="nulová",J196,0)</f>
        <v>0</v>
      </c>
      <c r="BJ196" s="15" t="s">
        <v>93</v>
      </c>
      <c r="BK196" s="214">
        <f>ROUND(I196*H196,2)</f>
        <v>0</v>
      </c>
      <c r="BL196" s="15" t="s">
        <v>172</v>
      </c>
      <c r="BM196" s="213" t="s">
        <v>376</v>
      </c>
    </row>
    <row r="197" s="2" customFormat="1" ht="33" customHeight="1">
      <c r="A197" s="34"/>
      <c r="B197" s="165"/>
      <c r="C197" s="201" t="s">
        <v>377</v>
      </c>
      <c r="D197" s="201" t="s">
        <v>168</v>
      </c>
      <c r="E197" s="202" t="s">
        <v>378</v>
      </c>
      <c r="F197" s="203" t="s">
        <v>379</v>
      </c>
      <c r="G197" s="204" t="s">
        <v>284</v>
      </c>
      <c r="H197" s="205">
        <v>7</v>
      </c>
      <c r="I197" s="206"/>
      <c r="J197" s="207">
        <f>ROUND(I197*H197,2)</f>
        <v>0</v>
      </c>
      <c r="K197" s="208"/>
      <c r="L197" s="35"/>
      <c r="M197" s="209" t="s">
        <v>1</v>
      </c>
      <c r="N197" s="210" t="s">
        <v>46</v>
      </c>
      <c r="O197" s="78"/>
      <c r="P197" s="211">
        <f>O197*H197</f>
        <v>0</v>
      </c>
      <c r="Q197" s="211">
        <v>0.11742800000000001</v>
      </c>
      <c r="R197" s="211">
        <f>Q197*H197</f>
        <v>0.82199600000000006</v>
      </c>
      <c r="S197" s="211">
        <v>0</v>
      </c>
      <c r="T197" s="212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213" t="s">
        <v>172</v>
      </c>
      <c r="AT197" s="213" t="s">
        <v>168</v>
      </c>
      <c r="AU197" s="213" t="s">
        <v>93</v>
      </c>
      <c r="AY197" s="15" t="s">
        <v>166</v>
      </c>
      <c r="BE197" s="214">
        <f>IF(N197="základná",J197,0)</f>
        <v>0</v>
      </c>
      <c r="BF197" s="214">
        <f>IF(N197="znížená",J197,0)</f>
        <v>0</v>
      </c>
      <c r="BG197" s="214">
        <f>IF(N197="zákl. prenesená",J197,0)</f>
        <v>0</v>
      </c>
      <c r="BH197" s="214">
        <f>IF(N197="zníž. prenesená",J197,0)</f>
        <v>0</v>
      </c>
      <c r="BI197" s="214">
        <f>IF(N197="nulová",J197,0)</f>
        <v>0</v>
      </c>
      <c r="BJ197" s="15" t="s">
        <v>93</v>
      </c>
      <c r="BK197" s="214">
        <f>ROUND(I197*H197,2)</f>
        <v>0</v>
      </c>
      <c r="BL197" s="15" t="s">
        <v>172</v>
      </c>
      <c r="BM197" s="213" t="s">
        <v>380</v>
      </c>
    </row>
    <row r="198" s="2" customFormat="1" ht="24.15" customHeight="1">
      <c r="A198" s="34"/>
      <c r="B198" s="165"/>
      <c r="C198" s="215" t="s">
        <v>381</v>
      </c>
      <c r="D198" s="215" t="s">
        <v>259</v>
      </c>
      <c r="E198" s="216" t="s">
        <v>382</v>
      </c>
      <c r="F198" s="217" t="s">
        <v>383</v>
      </c>
      <c r="G198" s="218" t="s">
        <v>171</v>
      </c>
      <c r="H198" s="219">
        <v>28.280000000000001</v>
      </c>
      <c r="I198" s="220"/>
      <c r="J198" s="221">
        <f>ROUND(I198*H198,2)</f>
        <v>0</v>
      </c>
      <c r="K198" s="222"/>
      <c r="L198" s="223"/>
      <c r="M198" s="224" t="s">
        <v>1</v>
      </c>
      <c r="N198" s="225" t="s">
        <v>46</v>
      </c>
      <c r="O198" s="78"/>
      <c r="P198" s="211">
        <f>O198*H198</f>
        <v>0</v>
      </c>
      <c r="Q198" s="211">
        <v>0.032000000000000001</v>
      </c>
      <c r="R198" s="211">
        <f>Q198*H198</f>
        <v>0.9049600000000001</v>
      </c>
      <c r="S198" s="211">
        <v>0</v>
      </c>
      <c r="T198" s="212">
        <f>S198*H198</f>
        <v>0</v>
      </c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R198" s="213" t="s">
        <v>197</v>
      </c>
      <c r="AT198" s="213" t="s">
        <v>259</v>
      </c>
      <c r="AU198" s="213" t="s">
        <v>93</v>
      </c>
      <c r="AY198" s="15" t="s">
        <v>166</v>
      </c>
      <c r="BE198" s="214">
        <f>IF(N198="základná",J198,0)</f>
        <v>0</v>
      </c>
      <c r="BF198" s="214">
        <f>IF(N198="znížená",J198,0)</f>
        <v>0</v>
      </c>
      <c r="BG198" s="214">
        <f>IF(N198="zákl. prenesená",J198,0)</f>
        <v>0</v>
      </c>
      <c r="BH198" s="214">
        <f>IF(N198="zníž. prenesená",J198,0)</f>
        <v>0</v>
      </c>
      <c r="BI198" s="214">
        <f>IF(N198="nulová",J198,0)</f>
        <v>0</v>
      </c>
      <c r="BJ198" s="15" t="s">
        <v>93</v>
      </c>
      <c r="BK198" s="214">
        <f>ROUND(I198*H198,2)</f>
        <v>0</v>
      </c>
      <c r="BL198" s="15" t="s">
        <v>172</v>
      </c>
      <c r="BM198" s="213" t="s">
        <v>384</v>
      </c>
    </row>
    <row r="199" s="2" customFormat="1" ht="24.15" customHeight="1">
      <c r="A199" s="34"/>
      <c r="B199" s="165"/>
      <c r="C199" s="201" t="s">
        <v>385</v>
      </c>
      <c r="D199" s="201" t="s">
        <v>168</v>
      </c>
      <c r="E199" s="202" t="s">
        <v>386</v>
      </c>
      <c r="F199" s="203" t="s">
        <v>387</v>
      </c>
      <c r="G199" s="204" t="s">
        <v>388</v>
      </c>
      <c r="H199" s="205">
        <v>12</v>
      </c>
      <c r="I199" s="206"/>
      <c r="J199" s="207">
        <f>ROUND(I199*H199,2)</f>
        <v>0</v>
      </c>
      <c r="K199" s="208"/>
      <c r="L199" s="35"/>
      <c r="M199" s="209" t="s">
        <v>1</v>
      </c>
      <c r="N199" s="210" t="s">
        <v>46</v>
      </c>
      <c r="O199" s="78"/>
      <c r="P199" s="211">
        <f>O199*H199</f>
        <v>0</v>
      </c>
      <c r="Q199" s="211">
        <v>7.5499999999999997E-06</v>
      </c>
      <c r="R199" s="211">
        <f>Q199*H199</f>
        <v>9.0599999999999993E-05</v>
      </c>
      <c r="S199" s="211">
        <v>9.0000000000000006E-05</v>
      </c>
      <c r="T199" s="212">
        <f>S199*H199</f>
        <v>0.00108</v>
      </c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R199" s="213" t="s">
        <v>172</v>
      </c>
      <c r="AT199" s="213" t="s">
        <v>168</v>
      </c>
      <c r="AU199" s="213" t="s">
        <v>93</v>
      </c>
      <c r="AY199" s="15" t="s">
        <v>166</v>
      </c>
      <c r="BE199" s="214">
        <f>IF(N199="základná",J199,0)</f>
        <v>0</v>
      </c>
      <c r="BF199" s="214">
        <f>IF(N199="znížená",J199,0)</f>
        <v>0</v>
      </c>
      <c r="BG199" s="214">
        <f>IF(N199="zákl. prenesená",J199,0)</f>
        <v>0</v>
      </c>
      <c r="BH199" s="214">
        <f>IF(N199="zníž. prenesená",J199,0)</f>
        <v>0</v>
      </c>
      <c r="BI199" s="214">
        <f>IF(N199="nulová",J199,0)</f>
        <v>0</v>
      </c>
      <c r="BJ199" s="15" t="s">
        <v>93</v>
      </c>
      <c r="BK199" s="214">
        <f>ROUND(I199*H199,2)</f>
        <v>0</v>
      </c>
      <c r="BL199" s="15" t="s">
        <v>172</v>
      </c>
      <c r="BM199" s="213" t="s">
        <v>389</v>
      </c>
    </row>
    <row r="200" s="2" customFormat="1" ht="24.15" customHeight="1">
      <c r="A200" s="34"/>
      <c r="B200" s="165"/>
      <c r="C200" s="201" t="s">
        <v>390</v>
      </c>
      <c r="D200" s="201" t="s">
        <v>168</v>
      </c>
      <c r="E200" s="202" t="s">
        <v>391</v>
      </c>
      <c r="F200" s="203" t="s">
        <v>392</v>
      </c>
      <c r="G200" s="204" t="s">
        <v>388</v>
      </c>
      <c r="H200" s="205">
        <v>24</v>
      </c>
      <c r="I200" s="206"/>
      <c r="J200" s="207">
        <f>ROUND(I200*H200,2)</f>
        <v>0</v>
      </c>
      <c r="K200" s="208"/>
      <c r="L200" s="35"/>
      <c r="M200" s="209" t="s">
        <v>1</v>
      </c>
      <c r="N200" s="210" t="s">
        <v>46</v>
      </c>
      <c r="O200" s="78"/>
      <c r="P200" s="211">
        <f>O200*H200</f>
        <v>0</v>
      </c>
      <c r="Q200" s="211">
        <v>1.112E-05</v>
      </c>
      <c r="R200" s="211">
        <f>Q200*H200</f>
        <v>0.00026687999999999999</v>
      </c>
      <c r="S200" s="211">
        <v>0.00032000000000000003</v>
      </c>
      <c r="T200" s="212">
        <f>S200*H200</f>
        <v>0.0076800000000000011</v>
      </c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R200" s="213" t="s">
        <v>172</v>
      </c>
      <c r="AT200" s="213" t="s">
        <v>168</v>
      </c>
      <c r="AU200" s="213" t="s">
        <v>93</v>
      </c>
      <c r="AY200" s="15" t="s">
        <v>166</v>
      </c>
      <c r="BE200" s="214">
        <f>IF(N200="základná",J200,0)</f>
        <v>0</v>
      </c>
      <c r="BF200" s="214">
        <f>IF(N200="znížená",J200,0)</f>
        <v>0</v>
      </c>
      <c r="BG200" s="214">
        <f>IF(N200="zákl. prenesená",J200,0)</f>
        <v>0</v>
      </c>
      <c r="BH200" s="214">
        <f>IF(N200="zníž. prenesená",J200,0)</f>
        <v>0</v>
      </c>
      <c r="BI200" s="214">
        <f>IF(N200="nulová",J200,0)</f>
        <v>0</v>
      </c>
      <c r="BJ200" s="15" t="s">
        <v>93</v>
      </c>
      <c r="BK200" s="214">
        <f>ROUND(I200*H200,2)</f>
        <v>0</v>
      </c>
      <c r="BL200" s="15" t="s">
        <v>172</v>
      </c>
      <c r="BM200" s="213" t="s">
        <v>393</v>
      </c>
    </row>
    <row r="201" s="2" customFormat="1" ht="24.15" customHeight="1">
      <c r="A201" s="34"/>
      <c r="B201" s="165"/>
      <c r="C201" s="201" t="s">
        <v>394</v>
      </c>
      <c r="D201" s="201" t="s">
        <v>168</v>
      </c>
      <c r="E201" s="202" t="s">
        <v>395</v>
      </c>
      <c r="F201" s="203" t="s">
        <v>396</v>
      </c>
      <c r="G201" s="204" t="s">
        <v>388</v>
      </c>
      <c r="H201" s="205">
        <v>12</v>
      </c>
      <c r="I201" s="206"/>
      <c r="J201" s="207">
        <f>ROUND(I201*H201,2)</f>
        <v>0</v>
      </c>
      <c r="K201" s="208"/>
      <c r="L201" s="35"/>
      <c r="M201" s="209" t="s">
        <v>1</v>
      </c>
      <c r="N201" s="210" t="s">
        <v>46</v>
      </c>
      <c r="O201" s="78"/>
      <c r="P201" s="211">
        <f>O201*H201</f>
        <v>0</v>
      </c>
      <c r="Q201" s="211">
        <v>4.0280000000000001E-05</v>
      </c>
      <c r="R201" s="211">
        <f>Q201*H201</f>
        <v>0.00048336000000000001</v>
      </c>
      <c r="S201" s="211">
        <v>0.0016999999999999999</v>
      </c>
      <c r="T201" s="212">
        <f>S201*H201</f>
        <v>0.020399999999999998</v>
      </c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R201" s="213" t="s">
        <v>172</v>
      </c>
      <c r="AT201" s="213" t="s">
        <v>168</v>
      </c>
      <c r="AU201" s="213" t="s">
        <v>93</v>
      </c>
      <c r="AY201" s="15" t="s">
        <v>166</v>
      </c>
      <c r="BE201" s="214">
        <f>IF(N201="základná",J201,0)</f>
        <v>0</v>
      </c>
      <c r="BF201" s="214">
        <f>IF(N201="znížená",J201,0)</f>
        <v>0</v>
      </c>
      <c r="BG201" s="214">
        <f>IF(N201="zákl. prenesená",J201,0)</f>
        <v>0</v>
      </c>
      <c r="BH201" s="214">
        <f>IF(N201="zníž. prenesená",J201,0)</f>
        <v>0</v>
      </c>
      <c r="BI201" s="214">
        <f>IF(N201="nulová",J201,0)</f>
        <v>0</v>
      </c>
      <c r="BJ201" s="15" t="s">
        <v>93</v>
      </c>
      <c r="BK201" s="214">
        <f>ROUND(I201*H201,2)</f>
        <v>0</v>
      </c>
      <c r="BL201" s="15" t="s">
        <v>172</v>
      </c>
      <c r="BM201" s="213" t="s">
        <v>397</v>
      </c>
    </row>
    <row r="202" s="2" customFormat="1" ht="24.15" customHeight="1">
      <c r="A202" s="34"/>
      <c r="B202" s="165"/>
      <c r="C202" s="201" t="s">
        <v>398</v>
      </c>
      <c r="D202" s="201" t="s">
        <v>168</v>
      </c>
      <c r="E202" s="202" t="s">
        <v>399</v>
      </c>
      <c r="F202" s="203" t="s">
        <v>400</v>
      </c>
      <c r="G202" s="204" t="s">
        <v>293</v>
      </c>
      <c r="H202" s="205">
        <v>5.8579999999999997</v>
      </c>
      <c r="I202" s="206"/>
      <c r="J202" s="207">
        <f>ROUND(I202*H202,2)</f>
        <v>0</v>
      </c>
      <c r="K202" s="208"/>
      <c r="L202" s="35"/>
      <c r="M202" s="209" t="s">
        <v>1</v>
      </c>
      <c r="N202" s="210" t="s">
        <v>46</v>
      </c>
      <c r="O202" s="78"/>
      <c r="P202" s="211">
        <f>O202*H202</f>
        <v>0</v>
      </c>
      <c r="Q202" s="211">
        <v>0</v>
      </c>
      <c r="R202" s="211">
        <f>Q202*H202</f>
        <v>0</v>
      </c>
      <c r="S202" s="211">
        <v>0</v>
      </c>
      <c r="T202" s="212">
        <f>S202*H202</f>
        <v>0</v>
      </c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R202" s="213" t="s">
        <v>172</v>
      </c>
      <c r="AT202" s="213" t="s">
        <v>168</v>
      </c>
      <c r="AU202" s="213" t="s">
        <v>93</v>
      </c>
      <c r="AY202" s="15" t="s">
        <v>166</v>
      </c>
      <c r="BE202" s="214">
        <f>IF(N202="základná",J202,0)</f>
        <v>0</v>
      </c>
      <c r="BF202" s="214">
        <f>IF(N202="znížená",J202,0)</f>
        <v>0</v>
      </c>
      <c r="BG202" s="214">
        <f>IF(N202="zákl. prenesená",J202,0)</f>
        <v>0</v>
      </c>
      <c r="BH202" s="214">
        <f>IF(N202="zníž. prenesená",J202,0)</f>
        <v>0</v>
      </c>
      <c r="BI202" s="214">
        <f>IF(N202="nulová",J202,0)</f>
        <v>0</v>
      </c>
      <c r="BJ202" s="15" t="s">
        <v>93</v>
      </c>
      <c r="BK202" s="214">
        <f>ROUND(I202*H202,2)</f>
        <v>0</v>
      </c>
      <c r="BL202" s="15" t="s">
        <v>172</v>
      </c>
      <c r="BM202" s="213" t="s">
        <v>401</v>
      </c>
    </row>
    <row r="203" s="2" customFormat="1" ht="24.15" customHeight="1">
      <c r="A203" s="34"/>
      <c r="B203" s="165"/>
      <c r="C203" s="201" t="s">
        <v>402</v>
      </c>
      <c r="D203" s="201" t="s">
        <v>168</v>
      </c>
      <c r="E203" s="202" t="s">
        <v>403</v>
      </c>
      <c r="F203" s="203" t="s">
        <v>404</v>
      </c>
      <c r="G203" s="204" t="s">
        <v>293</v>
      </c>
      <c r="H203" s="205">
        <v>52.722000000000001</v>
      </c>
      <c r="I203" s="206"/>
      <c r="J203" s="207">
        <f>ROUND(I203*H203,2)</f>
        <v>0</v>
      </c>
      <c r="K203" s="208"/>
      <c r="L203" s="35"/>
      <c r="M203" s="209" t="s">
        <v>1</v>
      </c>
      <c r="N203" s="210" t="s">
        <v>46</v>
      </c>
      <c r="O203" s="78"/>
      <c r="P203" s="211">
        <f>O203*H203</f>
        <v>0</v>
      </c>
      <c r="Q203" s="211">
        <v>0</v>
      </c>
      <c r="R203" s="211">
        <f>Q203*H203</f>
        <v>0</v>
      </c>
      <c r="S203" s="211">
        <v>0</v>
      </c>
      <c r="T203" s="212">
        <f>S203*H203</f>
        <v>0</v>
      </c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R203" s="213" t="s">
        <v>172</v>
      </c>
      <c r="AT203" s="213" t="s">
        <v>168</v>
      </c>
      <c r="AU203" s="213" t="s">
        <v>93</v>
      </c>
      <c r="AY203" s="15" t="s">
        <v>166</v>
      </c>
      <c r="BE203" s="214">
        <f>IF(N203="základná",J203,0)</f>
        <v>0</v>
      </c>
      <c r="BF203" s="214">
        <f>IF(N203="znížená",J203,0)</f>
        <v>0</v>
      </c>
      <c r="BG203" s="214">
        <f>IF(N203="zákl. prenesená",J203,0)</f>
        <v>0</v>
      </c>
      <c r="BH203" s="214">
        <f>IF(N203="zníž. prenesená",J203,0)</f>
        <v>0</v>
      </c>
      <c r="BI203" s="214">
        <f>IF(N203="nulová",J203,0)</f>
        <v>0</v>
      </c>
      <c r="BJ203" s="15" t="s">
        <v>93</v>
      </c>
      <c r="BK203" s="214">
        <f>ROUND(I203*H203,2)</f>
        <v>0</v>
      </c>
      <c r="BL203" s="15" t="s">
        <v>172</v>
      </c>
      <c r="BM203" s="213" t="s">
        <v>405</v>
      </c>
    </row>
    <row r="204" s="2" customFormat="1" ht="24.15" customHeight="1">
      <c r="A204" s="34"/>
      <c r="B204" s="165"/>
      <c r="C204" s="201" t="s">
        <v>406</v>
      </c>
      <c r="D204" s="201" t="s">
        <v>168</v>
      </c>
      <c r="E204" s="202" t="s">
        <v>407</v>
      </c>
      <c r="F204" s="203" t="s">
        <v>408</v>
      </c>
      <c r="G204" s="204" t="s">
        <v>293</v>
      </c>
      <c r="H204" s="205">
        <v>5.8579999999999997</v>
      </c>
      <c r="I204" s="206"/>
      <c r="J204" s="207">
        <f>ROUND(I204*H204,2)</f>
        <v>0</v>
      </c>
      <c r="K204" s="208"/>
      <c r="L204" s="35"/>
      <c r="M204" s="209" t="s">
        <v>1</v>
      </c>
      <c r="N204" s="210" t="s">
        <v>46</v>
      </c>
      <c r="O204" s="78"/>
      <c r="P204" s="211">
        <f>O204*H204</f>
        <v>0</v>
      </c>
      <c r="Q204" s="211">
        <v>0</v>
      </c>
      <c r="R204" s="211">
        <f>Q204*H204</f>
        <v>0</v>
      </c>
      <c r="S204" s="211">
        <v>0</v>
      </c>
      <c r="T204" s="212">
        <f>S204*H204</f>
        <v>0</v>
      </c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R204" s="213" t="s">
        <v>172</v>
      </c>
      <c r="AT204" s="213" t="s">
        <v>168</v>
      </c>
      <c r="AU204" s="213" t="s">
        <v>93</v>
      </c>
      <c r="AY204" s="15" t="s">
        <v>166</v>
      </c>
      <c r="BE204" s="214">
        <f>IF(N204="základná",J204,0)</f>
        <v>0</v>
      </c>
      <c r="BF204" s="214">
        <f>IF(N204="znížená",J204,0)</f>
        <v>0</v>
      </c>
      <c r="BG204" s="214">
        <f>IF(N204="zákl. prenesená",J204,0)</f>
        <v>0</v>
      </c>
      <c r="BH204" s="214">
        <f>IF(N204="zníž. prenesená",J204,0)</f>
        <v>0</v>
      </c>
      <c r="BI204" s="214">
        <f>IF(N204="nulová",J204,0)</f>
        <v>0</v>
      </c>
      <c r="BJ204" s="15" t="s">
        <v>93</v>
      </c>
      <c r="BK204" s="214">
        <f>ROUND(I204*H204,2)</f>
        <v>0</v>
      </c>
      <c r="BL204" s="15" t="s">
        <v>172</v>
      </c>
      <c r="BM204" s="213" t="s">
        <v>409</v>
      </c>
    </row>
    <row r="205" s="2" customFormat="1" ht="24.15" customHeight="1">
      <c r="A205" s="34"/>
      <c r="B205" s="165"/>
      <c r="C205" s="201" t="s">
        <v>410</v>
      </c>
      <c r="D205" s="201" t="s">
        <v>168</v>
      </c>
      <c r="E205" s="202" t="s">
        <v>411</v>
      </c>
      <c r="F205" s="203" t="s">
        <v>412</v>
      </c>
      <c r="G205" s="204" t="s">
        <v>293</v>
      </c>
      <c r="H205" s="205">
        <v>4.3579999999999997</v>
      </c>
      <c r="I205" s="206"/>
      <c r="J205" s="207">
        <f>ROUND(I205*H205,2)</f>
        <v>0</v>
      </c>
      <c r="K205" s="208"/>
      <c r="L205" s="35"/>
      <c r="M205" s="209" t="s">
        <v>1</v>
      </c>
      <c r="N205" s="210" t="s">
        <v>46</v>
      </c>
      <c r="O205" s="78"/>
      <c r="P205" s="211">
        <f>O205*H205</f>
        <v>0</v>
      </c>
      <c r="Q205" s="211">
        <v>0</v>
      </c>
      <c r="R205" s="211">
        <f>Q205*H205</f>
        <v>0</v>
      </c>
      <c r="S205" s="211">
        <v>0</v>
      </c>
      <c r="T205" s="212">
        <f>S205*H205</f>
        <v>0</v>
      </c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R205" s="213" t="s">
        <v>172</v>
      </c>
      <c r="AT205" s="213" t="s">
        <v>168</v>
      </c>
      <c r="AU205" s="213" t="s">
        <v>93</v>
      </c>
      <c r="AY205" s="15" t="s">
        <v>166</v>
      </c>
      <c r="BE205" s="214">
        <f>IF(N205="základná",J205,0)</f>
        <v>0</v>
      </c>
      <c r="BF205" s="214">
        <f>IF(N205="znížená",J205,0)</f>
        <v>0</v>
      </c>
      <c r="BG205" s="214">
        <f>IF(N205="zákl. prenesená",J205,0)</f>
        <v>0</v>
      </c>
      <c r="BH205" s="214">
        <f>IF(N205="zníž. prenesená",J205,0)</f>
        <v>0</v>
      </c>
      <c r="BI205" s="214">
        <f>IF(N205="nulová",J205,0)</f>
        <v>0</v>
      </c>
      <c r="BJ205" s="15" t="s">
        <v>93</v>
      </c>
      <c r="BK205" s="214">
        <f>ROUND(I205*H205,2)</f>
        <v>0</v>
      </c>
      <c r="BL205" s="15" t="s">
        <v>172</v>
      </c>
      <c r="BM205" s="213" t="s">
        <v>413</v>
      </c>
    </row>
    <row r="206" s="2" customFormat="1" ht="24.15" customHeight="1">
      <c r="A206" s="34"/>
      <c r="B206" s="165"/>
      <c r="C206" s="201" t="s">
        <v>414</v>
      </c>
      <c r="D206" s="201" t="s">
        <v>168</v>
      </c>
      <c r="E206" s="202" t="s">
        <v>415</v>
      </c>
      <c r="F206" s="203" t="s">
        <v>416</v>
      </c>
      <c r="G206" s="204" t="s">
        <v>293</v>
      </c>
      <c r="H206" s="205">
        <v>1.5</v>
      </c>
      <c r="I206" s="206"/>
      <c r="J206" s="207">
        <f>ROUND(I206*H206,2)</f>
        <v>0</v>
      </c>
      <c r="K206" s="208"/>
      <c r="L206" s="35"/>
      <c r="M206" s="209" t="s">
        <v>1</v>
      </c>
      <c r="N206" s="210" t="s">
        <v>46</v>
      </c>
      <c r="O206" s="78"/>
      <c r="P206" s="211">
        <f>O206*H206</f>
        <v>0</v>
      </c>
      <c r="Q206" s="211">
        <v>0</v>
      </c>
      <c r="R206" s="211">
        <f>Q206*H206</f>
        <v>0</v>
      </c>
      <c r="S206" s="211">
        <v>0</v>
      </c>
      <c r="T206" s="212">
        <f>S206*H206</f>
        <v>0</v>
      </c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R206" s="213" t="s">
        <v>172</v>
      </c>
      <c r="AT206" s="213" t="s">
        <v>168</v>
      </c>
      <c r="AU206" s="213" t="s">
        <v>93</v>
      </c>
      <c r="AY206" s="15" t="s">
        <v>166</v>
      </c>
      <c r="BE206" s="214">
        <f>IF(N206="základná",J206,0)</f>
        <v>0</v>
      </c>
      <c r="BF206" s="214">
        <f>IF(N206="znížená",J206,0)</f>
        <v>0</v>
      </c>
      <c r="BG206" s="214">
        <f>IF(N206="zákl. prenesená",J206,0)</f>
        <v>0</v>
      </c>
      <c r="BH206" s="214">
        <f>IF(N206="zníž. prenesená",J206,0)</f>
        <v>0</v>
      </c>
      <c r="BI206" s="214">
        <f>IF(N206="nulová",J206,0)</f>
        <v>0</v>
      </c>
      <c r="BJ206" s="15" t="s">
        <v>93</v>
      </c>
      <c r="BK206" s="214">
        <f>ROUND(I206*H206,2)</f>
        <v>0</v>
      </c>
      <c r="BL206" s="15" t="s">
        <v>172</v>
      </c>
      <c r="BM206" s="213" t="s">
        <v>417</v>
      </c>
    </row>
    <row r="207" s="12" customFormat="1" ht="22.8" customHeight="1">
      <c r="A207" s="12"/>
      <c r="B207" s="188"/>
      <c r="C207" s="12"/>
      <c r="D207" s="189" t="s">
        <v>79</v>
      </c>
      <c r="E207" s="199" t="s">
        <v>418</v>
      </c>
      <c r="F207" s="199" t="s">
        <v>419</v>
      </c>
      <c r="G207" s="12"/>
      <c r="H207" s="12"/>
      <c r="I207" s="191"/>
      <c r="J207" s="200">
        <f>BK207</f>
        <v>0</v>
      </c>
      <c r="K207" s="12"/>
      <c r="L207" s="188"/>
      <c r="M207" s="193"/>
      <c r="N207" s="194"/>
      <c r="O207" s="194"/>
      <c r="P207" s="195">
        <f>P208</f>
        <v>0</v>
      </c>
      <c r="Q207" s="194"/>
      <c r="R207" s="195">
        <f>R208</f>
        <v>0</v>
      </c>
      <c r="S207" s="194"/>
      <c r="T207" s="196">
        <f>T208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189" t="s">
        <v>87</v>
      </c>
      <c r="AT207" s="197" t="s">
        <v>79</v>
      </c>
      <c r="AU207" s="197" t="s">
        <v>87</v>
      </c>
      <c r="AY207" s="189" t="s">
        <v>166</v>
      </c>
      <c r="BK207" s="198">
        <f>BK208</f>
        <v>0</v>
      </c>
    </row>
    <row r="208" s="2" customFormat="1" ht="24.15" customHeight="1">
      <c r="A208" s="34"/>
      <c r="B208" s="165"/>
      <c r="C208" s="201" t="s">
        <v>420</v>
      </c>
      <c r="D208" s="201" t="s">
        <v>168</v>
      </c>
      <c r="E208" s="202" t="s">
        <v>421</v>
      </c>
      <c r="F208" s="203" t="s">
        <v>422</v>
      </c>
      <c r="G208" s="204" t="s">
        <v>293</v>
      </c>
      <c r="H208" s="205">
        <v>26.077999999999999</v>
      </c>
      <c r="I208" s="206"/>
      <c r="J208" s="207">
        <f>ROUND(I208*H208,2)</f>
        <v>0</v>
      </c>
      <c r="K208" s="208"/>
      <c r="L208" s="35"/>
      <c r="M208" s="226" t="s">
        <v>1</v>
      </c>
      <c r="N208" s="227" t="s">
        <v>46</v>
      </c>
      <c r="O208" s="228"/>
      <c r="P208" s="229">
        <f>O208*H208</f>
        <v>0</v>
      </c>
      <c r="Q208" s="229">
        <v>0</v>
      </c>
      <c r="R208" s="229">
        <f>Q208*H208</f>
        <v>0</v>
      </c>
      <c r="S208" s="229">
        <v>0</v>
      </c>
      <c r="T208" s="230">
        <f>S208*H208</f>
        <v>0</v>
      </c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R208" s="213" t="s">
        <v>172</v>
      </c>
      <c r="AT208" s="213" t="s">
        <v>168</v>
      </c>
      <c r="AU208" s="213" t="s">
        <v>93</v>
      </c>
      <c r="AY208" s="15" t="s">
        <v>166</v>
      </c>
      <c r="BE208" s="214">
        <f>IF(N208="základná",J208,0)</f>
        <v>0</v>
      </c>
      <c r="BF208" s="214">
        <f>IF(N208="znížená",J208,0)</f>
        <v>0</v>
      </c>
      <c r="BG208" s="214">
        <f>IF(N208="zákl. prenesená",J208,0)</f>
        <v>0</v>
      </c>
      <c r="BH208" s="214">
        <f>IF(N208="zníž. prenesená",J208,0)</f>
        <v>0</v>
      </c>
      <c r="BI208" s="214">
        <f>IF(N208="nulová",J208,0)</f>
        <v>0</v>
      </c>
      <c r="BJ208" s="15" t="s">
        <v>93</v>
      </c>
      <c r="BK208" s="214">
        <f>ROUND(I208*H208,2)</f>
        <v>0</v>
      </c>
      <c r="BL208" s="15" t="s">
        <v>172</v>
      </c>
      <c r="BM208" s="213" t="s">
        <v>423</v>
      </c>
    </row>
    <row r="209" s="2" customFormat="1" ht="6.96" customHeight="1">
      <c r="A209" s="34"/>
      <c r="B209" s="61"/>
      <c r="C209" s="62"/>
      <c r="D209" s="62"/>
      <c r="E209" s="62"/>
      <c r="F209" s="62"/>
      <c r="G209" s="62"/>
      <c r="H209" s="62"/>
      <c r="I209" s="62"/>
      <c r="J209" s="62"/>
      <c r="K209" s="62"/>
      <c r="L209" s="35"/>
      <c r="M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</row>
  </sheetData>
  <autoFilter ref="C138:K208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11:F111"/>
    <mergeCell ref="D112:F112"/>
    <mergeCell ref="D113:F113"/>
    <mergeCell ref="D114:F114"/>
    <mergeCell ref="D115:F115"/>
    <mergeCell ref="E127:H127"/>
    <mergeCell ref="E129:H129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80</v>
      </c>
    </row>
    <row r="4" s="1" customFormat="1" ht="24.96" customHeight="1">
      <c r="B4" s="18"/>
      <c r="D4" s="19" t="s">
        <v>120</v>
      </c>
      <c r="L4" s="18"/>
      <c r="M4" s="130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1" t="str">
        <f>'Rekapitulácia stavby'!K6</f>
        <v xml:space="preserve">KANALIZÁCIA PRE OBEC KOKŠOV - BAKŠA--UČS  č.1</v>
      </c>
      <c r="F7" s="28"/>
      <c r="G7" s="28"/>
      <c r="H7" s="28"/>
      <c r="L7" s="18"/>
    </row>
    <row r="8" s="1" customFormat="1" ht="12" customHeight="1">
      <c r="B8" s="18"/>
      <c r="D8" s="28" t="s">
        <v>121</v>
      </c>
      <c r="L8" s="18"/>
    </row>
    <row r="9" s="2" customFormat="1" ht="16.5" customHeight="1">
      <c r="A9" s="34"/>
      <c r="B9" s="35"/>
      <c r="C9" s="34"/>
      <c r="D9" s="34"/>
      <c r="E9" s="131" t="s">
        <v>122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123</v>
      </c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6.5" customHeight="1">
      <c r="A11" s="34"/>
      <c r="B11" s="35"/>
      <c r="C11" s="34"/>
      <c r="D11" s="34"/>
      <c r="E11" s="68" t="s">
        <v>424</v>
      </c>
      <c r="F11" s="34"/>
      <c r="G11" s="34"/>
      <c r="H11" s="34"/>
      <c r="I11" s="34"/>
      <c r="J11" s="34"/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>
      <c r="A12" s="34"/>
      <c r="B12" s="35"/>
      <c r="C12" s="34"/>
      <c r="D12" s="34"/>
      <c r="E12" s="34"/>
      <c r="F12" s="34"/>
      <c r="G12" s="34"/>
      <c r="H12" s="34"/>
      <c r="I12" s="34"/>
      <c r="J12" s="34"/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2" customHeight="1">
      <c r="A13" s="34"/>
      <c r="B13" s="35"/>
      <c r="C13" s="34"/>
      <c r="D13" s="28" t="s">
        <v>17</v>
      </c>
      <c r="E13" s="34"/>
      <c r="F13" s="23" t="s">
        <v>1</v>
      </c>
      <c r="G13" s="34"/>
      <c r="H13" s="34"/>
      <c r="I13" s="28" t="s">
        <v>18</v>
      </c>
      <c r="J13" s="23" t="s">
        <v>1</v>
      </c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20</v>
      </c>
      <c r="E14" s="34"/>
      <c r="F14" s="23" t="s">
        <v>425</v>
      </c>
      <c r="G14" s="34"/>
      <c r="H14" s="34"/>
      <c r="I14" s="28" t="s">
        <v>22</v>
      </c>
      <c r="J14" s="70" t="str">
        <f>'Rekapitulácia stavby'!AN8</f>
        <v>27. 10. 2025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0.8" customHeight="1">
      <c r="A15" s="34"/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24</v>
      </c>
      <c r="E16" s="34"/>
      <c r="F16" s="34"/>
      <c r="G16" s="34"/>
      <c r="H16" s="34"/>
      <c r="I16" s="28" t="s">
        <v>25</v>
      </c>
      <c r="J16" s="23" t="s">
        <v>26</v>
      </c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8" customHeight="1">
      <c r="A17" s="34"/>
      <c r="B17" s="35"/>
      <c r="C17" s="34"/>
      <c r="D17" s="34"/>
      <c r="E17" s="23" t="s">
        <v>426</v>
      </c>
      <c r="F17" s="34"/>
      <c r="G17" s="34"/>
      <c r="H17" s="34"/>
      <c r="I17" s="28" t="s">
        <v>28</v>
      </c>
      <c r="J17" s="23" t="s">
        <v>1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6.96" customHeight="1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2" customHeight="1">
      <c r="A19" s="34"/>
      <c r="B19" s="35"/>
      <c r="C19" s="34"/>
      <c r="D19" s="28" t="s">
        <v>30</v>
      </c>
      <c r="E19" s="34"/>
      <c r="F19" s="34"/>
      <c r="G19" s="34"/>
      <c r="H19" s="34"/>
      <c r="I19" s="28" t="s">
        <v>25</v>
      </c>
      <c r="J19" s="29" t="str">
        <f>'Rekapitulácia stavby'!AN13</f>
        <v>Vyplň údaj</v>
      </c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8" customHeight="1">
      <c r="A20" s="34"/>
      <c r="B20" s="35"/>
      <c r="C20" s="34"/>
      <c r="D20" s="34"/>
      <c r="E20" s="29" t="str">
        <f>'Rekapitulácia stavby'!E14</f>
        <v>Vyplň údaj</v>
      </c>
      <c r="F20" s="23"/>
      <c r="G20" s="23"/>
      <c r="H20" s="23"/>
      <c r="I20" s="28" t="s">
        <v>28</v>
      </c>
      <c r="J20" s="29" t="str">
        <f>'Rekapitulácia stavby'!AN14</f>
        <v>Vyplň údaj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6.96" customHeight="1">
      <c r="A21" s="34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2" customHeight="1">
      <c r="A22" s="34"/>
      <c r="B22" s="35"/>
      <c r="C22" s="34"/>
      <c r="D22" s="28" t="s">
        <v>32</v>
      </c>
      <c r="E22" s="34"/>
      <c r="F22" s="34"/>
      <c r="G22" s="34"/>
      <c r="H22" s="34"/>
      <c r="I22" s="28" t="s">
        <v>25</v>
      </c>
      <c r="J22" s="23" t="s">
        <v>427</v>
      </c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8" customHeight="1">
      <c r="A23" s="34"/>
      <c r="B23" s="35"/>
      <c r="C23" s="34"/>
      <c r="D23" s="34"/>
      <c r="E23" s="23" t="s">
        <v>428</v>
      </c>
      <c r="F23" s="34"/>
      <c r="G23" s="34"/>
      <c r="H23" s="34"/>
      <c r="I23" s="28" t="s">
        <v>28</v>
      </c>
      <c r="J23" s="23" t="s">
        <v>1</v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6.96" customHeight="1">
      <c r="A24" s="34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2" customHeight="1">
      <c r="A25" s="34"/>
      <c r="B25" s="35"/>
      <c r="C25" s="34"/>
      <c r="D25" s="28" t="s">
        <v>37</v>
      </c>
      <c r="E25" s="34"/>
      <c r="F25" s="34"/>
      <c r="G25" s="34"/>
      <c r="H25" s="34"/>
      <c r="I25" s="28" t="s">
        <v>25</v>
      </c>
      <c r="J25" s="23" t="s">
        <v>1</v>
      </c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8" customHeight="1">
      <c r="A26" s="34"/>
      <c r="B26" s="35"/>
      <c r="C26" s="34"/>
      <c r="D26" s="34"/>
      <c r="E26" s="23" t="s">
        <v>429</v>
      </c>
      <c r="F26" s="34"/>
      <c r="G26" s="34"/>
      <c r="H26" s="34"/>
      <c r="I26" s="28" t="s">
        <v>28</v>
      </c>
      <c r="J26" s="23" t="s">
        <v>1</v>
      </c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56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2" customHeight="1">
      <c r="A28" s="34"/>
      <c r="B28" s="35"/>
      <c r="C28" s="34"/>
      <c r="D28" s="28" t="s">
        <v>39</v>
      </c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8" customFormat="1" ht="16.5" customHeight="1">
      <c r="A29" s="132"/>
      <c r="B29" s="133"/>
      <c r="C29" s="132"/>
      <c r="D29" s="132"/>
      <c r="E29" s="32" t="s">
        <v>1</v>
      </c>
      <c r="F29" s="32"/>
      <c r="G29" s="32"/>
      <c r="H29" s="32"/>
      <c r="I29" s="132"/>
      <c r="J29" s="132"/>
      <c r="K29" s="132"/>
      <c r="L29" s="134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</row>
    <row r="30" s="2" customFormat="1" ht="6.96" customHeight="1">
      <c r="A30" s="34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91"/>
      <c r="E31" s="91"/>
      <c r="F31" s="91"/>
      <c r="G31" s="91"/>
      <c r="H31" s="91"/>
      <c r="I31" s="91"/>
      <c r="J31" s="91"/>
      <c r="K31" s="91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23" t="s">
        <v>127</v>
      </c>
      <c r="E32" s="34"/>
      <c r="F32" s="34"/>
      <c r="G32" s="34"/>
      <c r="H32" s="34"/>
      <c r="I32" s="34"/>
      <c r="J32" s="135">
        <f>J98</f>
        <v>0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36" t="s">
        <v>118</v>
      </c>
      <c r="E33" s="34"/>
      <c r="F33" s="34"/>
      <c r="G33" s="34"/>
      <c r="H33" s="34"/>
      <c r="I33" s="34"/>
      <c r="J33" s="135">
        <f>J104</f>
        <v>0</v>
      </c>
      <c r="K33" s="34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25.44" customHeight="1">
      <c r="A34" s="34"/>
      <c r="B34" s="35"/>
      <c r="C34" s="34"/>
      <c r="D34" s="137" t="s">
        <v>40</v>
      </c>
      <c r="E34" s="34"/>
      <c r="F34" s="34"/>
      <c r="G34" s="34"/>
      <c r="H34" s="34"/>
      <c r="I34" s="34"/>
      <c r="J34" s="97">
        <f>ROUND(J32 + J33, 2)</f>
        <v>0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6.96" customHeight="1">
      <c r="A35" s="34"/>
      <c r="B35" s="35"/>
      <c r="C35" s="34"/>
      <c r="D35" s="91"/>
      <c r="E35" s="91"/>
      <c r="F35" s="91"/>
      <c r="G35" s="91"/>
      <c r="H35" s="91"/>
      <c r="I35" s="91"/>
      <c r="J35" s="91"/>
      <c r="K35" s="91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34"/>
      <c r="F36" s="39" t="s">
        <v>42</v>
      </c>
      <c r="G36" s="34"/>
      <c r="H36" s="34"/>
      <c r="I36" s="39" t="s">
        <v>41</v>
      </c>
      <c r="J36" s="39" t="s">
        <v>43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14.4" customHeight="1">
      <c r="A37" s="34"/>
      <c r="B37" s="35"/>
      <c r="C37" s="34"/>
      <c r="D37" s="138" t="s">
        <v>44</v>
      </c>
      <c r="E37" s="41" t="s">
        <v>45</v>
      </c>
      <c r="F37" s="139">
        <f>ROUND((SUM(BE104:BE111) + SUM(BE133:BE165)),  2)</f>
        <v>0</v>
      </c>
      <c r="G37" s="140"/>
      <c r="H37" s="140"/>
      <c r="I37" s="141">
        <v>0.23000000000000001</v>
      </c>
      <c r="J37" s="139">
        <f>ROUND(((SUM(BE104:BE111) + SUM(BE133:BE165))*I37),  2)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41" t="s">
        <v>46</v>
      </c>
      <c r="F38" s="142">
        <f>ROUND((SUM(BF104:BF111) + SUM(BF133:BF165)),  2)</f>
        <v>0</v>
      </c>
      <c r="G38" s="34"/>
      <c r="H38" s="34"/>
      <c r="I38" s="143">
        <v>0.23000000000000001</v>
      </c>
      <c r="J38" s="142">
        <f>ROUND(((SUM(BF104:BF111) + SUM(BF133:BF165))*I38),  2)</f>
        <v>0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47</v>
      </c>
      <c r="F39" s="142">
        <f>ROUND((SUM(BG104:BG111) + SUM(BG133:BG165)),  2)</f>
        <v>0</v>
      </c>
      <c r="G39" s="34"/>
      <c r="H39" s="34"/>
      <c r="I39" s="143">
        <v>0.23000000000000001</v>
      </c>
      <c r="J39" s="142">
        <f>0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14.4" customHeight="1">
      <c r="A40" s="34"/>
      <c r="B40" s="35"/>
      <c r="C40" s="34"/>
      <c r="D40" s="34"/>
      <c r="E40" s="28" t="s">
        <v>48</v>
      </c>
      <c r="F40" s="142">
        <f>ROUND((SUM(BH104:BH111) + SUM(BH133:BH165)),  2)</f>
        <v>0</v>
      </c>
      <c r="G40" s="34"/>
      <c r="H40" s="34"/>
      <c r="I40" s="143">
        <v>0.23000000000000001</v>
      </c>
      <c r="J40" s="142">
        <f>0</f>
        <v>0</v>
      </c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14.4" customHeight="1">
      <c r="A41" s="34"/>
      <c r="B41" s="35"/>
      <c r="C41" s="34"/>
      <c r="D41" s="34"/>
      <c r="E41" s="41" t="s">
        <v>49</v>
      </c>
      <c r="F41" s="139">
        <f>ROUND((SUM(BI104:BI111) + SUM(BI133:BI165)),  2)</f>
        <v>0</v>
      </c>
      <c r="G41" s="140"/>
      <c r="H41" s="140"/>
      <c r="I41" s="141">
        <v>0</v>
      </c>
      <c r="J41" s="139">
        <f>0</f>
        <v>0</v>
      </c>
      <c r="K41" s="34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6.96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2" customFormat="1" ht="25.44" customHeight="1">
      <c r="A43" s="34"/>
      <c r="B43" s="35"/>
      <c r="C43" s="144"/>
      <c r="D43" s="145" t="s">
        <v>50</v>
      </c>
      <c r="E43" s="82"/>
      <c r="F43" s="82"/>
      <c r="G43" s="146" t="s">
        <v>51</v>
      </c>
      <c r="H43" s="147" t="s">
        <v>52</v>
      </c>
      <c r="I43" s="82"/>
      <c r="J43" s="148">
        <f>SUM(J34:J41)</f>
        <v>0</v>
      </c>
      <c r="K43" s="149"/>
      <c r="L43" s="56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="2" customFormat="1" ht="14.4" customHeight="1">
      <c r="A44" s="34"/>
      <c r="B44" s="35"/>
      <c r="C44" s="34"/>
      <c r="D44" s="34"/>
      <c r="E44" s="34"/>
      <c r="F44" s="34"/>
      <c r="G44" s="34"/>
      <c r="H44" s="34"/>
      <c r="I44" s="34"/>
      <c r="J44" s="34"/>
      <c r="K44" s="34"/>
      <c r="L44" s="56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53</v>
      </c>
      <c r="E50" s="58"/>
      <c r="F50" s="58"/>
      <c r="G50" s="57" t="s">
        <v>54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55</v>
      </c>
      <c r="E61" s="37"/>
      <c r="F61" s="150" t="s">
        <v>56</v>
      </c>
      <c r="G61" s="59" t="s">
        <v>55</v>
      </c>
      <c r="H61" s="37"/>
      <c r="I61" s="37"/>
      <c r="J61" s="151" t="s">
        <v>56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57</v>
      </c>
      <c r="E65" s="60"/>
      <c r="F65" s="60"/>
      <c r="G65" s="57" t="s">
        <v>58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55</v>
      </c>
      <c r="E76" s="37"/>
      <c r="F76" s="150" t="s">
        <v>56</v>
      </c>
      <c r="G76" s="59" t="s">
        <v>55</v>
      </c>
      <c r="H76" s="37"/>
      <c r="I76" s="37"/>
      <c r="J76" s="151" t="s">
        <v>56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128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1" t="str">
        <f>E7</f>
        <v xml:space="preserve">KANALIZÁCIA PRE OBEC KOKŠOV - BAKŠA--UČS  č.1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121</v>
      </c>
      <c r="L86" s="18"/>
    </row>
    <row r="87" s="2" customFormat="1" ht="16.5" customHeight="1">
      <c r="A87" s="34"/>
      <c r="B87" s="35"/>
      <c r="C87" s="34"/>
      <c r="D87" s="34"/>
      <c r="E87" s="131" t="s">
        <v>122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12" customHeight="1">
      <c r="A88" s="34"/>
      <c r="B88" s="35"/>
      <c r="C88" s="28" t="s">
        <v>123</v>
      </c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6.5" customHeight="1">
      <c r="A89" s="34"/>
      <c r="B89" s="35"/>
      <c r="C89" s="34"/>
      <c r="D89" s="34"/>
      <c r="E89" s="68" t="str">
        <f>E11</f>
        <v>eo - Napojenie na el. sieť</v>
      </c>
      <c r="F89" s="34"/>
      <c r="G89" s="34"/>
      <c r="H89" s="34"/>
      <c r="I89" s="34"/>
      <c r="J89" s="34"/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2" customHeight="1">
      <c r="A91" s="34"/>
      <c r="B91" s="35"/>
      <c r="C91" s="28" t="s">
        <v>20</v>
      </c>
      <c r="D91" s="34"/>
      <c r="E91" s="34"/>
      <c r="F91" s="23" t="str">
        <f>F14</f>
        <v>KOKŠOV - BAKŠA_x0009__x0009__x0009__x0009_</v>
      </c>
      <c r="G91" s="34"/>
      <c r="H91" s="34"/>
      <c r="I91" s="28" t="s">
        <v>22</v>
      </c>
      <c r="J91" s="70" t="str">
        <f>IF(J14="","",J14)</f>
        <v>27. 10. 2025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40.05" customHeight="1">
      <c r="A93" s="34"/>
      <c r="B93" s="35"/>
      <c r="C93" s="28" t="s">
        <v>24</v>
      </c>
      <c r="D93" s="34"/>
      <c r="E93" s="34"/>
      <c r="F93" s="23" t="str">
        <f>E17</f>
        <v>Obec KOKŠOV - BAKŠA_x0009__x0009__x0009__x0009__x0009__x0009__x0009_</v>
      </c>
      <c r="G93" s="34"/>
      <c r="H93" s="34"/>
      <c r="I93" s="28" t="s">
        <v>32</v>
      </c>
      <c r="J93" s="32" t="str">
        <f>E23</f>
        <v>MARS ELEKTRO,s.r.o.Košice_x0009_</v>
      </c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15.15" customHeight="1">
      <c r="A94" s="34"/>
      <c r="B94" s="35"/>
      <c r="C94" s="28" t="s">
        <v>30</v>
      </c>
      <c r="D94" s="34"/>
      <c r="E94" s="34"/>
      <c r="F94" s="23" t="str">
        <f>IF(E20="","",E20)</f>
        <v>Vyplň údaj</v>
      </c>
      <c r="G94" s="34"/>
      <c r="H94" s="34"/>
      <c r="I94" s="28" t="s">
        <v>37</v>
      </c>
      <c r="J94" s="32" t="str">
        <f>E26</f>
        <v>Ing.Július Furmaník_x0009_</v>
      </c>
      <c r="K94" s="3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9.28" customHeight="1">
      <c r="A96" s="34"/>
      <c r="B96" s="35"/>
      <c r="C96" s="152" t="s">
        <v>129</v>
      </c>
      <c r="D96" s="144"/>
      <c r="E96" s="144"/>
      <c r="F96" s="144"/>
      <c r="G96" s="144"/>
      <c r="H96" s="144"/>
      <c r="I96" s="144"/>
      <c r="J96" s="153" t="s">
        <v>130</v>
      </c>
      <c r="K96" s="144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6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2.8" customHeight="1">
      <c r="A98" s="34"/>
      <c r="B98" s="35"/>
      <c r="C98" s="154" t="s">
        <v>131</v>
      </c>
      <c r="D98" s="34"/>
      <c r="E98" s="34"/>
      <c r="F98" s="34"/>
      <c r="G98" s="34"/>
      <c r="H98" s="34"/>
      <c r="I98" s="34"/>
      <c r="J98" s="97">
        <f>J133</f>
        <v>0</v>
      </c>
      <c r="K98" s="34"/>
      <c r="L98" s="56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5" t="s">
        <v>132</v>
      </c>
    </row>
    <row r="99" s="9" customFormat="1" ht="24.96" customHeight="1">
      <c r="A99" s="9"/>
      <c r="B99" s="155"/>
      <c r="C99" s="9"/>
      <c r="D99" s="156" t="s">
        <v>430</v>
      </c>
      <c r="E99" s="157"/>
      <c r="F99" s="157"/>
      <c r="G99" s="157"/>
      <c r="H99" s="157"/>
      <c r="I99" s="157"/>
      <c r="J99" s="158">
        <f>J134</f>
        <v>0</v>
      </c>
      <c r="K99" s="9"/>
      <c r="L99" s="155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9"/>
      <c r="C100" s="10"/>
      <c r="D100" s="160" t="s">
        <v>431</v>
      </c>
      <c r="E100" s="161"/>
      <c r="F100" s="161"/>
      <c r="G100" s="161"/>
      <c r="H100" s="161"/>
      <c r="I100" s="161"/>
      <c r="J100" s="162">
        <f>J151</f>
        <v>0</v>
      </c>
      <c r="K100" s="10"/>
      <c r="L100" s="15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55"/>
      <c r="C101" s="9"/>
      <c r="D101" s="156" t="s">
        <v>432</v>
      </c>
      <c r="E101" s="157"/>
      <c r="F101" s="157"/>
      <c r="G101" s="157"/>
      <c r="H101" s="157"/>
      <c r="I101" s="157"/>
      <c r="J101" s="158">
        <f>J164</f>
        <v>0</v>
      </c>
      <c r="K101" s="9"/>
      <c r="L101" s="155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2" customFormat="1" ht="21.84" customHeight="1">
      <c r="A102" s="34"/>
      <c r="B102" s="35"/>
      <c r="C102" s="34"/>
      <c r="D102" s="34"/>
      <c r="E102" s="34"/>
      <c r="F102" s="34"/>
      <c r="G102" s="34"/>
      <c r="H102" s="34"/>
      <c r="I102" s="34"/>
      <c r="J102" s="34"/>
      <c r="K102" s="34"/>
      <c r="L102" s="56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6.96" customHeight="1">
      <c r="A103" s="34"/>
      <c r="B103" s="35"/>
      <c r="C103" s="34"/>
      <c r="D103" s="34"/>
      <c r="E103" s="34"/>
      <c r="F103" s="34"/>
      <c r="G103" s="34"/>
      <c r="H103" s="34"/>
      <c r="I103" s="34"/>
      <c r="J103" s="34"/>
      <c r="K103" s="34"/>
      <c r="L103" s="56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29.28" customHeight="1">
      <c r="A104" s="34"/>
      <c r="B104" s="35"/>
      <c r="C104" s="154" t="s">
        <v>142</v>
      </c>
      <c r="D104" s="34"/>
      <c r="E104" s="34"/>
      <c r="F104" s="34"/>
      <c r="G104" s="34"/>
      <c r="H104" s="34"/>
      <c r="I104" s="34"/>
      <c r="J104" s="163">
        <f>ROUND(J105 + J106 + J107 + J108 + J109 + J110,2)</f>
        <v>0</v>
      </c>
      <c r="K104" s="34"/>
      <c r="L104" s="56"/>
      <c r="N104" s="164" t="s">
        <v>44</v>
      </c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18" customHeight="1">
      <c r="A105" s="34"/>
      <c r="B105" s="165"/>
      <c r="C105" s="166"/>
      <c r="D105" s="167" t="s">
        <v>143</v>
      </c>
      <c r="E105" s="168"/>
      <c r="F105" s="168"/>
      <c r="G105" s="166"/>
      <c r="H105" s="166"/>
      <c r="I105" s="166"/>
      <c r="J105" s="169">
        <v>0</v>
      </c>
      <c r="K105" s="166"/>
      <c r="L105" s="170"/>
      <c r="M105" s="171"/>
      <c r="N105" s="172" t="s">
        <v>46</v>
      </c>
      <c r="O105" s="171"/>
      <c r="P105" s="171"/>
      <c r="Q105" s="171"/>
      <c r="R105" s="171"/>
      <c r="S105" s="166"/>
      <c r="T105" s="166"/>
      <c r="U105" s="166"/>
      <c r="V105" s="166"/>
      <c r="W105" s="166"/>
      <c r="X105" s="166"/>
      <c r="Y105" s="166"/>
      <c r="Z105" s="166"/>
      <c r="AA105" s="166"/>
      <c r="AB105" s="166"/>
      <c r="AC105" s="166"/>
      <c r="AD105" s="166"/>
      <c r="AE105" s="166"/>
      <c r="AF105" s="171"/>
      <c r="AG105" s="171"/>
      <c r="AH105" s="171"/>
      <c r="AI105" s="171"/>
      <c r="AJ105" s="171"/>
      <c r="AK105" s="171"/>
      <c r="AL105" s="171"/>
      <c r="AM105" s="171"/>
      <c r="AN105" s="171"/>
      <c r="AO105" s="171"/>
      <c r="AP105" s="171"/>
      <c r="AQ105" s="171"/>
      <c r="AR105" s="171"/>
      <c r="AS105" s="171"/>
      <c r="AT105" s="171"/>
      <c r="AU105" s="171"/>
      <c r="AV105" s="171"/>
      <c r="AW105" s="171"/>
      <c r="AX105" s="171"/>
      <c r="AY105" s="173" t="s">
        <v>144</v>
      </c>
      <c r="AZ105" s="171"/>
      <c r="BA105" s="171"/>
      <c r="BB105" s="171"/>
      <c r="BC105" s="171"/>
      <c r="BD105" s="171"/>
      <c r="BE105" s="174">
        <f>IF(N105="základná",J105,0)</f>
        <v>0</v>
      </c>
      <c r="BF105" s="174">
        <f>IF(N105="znížená",J105,0)</f>
        <v>0</v>
      </c>
      <c r="BG105" s="174">
        <f>IF(N105="zákl. prenesená",J105,0)</f>
        <v>0</v>
      </c>
      <c r="BH105" s="174">
        <f>IF(N105="zníž. prenesená",J105,0)</f>
        <v>0</v>
      </c>
      <c r="BI105" s="174">
        <f>IF(N105="nulová",J105,0)</f>
        <v>0</v>
      </c>
      <c r="BJ105" s="173" t="s">
        <v>93</v>
      </c>
      <c r="BK105" s="171"/>
      <c r="BL105" s="171"/>
      <c r="BM105" s="171"/>
    </row>
    <row r="106" s="2" customFormat="1" ht="18" customHeight="1">
      <c r="A106" s="34"/>
      <c r="B106" s="165"/>
      <c r="C106" s="166"/>
      <c r="D106" s="167" t="s">
        <v>145</v>
      </c>
      <c r="E106" s="168"/>
      <c r="F106" s="168"/>
      <c r="G106" s="166"/>
      <c r="H106" s="166"/>
      <c r="I106" s="166"/>
      <c r="J106" s="169">
        <v>0</v>
      </c>
      <c r="K106" s="166"/>
      <c r="L106" s="170"/>
      <c r="M106" s="171"/>
      <c r="N106" s="172" t="s">
        <v>46</v>
      </c>
      <c r="O106" s="171"/>
      <c r="P106" s="171"/>
      <c r="Q106" s="171"/>
      <c r="R106" s="171"/>
      <c r="S106" s="166"/>
      <c r="T106" s="166"/>
      <c r="U106" s="166"/>
      <c r="V106" s="166"/>
      <c r="W106" s="166"/>
      <c r="X106" s="166"/>
      <c r="Y106" s="166"/>
      <c r="Z106" s="166"/>
      <c r="AA106" s="166"/>
      <c r="AB106" s="166"/>
      <c r="AC106" s="166"/>
      <c r="AD106" s="166"/>
      <c r="AE106" s="166"/>
      <c r="AF106" s="171"/>
      <c r="AG106" s="171"/>
      <c r="AH106" s="171"/>
      <c r="AI106" s="171"/>
      <c r="AJ106" s="171"/>
      <c r="AK106" s="171"/>
      <c r="AL106" s="171"/>
      <c r="AM106" s="171"/>
      <c r="AN106" s="171"/>
      <c r="AO106" s="171"/>
      <c r="AP106" s="171"/>
      <c r="AQ106" s="171"/>
      <c r="AR106" s="171"/>
      <c r="AS106" s="171"/>
      <c r="AT106" s="171"/>
      <c r="AU106" s="171"/>
      <c r="AV106" s="171"/>
      <c r="AW106" s="171"/>
      <c r="AX106" s="171"/>
      <c r="AY106" s="173" t="s">
        <v>144</v>
      </c>
      <c r="AZ106" s="171"/>
      <c r="BA106" s="171"/>
      <c r="BB106" s="171"/>
      <c r="BC106" s="171"/>
      <c r="BD106" s="171"/>
      <c r="BE106" s="174">
        <f>IF(N106="základná",J106,0)</f>
        <v>0</v>
      </c>
      <c r="BF106" s="174">
        <f>IF(N106="znížená",J106,0)</f>
        <v>0</v>
      </c>
      <c r="BG106" s="174">
        <f>IF(N106="zákl. prenesená",J106,0)</f>
        <v>0</v>
      </c>
      <c r="BH106" s="174">
        <f>IF(N106="zníž. prenesená",J106,0)</f>
        <v>0</v>
      </c>
      <c r="BI106" s="174">
        <f>IF(N106="nulová",J106,0)</f>
        <v>0</v>
      </c>
      <c r="BJ106" s="173" t="s">
        <v>93</v>
      </c>
      <c r="BK106" s="171"/>
      <c r="BL106" s="171"/>
      <c r="BM106" s="171"/>
    </row>
    <row r="107" s="2" customFormat="1" ht="18" customHeight="1">
      <c r="A107" s="34"/>
      <c r="B107" s="165"/>
      <c r="C107" s="166"/>
      <c r="D107" s="167" t="s">
        <v>146</v>
      </c>
      <c r="E107" s="168"/>
      <c r="F107" s="168"/>
      <c r="G107" s="166"/>
      <c r="H107" s="166"/>
      <c r="I107" s="166"/>
      <c r="J107" s="169">
        <v>0</v>
      </c>
      <c r="K107" s="166"/>
      <c r="L107" s="170"/>
      <c r="M107" s="171"/>
      <c r="N107" s="172" t="s">
        <v>46</v>
      </c>
      <c r="O107" s="171"/>
      <c r="P107" s="171"/>
      <c r="Q107" s="171"/>
      <c r="R107" s="171"/>
      <c r="S107" s="166"/>
      <c r="T107" s="166"/>
      <c r="U107" s="166"/>
      <c r="V107" s="166"/>
      <c r="W107" s="166"/>
      <c r="X107" s="166"/>
      <c r="Y107" s="166"/>
      <c r="Z107" s="166"/>
      <c r="AA107" s="166"/>
      <c r="AB107" s="166"/>
      <c r="AC107" s="166"/>
      <c r="AD107" s="166"/>
      <c r="AE107" s="166"/>
      <c r="AF107" s="171"/>
      <c r="AG107" s="171"/>
      <c r="AH107" s="171"/>
      <c r="AI107" s="171"/>
      <c r="AJ107" s="171"/>
      <c r="AK107" s="171"/>
      <c r="AL107" s="171"/>
      <c r="AM107" s="171"/>
      <c r="AN107" s="171"/>
      <c r="AO107" s="171"/>
      <c r="AP107" s="171"/>
      <c r="AQ107" s="171"/>
      <c r="AR107" s="171"/>
      <c r="AS107" s="171"/>
      <c r="AT107" s="171"/>
      <c r="AU107" s="171"/>
      <c r="AV107" s="171"/>
      <c r="AW107" s="171"/>
      <c r="AX107" s="171"/>
      <c r="AY107" s="173" t="s">
        <v>144</v>
      </c>
      <c r="AZ107" s="171"/>
      <c r="BA107" s="171"/>
      <c r="BB107" s="171"/>
      <c r="BC107" s="171"/>
      <c r="BD107" s="171"/>
      <c r="BE107" s="174">
        <f>IF(N107="základná",J107,0)</f>
        <v>0</v>
      </c>
      <c r="BF107" s="174">
        <f>IF(N107="znížená",J107,0)</f>
        <v>0</v>
      </c>
      <c r="BG107" s="174">
        <f>IF(N107="zákl. prenesená",J107,0)</f>
        <v>0</v>
      </c>
      <c r="BH107" s="174">
        <f>IF(N107="zníž. prenesená",J107,0)</f>
        <v>0</v>
      </c>
      <c r="BI107" s="174">
        <f>IF(N107="nulová",J107,0)</f>
        <v>0</v>
      </c>
      <c r="BJ107" s="173" t="s">
        <v>93</v>
      </c>
      <c r="BK107" s="171"/>
      <c r="BL107" s="171"/>
      <c r="BM107" s="171"/>
    </row>
    <row r="108" s="2" customFormat="1" ht="18" customHeight="1">
      <c r="A108" s="34"/>
      <c r="B108" s="165"/>
      <c r="C108" s="166"/>
      <c r="D108" s="167" t="s">
        <v>147</v>
      </c>
      <c r="E108" s="168"/>
      <c r="F108" s="168"/>
      <c r="G108" s="166"/>
      <c r="H108" s="166"/>
      <c r="I108" s="166"/>
      <c r="J108" s="169">
        <v>0</v>
      </c>
      <c r="K108" s="166"/>
      <c r="L108" s="170"/>
      <c r="M108" s="171"/>
      <c r="N108" s="172" t="s">
        <v>46</v>
      </c>
      <c r="O108" s="171"/>
      <c r="P108" s="171"/>
      <c r="Q108" s="171"/>
      <c r="R108" s="171"/>
      <c r="S108" s="166"/>
      <c r="T108" s="166"/>
      <c r="U108" s="166"/>
      <c r="V108" s="166"/>
      <c r="W108" s="166"/>
      <c r="X108" s="166"/>
      <c r="Y108" s="166"/>
      <c r="Z108" s="166"/>
      <c r="AA108" s="166"/>
      <c r="AB108" s="166"/>
      <c r="AC108" s="166"/>
      <c r="AD108" s="166"/>
      <c r="AE108" s="166"/>
      <c r="AF108" s="171"/>
      <c r="AG108" s="171"/>
      <c r="AH108" s="171"/>
      <c r="AI108" s="171"/>
      <c r="AJ108" s="171"/>
      <c r="AK108" s="171"/>
      <c r="AL108" s="171"/>
      <c r="AM108" s="171"/>
      <c r="AN108" s="171"/>
      <c r="AO108" s="171"/>
      <c r="AP108" s="171"/>
      <c r="AQ108" s="171"/>
      <c r="AR108" s="171"/>
      <c r="AS108" s="171"/>
      <c r="AT108" s="171"/>
      <c r="AU108" s="171"/>
      <c r="AV108" s="171"/>
      <c r="AW108" s="171"/>
      <c r="AX108" s="171"/>
      <c r="AY108" s="173" t="s">
        <v>144</v>
      </c>
      <c r="AZ108" s="171"/>
      <c r="BA108" s="171"/>
      <c r="BB108" s="171"/>
      <c r="BC108" s="171"/>
      <c r="BD108" s="171"/>
      <c r="BE108" s="174">
        <f>IF(N108="základná",J108,0)</f>
        <v>0</v>
      </c>
      <c r="BF108" s="174">
        <f>IF(N108="znížená",J108,0)</f>
        <v>0</v>
      </c>
      <c r="BG108" s="174">
        <f>IF(N108="zákl. prenesená",J108,0)</f>
        <v>0</v>
      </c>
      <c r="BH108" s="174">
        <f>IF(N108="zníž. prenesená",J108,0)</f>
        <v>0</v>
      </c>
      <c r="BI108" s="174">
        <f>IF(N108="nulová",J108,0)</f>
        <v>0</v>
      </c>
      <c r="BJ108" s="173" t="s">
        <v>93</v>
      </c>
      <c r="BK108" s="171"/>
      <c r="BL108" s="171"/>
      <c r="BM108" s="171"/>
    </row>
    <row r="109" s="2" customFormat="1" ht="18" customHeight="1">
      <c r="A109" s="34"/>
      <c r="B109" s="165"/>
      <c r="C109" s="166"/>
      <c r="D109" s="167" t="s">
        <v>148</v>
      </c>
      <c r="E109" s="168"/>
      <c r="F109" s="168"/>
      <c r="G109" s="166"/>
      <c r="H109" s="166"/>
      <c r="I109" s="166"/>
      <c r="J109" s="169">
        <v>0</v>
      </c>
      <c r="K109" s="166"/>
      <c r="L109" s="170"/>
      <c r="M109" s="171"/>
      <c r="N109" s="172" t="s">
        <v>46</v>
      </c>
      <c r="O109" s="171"/>
      <c r="P109" s="171"/>
      <c r="Q109" s="171"/>
      <c r="R109" s="171"/>
      <c r="S109" s="166"/>
      <c r="T109" s="166"/>
      <c r="U109" s="166"/>
      <c r="V109" s="166"/>
      <c r="W109" s="166"/>
      <c r="X109" s="166"/>
      <c r="Y109" s="166"/>
      <c r="Z109" s="166"/>
      <c r="AA109" s="166"/>
      <c r="AB109" s="166"/>
      <c r="AC109" s="166"/>
      <c r="AD109" s="166"/>
      <c r="AE109" s="166"/>
      <c r="AF109" s="171"/>
      <c r="AG109" s="171"/>
      <c r="AH109" s="171"/>
      <c r="AI109" s="171"/>
      <c r="AJ109" s="171"/>
      <c r="AK109" s="171"/>
      <c r="AL109" s="171"/>
      <c r="AM109" s="171"/>
      <c r="AN109" s="171"/>
      <c r="AO109" s="171"/>
      <c r="AP109" s="171"/>
      <c r="AQ109" s="171"/>
      <c r="AR109" s="171"/>
      <c r="AS109" s="171"/>
      <c r="AT109" s="171"/>
      <c r="AU109" s="171"/>
      <c r="AV109" s="171"/>
      <c r="AW109" s="171"/>
      <c r="AX109" s="171"/>
      <c r="AY109" s="173" t="s">
        <v>144</v>
      </c>
      <c r="AZ109" s="171"/>
      <c r="BA109" s="171"/>
      <c r="BB109" s="171"/>
      <c r="BC109" s="171"/>
      <c r="BD109" s="171"/>
      <c r="BE109" s="174">
        <f>IF(N109="základná",J109,0)</f>
        <v>0</v>
      </c>
      <c r="BF109" s="174">
        <f>IF(N109="znížená",J109,0)</f>
        <v>0</v>
      </c>
      <c r="BG109" s="174">
        <f>IF(N109="zákl. prenesená",J109,0)</f>
        <v>0</v>
      </c>
      <c r="BH109" s="174">
        <f>IF(N109="zníž. prenesená",J109,0)</f>
        <v>0</v>
      </c>
      <c r="BI109" s="174">
        <f>IF(N109="nulová",J109,0)</f>
        <v>0</v>
      </c>
      <c r="BJ109" s="173" t="s">
        <v>93</v>
      </c>
      <c r="BK109" s="171"/>
      <c r="BL109" s="171"/>
      <c r="BM109" s="171"/>
    </row>
    <row r="110" s="2" customFormat="1" ht="18" customHeight="1">
      <c r="A110" s="34"/>
      <c r="B110" s="165"/>
      <c r="C110" s="166"/>
      <c r="D110" s="168" t="s">
        <v>149</v>
      </c>
      <c r="E110" s="166"/>
      <c r="F110" s="166"/>
      <c r="G110" s="166"/>
      <c r="H110" s="166"/>
      <c r="I110" s="166"/>
      <c r="J110" s="169">
        <f>ROUND(J32*T110,2)</f>
        <v>0</v>
      </c>
      <c r="K110" s="166"/>
      <c r="L110" s="170"/>
      <c r="M110" s="171"/>
      <c r="N110" s="172" t="s">
        <v>46</v>
      </c>
      <c r="O110" s="171"/>
      <c r="P110" s="171"/>
      <c r="Q110" s="171"/>
      <c r="R110" s="171"/>
      <c r="S110" s="166"/>
      <c r="T110" s="166"/>
      <c r="U110" s="166"/>
      <c r="V110" s="166"/>
      <c r="W110" s="166"/>
      <c r="X110" s="166"/>
      <c r="Y110" s="166"/>
      <c r="Z110" s="166"/>
      <c r="AA110" s="166"/>
      <c r="AB110" s="166"/>
      <c r="AC110" s="166"/>
      <c r="AD110" s="166"/>
      <c r="AE110" s="166"/>
      <c r="AF110" s="171"/>
      <c r="AG110" s="171"/>
      <c r="AH110" s="171"/>
      <c r="AI110" s="171"/>
      <c r="AJ110" s="171"/>
      <c r="AK110" s="171"/>
      <c r="AL110" s="171"/>
      <c r="AM110" s="171"/>
      <c r="AN110" s="171"/>
      <c r="AO110" s="171"/>
      <c r="AP110" s="171"/>
      <c r="AQ110" s="171"/>
      <c r="AR110" s="171"/>
      <c r="AS110" s="171"/>
      <c r="AT110" s="171"/>
      <c r="AU110" s="171"/>
      <c r="AV110" s="171"/>
      <c r="AW110" s="171"/>
      <c r="AX110" s="171"/>
      <c r="AY110" s="173" t="s">
        <v>150</v>
      </c>
      <c r="AZ110" s="171"/>
      <c r="BA110" s="171"/>
      <c r="BB110" s="171"/>
      <c r="BC110" s="171"/>
      <c r="BD110" s="171"/>
      <c r="BE110" s="174">
        <f>IF(N110="základná",J110,0)</f>
        <v>0</v>
      </c>
      <c r="BF110" s="174">
        <f>IF(N110="znížená",J110,0)</f>
        <v>0</v>
      </c>
      <c r="BG110" s="174">
        <f>IF(N110="zákl. prenesená",J110,0)</f>
        <v>0</v>
      </c>
      <c r="BH110" s="174">
        <f>IF(N110="zníž. prenesená",J110,0)</f>
        <v>0</v>
      </c>
      <c r="BI110" s="174">
        <f>IF(N110="nulová",J110,0)</f>
        <v>0</v>
      </c>
      <c r="BJ110" s="173" t="s">
        <v>93</v>
      </c>
      <c r="BK110" s="171"/>
      <c r="BL110" s="171"/>
      <c r="BM110" s="171"/>
    </row>
    <row r="111" s="2" customFormat="1">
      <c r="A111" s="34"/>
      <c r="B111" s="35"/>
      <c r="C111" s="34"/>
      <c r="D111" s="34"/>
      <c r="E111" s="34"/>
      <c r="F111" s="34"/>
      <c r="G111" s="34"/>
      <c r="H111" s="34"/>
      <c r="I111" s="34"/>
      <c r="J111" s="34"/>
      <c r="K111" s="34"/>
      <c r="L111" s="56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29.28" customHeight="1">
      <c r="A112" s="34"/>
      <c r="B112" s="35"/>
      <c r="C112" s="175" t="s">
        <v>151</v>
      </c>
      <c r="D112" s="144"/>
      <c r="E112" s="144"/>
      <c r="F112" s="144"/>
      <c r="G112" s="144"/>
      <c r="H112" s="144"/>
      <c r="I112" s="144"/>
      <c r="J112" s="176">
        <f>ROUND(J98+J104,2)</f>
        <v>0</v>
      </c>
      <c r="K112" s="144"/>
      <c r="L112" s="56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61"/>
      <c r="C113" s="62"/>
      <c r="D113" s="62"/>
      <c r="E113" s="62"/>
      <c r="F113" s="62"/>
      <c r="G113" s="62"/>
      <c r="H113" s="62"/>
      <c r="I113" s="62"/>
      <c r="J113" s="62"/>
      <c r="K113" s="62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7" s="2" customFormat="1" ht="6.96" customHeight="1">
      <c r="A117" s="34"/>
      <c r="B117" s="63"/>
      <c r="C117" s="64"/>
      <c r="D117" s="64"/>
      <c r="E117" s="64"/>
      <c r="F117" s="64"/>
      <c r="G117" s="64"/>
      <c r="H117" s="64"/>
      <c r="I117" s="64"/>
      <c r="J117" s="64"/>
      <c r="K117" s="6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24.96" customHeight="1">
      <c r="A118" s="34"/>
      <c r="B118" s="35"/>
      <c r="C118" s="19" t="s">
        <v>152</v>
      </c>
      <c r="D118" s="34"/>
      <c r="E118" s="34"/>
      <c r="F118" s="34"/>
      <c r="G118" s="34"/>
      <c r="H118" s="34"/>
      <c r="I118" s="34"/>
      <c r="J118" s="34"/>
      <c r="K118" s="3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6.96" customHeight="1">
      <c r="A119" s="34"/>
      <c r="B119" s="35"/>
      <c r="C119" s="34"/>
      <c r="D119" s="34"/>
      <c r="E119" s="34"/>
      <c r="F119" s="34"/>
      <c r="G119" s="34"/>
      <c r="H119" s="34"/>
      <c r="I119" s="34"/>
      <c r="J119" s="34"/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2" customHeight="1">
      <c r="A120" s="34"/>
      <c r="B120" s="35"/>
      <c r="C120" s="28" t="s">
        <v>15</v>
      </c>
      <c r="D120" s="34"/>
      <c r="E120" s="34"/>
      <c r="F120" s="34"/>
      <c r="G120" s="34"/>
      <c r="H120" s="34"/>
      <c r="I120" s="34"/>
      <c r="J120" s="34"/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6.5" customHeight="1">
      <c r="A121" s="34"/>
      <c r="B121" s="35"/>
      <c r="C121" s="34"/>
      <c r="D121" s="34"/>
      <c r="E121" s="131" t="str">
        <f>E7</f>
        <v xml:space="preserve">KANALIZÁCIA PRE OBEC KOKŠOV - BAKŠA--UČS  č.1</v>
      </c>
      <c r="F121" s="28"/>
      <c r="G121" s="28"/>
      <c r="H121" s="28"/>
      <c r="I121" s="34"/>
      <c r="J121" s="34"/>
      <c r="K121" s="34"/>
      <c r="L121" s="56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1" customFormat="1" ht="12" customHeight="1">
      <c r="B122" s="18"/>
      <c r="C122" s="28" t="s">
        <v>121</v>
      </c>
      <c r="L122" s="18"/>
    </row>
    <row r="123" s="2" customFormat="1" ht="16.5" customHeight="1">
      <c r="A123" s="34"/>
      <c r="B123" s="35"/>
      <c r="C123" s="34"/>
      <c r="D123" s="34"/>
      <c r="E123" s="131" t="s">
        <v>122</v>
      </c>
      <c r="F123" s="34"/>
      <c r="G123" s="34"/>
      <c r="H123" s="34"/>
      <c r="I123" s="34"/>
      <c r="J123" s="34"/>
      <c r="K123" s="34"/>
      <c r="L123" s="56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12" customHeight="1">
      <c r="A124" s="34"/>
      <c r="B124" s="35"/>
      <c r="C124" s="28" t="s">
        <v>123</v>
      </c>
      <c r="D124" s="34"/>
      <c r="E124" s="34"/>
      <c r="F124" s="34"/>
      <c r="G124" s="34"/>
      <c r="H124" s="34"/>
      <c r="I124" s="34"/>
      <c r="J124" s="34"/>
      <c r="K124" s="34"/>
      <c r="L124" s="56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6.5" customHeight="1">
      <c r="A125" s="34"/>
      <c r="B125" s="35"/>
      <c r="C125" s="34"/>
      <c r="D125" s="34"/>
      <c r="E125" s="68" t="str">
        <f>E11</f>
        <v>eo - Napojenie na el. sieť</v>
      </c>
      <c r="F125" s="34"/>
      <c r="G125" s="34"/>
      <c r="H125" s="34"/>
      <c r="I125" s="34"/>
      <c r="J125" s="34"/>
      <c r="K125" s="34"/>
      <c r="L125" s="56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6.96" customHeight="1">
      <c r="A126" s="34"/>
      <c r="B126" s="35"/>
      <c r="C126" s="34"/>
      <c r="D126" s="34"/>
      <c r="E126" s="34"/>
      <c r="F126" s="34"/>
      <c r="G126" s="34"/>
      <c r="H126" s="34"/>
      <c r="I126" s="34"/>
      <c r="J126" s="34"/>
      <c r="K126" s="34"/>
      <c r="L126" s="56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2" customHeight="1">
      <c r="A127" s="34"/>
      <c r="B127" s="35"/>
      <c r="C127" s="28" t="s">
        <v>20</v>
      </c>
      <c r="D127" s="34"/>
      <c r="E127" s="34"/>
      <c r="F127" s="23" t="str">
        <f>F14</f>
        <v>KOKŠOV - BAKŠA_x0009__x0009__x0009__x0009_</v>
      </c>
      <c r="G127" s="34"/>
      <c r="H127" s="34"/>
      <c r="I127" s="28" t="s">
        <v>22</v>
      </c>
      <c r="J127" s="70" t="str">
        <f>IF(J14="","",J14)</f>
        <v>27. 10. 2025</v>
      </c>
      <c r="K127" s="34"/>
      <c r="L127" s="56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6.96" customHeight="1">
      <c r="A128" s="34"/>
      <c r="B128" s="35"/>
      <c r="C128" s="34"/>
      <c r="D128" s="34"/>
      <c r="E128" s="34"/>
      <c r="F128" s="34"/>
      <c r="G128" s="34"/>
      <c r="H128" s="34"/>
      <c r="I128" s="34"/>
      <c r="J128" s="34"/>
      <c r="K128" s="34"/>
      <c r="L128" s="56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40.05" customHeight="1">
      <c r="A129" s="34"/>
      <c r="B129" s="35"/>
      <c r="C129" s="28" t="s">
        <v>24</v>
      </c>
      <c r="D129" s="34"/>
      <c r="E129" s="34"/>
      <c r="F129" s="23" t="str">
        <f>E17</f>
        <v>Obec KOKŠOV - BAKŠA_x0009__x0009__x0009__x0009__x0009__x0009__x0009_</v>
      </c>
      <c r="G129" s="34"/>
      <c r="H129" s="34"/>
      <c r="I129" s="28" t="s">
        <v>32</v>
      </c>
      <c r="J129" s="32" t="str">
        <f>E23</f>
        <v>MARS ELEKTRO,s.r.o.Košice_x0009_</v>
      </c>
      <c r="K129" s="34"/>
      <c r="L129" s="56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5.15" customHeight="1">
      <c r="A130" s="34"/>
      <c r="B130" s="35"/>
      <c r="C130" s="28" t="s">
        <v>30</v>
      </c>
      <c r="D130" s="34"/>
      <c r="E130" s="34"/>
      <c r="F130" s="23" t="str">
        <f>IF(E20="","",E20)</f>
        <v>Vyplň údaj</v>
      </c>
      <c r="G130" s="34"/>
      <c r="H130" s="34"/>
      <c r="I130" s="28" t="s">
        <v>37</v>
      </c>
      <c r="J130" s="32" t="str">
        <f>E26</f>
        <v>Ing.Július Furmaník_x0009_</v>
      </c>
      <c r="K130" s="34"/>
      <c r="L130" s="56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10.32" customHeight="1">
      <c r="A131" s="34"/>
      <c r="B131" s="35"/>
      <c r="C131" s="34"/>
      <c r="D131" s="34"/>
      <c r="E131" s="34"/>
      <c r="F131" s="34"/>
      <c r="G131" s="34"/>
      <c r="H131" s="34"/>
      <c r="I131" s="34"/>
      <c r="J131" s="34"/>
      <c r="K131" s="34"/>
      <c r="L131" s="56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11" customFormat="1" ht="29.28" customHeight="1">
      <c r="A132" s="177"/>
      <c r="B132" s="178"/>
      <c r="C132" s="179" t="s">
        <v>153</v>
      </c>
      <c r="D132" s="180" t="s">
        <v>65</v>
      </c>
      <c r="E132" s="180" t="s">
        <v>61</v>
      </c>
      <c r="F132" s="180" t="s">
        <v>62</v>
      </c>
      <c r="G132" s="180" t="s">
        <v>154</v>
      </c>
      <c r="H132" s="180" t="s">
        <v>155</v>
      </c>
      <c r="I132" s="180" t="s">
        <v>156</v>
      </c>
      <c r="J132" s="181" t="s">
        <v>130</v>
      </c>
      <c r="K132" s="182" t="s">
        <v>157</v>
      </c>
      <c r="L132" s="183"/>
      <c r="M132" s="87" t="s">
        <v>1</v>
      </c>
      <c r="N132" s="88" t="s">
        <v>44</v>
      </c>
      <c r="O132" s="88" t="s">
        <v>158</v>
      </c>
      <c r="P132" s="88" t="s">
        <v>159</v>
      </c>
      <c r="Q132" s="88" t="s">
        <v>160</v>
      </c>
      <c r="R132" s="88" t="s">
        <v>161</v>
      </c>
      <c r="S132" s="88" t="s">
        <v>162</v>
      </c>
      <c r="T132" s="89" t="s">
        <v>163</v>
      </c>
      <c r="U132" s="177"/>
      <c r="V132" s="177"/>
      <c r="W132" s="177"/>
      <c r="X132" s="177"/>
      <c r="Y132" s="177"/>
      <c r="Z132" s="177"/>
      <c r="AA132" s="177"/>
      <c r="AB132" s="177"/>
      <c r="AC132" s="177"/>
      <c r="AD132" s="177"/>
      <c r="AE132" s="177"/>
    </row>
    <row r="133" s="2" customFormat="1" ht="22.8" customHeight="1">
      <c r="A133" s="34"/>
      <c r="B133" s="35"/>
      <c r="C133" s="94" t="s">
        <v>127</v>
      </c>
      <c r="D133" s="34"/>
      <c r="E133" s="34"/>
      <c r="F133" s="34"/>
      <c r="G133" s="34"/>
      <c r="H133" s="34"/>
      <c r="I133" s="34"/>
      <c r="J133" s="184">
        <f>BK133</f>
        <v>0</v>
      </c>
      <c r="K133" s="34"/>
      <c r="L133" s="35"/>
      <c r="M133" s="90"/>
      <c r="N133" s="74"/>
      <c r="O133" s="91"/>
      <c r="P133" s="185">
        <f>P134+P164</f>
        <v>0</v>
      </c>
      <c r="Q133" s="91"/>
      <c r="R133" s="185">
        <f>R134+R164</f>
        <v>1.2714099999999999</v>
      </c>
      <c r="S133" s="91"/>
      <c r="T133" s="186">
        <f>T134+T164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T133" s="15" t="s">
        <v>79</v>
      </c>
      <c r="AU133" s="15" t="s">
        <v>132</v>
      </c>
      <c r="BK133" s="187">
        <f>BK134+BK164</f>
        <v>0</v>
      </c>
    </row>
    <row r="134" s="12" customFormat="1" ht="25.92" customHeight="1">
      <c r="A134" s="12"/>
      <c r="B134" s="188"/>
      <c r="C134" s="12"/>
      <c r="D134" s="189" t="s">
        <v>79</v>
      </c>
      <c r="E134" s="190" t="s">
        <v>433</v>
      </c>
      <c r="F134" s="190" t="s">
        <v>433</v>
      </c>
      <c r="G134" s="12"/>
      <c r="H134" s="12"/>
      <c r="I134" s="191"/>
      <c r="J134" s="192">
        <f>BK134</f>
        <v>0</v>
      </c>
      <c r="K134" s="12"/>
      <c r="L134" s="188"/>
      <c r="M134" s="193"/>
      <c r="N134" s="194"/>
      <c r="O134" s="194"/>
      <c r="P134" s="195">
        <f>P135+SUM(P136:P151)</f>
        <v>0</v>
      </c>
      <c r="Q134" s="194"/>
      <c r="R134" s="195">
        <f>R135+SUM(R136:R151)</f>
        <v>1.2714099999999999</v>
      </c>
      <c r="S134" s="194"/>
      <c r="T134" s="196">
        <f>T135+SUM(T136:T151)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89" t="s">
        <v>87</v>
      </c>
      <c r="AT134" s="197" t="s">
        <v>79</v>
      </c>
      <c r="AU134" s="197" t="s">
        <v>80</v>
      </c>
      <c r="AY134" s="189" t="s">
        <v>166</v>
      </c>
      <c r="BK134" s="198">
        <f>BK135+SUM(BK136:BK151)</f>
        <v>0</v>
      </c>
    </row>
    <row r="135" s="2" customFormat="1" ht="24.15" customHeight="1">
      <c r="A135" s="34"/>
      <c r="B135" s="165"/>
      <c r="C135" s="201" t="s">
        <v>87</v>
      </c>
      <c r="D135" s="201" t="s">
        <v>168</v>
      </c>
      <c r="E135" s="202" t="s">
        <v>434</v>
      </c>
      <c r="F135" s="203" t="s">
        <v>435</v>
      </c>
      <c r="G135" s="204" t="s">
        <v>284</v>
      </c>
      <c r="H135" s="205">
        <v>3</v>
      </c>
      <c r="I135" s="206"/>
      <c r="J135" s="207">
        <f>ROUND(I135*H135,2)</f>
        <v>0</v>
      </c>
      <c r="K135" s="208"/>
      <c r="L135" s="35"/>
      <c r="M135" s="209" t="s">
        <v>1</v>
      </c>
      <c r="N135" s="210" t="s">
        <v>46</v>
      </c>
      <c r="O135" s="78"/>
      <c r="P135" s="211">
        <f>O135*H135</f>
        <v>0</v>
      </c>
      <c r="Q135" s="211">
        <v>0</v>
      </c>
      <c r="R135" s="211">
        <f>Q135*H135</f>
        <v>0</v>
      </c>
      <c r="S135" s="211">
        <v>0</v>
      </c>
      <c r="T135" s="212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3" t="s">
        <v>436</v>
      </c>
      <c r="AT135" s="213" t="s">
        <v>168</v>
      </c>
      <c r="AU135" s="213" t="s">
        <v>87</v>
      </c>
      <c r="AY135" s="15" t="s">
        <v>166</v>
      </c>
      <c r="BE135" s="214">
        <f>IF(N135="základná",J135,0)</f>
        <v>0</v>
      </c>
      <c r="BF135" s="214">
        <f>IF(N135="znížená",J135,0)</f>
        <v>0</v>
      </c>
      <c r="BG135" s="214">
        <f>IF(N135="zákl. prenesená",J135,0)</f>
        <v>0</v>
      </c>
      <c r="BH135" s="214">
        <f>IF(N135="zníž. prenesená",J135,0)</f>
        <v>0</v>
      </c>
      <c r="BI135" s="214">
        <f>IF(N135="nulová",J135,0)</f>
        <v>0</v>
      </c>
      <c r="BJ135" s="15" t="s">
        <v>93</v>
      </c>
      <c r="BK135" s="214">
        <f>ROUND(I135*H135,2)</f>
        <v>0</v>
      </c>
      <c r="BL135" s="15" t="s">
        <v>436</v>
      </c>
      <c r="BM135" s="213" t="s">
        <v>93</v>
      </c>
    </row>
    <row r="136" s="2" customFormat="1" ht="37.8" customHeight="1">
      <c r="A136" s="34"/>
      <c r="B136" s="165"/>
      <c r="C136" s="215" t="s">
        <v>93</v>
      </c>
      <c r="D136" s="215" t="s">
        <v>259</v>
      </c>
      <c r="E136" s="216" t="s">
        <v>437</v>
      </c>
      <c r="F136" s="217" t="s">
        <v>438</v>
      </c>
      <c r="G136" s="218" t="s">
        <v>284</v>
      </c>
      <c r="H136" s="219">
        <v>3</v>
      </c>
      <c r="I136" s="220"/>
      <c r="J136" s="221">
        <f>ROUND(I136*H136,2)</f>
        <v>0</v>
      </c>
      <c r="K136" s="222"/>
      <c r="L136" s="223"/>
      <c r="M136" s="224" t="s">
        <v>1</v>
      </c>
      <c r="N136" s="225" t="s">
        <v>46</v>
      </c>
      <c r="O136" s="78"/>
      <c r="P136" s="211">
        <f>O136*H136</f>
        <v>0</v>
      </c>
      <c r="Q136" s="211">
        <v>0</v>
      </c>
      <c r="R136" s="211">
        <f>Q136*H136</f>
        <v>0</v>
      </c>
      <c r="S136" s="211">
        <v>0</v>
      </c>
      <c r="T136" s="212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3" t="s">
        <v>439</v>
      </c>
      <c r="AT136" s="213" t="s">
        <v>259</v>
      </c>
      <c r="AU136" s="213" t="s">
        <v>87</v>
      </c>
      <c r="AY136" s="15" t="s">
        <v>166</v>
      </c>
      <c r="BE136" s="214">
        <f>IF(N136="základná",J136,0)</f>
        <v>0</v>
      </c>
      <c r="BF136" s="214">
        <f>IF(N136="znížená",J136,0)</f>
        <v>0</v>
      </c>
      <c r="BG136" s="214">
        <f>IF(N136="zákl. prenesená",J136,0)</f>
        <v>0</v>
      </c>
      <c r="BH136" s="214">
        <f>IF(N136="zníž. prenesená",J136,0)</f>
        <v>0</v>
      </c>
      <c r="BI136" s="214">
        <f>IF(N136="nulová",J136,0)</f>
        <v>0</v>
      </c>
      <c r="BJ136" s="15" t="s">
        <v>93</v>
      </c>
      <c r="BK136" s="214">
        <f>ROUND(I136*H136,2)</f>
        <v>0</v>
      </c>
      <c r="BL136" s="15" t="s">
        <v>436</v>
      </c>
      <c r="BM136" s="213" t="s">
        <v>172</v>
      </c>
    </row>
    <row r="137" s="2" customFormat="1" ht="24.15" customHeight="1">
      <c r="A137" s="34"/>
      <c r="B137" s="165"/>
      <c r="C137" s="201" t="s">
        <v>112</v>
      </c>
      <c r="D137" s="201" t="s">
        <v>168</v>
      </c>
      <c r="E137" s="202" t="s">
        <v>440</v>
      </c>
      <c r="F137" s="203" t="s">
        <v>441</v>
      </c>
      <c r="G137" s="204" t="s">
        <v>442</v>
      </c>
      <c r="H137" s="205">
        <v>2</v>
      </c>
      <c r="I137" s="206"/>
      <c r="J137" s="207">
        <f>ROUND(I137*H137,2)</f>
        <v>0</v>
      </c>
      <c r="K137" s="208"/>
      <c r="L137" s="35"/>
      <c r="M137" s="209" t="s">
        <v>1</v>
      </c>
      <c r="N137" s="210" t="s">
        <v>46</v>
      </c>
      <c r="O137" s="78"/>
      <c r="P137" s="211">
        <f>O137*H137</f>
        <v>0</v>
      </c>
      <c r="Q137" s="211">
        <v>0</v>
      </c>
      <c r="R137" s="211">
        <f>Q137*H137</f>
        <v>0</v>
      </c>
      <c r="S137" s="211">
        <v>0</v>
      </c>
      <c r="T137" s="212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3" t="s">
        <v>436</v>
      </c>
      <c r="AT137" s="213" t="s">
        <v>168</v>
      </c>
      <c r="AU137" s="213" t="s">
        <v>87</v>
      </c>
      <c r="AY137" s="15" t="s">
        <v>166</v>
      </c>
      <c r="BE137" s="214">
        <f>IF(N137="základná",J137,0)</f>
        <v>0</v>
      </c>
      <c r="BF137" s="214">
        <f>IF(N137="znížená",J137,0)</f>
        <v>0</v>
      </c>
      <c r="BG137" s="214">
        <f>IF(N137="zákl. prenesená",J137,0)</f>
        <v>0</v>
      </c>
      <c r="BH137" s="214">
        <f>IF(N137="zníž. prenesená",J137,0)</f>
        <v>0</v>
      </c>
      <c r="BI137" s="214">
        <f>IF(N137="nulová",J137,0)</f>
        <v>0</v>
      </c>
      <c r="BJ137" s="15" t="s">
        <v>93</v>
      </c>
      <c r="BK137" s="214">
        <f>ROUND(I137*H137,2)</f>
        <v>0</v>
      </c>
      <c r="BL137" s="15" t="s">
        <v>436</v>
      </c>
      <c r="BM137" s="213" t="s">
        <v>188</v>
      </c>
    </row>
    <row r="138" s="2" customFormat="1" ht="16.5" customHeight="1">
      <c r="A138" s="34"/>
      <c r="B138" s="165"/>
      <c r="C138" s="201" t="s">
        <v>172</v>
      </c>
      <c r="D138" s="201" t="s">
        <v>168</v>
      </c>
      <c r="E138" s="202" t="s">
        <v>443</v>
      </c>
      <c r="F138" s="203" t="s">
        <v>444</v>
      </c>
      <c r="G138" s="204" t="s">
        <v>442</v>
      </c>
      <c r="H138" s="205">
        <v>1</v>
      </c>
      <c r="I138" s="206"/>
      <c r="J138" s="207">
        <f>ROUND(I138*H138,2)</f>
        <v>0</v>
      </c>
      <c r="K138" s="208"/>
      <c r="L138" s="35"/>
      <c r="M138" s="209" t="s">
        <v>1</v>
      </c>
      <c r="N138" s="210" t="s">
        <v>46</v>
      </c>
      <c r="O138" s="78"/>
      <c r="P138" s="211">
        <f>O138*H138</f>
        <v>0</v>
      </c>
      <c r="Q138" s="211">
        <v>0</v>
      </c>
      <c r="R138" s="211">
        <f>Q138*H138</f>
        <v>0</v>
      </c>
      <c r="S138" s="211">
        <v>0</v>
      </c>
      <c r="T138" s="212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3" t="s">
        <v>436</v>
      </c>
      <c r="AT138" s="213" t="s">
        <v>168</v>
      </c>
      <c r="AU138" s="213" t="s">
        <v>87</v>
      </c>
      <c r="AY138" s="15" t="s">
        <v>166</v>
      </c>
      <c r="BE138" s="214">
        <f>IF(N138="základná",J138,0)</f>
        <v>0</v>
      </c>
      <c r="BF138" s="214">
        <f>IF(N138="znížená",J138,0)</f>
        <v>0</v>
      </c>
      <c r="BG138" s="214">
        <f>IF(N138="zákl. prenesená",J138,0)</f>
        <v>0</v>
      </c>
      <c r="BH138" s="214">
        <f>IF(N138="zníž. prenesená",J138,0)</f>
        <v>0</v>
      </c>
      <c r="BI138" s="214">
        <f>IF(N138="nulová",J138,0)</f>
        <v>0</v>
      </c>
      <c r="BJ138" s="15" t="s">
        <v>93</v>
      </c>
      <c r="BK138" s="214">
        <f>ROUND(I138*H138,2)</f>
        <v>0</v>
      </c>
      <c r="BL138" s="15" t="s">
        <v>436</v>
      </c>
      <c r="BM138" s="213" t="s">
        <v>197</v>
      </c>
    </row>
    <row r="139" s="2" customFormat="1" ht="33" customHeight="1">
      <c r="A139" s="34"/>
      <c r="B139" s="165"/>
      <c r="C139" s="215" t="s">
        <v>184</v>
      </c>
      <c r="D139" s="215" t="s">
        <v>259</v>
      </c>
      <c r="E139" s="216" t="s">
        <v>445</v>
      </c>
      <c r="F139" s="217" t="s">
        <v>446</v>
      </c>
      <c r="G139" s="218" t="s">
        <v>442</v>
      </c>
      <c r="H139" s="219">
        <v>1</v>
      </c>
      <c r="I139" s="220"/>
      <c r="J139" s="221">
        <f>ROUND(I139*H139,2)</f>
        <v>0</v>
      </c>
      <c r="K139" s="222"/>
      <c r="L139" s="223"/>
      <c r="M139" s="224" t="s">
        <v>1</v>
      </c>
      <c r="N139" s="225" t="s">
        <v>46</v>
      </c>
      <c r="O139" s="78"/>
      <c r="P139" s="211">
        <f>O139*H139</f>
        <v>0</v>
      </c>
      <c r="Q139" s="211">
        <v>0</v>
      </c>
      <c r="R139" s="211">
        <f>Q139*H139</f>
        <v>0</v>
      </c>
      <c r="S139" s="211">
        <v>0</v>
      </c>
      <c r="T139" s="21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3" t="s">
        <v>439</v>
      </c>
      <c r="AT139" s="213" t="s">
        <v>259</v>
      </c>
      <c r="AU139" s="213" t="s">
        <v>87</v>
      </c>
      <c r="AY139" s="15" t="s">
        <v>166</v>
      </c>
      <c r="BE139" s="214">
        <f>IF(N139="základná",J139,0)</f>
        <v>0</v>
      </c>
      <c r="BF139" s="214">
        <f>IF(N139="znížená",J139,0)</f>
        <v>0</v>
      </c>
      <c r="BG139" s="214">
        <f>IF(N139="zákl. prenesená",J139,0)</f>
        <v>0</v>
      </c>
      <c r="BH139" s="214">
        <f>IF(N139="zníž. prenesená",J139,0)</f>
        <v>0</v>
      </c>
      <c r="BI139" s="214">
        <f>IF(N139="nulová",J139,0)</f>
        <v>0</v>
      </c>
      <c r="BJ139" s="15" t="s">
        <v>93</v>
      </c>
      <c r="BK139" s="214">
        <f>ROUND(I139*H139,2)</f>
        <v>0</v>
      </c>
      <c r="BL139" s="15" t="s">
        <v>436</v>
      </c>
      <c r="BM139" s="213" t="s">
        <v>207</v>
      </c>
    </row>
    <row r="140" s="2" customFormat="1" ht="24.15" customHeight="1">
      <c r="A140" s="34"/>
      <c r="B140" s="165"/>
      <c r="C140" s="201" t="s">
        <v>188</v>
      </c>
      <c r="D140" s="201" t="s">
        <v>168</v>
      </c>
      <c r="E140" s="202" t="s">
        <v>447</v>
      </c>
      <c r="F140" s="203" t="s">
        <v>448</v>
      </c>
      <c r="G140" s="204" t="s">
        <v>284</v>
      </c>
      <c r="H140" s="205">
        <v>2</v>
      </c>
      <c r="I140" s="206"/>
      <c r="J140" s="207">
        <f>ROUND(I140*H140,2)</f>
        <v>0</v>
      </c>
      <c r="K140" s="208"/>
      <c r="L140" s="35"/>
      <c r="M140" s="209" t="s">
        <v>1</v>
      </c>
      <c r="N140" s="210" t="s">
        <v>46</v>
      </c>
      <c r="O140" s="78"/>
      <c r="P140" s="211">
        <f>O140*H140</f>
        <v>0</v>
      </c>
      <c r="Q140" s="211">
        <v>0</v>
      </c>
      <c r="R140" s="211">
        <f>Q140*H140</f>
        <v>0</v>
      </c>
      <c r="S140" s="211">
        <v>0</v>
      </c>
      <c r="T140" s="21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3" t="s">
        <v>436</v>
      </c>
      <c r="AT140" s="213" t="s">
        <v>168</v>
      </c>
      <c r="AU140" s="213" t="s">
        <v>87</v>
      </c>
      <c r="AY140" s="15" t="s">
        <v>166</v>
      </c>
      <c r="BE140" s="214">
        <f>IF(N140="základná",J140,0)</f>
        <v>0</v>
      </c>
      <c r="BF140" s="214">
        <f>IF(N140="znížená",J140,0)</f>
        <v>0</v>
      </c>
      <c r="BG140" s="214">
        <f>IF(N140="zákl. prenesená",J140,0)</f>
        <v>0</v>
      </c>
      <c r="BH140" s="214">
        <f>IF(N140="zníž. prenesená",J140,0)</f>
        <v>0</v>
      </c>
      <c r="BI140" s="214">
        <f>IF(N140="nulová",J140,0)</f>
        <v>0</v>
      </c>
      <c r="BJ140" s="15" t="s">
        <v>93</v>
      </c>
      <c r="BK140" s="214">
        <f>ROUND(I140*H140,2)</f>
        <v>0</v>
      </c>
      <c r="BL140" s="15" t="s">
        <v>436</v>
      </c>
      <c r="BM140" s="213" t="s">
        <v>215</v>
      </c>
    </row>
    <row r="141" s="2" customFormat="1" ht="24.15" customHeight="1">
      <c r="A141" s="34"/>
      <c r="B141" s="165"/>
      <c r="C141" s="215" t="s">
        <v>192</v>
      </c>
      <c r="D141" s="215" t="s">
        <v>259</v>
      </c>
      <c r="E141" s="216" t="s">
        <v>449</v>
      </c>
      <c r="F141" s="217" t="s">
        <v>450</v>
      </c>
      <c r="G141" s="218" t="s">
        <v>262</v>
      </c>
      <c r="H141" s="219">
        <v>2</v>
      </c>
      <c r="I141" s="220"/>
      <c r="J141" s="221">
        <f>ROUND(I141*H141,2)</f>
        <v>0</v>
      </c>
      <c r="K141" s="222"/>
      <c r="L141" s="223"/>
      <c r="M141" s="224" t="s">
        <v>1</v>
      </c>
      <c r="N141" s="225" t="s">
        <v>46</v>
      </c>
      <c r="O141" s="78"/>
      <c r="P141" s="211">
        <f>O141*H141</f>
        <v>0</v>
      </c>
      <c r="Q141" s="211">
        <v>0</v>
      </c>
      <c r="R141" s="211">
        <f>Q141*H141</f>
        <v>0</v>
      </c>
      <c r="S141" s="211">
        <v>0</v>
      </c>
      <c r="T141" s="21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3" t="s">
        <v>439</v>
      </c>
      <c r="AT141" s="213" t="s">
        <v>259</v>
      </c>
      <c r="AU141" s="213" t="s">
        <v>87</v>
      </c>
      <c r="AY141" s="15" t="s">
        <v>166</v>
      </c>
      <c r="BE141" s="214">
        <f>IF(N141="základná",J141,0)</f>
        <v>0</v>
      </c>
      <c r="BF141" s="214">
        <f>IF(N141="znížená",J141,0)</f>
        <v>0</v>
      </c>
      <c r="BG141" s="214">
        <f>IF(N141="zákl. prenesená",J141,0)</f>
        <v>0</v>
      </c>
      <c r="BH141" s="214">
        <f>IF(N141="zníž. prenesená",J141,0)</f>
        <v>0</v>
      </c>
      <c r="BI141" s="214">
        <f>IF(N141="nulová",J141,0)</f>
        <v>0</v>
      </c>
      <c r="BJ141" s="15" t="s">
        <v>93</v>
      </c>
      <c r="BK141" s="214">
        <f>ROUND(I141*H141,2)</f>
        <v>0</v>
      </c>
      <c r="BL141" s="15" t="s">
        <v>436</v>
      </c>
      <c r="BM141" s="213" t="s">
        <v>223</v>
      </c>
    </row>
    <row r="142" s="2" customFormat="1" ht="24.15" customHeight="1">
      <c r="A142" s="34"/>
      <c r="B142" s="165"/>
      <c r="C142" s="201" t="s">
        <v>197</v>
      </c>
      <c r="D142" s="201" t="s">
        <v>168</v>
      </c>
      <c r="E142" s="202" t="s">
        <v>451</v>
      </c>
      <c r="F142" s="203" t="s">
        <v>452</v>
      </c>
      <c r="G142" s="204" t="s">
        <v>284</v>
      </c>
      <c r="H142" s="205">
        <v>10</v>
      </c>
      <c r="I142" s="206"/>
      <c r="J142" s="207">
        <f>ROUND(I142*H142,2)</f>
        <v>0</v>
      </c>
      <c r="K142" s="208"/>
      <c r="L142" s="35"/>
      <c r="M142" s="209" t="s">
        <v>1</v>
      </c>
      <c r="N142" s="210" t="s">
        <v>46</v>
      </c>
      <c r="O142" s="78"/>
      <c r="P142" s="211">
        <f>O142*H142</f>
        <v>0</v>
      </c>
      <c r="Q142" s="211">
        <v>0</v>
      </c>
      <c r="R142" s="211">
        <f>Q142*H142</f>
        <v>0</v>
      </c>
      <c r="S142" s="211">
        <v>0</v>
      </c>
      <c r="T142" s="21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3" t="s">
        <v>436</v>
      </c>
      <c r="AT142" s="213" t="s">
        <v>168</v>
      </c>
      <c r="AU142" s="213" t="s">
        <v>87</v>
      </c>
      <c r="AY142" s="15" t="s">
        <v>166</v>
      </c>
      <c r="BE142" s="214">
        <f>IF(N142="základná",J142,0)</f>
        <v>0</v>
      </c>
      <c r="BF142" s="214">
        <f>IF(N142="znížená",J142,0)</f>
        <v>0</v>
      </c>
      <c r="BG142" s="214">
        <f>IF(N142="zákl. prenesená",J142,0)</f>
        <v>0</v>
      </c>
      <c r="BH142" s="214">
        <f>IF(N142="zníž. prenesená",J142,0)</f>
        <v>0</v>
      </c>
      <c r="BI142" s="214">
        <f>IF(N142="nulová",J142,0)</f>
        <v>0</v>
      </c>
      <c r="BJ142" s="15" t="s">
        <v>93</v>
      </c>
      <c r="BK142" s="214">
        <f>ROUND(I142*H142,2)</f>
        <v>0</v>
      </c>
      <c r="BL142" s="15" t="s">
        <v>436</v>
      </c>
      <c r="BM142" s="213" t="s">
        <v>231</v>
      </c>
    </row>
    <row r="143" s="2" customFormat="1" ht="21.75" customHeight="1">
      <c r="A143" s="34"/>
      <c r="B143" s="165"/>
      <c r="C143" s="215" t="s">
        <v>202</v>
      </c>
      <c r="D143" s="215" t="s">
        <v>259</v>
      </c>
      <c r="E143" s="216" t="s">
        <v>453</v>
      </c>
      <c r="F143" s="217" t="s">
        <v>454</v>
      </c>
      <c r="G143" s="218" t="s">
        <v>262</v>
      </c>
      <c r="H143" s="219">
        <v>9.5</v>
      </c>
      <c r="I143" s="220"/>
      <c r="J143" s="221">
        <f>ROUND(I143*H143,2)</f>
        <v>0</v>
      </c>
      <c r="K143" s="222"/>
      <c r="L143" s="223"/>
      <c r="M143" s="224" t="s">
        <v>1</v>
      </c>
      <c r="N143" s="225" t="s">
        <v>46</v>
      </c>
      <c r="O143" s="78"/>
      <c r="P143" s="211">
        <f>O143*H143</f>
        <v>0</v>
      </c>
      <c r="Q143" s="211">
        <v>0</v>
      </c>
      <c r="R143" s="211">
        <f>Q143*H143</f>
        <v>0</v>
      </c>
      <c r="S143" s="211">
        <v>0</v>
      </c>
      <c r="T143" s="21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3" t="s">
        <v>439</v>
      </c>
      <c r="AT143" s="213" t="s">
        <v>259</v>
      </c>
      <c r="AU143" s="213" t="s">
        <v>87</v>
      </c>
      <c r="AY143" s="15" t="s">
        <v>166</v>
      </c>
      <c r="BE143" s="214">
        <f>IF(N143="základná",J143,0)</f>
        <v>0</v>
      </c>
      <c r="BF143" s="214">
        <f>IF(N143="znížená",J143,0)</f>
        <v>0</v>
      </c>
      <c r="BG143" s="214">
        <f>IF(N143="zákl. prenesená",J143,0)</f>
        <v>0</v>
      </c>
      <c r="BH143" s="214">
        <f>IF(N143="zníž. prenesená",J143,0)</f>
        <v>0</v>
      </c>
      <c r="BI143" s="214">
        <f>IF(N143="nulová",J143,0)</f>
        <v>0</v>
      </c>
      <c r="BJ143" s="15" t="s">
        <v>93</v>
      </c>
      <c r="BK143" s="214">
        <f>ROUND(I143*H143,2)</f>
        <v>0</v>
      </c>
      <c r="BL143" s="15" t="s">
        <v>436</v>
      </c>
      <c r="BM143" s="213" t="s">
        <v>239</v>
      </c>
    </row>
    <row r="144" s="2" customFormat="1" ht="24.15" customHeight="1">
      <c r="A144" s="34"/>
      <c r="B144" s="165"/>
      <c r="C144" s="201" t="s">
        <v>207</v>
      </c>
      <c r="D144" s="201" t="s">
        <v>168</v>
      </c>
      <c r="E144" s="202" t="s">
        <v>455</v>
      </c>
      <c r="F144" s="203" t="s">
        <v>456</v>
      </c>
      <c r="G144" s="204" t="s">
        <v>442</v>
      </c>
      <c r="H144" s="205">
        <v>1</v>
      </c>
      <c r="I144" s="206"/>
      <c r="J144" s="207">
        <f>ROUND(I144*H144,2)</f>
        <v>0</v>
      </c>
      <c r="K144" s="208"/>
      <c r="L144" s="35"/>
      <c r="M144" s="209" t="s">
        <v>1</v>
      </c>
      <c r="N144" s="210" t="s">
        <v>46</v>
      </c>
      <c r="O144" s="78"/>
      <c r="P144" s="211">
        <f>O144*H144</f>
        <v>0</v>
      </c>
      <c r="Q144" s="211">
        <v>0</v>
      </c>
      <c r="R144" s="211">
        <f>Q144*H144</f>
        <v>0</v>
      </c>
      <c r="S144" s="211">
        <v>0</v>
      </c>
      <c r="T144" s="21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3" t="s">
        <v>436</v>
      </c>
      <c r="AT144" s="213" t="s">
        <v>168</v>
      </c>
      <c r="AU144" s="213" t="s">
        <v>87</v>
      </c>
      <c r="AY144" s="15" t="s">
        <v>166</v>
      </c>
      <c r="BE144" s="214">
        <f>IF(N144="základná",J144,0)</f>
        <v>0</v>
      </c>
      <c r="BF144" s="214">
        <f>IF(N144="znížená",J144,0)</f>
        <v>0</v>
      </c>
      <c r="BG144" s="214">
        <f>IF(N144="zákl. prenesená",J144,0)</f>
        <v>0</v>
      </c>
      <c r="BH144" s="214">
        <f>IF(N144="zníž. prenesená",J144,0)</f>
        <v>0</v>
      </c>
      <c r="BI144" s="214">
        <f>IF(N144="nulová",J144,0)</f>
        <v>0</v>
      </c>
      <c r="BJ144" s="15" t="s">
        <v>93</v>
      </c>
      <c r="BK144" s="214">
        <f>ROUND(I144*H144,2)</f>
        <v>0</v>
      </c>
      <c r="BL144" s="15" t="s">
        <v>436</v>
      </c>
      <c r="BM144" s="213" t="s">
        <v>247</v>
      </c>
    </row>
    <row r="145" s="2" customFormat="1" ht="33" customHeight="1">
      <c r="A145" s="34"/>
      <c r="B145" s="165"/>
      <c r="C145" s="215" t="s">
        <v>211</v>
      </c>
      <c r="D145" s="215" t="s">
        <v>259</v>
      </c>
      <c r="E145" s="216" t="s">
        <v>457</v>
      </c>
      <c r="F145" s="217" t="s">
        <v>458</v>
      </c>
      <c r="G145" s="218" t="s">
        <v>442</v>
      </c>
      <c r="H145" s="219">
        <v>1</v>
      </c>
      <c r="I145" s="220"/>
      <c r="J145" s="221">
        <f>ROUND(I145*H145,2)</f>
        <v>0</v>
      </c>
      <c r="K145" s="222"/>
      <c r="L145" s="223"/>
      <c r="M145" s="224" t="s">
        <v>1</v>
      </c>
      <c r="N145" s="225" t="s">
        <v>46</v>
      </c>
      <c r="O145" s="78"/>
      <c r="P145" s="211">
        <f>O145*H145</f>
        <v>0</v>
      </c>
      <c r="Q145" s="211">
        <v>0</v>
      </c>
      <c r="R145" s="211">
        <f>Q145*H145</f>
        <v>0</v>
      </c>
      <c r="S145" s="211">
        <v>0</v>
      </c>
      <c r="T145" s="21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3" t="s">
        <v>439</v>
      </c>
      <c r="AT145" s="213" t="s">
        <v>259</v>
      </c>
      <c r="AU145" s="213" t="s">
        <v>87</v>
      </c>
      <c r="AY145" s="15" t="s">
        <v>166</v>
      </c>
      <c r="BE145" s="214">
        <f>IF(N145="základná",J145,0)</f>
        <v>0</v>
      </c>
      <c r="BF145" s="214">
        <f>IF(N145="znížená",J145,0)</f>
        <v>0</v>
      </c>
      <c r="BG145" s="214">
        <f>IF(N145="zákl. prenesená",J145,0)</f>
        <v>0</v>
      </c>
      <c r="BH145" s="214">
        <f>IF(N145="zníž. prenesená",J145,0)</f>
        <v>0</v>
      </c>
      <c r="BI145" s="214">
        <f>IF(N145="nulová",J145,0)</f>
        <v>0</v>
      </c>
      <c r="BJ145" s="15" t="s">
        <v>93</v>
      </c>
      <c r="BK145" s="214">
        <f>ROUND(I145*H145,2)</f>
        <v>0</v>
      </c>
      <c r="BL145" s="15" t="s">
        <v>436</v>
      </c>
      <c r="BM145" s="213" t="s">
        <v>255</v>
      </c>
    </row>
    <row r="146" s="2" customFormat="1" ht="16.5" customHeight="1">
      <c r="A146" s="34"/>
      <c r="B146" s="165"/>
      <c r="C146" s="201" t="s">
        <v>215</v>
      </c>
      <c r="D146" s="201" t="s">
        <v>168</v>
      </c>
      <c r="E146" s="202" t="s">
        <v>459</v>
      </c>
      <c r="F146" s="203" t="s">
        <v>460</v>
      </c>
      <c r="G146" s="204" t="s">
        <v>284</v>
      </c>
      <c r="H146" s="205">
        <v>20</v>
      </c>
      <c r="I146" s="206"/>
      <c r="J146" s="207">
        <f>ROUND(I146*H146,2)</f>
        <v>0</v>
      </c>
      <c r="K146" s="208"/>
      <c r="L146" s="35"/>
      <c r="M146" s="209" t="s">
        <v>1</v>
      </c>
      <c r="N146" s="210" t="s">
        <v>46</v>
      </c>
      <c r="O146" s="78"/>
      <c r="P146" s="211">
        <f>O146*H146</f>
        <v>0</v>
      </c>
      <c r="Q146" s="211">
        <v>0</v>
      </c>
      <c r="R146" s="211">
        <f>Q146*H146</f>
        <v>0</v>
      </c>
      <c r="S146" s="211">
        <v>0</v>
      </c>
      <c r="T146" s="212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3" t="s">
        <v>436</v>
      </c>
      <c r="AT146" s="213" t="s">
        <v>168</v>
      </c>
      <c r="AU146" s="213" t="s">
        <v>87</v>
      </c>
      <c r="AY146" s="15" t="s">
        <v>166</v>
      </c>
      <c r="BE146" s="214">
        <f>IF(N146="základná",J146,0)</f>
        <v>0</v>
      </c>
      <c r="BF146" s="214">
        <f>IF(N146="znížená",J146,0)</f>
        <v>0</v>
      </c>
      <c r="BG146" s="214">
        <f>IF(N146="zákl. prenesená",J146,0)</f>
        <v>0</v>
      </c>
      <c r="BH146" s="214">
        <f>IF(N146="zníž. prenesená",J146,0)</f>
        <v>0</v>
      </c>
      <c r="BI146" s="214">
        <f>IF(N146="nulová",J146,0)</f>
        <v>0</v>
      </c>
      <c r="BJ146" s="15" t="s">
        <v>93</v>
      </c>
      <c r="BK146" s="214">
        <f>ROUND(I146*H146,2)</f>
        <v>0</v>
      </c>
      <c r="BL146" s="15" t="s">
        <v>436</v>
      </c>
      <c r="BM146" s="213" t="s">
        <v>264</v>
      </c>
    </row>
    <row r="147" s="2" customFormat="1" ht="16.5" customHeight="1">
      <c r="A147" s="34"/>
      <c r="B147" s="165"/>
      <c r="C147" s="215" t="s">
        <v>219</v>
      </c>
      <c r="D147" s="215" t="s">
        <v>259</v>
      </c>
      <c r="E147" s="216" t="s">
        <v>461</v>
      </c>
      <c r="F147" s="217" t="s">
        <v>462</v>
      </c>
      <c r="G147" s="218" t="s">
        <v>284</v>
      </c>
      <c r="H147" s="219">
        <v>20</v>
      </c>
      <c r="I147" s="220"/>
      <c r="J147" s="221">
        <f>ROUND(I147*H147,2)</f>
        <v>0</v>
      </c>
      <c r="K147" s="222"/>
      <c r="L147" s="223"/>
      <c r="M147" s="224" t="s">
        <v>1</v>
      </c>
      <c r="N147" s="225" t="s">
        <v>46</v>
      </c>
      <c r="O147" s="78"/>
      <c r="P147" s="211">
        <f>O147*H147</f>
        <v>0</v>
      </c>
      <c r="Q147" s="211">
        <v>0</v>
      </c>
      <c r="R147" s="211">
        <f>Q147*H147</f>
        <v>0</v>
      </c>
      <c r="S147" s="211">
        <v>0</v>
      </c>
      <c r="T147" s="21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3" t="s">
        <v>439</v>
      </c>
      <c r="AT147" s="213" t="s">
        <v>259</v>
      </c>
      <c r="AU147" s="213" t="s">
        <v>87</v>
      </c>
      <c r="AY147" s="15" t="s">
        <v>166</v>
      </c>
      <c r="BE147" s="214">
        <f>IF(N147="základná",J147,0)</f>
        <v>0</v>
      </c>
      <c r="BF147" s="214">
        <f>IF(N147="znížená",J147,0)</f>
        <v>0</v>
      </c>
      <c r="BG147" s="214">
        <f>IF(N147="zákl. prenesená",J147,0)</f>
        <v>0</v>
      </c>
      <c r="BH147" s="214">
        <f>IF(N147="zníž. prenesená",J147,0)</f>
        <v>0</v>
      </c>
      <c r="BI147" s="214">
        <f>IF(N147="nulová",J147,0)</f>
        <v>0</v>
      </c>
      <c r="BJ147" s="15" t="s">
        <v>93</v>
      </c>
      <c r="BK147" s="214">
        <f>ROUND(I147*H147,2)</f>
        <v>0</v>
      </c>
      <c r="BL147" s="15" t="s">
        <v>436</v>
      </c>
      <c r="BM147" s="213" t="s">
        <v>272</v>
      </c>
    </row>
    <row r="148" s="2" customFormat="1" ht="24.15" customHeight="1">
      <c r="A148" s="34"/>
      <c r="B148" s="165"/>
      <c r="C148" s="201" t="s">
        <v>223</v>
      </c>
      <c r="D148" s="201" t="s">
        <v>168</v>
      </c>
      <c r="E148" s="202" t="s">
        <v>463</v>
      </c>
      <c r="F148" s="203" t="s">
        <v>464</v>
      </c>
      <c r="G148" s="204" t="s">
        <v>442</v>
      </c>
      <c r="H148" s="205">
        <v>1</v>
      </c>
      <c r="I148" s="206"/>
      <c r="J148" s="207">
        <f>ROUND(I148*H148,2)</f>
        <v>0</v>
      </c>
      <c r="K148" s="208"/>
      <c r="L148" s="35"/>
      <c r="M148" s="209" t="s">
        <v>1</v>
      </c>
      <c r="N148" s="210" t="s">
        <v>46</v>
      </c>
      <c r="O148" s="78"/>
      <c r="P148" s="211">
        <f>O148*H148</f>
        <v>0</v>
      </c>
      <c r="Q148" s="211">
        <v>0</v>
      </c>
      <c r="R148" s="211">
        <f>Q148*H148</f>
        <v>0</v>
      </c>
      <c r="S148" s="211">
        <v>0</v>
      </c>
      <c r="T148" s="212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3" t="s">
        <v>436</v>
      </c>
      <c r="AT148" s="213" t="s">
        <v>168</v>
      </c>
      <c r="AU148" s="213" t="s">
        <v>87</v>
      </c>
      <c r="AY148" s="15" t="s">
        <v>166</v>
      </c>
      <c r="BE148" s="214">
        <f>IF(N148="základná",J148,0)</f>
        <v>0</v>
      </c>
      <c r="BF148" s="214">
        <f>IF(N148="znížená",J148,0)</f>
        <v>0</v>
      </c>
      <c r="BG148" s="214">
        <f>IF(N148="zákl. prenesená",J148,0)</f>
        <v>0</v>
      </c>
      <c r="BH148" s="214">
        <f>IF(N148="zníž. prenesená",J148,0)</f>
        <v>0</v>
      </c>
      <c r="BI148" s="214">
        <f>IF(N148="nulová",J148,0)</f>
        <v>0</v>
      </c>
      <c r="BJ148" s="15" t="s">
        <v>93</v>
      </c>
      <c r="BK148" s="214">
        <f>ROUND(I148*H148,2)</f>
        <v>0</v>
      </c>
      <c r="BL148" s="15" t="s">
        <v>436</v>
      </c>
      <c r="BM148" s="213" t="s">
        <v>281</v>
      </c>
    </row>
    <row r="149" s="2" customFormat="1" ht="24.15" customHeight="1">
      <c r="A149" s="34"/>
      <c r="B149" s="165"/>
      <c r="C149" s="201" t="s">
        <v>227</v>
      </c>
      <c r="D149" s="201" t="s">
        <v>168</v>
      </c>
      <c r="E149" s="202" t="s">
        <v>465</v>
      </c>
      <c r="F149" s="203" t="s">
        <v>466</v>
      </c>
      <c r="G149" s="204" t="s">
        <v>442</v>
      </c>
      <c r="H149" s="205">
        <v>1</v>
      </c>
      <c r="I149" s="206"/>
      <c r="J149" s="207">
        <f>ROUND(I149*H149,2)</f>
        <v>0</v>
      </c>
      <c r="K149" s="208"/>
      <c r="L149" s="35"/>
      <c r="M149" s="209" t="s">
        <v>1</v>
      </c>
      <c r="N149" s="210" t="s">
        <v>46</v>
      </c>
      <c r="O149" s="78"/>
      <c r="P149" s="211">
        <f>O149*H149</f>
        <v>0</v>
      </c>
      <c r="Q149" s="211">
        <v>0</v>
      </c>
      <c r="R149" s="211">
        <f>Q149*H149</f>
        <v>0</v>
      </c>
      <c r="S149" s="211">
        <v>0</v>
      </c>
      <c r="T149" s="212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3" t="s">
        <v>436</v>
      </c>
      <c r="AT149" s="213" t="s">
        <v>168</v>
      </c>
      <c r="AU149" s="213" t="s">
        <v>87</v>
      </c>
      <c r="AY149" s="15" t="s">
        <v>166</v>
      </c>
      <c r="BE149" s="214">
        <f>IF(N149="základná",J149,0)</f>
        <v>0</v>
      </c>
      <c r="BF149" s="214">
        <f>IF(N149="znížená",J149,0)</f>
        <v>0</v>
      </c>
      <c r="BG149" s="214">
        <f>IF(N149="zákl. prenesená",J149,0)</f>
        <v>0</v>
      </c>
      <c r="BH149" s="214">
        <f>IF(N149="zníž. prenesená",J149,0)</f>
        <v>0</v>
      </c>
      <c r="BI149" s="214">
        <f>IF(N149="nulová",J149,0)</f>
        <v>0</v>
      </c>
      <c r="BJ149" s="15" t="s">
        <v>93</v>
      </c>
      <c r="BK149" s="214">
        <f>ROUND(I149*H149,2)</f>
        <v>0</v>
      </c>
      <c r="BL149" s="15" t="s">
        <v>436</v>
      </c>
      <c r="BM149" s="213" t="s">
        <v>290</v>
      </c>
    </row>
    <row r="150" s="2" customFormat="1" ht="37.8" customHeight="1">
      <c r="A150" s="34"/>
      <c r="B150" s="165"/>
      <c r="C150" s="215" t="s">
        <v>231</v>
      </c>
      <c r="D150" s="215" t="s">
        <v>259</v>
      </c>
      <c r="E150" s="216" t="s">
        <v>467</v>
      </c>
      <c r="F150" s="217" t="s">
        <v>468</v>
      </c>
      <c r="G150" s="218" t="s">
        <v>442</v>
      </c>
      <c r="H150" s="219">
        <v>1</v>
      </c>
      <c r="I150" s="220"/>
      <c r="J150" s="221">
        <f>ROUND(I150*H150,2)</f>
        <v>0</v>
      </c>
      <c r="K150" s="222"/>
      <c r="L150" s="223"/>
      <c r="M150" s="224" t="s">
        <v>1</v>
      </c>
      <c r="N150" s="225" t="s">
        <v>46</v>
      </c>
      <c r="O150" s="78"/>
      <c r="P150" s="211">
        <f>O150*H150</f>
        <v>0</v>
      </c>
      <c r="Q150" s="211">
        <v>0</v>
      </c>
      <c r="R150" s="211">
        <f>Q150*H150</f>
        <v>0</v>
      </c>
      <c r="S150" s="211">
        <v>0</v>
      </c>
      <c r="T150" s="21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3" t="s">
        <v>439</v>
      </c>
      <c r="AT150" s="213" t="s">
        <v>259</v>
      </c>
      <c r="AU150" s="213" t="s">
        <v>87</v>
      </c>
      <c r="AY150" s="15" t="s">
        <v>166</v>
      </c>
      <c r="BE150" s="214">
        <f>IF(N150="základná",J150,0)</f>
        <v>0</v>
      </c>
      <c r="BF150" s="214">
        <f>IF(N150="znížená",J150,0)</f>
        <v>0</v>
      </c>
      <c r="BG150" s="214">
        <f>IF(N150="zákl. prenesená",J150,0)</f>
        <v>0</v>
      </c>
      <c r="BH150" s="214">
        <f>IF(N150="zníž. prenesená",J150,0)</f>
        <v>0</v>
      </c>
      <c r="BI150" s="214">
        <f>IF(N150="nulová",J150,0)</f>
        <v>0</v>
      </c>
      <c r="BJ150" s="15" t="s">
        <v>93</v>
      </c>
      <c r="BK150" s="214">
        <f>ROUND(I150*H150,2)</f>
        <v>0</v>
      </c>
      <c r="BL150" s="15" t="s">
        <v>436</v>
      </c>
      <c r="BM150" s="213" t="s">
        <v>299</v>
      </c>
    </row>
    <row r="151" s="12" customFormat="1" ht="22.8" customHeight="1">
      <c r="A151" s="12"/>
      <c r="B151" s="188"/>
      <c r="C151" s="12"/>
      <c r="D151" s="189" t="s">
        <v>79</v>
      </c>
      <c r="E151" s="199" t="s">
        <v>469</v>
      </c>
      <c r="F151" s="199" t="s">
        <v>167</v>
      </c>
      <c r="G151" s="12"/>
      <c r="H151" s="12"/>
      <c r="I151" s="191"/>
      <c r="J151" s="200">
        <f>BK151</f>
        <v>0</v>
      </c>
      <c r="K151" s="12"/>
      <c r="L151" s="188"/>
      <c r="M151" s="193"/>
      <c r="N151" s="194"/>
      <c r="O151" s="194"/>
      <c r="P151" s="195">
        <f>SUM(P152:P163)</f>
        <v>0</v>
      </c>
      <c r="Q151" s="194"/>
      <c r="R151" s="195">
        <f>SUM(R152:R163)</f>
        <v>1.2714099999999999</v>
      </c>
      <c r="S151" s="194"/>
      <c r="T151" s="196">
        <f>SUM(T152:T163)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89" t="s">
        <v>87</v>
      </c>
      <c r="AT151" s="197" t="s">
        <v>79</v>
      </c>
      <c r="AU151" s="197" t="s">
        <v>87</v>
      </c>
      <c r="AY151" s="189" t="s">
        <v>166</v>
      </c>
      <c r="BK151" s="198">
        <f>SUM(BK152:BK163)</f>
        <v>0</v>
      </c>
    </row>
    <row r="152" s="2" customFormat="1" ht="24.15" customHeight="1">
      <c r="A152" s="34"/>
      <c r="B152" s="165"/>
      <c r="C152" s="201" t="s">
        <v>235</v>
      </c>
      <c r="D152" s="201" t="s">
        <v>168</v>
      </c>
      <c r="E152" s="202" t="s">
        <v>470</v>
      </c>
      <c r="F152" s="203" t="s">
        <v>471</v>
      </c>
      <c r="G152" s="204" t="s">
        <v>472</v>
      </c>
      <c r="H152" s="205">
        <v>0.01</v>
      </c>
      <c r="I152" s="206"/>
      <c r="J152" s="207">
        <f>ROUND(I152*H152,2)</f>
        <v>0</v>
      </c>
      <c r="K152" s="208"/>
      <c r="L152" s="35"/>
      <c r="M152" s="209" t="s">
        <v>1</v>
      </c>
      <c r="N152" s="210" t="s">
        <v>46</v>
      </c>
      <c r="O152" s="78"/>
      <c r="P152" s="211">
        <f>O152*H152</f>
        <v>0</v>
      </c>
      <c r="Q152" s="211">
        <v>0</v>
      </c>
      <c r="R152" s="211">
        <f>Q152*H152</f>
        <v>0</v>
      </c>
      <c r="S152" s="211">
        <v>0</v>
      </c>
      <c r="T152" s="212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3" t="s">
        <v>436</v>
      </c>
      <c r="AT152" s="213" t="s">
        <v>168</v>
      </c>
      <c r="AU152" s="213" t="s">
        <v>93</v>
      </c>
      <c r="AY152" s="15" t="s">
        <v>166</v>
      </c>
      <c r="BE152" s="214">
        <f>IF(N152="základná",J152,0)</f>
        <v>0</v>
      </c>
      <c r="BF152" s="214">
        <f>IF(N152="znížená",J152,0)</f>
        <v>0</v>
      </c>
      <c r="BG152" s="214">
        <f>IF(N152="zákl. prenesená",J152,0)</f>
        <v>0</v>
      </c>
      <c r="BH152" s="214">
        <f>IF(N152="zníž. prenesená",J152,0)</f>
        <v>0</v>
      </c>
      <c r="BI152" s="214">
        <f>IF(N152="nulová",J152,0)</f>
        <v>0</v>
      </c>
      <c r="BJ152" s="15" t="s">
        <v>93</v>
      </c>
      <c r="BK152" s="214">
        <f>ROUND(I152*H152,2)</f>
        <v>0</v>
      </c>
      <c r="BL152" s="15" t="s">
        <v>436</v>
      </c>
      <c r="BM152" s="213" t="s">
        <v>307</v>
      </c>
    </row>
    <row r="153" s="2" customFormat="1" ht="16.5" customHeight="1">
      <c r="A153" s="34"/>
      <c r="B153" s="165"/>
      <c r="C153" s="201" t="s">
        <v>239</v>
      </c>
      <c r="D153" s="201" t="s">
        <v>168</v>
      </c>
      <c r="E153" s="202" t="s">
        <v>473</v>
      </c>
      <c r="F153" s="203" t="s">
        <v>474</v>
      </c>
      <c r="G153" s="204" t="s">
        <v>442</v>
      </c>
      <c r="H153" s="205">
        <v>1</v>
      </c>
      <c r="I153" s="206"/>
      <c r="J153" s="207">
        <f>ROUND(I153*H153,2)</f>
        <v>0</v>
      </c>
      <c r="K153" s="208"/>
      <c r="L153" s="35"/>
      <c r="M153" s="209" t="s">
        <v>1</v>
      </c>
      <c r="N153" s="210" t="s">
        <v>46</v>
      </c>
      <c r="O153" s="78"/>
      <c r="P153" s="211">
        <f>O153*H153</f>
        <v>0</v>
      </c>
      <c r="Q153" s="211">
        <v>0</v>
      </c>
      <c r="R153" s="211">
        <f>Q153*H153</f>
        <v>0</v>
      </c>
      <c r="S153" s="211">
        <v>0</v>
      </c>
      <c r="T153" s="21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3" t="s">
        <v>436</v>
      </c>
      <c r="AT153" s="213" t="s">
        <v>168</v>
      </c>
      <c r="AU153" s="213" t="s">
        <v>93</v>
      </c>
      <c r="AY153" s="15" t="s">
        <v>166</v>
      </c>
      <c r="BE153" s="214">
        <f>IF(N153="základná",J153,0)</f>
        <v>0</v>
      </c>
      <c r="BF153" s="214">
        <f>IF(N153="znížená",J153,0)</f>
        <v>0</v>
      </c>
      <c r="BG153" s="214">
        <f>IF(N153="zákl. prenesená",J153,0)</f>
        <v>0</v>
      </c>
      <c r="BH153" s="214">
        <f>IF(N153="zníž. prenesená",J153,0)</f>
        <v>0</v>
      </c>
      <c r="BI153" s="214">
        <f>IF(N153="nulová",J153,0)</f>
        <v>0</v>
      </c>
      <c r="BJ153" s="15" t="s">
        <v>93</v>
      </c>
      <c r="BK153" s="214">
        <f>ROUND(I153*H153,2)</f>
        <v>0</v>
      </c>
      <c r="BL153" s="15" t="s">
        <v>436</v>
      </c>
      <c r="BM153" s="213" t="s">
        <v>316</v>
      </c>
    </row>
    <row r="154" s="2" customFormat="1" ht="16.5" customHeight="1">
      <c r="A154" s="34"/>
      <c r="B154" s="165"/>
      <c r="C154" s="201" t="s">
        <v>243</v>
      </c>
      <c r="D154" s="201" t="s">
        <v>168</v>
      </c>
      <c r="E154" s="202" t="s">
        <v>475</v>
      </c>
      <c r="F154" s="203" t="s">
        <v>476</v>
      </c>
      <c r="G154" s="204" t="s">
        <v>205</v>
      </c>
      <c r="H154" s="205">
        <v>0.5</v>
      </c>
      <c r="I154" s="206"/>
      <c r="J154" s="207">
        <f>ROUND(I154*H154,2)</f>
        <v>0</v>
      </c>
      <c r="K154" s="208"/>
      <c r="L154" s="35"/>
      <c r="M154" s="209" t="s">
        <v>1</v>
      </c>
      <c r="N154" s="210" t="s">
        <v>46</v>
      </c>
      <c r="O154" s="78"/>
      <c r="P154" s="211">
        <f>O154*H154</f>
        <v>0</v>
      </c>
      <c r="Q154" s="211">
        <v>2.5428199999999999</v>
      </c>
      <c r="R154" s="211">
        <f>Q154*H154</f>
        <v>1.2714099999999999</v>
      </c>
      <c r="S154" s="211">
        <v>0</v>
      </c>
      <c r="T154" s="212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3" t="s">
        <v>436</v>
      </c>
      <c r="AT154" s="213" t="s">
        <v>168</v>
      </c>
      <c r="AU154" s="213" t="s">
        <v>93</v>
      </c>
      <c r="AY154" s="15" t="s">
        <v>166</v>
      </c>
      <c r="BE154" s="214">
        <f>IF(N154="základná",J154,0)</f>
        <v>0</v>
      </c>
      <c r="BF154" s="214">
        <f>IF(N154="znížená",J154,0)</f>
        <v>0</v>
      </c>
      <c r="BG154" s="214">
        <f>IF(N154="zákl. prenesená",J154,0)</f>
        <v>0</v>
      </c>
      <c r="BH154" s="214">
        <f>IF(N154="zníž. prenesená",J154,0)</f>
        <v>0</v>
      </c>
      <c r="BI154" s="214">
        <f>IF(N154="nulová",J154,0)</f>
        <v>0</v>
      </c>
      <c r="BJ154" s="15" t="s">
        <v>93</v>
      </c>
      <c r="BK154" s="214">
        <f>ROUND(I154*H154,2)</f>
        <v>0</v>
      </c>
      <c r="BL154" s="15" t="s">
        <v>436</v>
      </c>
      <c r="BM154" s="213" t="s">
        <v>325</v>
      </c>
    </row>
    <row r="155" s="2" customFormat="1" ht="16.5" customHeight="1">
      <c r="A155" s="34"/>
      <c r="B155" s="165"/>
      <c r="C155" s="201" t="s">
        <v>247</v>
      </c>
      <c r="D155" s="201" t="s">
        <v>168</v>
      </c>
      <c r="E155" s="202" t="s">
        <v>477</v>
      </c>
      <c r="F155" s="203" t="s">
        <v>478</v>
      </c>
      <c r="G155" s="204" t="s">
        <v>442</v>
      </c>
      <c r="H155" s="205">
        <v>1</v>
      </c>
      <c r="I155" s="206"/>
      <c r="J155" s="207">
        <f>ROUND(I155*H155,2)</f>
        <v>0</v>
      </c>
      <c r="K155" s="208"/>
      <c r="L155" s="35"/>
      <c r="M155" s="209" t="s">
        <v>1</v>
      </c>
      <c r="N155" s="210" t="s">
        <v>46</v>
      </c>
      <c r="O155" s="78"/>
      <c r="P155" s="211">
        <f>O155*H155</f>
        <v>0</v>
      </c>
      <c r="Q155" s="211">
        <v>0</v>
      </c>
      <c r="R155" s="211">
        <f>Q155*H155</f>
        <v>0</v>
      </c>
      <c r="S155" s="211">
        <v>0</v>
      </c>
      <c r="T155" s="21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3" t="s">
        <v>436</v>
      </c>
      <c r="AT155" s="213" t="s">
        <v>168</v>
      </c>
      <c r="AU155" s="213" t="s">
        <v>93</v>
      </c>
      <c r="AY155" s="15" t="s">
        <v>166</v>
      </c>
      <c r="BE155" s="214">
        <f>IF(N155="základná",J155,0)</f>
        <v>0</v>
      </c>
      <c r="BF155" s="214">
        <f>IF(N155="znížená",J155,0)</f>
        <v>0</v>
      </c>
      <c r="BG155" s="214">
        <f>IF(N155="zákl. prenesená",J155,0)</f>
        <v>0</v>
      </c>
      <c r="BH155" s="214">
        <f>IF(N155="zníž. prenesená",J155,0)</f>
        <v>0</v>
      </c>
      <c r="BI155" s="214">
        <f>IF(N155="nulová",J155,0)</f>
        <v>0</v>
      </c>
      <c r="BJ155" s="15" t="s">
        <v>93</v>
      </c>
      <c r="BK155" s="214">
        <f>ROUND(I155*H155,2)</f>
        <v>0</v>
      </c>
      <c r="BL155" s="15" t="s">
        <v>436</v>
      </c>
      <c r="BM155" s="213" t="s">
        <v>333</v>
      </c>
    </row>
    <row r="156" s="2" customFormat="1" ht="21.75" customHeight="1">
      <c r="A156" s="34"/>
      <c r="B156" s="165"/>
      <c r="C156" s="201" t="s">
        <v>251</v>
      </c>
      <c r="D156" s="201" t="s">
        <v>168</v>
      </c>
      <c r="E156" s="202" t="s">
        <v>479</v>
      </c>
      <c r="F156" s="203" t="s">
        <v>480</v>
      </c>
      <c r="G156" s="204" t="s">
        <v>284</v>
      </c>
      <c r="H156" s="205">
        <v>10</v>
      </c>
      <c r="I156" s="206"/>
      <c r="J156" s="207">
        <f>ROUND(I156*H156,2)</f>
        <v>0</v>
      </c>
      <c r="K156" s="208"/>
      <c r="L156" s="35"/>
      <c r="M156" s="209" t="s">
        <v>1</v>
      </c>
      <c r="N156" s="210" t="s">
        <v>46</v>
      </c>
      <c r="O156" s="78"/>
      <c r="P156" s="211">
        <f>O156*H156</f>
        <v>0</v>
      </c>
      <c r="Q156" s="211">
        <v>0</v>
      </c>
      <c r="R156" s="211">
        <f>Q156*H156</f>
        <v>0</v>
      </c>
      <c r="S156" s="211">
        <v>0</v>
      </c>
      <c r="T156" s="21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3" t="s">
        <v>436</v>
      </c>
      <c r="AT156" s="213" t="s">
        <v>168</v>
      </c>
      <c r="AU156" s="213" t="s">
        <v>93</v>
      </c>
      <c r="AY156" s="15" t="s">
        <v>166</v>
      </c>
      <c r="BE156" s="214">
        <f>IF(N156="základná",J156,0)</f>
        <v>0</v>
      </c>
      <c r="BF156" s="214">
        <f>IF(N156="znížená",J156,0)</f>
        <v>0</v>
      </c>
      <c r="BG156" s="214">
        <f>IF(N156="zákl. prenesená",J156,0)</f>
        <v>0</v>
      </c>
      <c r="BH156" s="214">
        <f>IF(N156="zníž. prenesená",J156,0)</f>
        <v>0</v>
      </c>
      <c r="BI156" s="214">
        <f>IF(N156="nulová",J156,0)</f>
        <v>0</v>
      </c>
      <c r="BJ156" s="15" t="s">
        <v>93</v>
      </c>
      <c r="BK156" s="214">
        <f>ROUND(I156*H156,2)</f>
        <v>0</v>
      </c>
      <c r="BL156" s="15" t="s">
        <v>436</v>
      </c>
      <c r="BM156" s="213" t="s">
        <v>341</v>
      </c>
    </row>
    <row r="157" s="2" customFormat="1" ht="16.5" customHeight="1">
      <c r="A157" s="34"/>
      <c r="B157" s="165"/>
      <c r="C157" s="201" t="s">
        <v>255</v>
      </c>
      <c r="D157" s="201" t="s">
        <v>168</v>
      </c>
      <c r="E157" s="202" t="s">
        <v>481</v>
      </c>
      <c r="F157" s="203" t="s">
        <v>482</v>
      </c>
      <c r="G157" s="204" t="s">
        <v>284</v>
      </c>
      <c r="H157" s="205">
        <v>10</v>
      </c>
      <c r="I157" s="206"/>
      <c r="J157" s="207">
        <f>ROUND(I157*H157,2)</f>
        <v>0</v>
      </c>
      <c r="K157" s="208"/>
      <c r="L157" s="35"/>
      <c r="M157" s="209" t="s">
        <v>1</v>
      </c>
      <c r="N157" s="210" t="s">
        <v>46</v>
      </c>
      <c r="O157" s="78"/>
      <c r="P157" s="211">
        <f>O157*H157</f>
        <v>0</v>
      </c>
      <c r="Q157" s="211">
        <v>0</v>
      </c>
      <c r="R157" s="211">
        <f>Q157*H157</f>
        <v>0</v>
      </c>
      <c r="S157" s="211">
        <v>0</v>
      </c>
      <c r="T157" s="21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3" t="s">
        <v>436</v>
      </c>
      <c r="AT157" s="213" t="s">
        <v>168</v>
      </c>
      <c r="AU157" s="213" t="s">
        <v>93</v>
      </c>
      <c r="AY157" s="15" t="s">
        <v>166</v>
      </c>
      <c r="BE157" s="214">
        <f>IF(N157="základná",J157,0)</f>
        <v>0</v>
      </c>
      <c r="BF157" s="214">
        <f>IF(N157="znížená",J157,0)</f>
        <v>0</v>
      </c>
      <c r="BG157" s="214">
        <f>IF(N157="zákl. prenesená",J157,0)</f>
        <v>0</v>
      </c>
      <c r="BH157" s="214">
        <f>IF(N157="zníž. prenesená",J157,0)</f>
        <v>0</v>
      </c>
      <c r="BI157" s="214">
        <f>IF(N157="nulová",J157,0)</f>
        <v>0</v>
      </c>
      <c r="BJ157" s="15" t="s">
        <v>93</v>
      </c>
      <c r="BK157" s="214">
        <f>ROUND(I157*H157,2)</f>
        <v>0</v>
      </c>
      <c r="BL157" s="15" t="s">
        <v>436</v>
      </c>
      <c r="BM157" s="213" t="s">
        <v>350</v>
      </c>
    </row>
    <row r="158" s="2" customFormat="1" ht="16.5" customHeight="1">
      <c r="A158" s="34"/>
      <c r="B158" s="165"/>
      <c r="C158" s="201" t="s">
        <v>7</v>
      </c>
      <c r="D158" s="201" t="s">
        <v>168</v>
      </c>
      <c r="E158" s="202" t="s">
        <v>483</v>
      </c>
      <c r="F158" s="203" t="s">
        <v>484</v>
      </c>
      <c r="G158" s="204" t="s">
        <v>284</v>
      </c>
      <c r="H158" s="205">
        <v>10</v>
      </c>
      <c r="I158" s="206"/>
      <c r="J158" s="207">
        <f>ROUND(I158*H158,2)</f>
        <v>0</v>
      </c>
      <c r="K158" s="208"/>
      <c r="L158" s="35"/>
      <c r="M158" s="209" t="s">
        <v>1</v>
      </c>
      <c r="N158" s="210" t="s">
        <v>46</v>
      </c>
      <c r="O158" s="78"/>
      <c r="P158" s="211">
        <f>O158*H158</f>
        <v>0</v>
      </c>
      <c r="Q158" s="211">
        <v>0</v>
      </c>
      <c r="R158" s="211">
        <f>Q158*H158</f>
        <v>0</v>
      </c>
      <c r="S158" s="211">
        <v>0</v>
      </c>
      <c r="T158" s="212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3" t="s">
        <v>436</v>
      </c>
      <c r="AT158" s="213" t="s">
        <v>168</v>
      </c>
      <c r="AU158" s="213" t="s">
        <v>93</v>
      </c>
      <c r="AY158" s="15" t="s">
        <v>166</v>
      </c>
      <c r="BE158" s="214">
        <f>IF(N158="základná",J158,0)</f>
        <v>0</v>
      </c>
      <c r="BF158" s="214">
        <f>IF(N158="znížená",J158,0)</f>
        <v>0</v>
      </c>
      <c r="BG158" s="214">
        <f>IF(N158="zákl. prenesená",J158,0)</f>
        <v>0</v>
      </c>
      <c r="BH158" s="214">
        <f>IF(N158="zníž. prenesená",J158,0)</f>
        <v>0</v>
      </c>
      <c r="BI158" s="214">
        <f>IF(N158="nulová",J158,0)</f>
        <v>0</v>
      </c>
      <c r="BJ158" s="15" t="s">
        <v>93</v>
      </c>
      <c r="BK158" s="214">
        <f>ROUND(I158*H158,2)</f>
        <v>0</v>
      </c>
      <c r="BL158" s="15" t="s">
        <v>436</v>
      </c>
      <c r="BM158" s="213" t="s">
        <v>359</v>
      </c>
    </row>
    <row r="159" s="2" customFormat="1" ht="16.5" customHeight="1">
      <c r="A159" s="34"/>
      <c r="B159" s="165"/>
      <c r="C159" s="201" t="s">
        <v>264</v>
      </c>
      <c r="D159" s="201" t="s">
        <v>168</v>
      </c>
      <c r="E159" s="202" t="s">
        <v>485</v>
      </c>
      <c r="F159" s="203" t="s">
        <v>486</v>
      </c>
      <c r="G159" s="204" t="s">
        <v>284</v>
      </c>
      <c r="H159" s="205">
        <v>10</v>
      </c>
      <c r="I159" s="206"/>
      <c r="J159" s="207">
        <f>ROUND(I159*H159,2)</f>
        <v>0</v>
      </c>
      <c r="K159" s="208"/>
      <c r="L159" s="35"/>
      <c r="M159" s="209" t="s">
        <v>1</v>
      </c>
      <c r="N159" s="210" t="s">
        <v>46</v>
      </c>
      <c r="O159" s="78"/>
      <c r="P159" s="211">
        <f>O159*H159</f>
        <v>0</v>
      </c>
      <c r="Q159" s="211">
        <v>0</v>
      </c>
      <c r="R159" s="211">
        <f>Q159*H159</f>
        <v>0</v>
      </c>
      <c r="S159" s="211">
        <v>0</v>
      </c>
      <c r="T159" s="21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3" t="s">
        <v>436</v>
      </c>
      <c r="AT159" s="213" t="s">
        <v>168</v>
      </c>
      <c r="AU159" s="213" t="s">
        <v>93</v>
      </c>
      <c r="AY159" s="15" t="s">
        <v>166</v>
      </c>
      <c r="BE159" s="214">
        <f>IF(N159="základná",J159,0)</f>
        <v>0</v>
      </c>
      <c r="BF159" s="214">
        <f>IF(N159="znížená",J159,0)</f>
        <v>0</v>
      </c>
      <c r="BG159" s="214">
        <f>IF(N159="zákl. prenesená",J159,0)</f>
        <v>0</v>
      </c>
      <c r="BH159" s="214">
        <f>IF(N159="zníž. prenesená",J159,0)</f>
        <v>0</v>
      </c>
      <c r="BI159" s="214">
        <f>IF(N159="nulová",J159,0)</f>
        <v>0</v>
      </c>
      <c r="BJ159" s="15" t="s">
        <v>93</v>
      </c>
      <c r="BK159" s="214">
        <f>ROUND(I159*H159,2)</f>
        <v>0</v>
      </c>
      <c r="BL159" s="15" t="s">
        <v>436</v>
      </c>
      <c r="BM159" s="213" t="s">
        <v>369</v>
      </c>
    </row>
    <row r="160" s="2" customFormat="1" ht="16.5" customHeight="1">
      <c r="A160" s="34"/>
      <c r="B160" s="165"/>
      <c r="C160" s="201" t="s">
        <v>268</v>
      </c>
      <c r="D160" s="201" t="s">
        <v>168</v>
      </c>
      <c r="E160" s="202" t="s">
        <v>487</v>
      </c>
      <c r="F160" s="203" t="s">
        <v>488</v>
      </c>
      <c r="G160" s="204" t="s">
        <v>182</v>
      </c>
      <c r="H160" s="205">
        <v>0.5</v>
      </c>
      <c r="I160" s="206"/>
      <c r="J160" s="207">
        <f>ROUND(I160*H160,2)</f>
        <v>0</v>
      </c>
      <c r="K160" s="208"/>
      <c r="L160" s="35"/>
      <c r="M160" s="209" t="s">
        <v>1</v>
      </c>
      <c r="N160" s="210" t="s">
        <v>46</v>
      </c>
      <c r="O160" s="78"/>
      <c r="P160" s="211">
        <f>O160*H160</f>
        <v>0</v>
      </c>
      <c r="Q160" s="211">
        <v>0</v>
      </c>
      <c r="R160" s="211">
        <f>Q160*H160</f>
        <v>0</v>
      </c>
      <c r="S160" s="211">
        <v>0</v>
      </c>
      <c r="T160" s="212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3" t="s">
        <v>436</v>
      </c>
      <c r="AT160" s="213" t="s">
        <v>168</v>
      </c>
      <c r="AU160" s="213" t="s">
        <v>93</v>
      </c>
      <c r="AY160" s="15" t="s">
        <v>166</v>
      </c>
      <c r="BE160" s="214">
        <f>IF(N160="základná",J160,0)</f>
        <v>0</v>
      </c>
      <c r="BF160" s="214">
        <f>IF(N160="znížená",J160,0)</f>
        <v>0</v>
      </c>
      <c r="BG160" s="214">
        <f>IF(N160="zákl. prenesená",J160,0)</f>
        <v>0</v>
      </c>
      <c r="BH160" s="214">
        <f>IF(N160="zníž. prenesená",J160,0)</f>
        <v>0</v>
      </c>
      <c r="BI160" s="214">
        <f>IF(N160="nulová",J160,0)</f>
        <v>0</v>
      </c>
      <c r="BJ160" s="15" t="s">
        <v>93</v>
      </c>
      <c r="BK160" s="214">
        <f>ROUND(I160*H160,2)</f>
        <v>0</v>
      </c>
      <c r="BL160" s="15" t="s">
        <v>436</v>
      </c>
      <c r="BM160" s="213" t="s">
        <v>377</v>
      </c>
    </row>
    <row r="161" s="2" customFormat="1" ht="16.5" customHeight="1">
      <c r="A161" s="34"/>
      <c r="B161" s="165"/>
      <c r="C161" s="201" t="s">
        <v>272</v>
      </c>
      <c r="D161" s="201" t="s">
        <v>168</v>
      </c>
      <c r="E161" s="202" t="s">
        <v>489</v>
      </c>
      <c r="F161" s="203" t="s">
        <v>490</v>
      </c>
      <c r="G161" s="204" t="s">
        <v>491</v>
      </c>
      <c r="H161" s="231"/>
      <c r="I161" s="206"/>
      <c r="J161" s="207">
        <f>ROUND(I161*H161,2)</f>
        <v>0</v>
      </c>
      <c r="K161" s="208"/>
      <c r="L161" s="35"/>
      <c r="M161" s="209" t="s">
        <v>1</v>
      </c>
      <c r="N161" s="210" t="s">
        <v>46</v>
      </c>
      <c r="O161" s="78"/>
      <c r="P161" s="211">
        <f>O161*H161</f>
        <v>0</v>
      </c>
      <c r="Q161" s="211">
        <v>0</v>
      </c>
      <c r="R161" s="211">
        <f>Q161*H161</f>
        <v>0</v>
      </c>
      <c r="S161" s="211">
        <v>0</v>
      </c>
      <c r="T161" s="21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3" t="s">
        <v>436</v>
      </c>
      <c r="AT161" s="213" t="s">
        <v>168</v>
      </c>
      <c r="AU161" s="213" t="s">
        <v>93</v>
      </c>
      <c r="AY161" s="15" t="s">
        <v>166</v>
      </c>
      <c r="BE161" s="214">
        <f>IF(N161="základná",J161,0)</f>
        <v>0</v>
      </c>
      <c r="BF161" s="214">
        <f>IF(N161="znížená",J161,0)</f>
        <v>0</v>
      </c>
      <c r="BG161" s="214">
        <f>IF(N161="zákl. prenesená",J161,0)</f>
        <v>0</v>
      </c>
      <c r="BH161" s="214">
        <f>IF(N161="zníž. prenesená",J161,0)</f>
        <v>0</v>
      </c>
      <c r="BI161" s="214">
        <f>IF(N161="nulová",J161,0)</f>
        <v>0</v>
      </c>
      <c r="BJ161" s="15" t="s">
        <v>93</v>
      </c>
      <c r="BK161" s="214">
        <f>ROUND(I161*H161,2)</f>
        <v>0</v>
      </c>
      <c r="BL161" s="15" t="s">
        <v>436</v>
      </c>
      <c r="BM161" s="213" t="s">
        <v>492</v>
      </c>
    </row>
    <row r="162" s="2" customFormat="1" ht="16.5" customHeight="1">
      <c r="A162" s="34"/>
      <c r="B162" s="165"/>
      <c r="C162" s="215" t="s">
        <v>276</v>
      </c>
      <c r="D162" s="215" t="s">
        <v>259</v>
      </c>
      <c r="E162" s="216" t="s">
        <v>493</v>
      </c>
      <c r="F162" s="217" t="s">
        <v>494</v>
      </c>
      <c r="G162" s="218" t="s">
        <v>491</v>
      </c>
      <c r="H162" s="232"/>
      <c r="I162" s="220"/>
      <c r="J162" s="221">
        <f>ROUND(I162*H162,2)</f>
        <v>0</v>
      </c>
      <c r="K162" s="222"/>
      <c r="L162" s="223"/>
      <c r="M162" s="224" t="s">
        <v>1</v>
      </c>
      <c r="N162" s="225" t="s">
        <v>46</v>
      </c>
      <c r="O162" s="78"/>
      <c r="P162" s="211">
        <f>O162*H162</f>
        <v>0</v>
      </c>
      <c r="Q162" s="211">
        <v>0</v>
      </c>
      <c r="R162" s="211">
        <f>Q162*H162</f>
        <v>0</v>
      </c>
      <c r="S162" s="211">
        <v>0</v>
      </c>
      <c r="T162" s="21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3" t="s">
        <v>439</v>
      </c>
      <c r="AT162" s="213" t="s">
        <v>259</v>
      </c>
      <c r="AU162" s="213" t="s">
        <v>93</v>
      </c>
      <c r="AY162" s="15" t="s">
        <v>166</v>
      </c>
      <c r="BE162" s="214">
        <f>IF(N162="základná",J162,0)</f>
        <v>0</v>
      </c>
      <c r="BF162" s="214">
        <f>IF(N162="znížená",J162,0)</f>
        <v>0</v>
      </c>
      <c r="BG162" s="214">
        <f>IF(N162="zákl. prenesená",J162,0)</f>
        <v>0</v>
      </c>
      <c r="BH162" s="214">
        <f>IF(N162="zníž. prenesená",J162,0)</f>
        <v>0</v>
      </c>
      <c r="BI162" s="214">
        <f>IF(N162="nulová",J162,0)</f>
        <v>0</v>
      </c>
      <c r="BJ162" s="15" t="s">
        <v>93</v>
      </c>
      <c r="BK162" s="214">
        <f>ROUND(I162*H162,2)</f>
        <v>0</v>
      </c>
      <c r="BL162" s="15" t="s">
        <v>436</v>
      </c>
      <c r="BM162" s="213" t="s">
        <v>495</v>
      </c>
    </row>
    <row r="163" s="2" customFormat="1" ht="16.5" customHeight="1">
      <c r="A163" s="34"/>
      <c r="B163" s="165"/>
      <c r="C163" s="215" t="s">
        <v>281</v>
      </c>
      <c r="D163" s="215" t="s">
        <v>259</v>
      </c>
      <c r="E163" s="216" t="s">
        <v>496</v>
      </c>
      <c r="F163" s="217" t="s">
        <v>497</v>
      </c>
      <c r="G163" s="218" t="s">
        <v>491</v>
      </c>
      <c r="H163" s="232"/>
      <c r="I163" s="220"/>
      <c r="J163" s="221">
        <f>ROUND(I163*H163,2)</f>
        <v>0</v>
      </c>
      <c r="K163" s="222"/>
      <c r="L163" s="223"/>
      <c r="M163" s="224" t="s">
        <v>1</v>
      </c>
      <c r="N163" s="225" t="s">
        <v>46</v>
      </c>
      <c r="O163" s="78"/>
      <c r="P163" s="211">
        <f>O163*H163</f>
        <v>0</v>
      </c>
      <c r="Q163" s="211">
        <v>0</v>
      </c>
      <c r="R163" s="211">
        <f>Q163*H163</f>
        <v>0</v>
      </c>
      <c r="S163" s="211">
        <v>0</v>
      </c>
      <c r="T163" s="212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3" t="s">
        <v>439</v>
      </c>
      <c r="AT163" s="213" t="s">
        <v>259</v>
      </c>
      <c r="AU163" s="213" t="s">
        <v>93</v>
      </c>
      <c r="AY163" s="15" t="s">
        <v>166</v>
      </c>
      <c r="BE163" s="214">
        <f>IF(N163="základná",J163,0)</f>
        <v>0</v>
      </c>
      <c r="BF163" s="214">
        <f>IF(N163="znížená",J163,0)</f>
        <v>0</v>
      </c>
      <c r="BG163" s="214">
        <f>IF(N163="zákl. prenesená",J163,0)</f>
        <v>0</v>
      </c>
      <c r="BH163" s="214">
        <f>IF(N163="zníž. prenesená",J163,0)</f>
        <v>0</v>
      </c>
      <c r="BI163" s="214">
        <f>IF(N163="nulová",J163,0)</f>
        <v>0</v>
      </c>
      <c r="BJ163" s="15" t="s">
        <v>93</v>
      </c>
      <c r="BK163" s="214">
        <f>ROUND(I163*H163,2)</f>
        <v>0</v>
      </c>
      <c r="BL163" s="15" t="s">
        <v>436</v>
      </c>
      <c r="BM163" s="213" t="s">
        <v>498</v>
      </c>
    </row>
    <row r="164" s="12" customFormat="1" ht="25.92" customHeight="1">
      <c r="A164" s="12"/>
      <c r="B164" s="188"/>
      <c r="C164" s="12"/>
      <c r="D164" s="189" t="s">
        <v>79</v>
      </c>
      <c r="E164" s="190" t="s">
        <v>499</v>
      </c>
      <c r="F164" s="190" t="s">
        <v>500</v>
      </c>
      <c r="G164" s="12"/>
      <c r="H164" s="12"/>
      <c r="I164" s="191"/>
      <c r="J164" s="192">
        <f>BK164</f>
        <v>0</v>
      </c>
      <c r="K164" s="12"/>
      <c r="L164" s="188"/>
      <c r="M164" s="193"/>
      <c r="N164" s="194"/>
      <c r="O164" s="194"/>
      <c r="P164" s="195">
        <f>P165</f>
        <v>0</v>
      </c>
      <c r="Q164" s="194"/>
      <c r="R164" s="195">
        <f>R165</f>
        <v>0</v>
      </c>
      <c r="S164" s="194"/>
      <c r="T164" s="196">
        <f>T165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189" t="s">
        <v>172</v>
      </c>
      <c r="AT164" s="197" t="s">
        <v>79</v>
      </c>
      <c r="AU164" s="197" t="s">
        <v>80</v>
      </c>
      <c r="AY164" s="189" t="s">
        <v>166</v>
      </c>
      <c r="BK164" s="198">
        <f>BK165</f>
        <v>0</v>
      </c>
    </row>
    <row r="165" s="2" customFormat="1" ht="24.15" customHeight="1">
      <c r="A165" s="34"/>
      <c r="B165" s="165"/>
      <c r="C165" s="201" t="s">
        <v>286</v>
      </c>
      <c r="D165" s="201" t="s">
        <v>168</v>
      </c>
      <c r="E165" s="202" t="s">
        <v>501</v>
      </c>
      <c r="F165" s="203" t="s">
        <v>502</v>
      </c>
      <c r="G165" s="204" t="s">
        <v>195</v>
      </c>
      <c r="H165" s="205">
        <v>14</v>
      </c>
      <c r="I165" s="206"/>
      <c r="J165" s="207">
        <f>ROUND(I165*H165,2)</f>
        <v>0</v>
      </c>
      <c r="K165" s="208"/>
      <c r="L165" s="35"/>
      <c r="M165" s="226" t="s">
        <v>1</v>
      </c>
      <c r="N165" s="227" t="s">
        <v>46</v>
      </c>
      <c r="O165" s="228"/>
      <c r="P165" s="229">
        <f>O165*H165</f>
        <v>0</v>
      </c>
      <c r="Q165" s="229">
        <v>0</v>
      </c>
      <c r="R165" s="229">
        <f>Q165*H165</f>
        <v>0</v>
      </c>
      <c r="S165" s="229">
        <v>0</v>
      </c>
      <c r="T165" s="230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13" t="s">
        <v>503</v>
      </c>
      <c r="AT165" s="213" t="s">
        <v>168</v>
      </c>
      <c r="AU165" s="213" t="s">
        <v>87</v>
      </c>
      <c r="AY165" s="15" t="s">
        <v>166</v>
      </c>
      <c r="BE165" s="214">
        <f>IF(N165="základná",J165,0)</f>
        <v>0</v>
      </c>
      <c r="BF165" s="214">
        <f>IF(N165="znížená",J165,0)</f>
        <v>0</v>
      </c>
      <c r="BG165" s="214">
        <f>IF(N165="zákl. prenesená",J165,0)</f>
        <v>0</v>
      </c>
      <c r="BH165" s="214">
        <f>IF(N165="zníž. prenesená",J165,0)</f>
        <v>0</v>
      </c>
      <c r="BI165" s="214">
        <f>IF(N165="nulová",J165,0)</f>
        <v>0</v>
      </c>
      <c r="BJ165" s="15" t="s">
        <v>93</v>
      </c>
      <c r="BK165" s="214">
        <f>ROUND(I165*H165,2)</f>
        <v>0</v>
      </c>
      <c r="BL165" s="15" t="s">
        <v>503</v>
      </c>
      <c r="BM165" s="213" t="s">
        <v>410</v>
      </c>
    </row>
    <row r="166" s="2" customFormat="1" ht="6.96" customHeight="1">
      <c r="A166" s="34"/>
      <c r="B166" s="61"/>
      <c r="C166" s="62"/>
      <c r="D166" s="62"/>
      <c r="E166" s="62"/>
      <c r="F166" s="62"/>
      <c r="G166" s="62"/>
      <c r="H166" s="62"/>
      <c r="I166" s="62"/>
      <c r="J166" s="62"/>
      <c r="K166" s="62"/>
      <c r="L166" s="35"/>
      <c r="M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</row>
  </sheetData>
  <autoFilter ref="C132:K165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5:F105"/>
    <mergeCell ref="D106:F106"/>
    <mergeCell ref="D107:F107"/>
    <mergeCell ref="D108:F108"/>
    <mergeCell ref="D109:F109"/>
    <mergeCell ref="E121:H121"/>
    <mergeCell ref="E123:H123"/>
    <mergeCell ref="E125:H12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100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80</v>
      </c>
    </row>
    <row r="4" s="1" customFormat="1" ht="24.96" customHeight="1">
      <c r="B4" s="18"/>
      <c r="D4" s="19" t="s">
        <v>120</v>
      </c>
      <c r="L4" s="18"/>
      <c r="M4" s="130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1" t="str">
        <f>'Rekapitulácia stavby'!K6</f>
        <v xml:space="preserve">KANALIZÁCIA PRE OBEC KOKŠOV - BAKŠA--UČS  č.1</v>
      </c>
      <c r="F7" s="28"/>
      <c r="G7" s="28"/>
      <c r="H7" s="28"/>
      <c r="L7" s="18"/>
    </row>
    <row r="8" s="1" customFormat="1" ht="12" customHeight="1">
      <c r="B8" s="18"/>
      <c r="D8" s="28" t="s">
        <v>121</v>
      </c>
      <c r="L8" s="18"/>
    </row>
    <row r="9" s="2" customFormat="1" ht="16.5" customHeight="1">
      <c r="A9" s="34"/>
      <c r="B9" s="35"/>
      <c r="C9" s="34"/>
      <c r="D9" s="34"/>
      <c r="E9" s="131" t="s">
        <v>122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123</v>
      </c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6.5" customHeight="1">
      <c r="A11" s="34"/>
      <c r="B11" s="35"/>
      <c r="C11" s="34"/>
      <c r="D11" s="34"/>
      <c r="E11" s="68" t="s">
        <v>504</v>
      </c>
      <c r="F11" s="34"/>
      <c r="G11" s="34"/>
      <c r="H11" s="34"/>
      <c r="I11" s="34"/>
      <c r="J11" s="34"/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>
      <c r="A12" s="34"/>
      <c r="B12" s="35"/>
      <c r="C12" s="34"/>
      <c r="D12" s="34"/>
      <c r="E12" s="34"/>
      <c r="F12" s="34"/>
      <c r="G12" s="34"/>
      <c r="H12" s="34"/>
      <c r="I12" s="34"/>
      <c r="J12" s="34"/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2" customHeight="1">
      <c r="A13" s="34"/>
      <c r="B13" s="35"/>
      <c r="C13" s="34"/>
      <c r="D13" s="28" t="s">
        <v>17</v>
      </c>
      <c r="E13" s="34"/>
      <c r="F13" s="23" t="s">
        <v>1</v>
      </c>
      <c r="G13" s="34"/>
      <c r="H13" s="34"/>
      <c r="I13" s="28" t="s">
        <v>18</v>
      </c>
      <c r="J13" s="23" t="s">
        <v>1</v>
      </c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20</v>
      </c>
      <c r="E14" s="34"/>
      <c r="F14" s="23" t="s">
        <v>21</v>
      </c>
      <c r="G14" s="34"/>
      <c r="H14" s="34"/>
      <c r="I14" s="28" t="s">
        <v>22</v>
      </c>
      <c r="J14" s="70" t="str">
        <f>'Rekapitulácia stavby'!AN8</f>
        <v>27. 10. 2025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0.8" customHeight="1">
      <c r="A15" s="34"/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24</v>
      </c>
      <c r="E16" s="34"/>
      <c r="F16" s="34"/>
      <c r="G16" s="34"/>
      <c r="H16" s="34"/>
      <c r="I16" s="28" t="s">
        <v>25</v>
      </c>
      <c r="J16" s="23" t="s">
        <v>26</v>
      </c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8" customHeight="1">
      <c r="A17" s="34"/>
      <c r="B17" s="35"/>
      <c r="C17" s="34"/>
      <c r="D17" s="34"/>
      <c r="E17" s="23" t="s">
        <v>27</v>
      </c>
      <c r="F17" s="34"/>
      <c r="G17" s="34"/>
      <c r="H17" s="34"/>
      <c r="I17" s="28" t="s">
        <v>28</v>
      </c>
      <c r="J17" s="23" t="s">
        <v>125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6.96" customHeight="1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2" customHeight="1">
      <c r="A19" s="34"/>
      <c r="B19" s="35"/>
      <c r="C19" s="34"/>
      <c r="D19" s="28" t="s">
        <v>30</v>
      </c>
      <c r="E19" s="34"/>
      <c r="F19" s="34"/>
      <c r="G19" s="34"/>
      <c r="H19" s="34"/>
      <c r="I19" s="28" t="s">
        <v>25</v>
      </c>
      <c r="J19" s="29" t="str">
        <f>'Rekapitulácia stavby'!AN13</f>
        <v>Vyplň údaj</v>
      </c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8" customHeight="1">
      <c r="A20" s="34"/>
      <c r="B20" s="35"/>
      <c r="C20" s="34"/>
      <c r="D20" s="34"/>
      <c r="E20" s="29" t="str">
        <f>'Rekapitulácia stavby'!E14</f>
        <v>Vyplň údaj</v>
      </c>
      <c r="F20" s="23"/>
      <c r="G20" s="23"/>
      <c r="H20" s="23"/>
      <c r="I20" s="28" t="s">
        <v>28</v>
      </c>
      <c r="J20" s="29" t="str">
        <f>'Rekapitulácia stavby'!AN14</f>
        <v>Vyplň údaj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6.96" customHeight="1">
      <c r="A21" s="34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2" customHeight="1">
      <c r="A22" s="34"/>
      <c r="B22" s="35"/>
      <c r="C22" s="34"/>
      <c r="D22" s="28" t="s">
        <v>32</v>
      </c>
      <c r="E22" s="34"/>
      <c r="F22" s="34"/>
      <c r="G22" s="34"/>
      <c r="H22" s="34"/>
      <c r="I22" s="28" t="s">
        <v>25</v>
      </c>
      <c r="J22" s="23" t="s">
        <v>33</v>
      </c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8" customHeight="1">
      <c r="A23" s="34"/>
      <c r="B23" s="35"/>
      <c r="C23" s="34"/>
      <c r="D23" s="34"/>
      <c r="E23" s="23" t="s">
        <v>505</v>
      </c>
      <c r="F23" s="34"/>
      <c r="G23" s="34"/>
      <c r="H23" s="34"/>
      <c r="I23" s="28" t="s">
        <v>28</v>
      </c>
      <c r="J23" s="23" t="s">
        <v>126</v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6.96" customHeight="1">
      <c r="A24" s="34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2" customHeight="1">
      <c r="A25" s="34"/>
      <c r="B25" s="35"/>
      <c r="C25" s="34"/>
      <c r="D25" s="28" t="s">
        <v>37</v>
      </c>
      <c r="E25" s="34"/>
      <c r="F25" s="34"/>
      <c r="G25" s="34"/>
      <c r="H25" s="34"/>
      <c r="I25" s="28" t="s">
        <v>25</v>
      </c>
      <c r="J25" s="23" t="s">
        <v>1</v>
      </c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8" customHeight="1">
      <c r="A26" s="34"/>
      <c r="B26" s="35"/>
      <c r="C26" s="34"/>
      <c r="D26" s="34"/>
      <c r="E26" s="23" t="s">
        <v>506</v>
      </c>
      <c r="F26" s="34"/>
      <c r="G26" s="34"/>
      <c r="H26" s="34"/>
      <c r="I26" s="28" t="s">
        <v>28</v>
      </c>
      <c r="J26" s="23" t="s">
        <v>1</v>
      </c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56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2" customHeight="1">
      <c r="A28" s="34"/>
      <c r="B28" s="35"/>
      <c r="C28" s="34"/>
      <c r="D28" s="28" t="s">
        <v>39</v>
      </c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8" customFormat="1" ht="16.5" customHeight="1">
      <c r="A29" s="132"/>
      <c r="B29" s="133"/>
      <c r="C29" s="132"/>
      <c r="D29" s="132"/>
      <c r="E29" s="32" t="s">
        <v>1</v>
      </c>
      <c r="F29" s="32"/>
      <c r="G29" s="32"/>
      <c r="H29" s="32"/>
      <c r="I29" s="132"/>
      <c r="J29" s="132"/>
      <c r="K29" s="132"/>
      <c r="L29" s="134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</row>
    <row r="30" s="2" customFormat="1" ht="6.96" customHeight="1">
      <c r="A30" s="34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91"/>
      <c r="E31" s="91"/>
      <c r="F31" s="91"/>
      <c r="G31" s="91"/>
      <c r="H31" s="91"/>
      <c r="I31" s="91"/>
      <c r="J31" s="91"/>
      <c r="K31" s="91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23" t="s">
        <v>127</v>
      </c>
      <c r="E32" s="34"/>
      <c r="F32" s="34"/>
      <c r="G32" s="34"/>
      <c r="H32" s="34"/>
      <c r="I32" s="34"/>
      <c r="J32" s="135">
        <f>J98</f>
        <v>0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36" t="s">
        <v>118</v>
      </c>
      <c r="E33" s="34"/>
      <c r="F33" s="34"/>
      <c r="G33" s="34"/>
      <c r="H33" s="34"/>
      <c r="I33" s="34"/>
      <c r="J33" s="135">
        <f>J104</f>
        <v>0</v>
      </c>
      <c r="K33" s="34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25.44" customHeight="1">
      <c r="A34" s="34"/>
      <c r="B34" s="35"/>
      <c r="C34" s="34"/>
      <c r="D34" s="137" t="s">
        <v>40</v>
      </c>
      <c r="E34" s="34"/>
      <c r="F34" s="34"/>
      <c r="G34" s="34"/>
      <c r="H34" s="34"/>
      <c r="I34" s="34"/>
      <c r="J34" s="97">
        <f>ROUND(J32 + J33, 2)</f>
        <v>0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6.96" customHeight="1">
      <c r="A35" s="34"/>
      <c r="B35" s="35"/>
      <c r="C35" s="34"/>
      <c r="D35" s="91"/>
      <c r="E35" s="91"/>
      <c r="F35" s="91"/>
      <c r="G35" s="91"/>
      <c r="H35" s="91"/>
      <c r="I35" s="91"/>
      <c r="J35" s="91"/>
      <c r="K35" s="91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34"/>
      <c r="F36" s="39" t="s">
        <v>42</v>
      </c>
      <c r="G36" s="34"/>
      <c r="H36" s="34"/>
      <c r="I36" s="39" t="s">
        <v>41</v>
      </c>
      <c r="J36" s="39" t="s">
        <v>43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14.4" customHeight="1">
      <c r="A37" s="34"/>
      <c r="B37" s="35"/>
      <c r="C37" s="34"/>
      <c r="D37" s="138" t="s">
        <v>44</v>
      </c>
      <c r="E37" s="41" t="s">
        <v>45</v>
      </c>
      <c r="F37" s="139">
        <f>ROUND((SUM(BE104:BE111) + SUM(BE133:BE165)),  2)</f>
        <v>0</v>
      </c>
      <c r="G37" s="140"/>
      <c r="H37" s="140"/>
      <c r="I37" s="141">
        <v>0.23000000000000001</v>
      </c>
      <c r="J37" s="139">
        <f>ROUND(((SUM(BE104:BE111) + SUM(BE133:BE165))*I37),  2)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41" t="s">
        <v>46</v>
      </c>
      <c r="F38" s="142">
        <f>ROUND((SUM(BF104:BF111) + SUM(BF133:BF165)),  2)</f>
        <v>0</v>
      </c>
      <c r="G38" s="34"/>
      <c r="H38" s="34"/>
      <c r="I38" s="143">
        <v>0.23000000000000001</v>
      </c>
      <c r="J38" s="142">
        <f>ROUND(((SUM(BF104:BF111) + SUM(BF133:BF165))*I38),  2)</f>
        <v>0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47</v>
      </c>
      <c r="F39" s="142">
        <f>ROUND((SUM(BG104:BG111) + SUM(BG133:BG165)),  2)</f>
        <v>0</v>
      </c>
      <c r="G39" s="34"/>
      <c r="H39" s="34"/>
      <c r="I39" s="143">
        <v>0.23000000000000001</v>
      </c>
      <c r="J39" s="142">
        <f>0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14.4" customHeight="1">
      <c r="A40" s="34"/>
      <c r="B40" s="35"/>
      <c r="C40" s="34"/>
      <c r="D40" s="34"/>
      <c r="E40" s="28" t="s">
        <v>48</v>
      </c>
      <c r="F40" s="142">
        <f>ROUND((SUM(BH104:BH111) + SUM(BH133:BH165)),  2)</f>
        <v>0</v>
      </c>
      <c r="G40" s="34"/>
      <c r="H40" s="34"/>
      <c r="I40" s="143">
        <v>0.23000000000000001</v>
      </c>
      <c r="J40" s="142">
        <f>0</f>
        <v>0</v>
      </c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14.4" customHeight="1">
      <c r="A41" s="34"/>
      <c r="B41" s="35"/>
      <c r="C41" s="34"/>
      <c r="D41" s="34"/>
      <c r="E41" s="41" t="s">
        <v>49</v>
      </c>
      <c r="F41" s="139">
        <f>ROUND((SUM(BI104:BI111) + SUM(BI133:BI165)),  2)</f>
        <v>0</v>
      </c>
      <c r="G41" s="140"/>
      <c r="H41" s="140"/>
      <c r="I41" s="141">
        <v>0</v>
      </c>
      <c r="J41" s="139">
        <f>0</f>
        <v>0</v>
      </c>
      <c r="K41" s="34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6.96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2" customFormat="1" ht="25.44" customHeight="1">
      <c r="A43" s="34"/>
      <c r="B43" s="35"/>
      <c r="C43" s="144"/>
      <c r="D43" s="145" t="s">
        <v>50</v>
      </c>
      <c r="E43" s="82"/>
      <c r="F43" s="82"/>
      <c r="G43" s="146" t="s">
        <v>51</v>
      </c>
      <c r="H43" s="147" t="s">
        <v>52</v>
      </c>
      <c r="I43" s="82"/>
      <c r="J43" s="148">
        <f>SUM(J34:J41)</f>
        <v>0</v>
      </c>
      <c r="K43" s="149"/>
      <c r="L43" s="56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="2" customFormat="1" ht="14.4" customHeight="1">
      <c r="A44" s="34"/>
      <c r="B44" s="35"/>
      <c r="C44" s="34"/>
      <c r="D44" s="34"/>
      <c r="E44" s="34"/>
      <c r="F44" s="34"/>
      <c r="G44" s="34"/>
      <c r="H44" s="34"/>
      <c r="I44" s="34"/>
      <c r="J44" s="34"/>
      <c r="K44" s="34"/>
      <c r="L44" s="56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53</v>
      </c>
      <c r="E50" s="58"/>
      <c r="F50" s="58"/>
      <c r="G50" s="57" t="s">
        <v>54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55</v>
      </c>
      <c r="E61" s="37"/>
      <c r="F61" s="150" t="s">
        <v>56</v>
      </c>
      <c r="G61" s="59" t="s">
        <v>55</v>
      </c>
      <c r="H61" s="37"/>
      <c r="I61" s="37"/>
      <c r="J61" s="151" t="s">
        <v>56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57</v>
      </c>
      <c r="E65" s="60"/>
      <c r="F65" s="60"/>
      <c r="G65" s="57" t="s">
        <v>58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55</v>
      </c>
      <c r="E76" s="37"/>
      <c r="F76" s="150" t="s">
        <v>56</v>
      </c>
      <c r="G76" s="59" t="s">
        <v>55</v>
      </c>
      <c r="H76" s="37"/>
      <c r="I76" s="37"/>
      <c r="J76" s="151" t="s">
        <v>56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128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1" t="str">
        <f>E7</f>
        <v xml:space="preserve">KANALIZÁCIA PRE OBEC KOKŠOV - BAKŠA--UČS  č.1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121</v>
      </c>
      <c r="L86" s="18"/>
    </row>
    <row r="87" s="2" customFormat="1" ht="16.5" customHeight="1">
      <c r="A87" s="34"/>
      <c r="B87" s="35"/>
      <c r="C87" s="34"/>
      <c r="D87" s="34"/>
      <c r="E87" s="131" t="s">
        <v>122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12" customHeight="1">
      <c r="A88" s="34"/>
      <c r="B88" s="35"/>
      <c r="C88" s="28" t="s">
        <v>123</v>
      </c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6.5" customHeight="1">
      <c r="A89" s="34"/>
      <c r="B89" s="35"/>
      <c r="C89" s="34"/>
      <c r="D89" s="34"/>
      <c r="E89" s="68" t="str">
        <f>E11</f>
        <v>prel. - Preložka vedenia ST a.s.</v>
      </c>
      <c r="F89" s="34"/>
      <c r="G89" s="34"/>
      <c r="H89" s="34"/>
      <c r="I89" s="34"/>
      <c r="J89" s="34"/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2" customHeight="1">
      <c r="A91" s="34"/>
      <c r="B91" s="35"/>
      <c r="C91" s="28" t="s">
        <v>20</v>
      </c>
      <c r="D91" s="34"/>
      <c r="E91" s="34"/>
      <c r="F91" s="23" t="str">
        <f>F14</f>
        <v>KOKŠOV - BAKŠA</v>
      </c>
      <c r="G91" s="34"/>
      <c r="H91" s="34"/>
      <c r="I91" s="28" t="s">
        <v>22</v>
      </c>
      <c r="J91" s="70" t="str">
        <f>IF(J14="","",J14)</f>
        <v>27. 10. 2025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25.65" customHeight="1">
      <c r="A93" s="34"/>
      <c r="B93" s="35"/>
      <c r="C93" s="28" t="s">
        <v>24</v>
      </c>
      <c r="D93" s="34"/>
      <c r="E93" s="34"/>
      <c r="F93" s="23" t="str">
        <f>E17</f>
        <v>Obec KOKŠOV - BAKŠA</v>
      </c>
      <c r="G93" s="34"/>
      <c r="H93" s="34"/>
      <c r="I93" s="28" t="s">
        <v>32</v>
      </c>
      <c r="J93" s="32" t="str">
        <f>E23</f>
        <v>Hydroprojekt Košice s.r.o.,</v>
      </c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15.15" customHeight="1">
      <c r="A94" s="34"/>
      <c r="B94" s="35"/>
      <c r="C94" s="28" t="s">
        <v>30</v>
      </c>
      <c r="D94" s="34"/>
      <c r="E94" s="34"/>
      <c r="F94" s="23" t="str">
        <f>IF(E20="","",E20)</f>
        <v>Vyplň údaj</v>
      </c>
      <c r="G94" s="34"/>
      <c r="H94" s="34"/>
      <c r="I94" s="28" t="s">
        <v>37</v>
      </c>
      <c r="J94" s="32" t="str">
        <f>E26</f>
        <v>Ing.Ján Osif</v>
      </c>
      <c r="K94" s="3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9.28" customHeight="1">
      <c r="A96" s="34"/>
      <c r="B96" s="35"/>
      <c r="C96" s="152" t="s">
        <v>129</v>
      </c>
      <c r="D96" s="144"/>
      <c r="E96" s="144"/>
      <c r="F96" s="144"/>
      <c r="G96" s="144"/>
      <c r="H96" s="144"/>
      <c r="I96" s="144"/>
      <c r="J96" s="153" t="s">
        <v>130</v>
      </c>
      <c r="K96" s="144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6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2.8" customHeight="1">
      <c r="A98" s="34"/>
      <c r="B98" s="35"/>
      <c r="C98" s="154" t="s">
        <v>131</v>
      </c>
      <c r="D98" s="34"/>
      <c r="E98" s="34"/>
      <c r="F98" s="34"/>
      <c r="G98" s="34"/>
      <c r="H98" s="34"/>
      <c r="I98" s="34"/>
      <c r="J98" s="97">
        <f>J133</f>
        <v>0</v>
      </c>
      <c r="K98" s="34"/>
      <c r="L98" s="56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5" t="s">
        <v>132</v>
      </c>
    </row>
    <row r="99" s="9" customFormat="1" ht="24.96" customHeight="1">
      <c r="A99" s="9"/>
      <c r="B99" s="155"/>
      <c r="C99" s="9"/>
      <c r="D99" s="156" t="s">
        <v>507</v>
      </c>
      <c r="E99" s="157"/>
      <c r="F99" s="157"/>
      <c r="G99" s="157"/>
      <c r="H99" s="157"/>
      <c r="I99" s="157"/>
      <c r="J99" s="158">
        <f>J134</f>
        <v>0</v>
      </c>
      <c r="K99" s="9"/>
      <c r="L99" s="155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9"/>
      <c r="C100" s="10"/>
      <c r="D100" s="160" t="s">
        <v>508</v>
      </c>
      <c r="E100" s="161"/>
      <c r="F100" s="161"/>
      <c r="G100" s="161"/>
      <c r="H100" s="161"/>
      <c r="I100" s="161"/>
      <c r="J100" s="162">
        <f>J135</f>
        <v>0</v>
      </c>
      <c r="K100" s="10"/>
      <c r="L100" s="15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4.88" customHeight="1">
      <c r="A101" s="10"/>
      <c r="B101" s="159"/>
      <c r="C101" s="10"/>
      <c r="D101" s="160" t="s">
        <v>509</v>
      </c>
      <c r="E101" s="161"/>
      <c r="F101" s="161"/>
      <c r="G101" s="161"/>
      <c r="H101" s="161"/>
      <c r="I101" s="161"/>
      <c r="J101" s="162">
        <f>J149</f>
        <v>0</v>
      </c>
      <c r="K101" s="10"/>
      <c r="L101" s="15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4"/>
      <c r="B102" s="35"/>
      <c r="C102" s="34"/>
      <c r="D102" s="34"/>
      <c r="E102" s="34"/>
      <c r="F102" s="34"/>
      <c r="G102" s="34"/>
      <c r="H102" s="34"/>
      <c r="I102" s="34"/>
      <c r="J102" s="34"/>
      <c r="K102" s="34"/>
      <c r="L102" s="56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6.96" customHeight="1">
      <c r="A103" s="34"/>
      <c r="B103" s="35"/>
      <c r="C103" s="34"/>
      <c r="D103" s="34"/>
      <c r="E103" s="34"/>
      <c r="F103" s="34"/>
      <c r="G103" s="34"/>
      <c r="H103" s="34"/>
      <c r="I103" s="34"/>
      <c r="J103" s="34"/>
      <c r="K103" s="34"/>
      <c r="L103" s="56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29.28" customHeight="1">
      <c r="A104" s="34"/>
      <c r="B104" s="35"/>
      <c r="C104" s="154" t="s">
        <v>142</v>
      </c>
      <c r="D104" s="34"/>
      <c r="E104" s="34"/>
      <c r="F104" s="34"/>
      <c r="G104" s="34"/>
      <c r="H104" s="34"/>
      <c r="I104" s="34"/>
      <c r="J104" s="163">
        <f>ROUND(J105 + J106 + J107 + J108 + J109 + J110,2)</f>
        <v>0</v>
      </c>
      <c r="K104" s="34"/>
      <c r="L104" s="56"/>
      <c r="N104" s="164" t="s">
        <v>44</v>
      </c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18" customHeight="1">
      <c r="A105" s="34"/>
      <c r="B105" s="165"/>
      <c r="C105" s="166"/>
      <c r="D105" s="167" t="s">
        <v>143</v>
      </c>
      <c r="E105" s="168"/>
      <c r="F105" s="168"/>
      <c r="G105" s="166"/>
      <c r="H105" s="166"/>
      <c r="I105" s="166"/>
      <c r="J105" s="169">
        <v>0</v>
      </c>
      <c r="K105" s="166"/>
      <c r="L105" s="170"/>
      <c r="M105" s="171"/>
      <c r="N105" s="172" t="s">
        <v>46</v>
      </c>
      <c r="O105" s="171"/>
      <c r="P105" s="171"/>
      <c r="Q105" s="171"/>
      <c r="R105" s="171"/>
      <c r="S105" s="166"/>
      <c r="T105" s="166"/>
      <c r="U105" s="166"/>
      <c r="V105" s="166"/>
      <c r="W105" s="166"/>
      <c r="X105" s="166"/>
      <c r="Y105" s="166"/>
      <c r="Z105" s="166"/>
      <c r="AA105" s="166"/>
      <c r="AB105" s="166"/>
      <c r="AC105" s="166"/>
      <c r="AD105" s="166"/>
      <c r="AE105" s="166"/>
      <c r="AF105" s="171"/>
      <c r="AG105" s="171"/>
      <c r="AH105" s="171"/>
      <c r="AI105" s="171"/>
      <c r="AJ105" s="171"/>
      <c r="AK105" s="171"/>
      <c r="AL105" s="171"/>
      <c r="AM105" s="171"/>
      <c r="AN105" s="171"/>
      <c r="AO105" s="171"/>
      <c r="AP105" s="171"/>
      <c r="AQ105" s="171"/>
      <c r="AR105" s="171"/>
      <c r="AS105" s="171"/>
      <c r="AT105" s="171"/>
      <c r="AU105" s="171"/>
      <c r="AV105" s="171"/>
      <c r="AW105" s="171"/>
      <c r="AX105" s="171"/>
      <c r="AY105" s="173" t="s">
        <v>144</v>
      </c>
      <c r="AZ105" s="171"/>
      <c r="BA105" s="171"/>
      <c r="BB105" s="171"/>
      <c r="BC105" s="171"/>
      <c r="BD105" s="171"/>
      <c r="BE105" s="174">
        <f>IF(N105="základná",J105,0)</f>
        <v>0</v>
      </c>
      <c r="BF105" s="174">
        <f>IF(N105="znížená",J105,0)</f>
        <v>0</v>
      </c>
      <c r="BG105" s="174">
        <f>IF(N105="zákl. prenesená",J105,0)</f>
        <v>0</v>
      </c>
      <c r="BH105" s="174">
        <f>IF(N105="zníž. prenesená",J105,0)</f>
        <v>0</v>
      </c>
      <c r="BI105" s="174">
        <f>IF(N105="nulová",J105,0)</f>
        <v>0</v>
      </c>
      <c r="BJ105" s="173" t="s">
        <v>93</v>
      </c>
      <c r="BK105" s="171"/>
      <c r="BL105" s="171"/>
      <c r="BM105" s="171"/>
    </row>
    <row r="106" s="2" customFormat="1" ht="18" customHeight="1">
      <c r="A106" s="34"/>
      <c r="B106" s="165"/>
      <c r="C106" s="166"/>
      <c r="D106" s="167" t="s">
        <v>145</v>
      </c>
      <c r="E106" s="168"/>
      <c r="F106" s="168"/>
      <c r="G106" s="166"/>
      <c r="H106" s="166"/>
      <c r="I106" s="166"/>
      <c r="J106" s="169">
        <v>0</v>
      </c>
      <c r="K106" s="166"/>
      <c r="L106" s="170"/>
      <c r="M106" s="171"/>
      <c r="N106" s="172" t="s">
        <v>46</v>
      </c>
      <c r="O106" s="171"/>
      <c r="P106" s="171"/>
      <c r="Q106" s="171"/>
      <c r="R106" s="171"/>
      <c r="S106" s="166"/>
      <c r="T106" s="166"/>
      <c r="U106" s="166"/>
      <c r="V106" s="166"/>
      <c r="W106" s="166"/>
      <c r="X106" s="166"/>
      <c r="Y106" s="166"/>
      <c r="Z106" s="166"/>
      <c r="AA106" s="166"/>
      <c r="AB106" s="166"/>
      <c r="AC106" s="166"/>
      <c r="AD106" s="166"/>
      <c r="AE106" s="166"/>
      <c r="AF106" s="171"/>
      <c r="AG106" s="171"/>
      <c r="AH106" s="171"/>
      <c r="AI106" s="171"/>
      <c r="AJ106" s="171"/>
      <c r="AK106" s="171"/>
      <c r="AL106" s="171"/>
      <c r="AM106" s="171"/>
      <c r="AN106" s="171"/>
      <c r="AO106" s="171"/>
      <c r="AP106" s="171"/>
      <c r="AQ106" s="171"/>
      <c r="AR106" s="171"/>
      <c r="AS106" s="171"/>
      <c r="AT106" s="171"/>
      <c r="AU106" s="171"/>
      <c r="AV106" s="171"/>
      <c r="AW106" s="171"/>
      <c r="AX106" s="171"/>
      <c r="AY106" s="173" t="s">
        <v>144</v>
      </c>
      <c r="AZ106" s="171"/>
      <c r="BA106" s="171"/>
      <c r="BB106" s="171"/>
      <c r="BC106" s="171"/>
      <c r="BD106" s="171"/>
      <c r="BE106" s="174">
        <f>IF(N106="základná",J106,0)</f>
        <v>0</v>
      </c>
      <c r="BF106" s="174">
        <f>IF(N106="znížená",J106,0)</f>
        <v>0</v>
      </c>
      <c r="BG106" s="174">
        <f>IF(N106="zákl. prenesená",J106,0)</f>
        <v>0</v>
      </c>
      <c r="BH106" s="174">
        <f>IF(N106="zníž. prenesená",J106,0)</f>
        <v>0</v>
      </c>
      <c r="BI106" s="174">
        <f>IF(N106="nulová",J106,0)</f>
        <v>0</v>
      </c>
      <c r="BJ106" s="173" t="s">
        <v>93</v>
      </c>
      <c r="BK106" s="171"/>
      <c r="BL106" s="171"/>
      <c r="BM106" s="171"/>
    </row>
    <row r="107" s="2" customFormat="1" ht="18" customHeight="1">
      <c r="A107" s="34"/>
      <c r="B107" s="165"/>
      <c r="C107" s="166"/>
      <c r="D107" s="167" t="s">
        <v>146</v>
      </c>
      <c r="E107" s="168"/>
      <c r="F107" s="168"/>
      <c r="G107" s="166"/>
      <c r="H107" s="166"/>
      <c r="I107" s="166"/>
      <c r="J107" s="169">
        <v>0</v>
      </c>
      <c r="K107" s="166"/>
      <c r="L107" s="170"/>
      <c r="M107" s="171"/>
      <c r="N107" s="172" t="s">
        <v>46</v>
      </c>
      <c r="O107" s="171"/>
      <c r="P107" s="171"/>
      <c r="Q107" s="171"/>
      <c r="R107" s="171"/>
      <c r="S107" s="166"/>
      <c r="T107" s="166"/>
      <c r="U107" s="166"/>
      <c r="V107" s="166"/>
      <c r="W107" s="166"/>
      <c r="X107" s="166"/>
      <c r="Y107" s="166"/>
      <c r="Z107" s="166"/>
      <c r="AA107" s="166"/>
      <c r="AB107" s="166"/>
      <c r="AC107" s="166"/>
      <c r="AD107" s="166"/>
      <c r="AE107" s="166"/>
      <c r="AF107" s="171"/>
      <c r="AG107" s="171"/>
      <c r="AH107" s="171"/>
      <c r="AI107" s="171"/>
      <c r="AJ107" s="171"/>
      <c r="AK107" s="171"/>
      <c r="AL107" s="171"/>
      <c r="AM107" s="171"/>
      <c r="AN107" s="171"/>
      <c r="AO107" s="171"/>
      <c r="AP107" s="171"/>
      <c r="AQ107" s="171"/>
      <c r="AR107" s="171"/>
      <c r="AS107" s="171"/>
      <c r="AT107" s="171"/>
      <c r="AU107" s="171"/>
      <c r="AV107" s="171"/>
      <c r="AW107" s="171"/>
      <c r="AX107" s="171"/>
      <c r="AY107" s="173" t="s">
        <v>144</v>
      </c>
      <c r="AZ107" s="171"/>
      <c r="BA107" s="171"/>
      <c r="BB107" s="171"/>
      <c r="BC107" s="171"/>
      <c r="BD107" s="171"/>
      <c r="BE107" s="174">
        <f>IF(N107="základná",J107,0)</f>
        <v>0</v>
      </c>
      <c r="BF107" s="174">
        <f>IF(N107="znížená",J107,0)</f>
        <v>0</v>
      </c>
      <c r="BG107" s="174">
        <f>IF(N107="zákl. prenesená",J107,0)</f>
        <v>0</v>
      </c>
      <c r="BH107" s="174">
        <f>IF(N107="zníž. prenesená",J107,0)</f>
        <v>0</v>
      </c>
      <c r="BI107" s="174">
        <f>IF(N107="nulová",J107,0)</f>
        <v>0</v>
      </c>
      <c r="BJ107" s="173" t="s">
        <v>93</v>
      </c>
      <c r="BK107" s="171"/>
      <c r="BL107" s="171"/>
      <c r="BM107" s="171"/>
    </row>
    <row r="108" s="2" customFormat="1" ht="18" customHeight="1">
      <c r="A108" s="34"/>
      <c r="B108" s="165"/>
      <c r="C108" s="166"/>
      <c r="D108" s="167" t="s">
        <v>147</v>
      </c>
      <c r="E108" s="168"/>
      <c r="F108" s="168"/>
      <c r="G108" s="166"/>
      <c r="H108" s="166"/>
      <c r="I108" s="166"/>
      <c r="J108" s="169">
        <v>0</v>
      </c>
      <c r="K108" s="166"/>
      <c r="L108" s="170"/>
      <c r="M108" s="171"/>
      <c r="N108" s="172" t="s">
        <v>46</v>
      </c>
      <c r="O108" s="171"/>
      <c r="P108" s="171"/>
      <c r="Q108" s="171"/>
      <c r="R108" s="171"/>
      <c r="S108" s="166"/>
      <c r="T108" s="166"/>
      <c r="U108" s="166"/>
      <c r="V108" s="166"/>
      <c r="W108" s="166"/>
      <c r="X108" s="166"/>
      <c r="Y108" s="166"/>
      <c r="Z108" s="166"/>
      <c r="AA108" s="166"/>
      <c r="AB108" s="166"/>
      <c r="AC108" s="166"/>
      <c r="AD108" s="166"/>
      <c r="AE108" s="166"/>
      <c r="AF108" s="171"/>
      <c r="AG108" s="171"/>
      <c r="AH108" s="171"/>
      <c r="AI108" s="171"/>
      <c r="AJ108" s="171"/>
      <c r="AK108" s="171"/>
      <c r="AL108" s="171"/>
      <c r="AM108" s="171"/>
      <c r="AN108" s="171"/>
      <c r="AO108" s="171"/>
      <c r="AP108" s="171"/>
      <c r="AQ108" s="171"/>
      <c r="AR108" s="171"/>
      <c r="AS108" s="171"/>
      <c r="AT108" s="171"/>
      <c r="AU108" s="171"/>
      <c r="AV108" s="171"/>
      <c r="AW108" s="171"/>
      <c r="AX108" s="171"/>
      <c r="AY108" s="173" t="s">
        <v>144</v>
      </c>
      <c r="AZ108" s="171"/>
      <c r="BA108" s="171"/>
      <c r="BB108" s="171"/>
      <c r="BC108" s="171"/>
      <c r="BD108" s="171"/>
      <c r="BE108" s="174">
        <f>IF(N108="základná",J108,0)</f>
        <v>0</v>
      </c>
      <c r="BF108" s="174">
        <f>IF(N108="znížená",J108,0)</f>
        <v>0</v>
      </c>
      <c r="BG108" s="174">
        <f>IF(N108="zákl. prenesená",J108,0)</f>
        <v>0</v>
      </c>
      <c r="BH108" s="174">
        <f>IF(N108="zníž. prenesená",J108,0)</f>
        <v>0</v>
      </c>
      <c r="BI108" s="174">
        <f>IF(N108="nulová",J108,0)</f>
        <v>0</v>
      </c>
      <c r="BJ108" s="173" t="s">
        <v>93</v>
      </c>
      <c r="BK108" s="171"/>
      <c r="BL108" s="171"/>
      <c r="BM108" s="171"/>
    </row>
    <row r="109" s="2" customFormat="1" ht="18" customHeight="1">
      <c r="A109" s="34"/>
      <c r="B109" s="165"/>
      <c r="C109" s="166"/>
      <c r="D109" s="167" t="s">
        <v>148</v>
      </c>
      <c r="E109" s="168"/>
      <c r="F109" s="168"/>
      <c r="G109" s="166"/>
      <c r="H109" s="166"/>
      <c r="I109" s="166"/>
      <c r="J109" s="169">
        <v>0</v>
      </c>
      <c r="K109" s="166"/>
      <c r="L109" s="170"/>
      <c r="M109" s="171"/>
      <c r="N109" s="172" t="s">
        <v>46</v>
      </c>
      <c r="O109" s="171"/>
      <c r="P109" s="171"/>
      <c r="Q109" s="171"/>
      <c r="R109" s="171"/>
      <c r="S109" s="166"/>
      <c r="T109" s="166"/>
      <c r="U109" s="166"/>
      <c r="V109" s="166"/>
      <c r="W109" s="166"/>
      <c r="X109" s="166"/>
      <c r="Y109" s="166"/>
      <c r="Z109" s="166"/>
      <c r="AA109" s="166"/>
      <c r="AB109" s="166"/>
      <c r="AC109" s="166"/>
      <c r="AD109" s="166"/>
      <c r="AE109" s="166"/>
      <c r="AF109" s="171"/>
      <c r="AG109" s="171"/>
      <c r="AH109" s="171"/>
      <c r="AI109" s="171"/>
      <c r="AJ109" s="171"/>
      <c r="AK109" s="171"/>
      <c r="AL109" s="171"/>
      <c r="AM109" s="171"/>
      <c r="AN109" s="171"/>
      <c r="AO109" s="171"/>
      <c r="AP109" s="171"/>
      <c r="AQ109" s="171"/>
      <c r="AR109" s="171"/>
      <c r="AS109" s="171"/>
      <c r="AT109" s="171"/>
      <c r="AU109" s="171"/>
      <c r="AV109" s="171"/>
      <c r="AW109" s="171"/>
      <c r="AX109" s="171"/>
      <c r="AY109" s="173" t="s">
        <v>144</v>
      </c>
      <c r="AZ109" s="171"/>
      <c r="BA109" s="171"/>
      <c r="BB109" s="171"/>
      <c r="BC109" s="171"/>
      <c r="BD109" s="171"/>
      <c r="BE109" s="174">
        <f>IF(N109="základná",J109,0)</f>
        <v>0</v>
      </c>
      <c r="BF109" s="174">
        <f>IF(N109="znížená",J109,0)</f>
        <v>0</v>
      </c>
      <c r="BG109" s="174">
        <f>IF(N109="zákl. prenesená",J109,0)</f>
        <v>0</v>
      </c>
      <c r="BH109" s="174">
        <f>IF(N109="zníž. prenesená",J109,0)</f>
        <v>0</v>
      </c>
      <c r="BI109" s="174">
        <f>IF(N109="nulová",J109,0)</f>
        <v>0</v>
      </c>
      <c r="BJ109" s="173" t="s">
        <v>93</v>
      </c>
      <c r="BK109" s="171"/>
      <c r="BL109" s="171"/>
      <c r="BM109" s="171"/>
    </row>
    <row r="110" s="2" customFormat="1" ht="18" customHeight="1">
      <c r="A110" s="34"/>
      <c r="B110" s="165"/>
      <c r="C110" s="166"/>
      <c r="D110" s="168" t="s">
        <v>149</v>
      </c>
      <c r="E110" s="166"/>
      <c r="F110" s="166"/>
      <c r="G110" s="166"/>
      <c r="H110" s="166"/>
      <c r="I110" s="166"/>
      <c r="J110" s="169">
        <f>ROUND(J32*T110,2)</f>
        <v>0</v>
      </c>
      <c r="K110" s="166"/>
      <c r="L110" s="170"/>
      <c r="M110" s="171"/>
      <c r="N110" s="172" t="s">
        <v>46</v>
      </c>
      <c r="O110" s="171"/>
      <c r="P110" s="171"/>
      <c r="Q110" s="171"/>
      <c r="R110" s="171"/>
      <c r="S110" s="166"/>
      <c r="T110" s="166"/>
      <c r="U110" s="166"/>
      <c r="V110" s="166"/>
      <c r="W110" s="166"/>
      <c r="X110" s="166"/>
      <c r="Y110" s="166"/>
      <c r="Z110" s="166"/>
      <c r="AA110" s="166"/>
      <c r="AB110" s="166"/>
      <c r="AC110" s="166"/>
      <c r="AD110" s="166"/>
      <c r="AE110" s="166"/>
      <c r="AF110" s="171"/>
      <c r="AG110" s="171"/>
      <c r="AH110" s="171"/>
      <c r="AI110" s="171"/>
      <c r="AJ110" s="171"/>
      <c r="AK110" s="171"/>
      <c r="AL110" s="171"/>
      <c r="AM110" s="171"/>
      <c r="AN110" s="171"/>
      <c r="AO110" s="171"/>
      <c r="AP110" s="171"/>
      <c r="AQ110" s="171"/>
      <c r="AR110" s="171"/>
      <c r="AS110" s="171"/>
      <c r="AT110" s="171"/>
      <c r="AU110" s="171"/>
      <c r="AV110" s="171"/>
      <c r="AW110" s="171"/>
      <c r="AX110" s="171"/>
      <c r="AY110" s="173" t="s">
        <v>150</v>
      </c>
      <c r="AZ110" s="171"/>
      <c r="BA110" s="171"/>
      <c r="BB110" s="171"/>
      <c r="BC110" s="171"/>
      <c r="BD110" s="171"/>
      <c r="BE110" s="174">
        <f>IF(N110="základná",J110,0)</f>
        <v>0</v>
      </c>
      <c r="BF110" s="174">
        <f>IF(N110="znížená",J110,0)</f>
        <v>0</v>
      </c>
      <c r="BG110" s="174">
        <f>IF(N110="zákl. prenesená",J110,0)</f>
        <v>0</v>
      </c>
      <c r="BH110" s="174">
        <f>IF(N110="zníž. prenesená",J110,0)</f>
        <v>0</v>
      </c>
      <c r="BI110" s="174">
        <f>IF(N110="nulová",J110,0)</f>
        <v>0</v>
      </c>
      <c r="BJ110" s="173" t="s">
        <v>93</v>
      </c>
      <c r="BK110" s="171"/>
      <c r="BL110" s="171"/>
      <c r="BM110" s="171"/>
    </row>
    <row r="111" s="2" customFormat="1">
      <c r="A111" s="34"/>
      <c r="B111" s="35"/>
      <c r="C111" s="34"/>
      <c r="D111" s="34"/>
      <c r="E111" s="34"/>
      <c r="F111" s="34"/>
      <c r="G111" s="34"/>
      <c r="H111" s="34"/>
      <c r="I111" s="34"/>
      <c r="J111" s="34"/>
      <c r="K111" s="34"/>
      <c r="L111" s="56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29.28" customHeight="1">
      <c r="A112" s="34"/>
      <c r="B112" s="35"/>
      <c r="C112" s="175" t="s">
        <v>151</v>
      </c>
      <c r="D112" s="144"/>
      <c r="E112" s="144"/>
      <c r="F112" s="144"/>
      <c r="G112" s="144"/>
      <c r="H112" s="144"/>
      <c r="I112" s="144"/>
      <c r="J112" s="176">
        <f>ROUND(J98+J104,2)</f>
        <v>0</v>
      </c>
      <c r="K112" s="144"/>
      <c r="L112" s="56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61"/>
      <c r="C113" s="62"/>
      <c r="D113" s="62"/>
      <c r="E113" s="62"/>
      <c r="F113" s="62"/>
      <c r="G113" s="62"/>
      <c r="H113" s="62"/>
      <c r="I113" s="62"/>
      <c r="J113" s="62"/>
      <c r="K113" s="62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7" s="2" customFormat="1" ht="6.96" customHeight="1">
      <c r="A117" s="34"/>
      <c r="B117" s="63"/>
      <c r="C117" s="64"/>
      <c r="D117" s="64"/>
      <c r="E117" s="64"/>
      <c r="F117" s="64"/>
      <c r="G117" s="64"/>
      <c r="H117" s="64"/>
      <c r="I117" s="64"/>
      <c r="J117" s="64"/>
      <c r="K117" s="6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24.96" customHeight="1">
      <c r="A118" s="34"/>
      <c r="B118" s="35"/>
      <c r="C118" s="19" t="s">
        <v>152</v>
      </c>
      <c r="D118" s="34"/>
      <c r="E118" s="34"/>
      <c r="F118" s="34"/>
      <c r="G118" s="34"/>
      <c r="H118" s="34"/>
      <c r="I118" s="34"/>
      <c r="J118" s="34"/>
      <c r="K118" s="3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6.96" customHeight="1">
      <c r="A119" s="34"/>
      <c r="B119" s="35"/>
      <c r="C119" s="34"/>
      <c r="D119" s="34"/>
      <c r="E119" s="34"/>
      <c r="F119" s="34"/>
      <c r="G119" s="34"/>
      <c r="H119" s="34"/>
      <c r="I119" s="34"/>
      <c r="J119" s="34"/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2" customHeight="1">
      <c r="A120" s="34"/>
      <c r="B120" s="35"/>
      <c r="C120" s="28" t="s">
        <v>15</v>
      </c>
      <c r="D120" s="34"/>
      <c r="E120" s="34"/>
      <c r="F120" s="34"/>
      <c r="G120" s="34"/>
      <c r="H120" s="34"/>
      <c r="I120" s="34"/>
      <c r="J120" s="34"/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6.5" customHeight="1">
      <c r="A121" s="34"/>
      <c r="B121" s="35"/>
      <c r="C121" s="34"/>
      <c r="D121" s="34"/>
      <c r="E121" s="131" t="str">
        <f>E7</f>
        <v xml:space="preserve">KANALIZÁCIA PRE OBEC KOKŠOV - BAKŠA--UČS  č.1</v>
      </c>
      <c r="F121" s="28"/>
      <c r="G121" s="28"/>
      <c r="H121" s="28"/>
      <c r="I121" s="34"/>
      <c r="J121" s="34"/>
      <c r="K121" s="34"/>
      <c r="L121" s="56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1" customFormat="1" ht="12" customHeight="1">
      <c r="B122" s="18"/>
      <c r="C122" s="28" t="s">
        <v>121</v>
      </c>
      <c r="L122" s="18"/>
    </row>
    <row r="123" s="2" customFormat="1" ht="16.5" customHeight="1">
      <c r="A123" s="34"/>
      <c r="B123" s="35"/>
      <c r="C123" s="34"/>
      <c r="D123" s="34"/>
      <c r="E123" s="131" t="s">
        <v>122</v>
      </c>
      <c r="F123" s="34"/>
      <c r="G123" s="34"/>
      <c r="H123" s="34"/>
      <c r="I123" s="34"/>
      <c r="J123" s="34"/>
      <c r="K123" s="34"/>
      <c r="L123" s="56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12" customHeight="1">
      <c r="A124" s="34"/>
      <c r="B124" s="35"/>
      <c r="C124" s="28" t="s">
        <v>123</v>
      </c>
      <c r="D124" s="34"/>
      <c r="E124" s="34"/>
      <c r="F124" s="34"/>
      <c r="G124" s="34"/>
      <c r="H124" s="34"/>
      <c r="I124" s="34"/>
      <c r="J124" s="34"/>
      <c r="K124" s="34"/>
      <c r="L124" s="56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6.5" customHeight="1">
      <c r="A125" s="34"/>
      <c r="B125" s="35"/>
      <c r="C125" s="34"/>
      <c r="D125" s="34"/>
      <c r="E125" s="68" t="str">
        <f>E11</f>
        <v>prel. - Preložka vedenia ST a.s.</v>
      </c>
      <c r="F125" s="34"/>
      <c r="G125" s="34"/>
      <c r="H125" s="34"/>
      <c r="I125" s="34"/>
      <c r="J125" s="34"/>
      <c r="K125" s="34"/>
      <c r="L125" s="56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6.96" customHeight="1">
      <c r="A126" s="34"/>
      <c r="B126" s="35"/>
      <c r="C126" s="34"/>
      <c r="D126" s="34"/>
      <c r="E126" s="34"/>
      <c r="F126" s="34"/>
      <c r="G126" s="34"/>
      <c r="H126" s="34"/>
      <c r="I126" s="34"/>
      <c r="J126" s="34"/>
      <c r="K126" s="34"/>
      <c r="L126" s="56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2" customHeight="1">
      <c r="A127" s="34"/>
      <c r="B127" s="35"/>
      <c r="C127" s="28" t="s">
        <v>20</v>
      </c>
      <c r="D127" s="34"/>
      <c r="E127" s="34"/>
      <c r="F127" s="23" t="str">
        <f>F14</f>
        <v>KOKŠOV - BAKŠA</v>
      </c>
      <c r="G127" s="34"/>
      <c r="H127" s="34"/>
      <c r="I127" s="28" t="s">
        <v>22</v>
      </c>
      <c r="J127" s="70" t="str">
        <f>IF(J14="","",J14)</f>
        <v>27. 10. 2025</v>
      </c>
      <c r="K127" s="34"/>
      <c r="L127" s="56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6.96" customHeight="1">
      <c r="A128" s="34"/>
      <c r="B128" s="35"/>
      <c r="C128" s="34"/>
      <c r="D128" s="34"/>
      <c r="E128" s="34"/>
      <c r="F128" s="34"/>
      <c r="G128" s="34"/>
      <c r="H128" s="34"/>
      <c r="I128" s="34"/>
      <c r="J128" s="34"/>
      <c r="K128" s="34"/>
      <c r="L128" s="56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25.65" customHeight="1">
      <c r="A129" s="34"/>
      <c r="B129" s="35"/>
      <c r="C129" s="28" t="s">
        <v>24</v>
      </c>
      <c r="D129" s="34"/>
      <c r="E129" s="34"/>
      <c r="F129" s="23" t="str">
        <f>E17</f>
        <v>Obec KOKŠOV - BAKŠA</v>
      </c>
      <c r="G129" s="34"/>
      <c r="H129" s="34"/>
      <c r="I129" s="28" t="s">
        <v>32</v>
      </c>
      <c r="J129" s="32" t="str">
        <f>E23</f>
        <v>Hydroprojekt Košice s.r.o.,</v>
      </c>
      <c r="K129" s="34"/>
      <c r="L129" s="56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5.15" customHeight="1">
      <c r="A130" s="34"/>
      <c r="B130" s="35"/>
      <c r="C130" s="28" t="s">
        <v>30</v>
      </c>
      <c r="D130" s="34"/>
      <c r="E130" s="34"/>
      <c r="F130" s="23" t="str">
        <f>IF(E20="","",E20)</f>
        <v>Vyplň údaj</v>
      </c>
      <c r="G130" s="34"/>
      <c r="H130" s="34"/>
      <c r="I130" s="28" t="s">
        <v>37</v>
      </c>
      <c r="J130" s="32" t="str">
        <f>E26</f>
        <v>Ing.Ján Osif</v>
      </c>
      <c r="K130" s="34"/>
      <c r="L130" s="56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10.32" customHeight="1">
      <c r="A131" s="34"/>
      <c r="B131" s="35"/>
      <c r="C131" s="34"/>
      <c r="D131" s="34"/>
      <c r="E131" s="34"/>
      <c r="F131" s="34"/>
      <c r="G131" s="34"/>
      <c r="H131" s="34"/>
      <c r="I131" s="34"/>
      <c r="J131" s="34"/>
      <c r="K131" s="34"/>
      <c r="L131" s="56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11" customFormat="1" ht="29.28" customHeight="1">
      <c r="A132" s="177"/>
      <c r="B132" s="178"/>
      <c r="C132" s="179" t="s">
        <v>153</v>
      </c>
      <c r="D132" s="180" t="s">
        <v>65</v>
      </c>
      <c r="E132" s="180" t="s">
        <v>61</v>
      </c>
      <c r="F132" s="180" t="s">
        <v>62</v>
      </c>
      <c r="G132" s="180" t="s">
        <v>154</v>
      </c>
      <c r="H132" s="180" t="s">
        <v>155</v>
      </c>
      <c r="I132" s="180" t="s">
        <v>156</v>
      </c>
      <c r="J132" s="181" t="s">
        <v>130</v>
      </c>
      <c r="K132" s="182" t="s">
        <v>157</v>
      </c>
      <c r="L132" s="183"/>
      <c r="M132" s="87" t="s">
        <v>1</v>
      </c>
      <c r="N132" s="88" t="s">
        <v>44</v>
      </c>
      <c r="O132" s="88" t="s">
        <v>158</v>
      </c>
      <c r="P132" s="88" t="s">
        <v>159</v>
      </c>
      <c r="Q132" s="88" t="s">
        <v>160</v>
      </c>
      <c r="R132" s="88" t="s">
        <v>161</v>
      </c>
      <c r="S132" s="88" t="s">
        <v>162</v>
      </c>
      <c r="T132" s="89" t="s">
        <v>163</v>
      </c>
      <c r="U132" s="177"/>
      <c r="V132" s="177"/>
      <c r="W132" s="177"/>
      <c r="X132" s="177"/>
      <c r="Y132" s="177"/>
      <c r="Z132" s="177"/>
      <c r="AA132" s="177"/>
      <c r="AB132" s="177"/>
      <c r="AC132" s="177"/>
      <c r="AD132" s="177"/>
      <c r="AE132" s="177"/>
    </row>
    <row r="133" s="2" customFormat="1" ht="22.8" customHeight="1">
      <c r="A133" s="34"/>
      <c r="B133" s="35"/>
      <c r="C133" s="94" t="s">
        <v>127</v>
      </c>
      <c r="D133" s="34"/>
      <c r="E133" s="34"/>
      <c r="F133" s="34"/>
      <c r="G133" s="34"/>
      <c r="H133" s="34"/>
      <c r="I133" s="34"/>
      <c r="J133" s="184">
        <f>BK133</f>
        <v>0</v>
      </c>
      <c r="K133" s="34"/>
      <c r="L133" s="35"/>
      <c r="M133" s="90"/>
      <c r="N133" s="74"/>
      <c r="O133" s="91"/>
      <c r="P133" s="185">
        <f>P134</f>
        <v>0</v>
      </c>
      <c r="Q133" s="91"/>
      <c r="R133" s="185">
        <f>R134</f>
        <v>1.6377199999999998</v>
      </c>
      <c r="S133" s="91"/>
      <c r="T133" s="186">
        <f>T134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T133" s="15" t="s">
        <v>79</v>
      </c>
      <c r="AU133" s="15" t="s">
        <v>132</v>
      </c>
      <c r="BK133" s="187">
        <f>BK134</f>
        <v>0</v>
      </c>
    </row>
    <row r="134" s="12" customFormat="1" ht="25.92" customHeight="1">
      <c r="A134" s="12"/>
      <c r="B134" s="188"/>
      <c r="C134" s="12"/>
      <c r="D134" s="189" t="s">
        <v>79</v>
      </c>
      <c r="E134" s="190" t="s">
        <v>259</v>
      </c>
      <c r="F134" s="190" t="s">
        <v>510</v>
      </c>
      <c r="G134" s="12"/>
      <c r="H134" s="12"/>
      <c r="I134" s="191"/>
      <c r="J134" s="192">
        <f>BK134</f>
        <v>0</v>
      </c>
      <c r="K134" s="12"/>
      <c r="L134" s="188"/>
      <c r="M134" s="193"/>
      <c r="N134" s="194"/>
      <c r="O134" s="194"/>
      <c r="P134" s="195">
        <f>P135</f>
        <v>0</v>
      </c>
      <c r="Q134" s="194"/>
      <c r="R134" s="195">
        <f>R135</f>
        <v>1.6377199999999998</v>
      </c>
      <c r="S134" s="194"/>
      <c r="T134" s="196">
        <f>T135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89" t="s">
        <v>112</v>
      </c>
      <c r="AT134" s="197" t="s">
        <v>79</v>
      </c>
      <c r="AU134" s="197" t="s">
        <v>80</v>
      </c>
      <c r="AY134" s="189" t="s">
        <v>166</v>
      </c>
      <c r="BK134" s="198">
        <f>BK135</f>
        <v>0</v>
      </c>
    </row>
    <row r="135" s="12" customFormat="1" ht="22.8" customHeight="1">
      <c r="A135" s="12"/>
      <c r="B135" s="188"/>
      <c r="C135" s="12"/>
      <c r="D135" s="189" t="s">
        <v>79</v>
      </c>
      <c r="E135" s="199" t="s">
        <v>511</v>
      </c>
      <c r="F135" s="199" t="s">
        <v>512</v>
      </c>
      <c r="G135" s="12"/>
      <c r="H135" s="12"/>
      <c r="I135" s="191"/>
      <c r="J135" s="200">
        <f>BK135</f>
        <v>0</v>
      </c>
      <c r="K135" s="12"/>
      <c r="L135" s="188"/>
      <c r="M135" s="193"/>
      <c r="N135" s="194"/>
      <c r="O135" s="194"/>
      <c r="P135" s="195">
        <f>P136+SUM(P137:P149)</f>
        <v>0</v>
      </c>
      <c r="Q135" s="194"/>
      <c r="R135" s="195">
        <f>R136+SUM(R137:R149)</f>
        <v>1.6377199999999998</v>
      </c>
      <c r="S135" s="194"/>
      <c r="T135" s="196">
        <f>T136+SUM(T137:T149)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89" t="s">
        <v>112</v>
      </c>
      <c r="AT135" s="197" t="s">
        <v>79</v>
      </c>
      <c r="AU135" s="197" t="s">
        <v>87</v>
      </c>
      <c r="AY135" s="189" t="s">
        <v>166</v>
      </c>
      <c r="BK135" s="198">
        <f>BK136+SUM(BK137:BK149)</f>
        <v>0</v>
      </c>
    </row>
    <row r="136" s="2" customFormat="1" ht="24.15" customHeight="1">
      <c r="A136" s="34"/>
      <c r="B136" s="165"/>
      <c r="C136" s="201" t="s">
        <v>87</v>
      </c>
      <c r="D136" s="201" t="s">
        <v>168</v>
      </c>
      <c r="E136" s="202" t="s">
        <v>513</v>
      </c>
      <c r="F136" s="203" t="s">
        <v>514</v>
      </c>
      <c r="G136" s="204" t="s">
        <v>284</v>
      </c>
      <c r="H136" s="205">
        <v>20</v>
      </c>
      <c r="I136" s="206"/>
      <c r="J136" s="207">
        <f>ROUND(I136*H136,2)</f>
        <v>0</v>
      </c>
      <c r="K136" s="208"/>
      <c r="L136" s="35"/>
      <c r="M136" s="209" t="s">
        <v>1</v>
      </c>
      <c r="N136" s="210" t="s">
        <v>46</v>
      </c>
      <c r="O136" s="78"/>
      <c r="P136" s="211">
        <f>O136*H136</f>
        <v>0</v>
      </c>
      <c r="Q136" s="211">
        <v>0</v>
      </c>
      <c r="R136" s="211">
        <f>Q136*H136</f>
        <v>0</v>
      </c>
      <c r="S136" s="211">
        <v>0</v>
      </c>
      <c r="T136" s="212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3" t="s">
        <v>436</v>
      </c>
      <c r="AT136" s="213" t="s">
        <v>168</v>
      </c>
      <c r="AU136" s="213" t="s">
        <v>93</v>
      </c>
      <c r="AY136" s="15" t="s">
        <v>166</v>
      </c>
      <c r="BE136" s="214">
        <f>IF(N136="základná",J136,0)</f>
        <v>0</v>
      </c>
      <c r="BF136" s="214">
        <f>IF(N136="znížená",J136,0)</f>
        <v>0</v>
      </c>
      <c r="BG136" s="214">
        <f>IF(N136="zákl. prenesená",J136,0)</f>
        <v>0</v>
      </c>
      <c r="BH136" s="214">
        <f>IF(N136="zníž. prenesená",J136,0)</f>
        <v>0</v>
      </c>
      <c r="BI136" s="214">
        <f>IF(N136="nulová",J136,0)</f>
        <v>0</v>
      </c>
      <c r="BJ136" s="15" t="s">
        <v>93</v>
      </c>
      <c r="BK136" s="214">
        <f>ROUND(I136*H136,2)</f>
        <v>0</v>
      </c>
      <c r="BL136" s="15" t="s">
        <v>436</v>
      </c>
      <c r="BM136" s="213" t="s">
        <v>515</v>
      </c>
    </row>
    <row r="137" s="2" customFormat="1" ht="16.5" customHeight="1">
      <c r="A137" s="34"/>
      <c r="B137" s="165"/>
      <c r="C137" s="201" t="s">
        <v>93</v>
      </c>
      <c r="D137" s="201" t="s">
        <v>168</v>
      </c>
      <c r="E137" s="202" t="s">
        <v>516</v>
      </c>
      <c r="F137" s="203" t="s">
        <v>517</v>
      </c>
      <c r="G137" s="204" t="s">
        <v>284</v>
      </c>
      <c r="H137" s="205">
        <v>50</v>
      </c>
      <c r="I137" s="206"/>
      <c r="J137" s="207">
        <f>ROUND(I137*H137,2)</f>
        <v>0</v>
      </c>
      <c r="K137" s="208"/>
      <c r="L137" s="35"/>
      <c r="M137" s="209" t="s">
        <v>1</v>
      </c>
      <c r="N137" s="210" t="s">
        <v>46</v>
      </c>
      <c r="O137" s="78"/>
      <c r="P137" s="211">
        <f>O137*H137</f>
        <v>0</v>
      </c>
      <c r="Q137" s="211">
        <v>0</v>
      </c>
      <c r="R137" s="211">
        <f>Q137*H137</f>
        <v>0</v>
      </c>
      <c r="S137" s="211">
        <v>0</v>
      </c>
      <c r="T137" s="212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13" t="s">
        <v>436</v>
      </c>
      <c r="AT137" s="213" t="s">
        <v>168</v>
      </c>
      <c r="AU137" s="213" t="s">
        <v>93</v>
      </c>
      <c r="AY137" s="15" t="s">
        <v>166</v>
      </c>
      <c r="BE137" s="214">
        <f>IF(N137="základná",J137,0)</f>
        <v>0</v>
      </c>
      <c r="BF137" s="214">
        <f>IF(N137="znížená",J137,0)</f>
        <v>0</v>
      </c>
      <c r="BG137" s="214">
        <f>IF(N137="zákl. prenesená",J137,0)</f>
        <v>0</v>
      </c>
      <c r="BH137" s="214">
        <f>IF(N137="zníž. prenesená",J137,0)</f>
        <v>0</v>
      </c>
      <c r="BI137" s="214">
        <f>IF(N137="nulová",J137,0)</f>
        <v>0</v>
      </c>
      <c r="BJ137" s="15" t="s">
        <v>93</v>
      </c>
      <c r="BK137" s="214">
        <f>ROUND(I137*H137,2)</f>
        <v>0</v>
      </c>
      <c r="BL137" s="15" t="s">
        <v>436</v>
      </c>
      <c r="BM137" s="213" t="s">
        <v>518</v>
      </c>
    </row>
    <row r="138" s="2" customFormat="1" ht="24.15" customHeight="1">
      <c r="A138" s="34"/>
      <c r="B138" s="165"/>
      <c r="C138" s="201" t="s">
        <v>112</v>
      </c>
      <c r="D138" s="201" t="s">
        <v>168</v>
      </c>
      <c r="E138" s="202" t="s">
        <v>519</v>
      </c>
      <c r="F138" s="203" t="s">
        <v>520</v>
      </c>
      <c r="G138" s="204" t="s">
        <v>284</v>
      </c>
      <c r="H138" s="205">
        <v>15</v>
      </c>
      <c r="I138" s="206"/>
      <c r="J138" s="207">
        <f>ROUND(I138*H138,2)</f>
        <v>0</v>
      </c>
      <c r="K138" s="208"/>
      <c r="L138" s="35"/>
      <c r="M138" s="209" t="s">
        <v>1</v>
      </c>
      <c r="N138" s="210" t="s">
        <v>46</v>
      </c>
      <c r="O138" s="78"/>
      <c r="P138" s="211">
        <f>O138*H138</f>
        <v>0</v>
      </c>
      <c r="Q138" s="211">
        <v>0</v>
      </c>
      <c r="R138" s="211">
        <f>Q138*H138</f>
        <v>0</v>
      </c>
      <c r="S138" s="211">
        <v>0</v>
      </c>
      <c r="T138" s="212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3" t="s">
        <v>436</v>
      </c>
      <c r="AT138" s="213" t="s">
        <v>168</v>
      </c>
      <c r="AU138" s="213" t="s">
        <v>93</v>
      </c>
      <c r="AY138" s="15" t="s">
        <v>166</v>
      </c>
      <c r="BE138" s="214">
        <f>IF(N138="základná",J138,0)</f>
        <v>0</v>
      </c>
      <c r="BF138" s="214">
        <f>IF(N138="znížená",J138,0)</f>
        <v>0</v>
      </c>
      <c r="BG138" s="214">
        <f>IF(N138="zákl. prenesená",J138,0)</f>
        <v>0</v>
      </c>
      <c r="BH138" s="214">
        <f>IF(N138="zníž. prenesená",J138,0)</f>
        <v>0</v>
      </c>
      <c r="BI138" s="214">
        <f>IF(N138="nulová",J138,0)</f>
        <v>0</v>
      </c>
      <c r="BJ138" s="15" t="s">
        <v>93</v>
      </c>
      <c r="BK138" s="214">
        <f>ROUND(I138*H138,2)</f>
        <v>0</v>
      </c>
      <c r="BL138" s="15" t="s">
        <v>436</v>
      </c>
      <c r="BM138" s="213" t="s">
        <v>521</v>
      </c>
    </row>
    <row r="139" s="2" customFormat="1" ht="21.75" customHeight="1">
      <c r="A139" s="34"/>
      <c r="B139" s="165"/>
      <c r="C139" s="201" t="s">
        <v>172</v>
      </c>
      <c r="D139" s="201" t="s">
        <v>168</v>
      </c>
      <c r="E139" s="202" t="s">
        <v>522</v>
      </c>
      <c r="F139" s="203" t="s">
        <v>523</v>
      </c>
      <c r="G139" s="204" t="s">
        <v>524</v>
      </c>
      <c r="H139" s="205">
        <v>140</v>
      </c>
      <c r="I139" s="206"/>
      <c r="J139" s="207">
        <f>ROUND(I139*H139,2)</f>
        <v>0</v>
      </c>
      <c r="K139" s="208"/>
      <c r="L139" s="35"/>
      <c r="M139" s="209" t="s">
        <v>1</v>
      </c>
      <c r="N139" s="210" t="s">
        <v>46</v>
      </c>
      <c r="O139" s="78"/>
      <c r="P139" s="211">
        <f>O139*H139</f>
        <v>0</v>
      </c>
      <c r="Q139" s="211">
        <v>0</v>
      </c>
      <c r="R139" s="211">
        <f>Q139*H139</f>
        <v>0</v>
      </c>
      <c r="S139" s="211">
        <v>0</v>
      </c>
      <c r="T139" s="21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3" t="s">
        <v>436</v>
      </c>
      <c r="AT139" s="213" t="s">
        <v>168</v>
      </c>
      <c r="AU139" s="213" t="s">
        <v>93</v>
      </c>
      <c r="AY139" s="15" t="s">
        <v>166</v>
      </c>
      <c r="BE139" s="214">
        <f>IF(N139="základná",J139,0)</f>
        <v>0</v>
      </c>
      <c r="BF139" s="214">
        <f>IF(N139="znížená",J139,0)</f>
        <v>0</v>
      </c>
      <c r="BG139" s="214">
        <f>IF(N139="zákl. prenesená",J139,0)</f>
        <v>0</v>
      </c>
      <c r="BH139" s="214">
        <f>IF(N139="zníž. prenesená",J139,0)</f>
        <v>0</v>
      </c>
      <c r="BI139" s="214">
        <f>IF(N139="nulová",J139,0)</f>
        <v>0</v>
      </c>
      <c r="BJ139" s="15" t="s">
        <v>93</v>
      </c>
      <c r="BK139" s="214">
        <f>ROUND(I139*H139,2)</f>
        <v>0</v>
      </c>
      <c r="BL139" s="15" t="s">
        <v>436</v>
      </c>
      <c r="BM139" s="213" t="s">
        <v>525</v>
      </c>
    </row>
    <row r="140" s="2" customFormat="1" ht="24.15" customHeight="1">
      <c r="A140" s="34"/>
      <c r="B140" s="165"/>
      <c r="C140" s="201" t="s">
        <v>184</v>
      </c>
      <c r="D140" s="201" t="s">
        <v>168</v>
      </c>
      <c r="E140" s="202" t="s">
        <v>526</v>
      </c>
      <c r="F140" s="203" t="s">
        <v>527</v>
      </c>
      <c r="G140" s="204" t="s">
        <v>171</v>
      </c>
      <c r="H140" s="205">
        <v>6</v>
      </c>
      <c r="I140" s="206"/>
      <c r="J140" s="207">
        <f>ROUND(I140*H140,2)</f>
        <v>0</v>
      </c>
      <c r="K140" s="208"/>
      <c r="L140" s="35"/>
      <c r="M140" s="209" t="s">
        <v>1</v>
      </c>
      <c r="N140" s="210" t="s">
        <v>46</v>
      </c>
      <c r="O140" s="78"/>
      <c r="P140" s="211">
        <f>O140*H140</f>
        <v>0</v>
      </c>
      <c r="Q140" s="211">
        <v>0</v>
      </c>
      <c r="R140" s="211">
        <f>Q140*H140</f>
        <v>0</v>
      </c>
      <c r="S140" s="211">
        <v>0</v>
      </c>
      <c r="T140" s="21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3" t="s">
        <v>436</v>
      </c>
      <c r="AT140" s="213" t="s">
        <v>168</v>
      </c>
      <c r="AU140" s="213" t="s">
        <v>93</v>
      </c>
      <c r="AY140" s="15" t="s">
        <v>166</v>
      </c>
      <c r="BE140" s="214">
        <f>IF(N140="základná",J140,0)</f>
        <v>0</v>
      </c>
      <c r="BF140" s="214">
        <f>IF(N140="znížená",J140,0)</f>
        <v>0</v>
      </c>
      <c r="BG140" s="214">
        <f>IF(N140="zákl. prenesená",J140,0)</f>
        <v>0</v>
      </c>
      <c r="BH140" s="214">
        <f>IF(N140="zníž. prenesená",J140,0)</f>
        <v>0</v>
      </c>
      <c r="BI140" s="214">
        <f>IF(N140="nulová",J140,0)</f>
        <v>0</v>
      </c>
      <c r="BJ140" s="15" t="s">
        <v>93</v>
      </c>
      <c r="BK140" s="214">
        <f>ROUND(I140*H140,2)</f>
        <v>0</v>
      </c>
      <c r="BL140" s="15" t="s">
        <v>436</v>
      </c>
      <c r="BM140" s="213" t="s">
        <v>528</v>
      </c>
    </row>
    <row r="141" s="2" customFormat="1" ht="24.15" customHeight="1">
      <c r="A141" s="34"/>
      <c r="B141" s="165"/>
      <c r="C141" s="201" t="s">
        <v>188</v>
      </c>
      <c r="D141" s="201" t="s">
        <v>168</v>
      </c>
      <c r="E141" s="202" t="s">
        <v>529</v>
      </c>
      <c r="F141" s="203" t="s">
        <v>530</v>
      </c>
      <c r="G141" s="204" t="s">
        <v>171</v>
      </c>
      <c r="H141" s="205">
        <v>1</v>
      </c>
      <c r="I141" s="206"/>
      <c r="J141" s="207">
        <f>ROUND(I141*H141,2)</f>
        <v>0</v>
      </c>
      <c r="K141" s="208"/>
      <c r="L141" s="35"/>
      <c r="M141" s="209" t="s">
        <v>1</v>
      </c>
      <c r="N141" s="210" t="s">
        <v>46</v>
      </c>
      <c r="O141" s="78"/>
      <c r="P141" s="211">
        <f>O141*H141</f>
        <v>0</v>
      </c>
      <c r="Q141" s="211">
        <v>0</v>
      </c>
      <c r="R141" s="211">
        <f>Q141*H141</f>
        <v>0</v>
      </c>
      <c r="S141" s="211">
        <v>0</v>
      </c>
      <c r="T141" s="21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3" t="s">
        <v>436</v>
      </c>
      <c r="AT141" s="213" t="s">
        <v>168</v>
      </c>
      <c r="AU141" s="213" t="s">
        <v>93</v>
      </c>
      <c r="AY141" s="15" t="s">
        <v>166</v>
      </c>
      <c r="BE141" s="214">
        <f>IF(N141="základná",J141,0)</f>
        <v>0</v>
      </c>
      <c r="BF141" s="214">
        <f>IF(N141="znížená",J141,0)</f>
        <v>0</v>
      </c>
      <c r="BG141" s="214">
        <f>IF(N141="zákl. prenesená",J141,0)</f>
        <v>0</v>
      </c>
      <c r="BH141" s="214">
        <f>IF(N141="zníž. prenesená",J141,0)</f>
        <v>0</v>
      </c>
      <c r="BI141" s="214">
        <f>IF(N141="nulová",J141,0)</f>
        <v>0</v>
      </c>
      <c r="BJ141" s="15" t="s">
        <v>93</v>
      </c>
      <c r="BK141" s="214">
        <f>ROUND(I141*H141,2)</f>
        <v>0</v>
      </c>
      <c r="BL141" s="15" t="s">
        <v>436</v>
      </c>
      <c r="BM141" s="213" t="s">
        <v>531</v>
      </c>
    </row>
    <row r="142" s="2" customFormat="1" ht="16.5" customHeight="1">
      <c r="A142" s="34"/>
      <c r="B142" s="165"/>
      <c r="C142" s="201" t="s">
        <v>192</v>
      </c>
      <c r="D142" s="201" t="s">
        <v>168</v>
      </c>
      <c r="E142" s="202" t="s">
        <v>532</v>
      </c>
      <c r="F142" s="203" t="s">
        <v>533</v>
      </c>
      <c r="G142" s="204" t="s">
        <v>171</v>
      </c>
      <c r="H142" s="205">
        <v>1</v>
      </c>
      <c r="I142" s="206"/>
      <c r="J142" s="207">
        <f>ROUND(I142*H142,2)</f>
        <v>0</v>
      </c>
      <c r="K142" s="208"/>
      <c r="L142" s="35"/>
      <c r="M142" s="209" t="s">
        <v>1</v>
      </c>
      <c r="N142" s="210" t="s">
        <v>46</v>
      </c>
      <c r="O142" s="78"/>
      <c r="P142" s="211">
        <f>O142*H142</f>
        <v>0</v>
      </c>
      <c r="Q142" s="211">
        <v>0</v>
      </c>
      <c r="R142" s="211">
        <f>Q142*H142</f>
        <v>0</v>
      </c>
      <c r="S142" s="211">
        <v>0</v>
      </c>
      <c r="T142" s="21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3" t="s">
        <v>436</v>
      </c>
      <c r="AT142" s="213" t="s">
        <v>168</v>
      </c>
      <c r="AU142" s="213" t="s">
        <v>93</v>
      </c>
      <c r="AY142" s="15" t="s">
        <v>166</v>
      </c>
      <c r="BE142" s="214">
        <f>IF(N142="základná",J142,0)</f>
        <v>0</v>
      </c>
      <c r="BF142" s="214">
        <f>IF(N142="znížená",J142,0)</f>
        <v>0</v>
      </c>
      <c r="BG142" s="214">
        <f>IF(N142="zákl. prenesená",J142,0)</f>
        <v>0</v>
      </c>
      <c r="BH142" s="214">
        <f>IF(N142="zníž. prenesená",J142,0)</f>
        <v>0</v>
      </c>
      <c r="BI142" s="214">
        <f>IF(N142="nulová",J142,0)</f>
        <v>0</v>
      </c>
      <c r="BJ142" s="15" t="s">
        <v>93</v>
      </c>
      <c r="BK142" s="214">
        <f>ROUND(I142*H142,2)</f>
        <v>0</v>
      </c>
      <c r="BL142" s="15" t="s">
        <v>436</v>
      </c>
      <c r="BM142" s="213" t="s">
        <v>534</v>
      </c>
    </row>
    <row r="143" s="2" customFormat="1" ht="21.75" customHeight="1">
      <c r="A143" s="34"/>
      <c r="B143" s="165"/>
      <c r="C143" s="201" t="s">
        <v>197</v>
      </c>
      <c r="D143" s="201" t="s">
        <v>168</v>
      </c>
      <c r="E143" s="202" t="s">
        <v>535</v>
      </c>
      <c r="F143" s="203" t="s">
        <v>536</v>
      </c>
      <c r="G143" s="204" t="s">
        <v>171</v>
      </c>
      <c r="H143" s="205">
        <v>1</v>
      </c>
      <c r="I143" s="206"/>
      <c r="J143" s="207">
        <f>ROUND(I143*H143,2)</f>
        <v>0</v>
      </c>
      <c r="K143" s="208"/>
      <c r="L143" s="35"/>
      <c r="M143" s="209" t="s">
        <v>1</v>
      </c>
      <c r="N143" s="210" t="s">
        <v>46</v>
      </c>
      <c r="O143" s="78"/>
      <c r="P143" s="211">
        <f>O143*H143</f>
        <v>0</v>
      </c>
      <c r="Q143" s="211">
        <v>0</v>
      </c>
      <c r="R143" s="211">
        <f>Q143*H143</f>
        <v>0</v>
      </c>
      <c r="S143" s="211">
        <v>0</v>
      </c>
      <c r="T143" s="21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3" t="s">
        <v>436</v>
      </c>
      <c r="AT143" s="213" t="s">
        <v>168</v>
      </c>
      <c r="AU143" s="213" t="s">
        <v>93</v>
      </c>
      <c r="AY143" s="15" t="s">
        <v>166</v>
      </c>
      <c r="BE143" s="214">
        <f>IF(N143="základná",J143,0)</f>
        <v>0</v>
      </c>
      <c r="BF143" s="214">
        <f>IF(N143="znížená",J143,0)</f>
        <v>0</v>
      </c>
      <c r="BG143" s="214">
        <f>IF(N143="zákl. prenesená",J143,0)</f>
        <v>0</v>
      </c>
      <c r="BH143" s="214">
        <f>IF(N143="zníž. prenesená",J143,0)</f>
        <v>0</v>
      </c>
      <c r="BI143" s="214">
        <f>IF(N143="nulová",J143,0)</f>
        <v>0</v>
      </c>
      <c r="BJ143" s="15" t="s">
        <v>93</v>
      </c>
      <c r="BK143" s="214">
        <f>ROUND(I143*H143,2)</f>
        <v>0</v>
      </c>
      <c r="BL143" s="15" t="s">
        <v>436</v>
      </c>
      <c r="BM143" s="213" t="s">
        <v>537</v>
      </c>
    </row>
    <row r="144" s="2" customFormat="1" ht="33" customHeight="1">
      <c r="A144" s="34"/>
      <c r="B144" s="165"/>
      <c r="C144" s="201" t="s">
        <v>202</v>
      </c>
      <c r="D144" s="201" t="s">
        <v>168</v>
      </c>
      <c r="E144" s="202" t="s">
        <v>538</v>
      </c>
      <c r="F144" s="203" t="s">
        <v>539</v>
      </c>
      <c r="G144" s="204" t="s">
        <v>171</v>
      </c>
      <c r="H144" s="205">
        <v>1</v>
      </c>
      <c r="I144" s="206"/>
      <c r="J144" s="207">
        <f>ROUND(I144*H144,2)</f>
        <v>0</v>
      </c>
      <c r="K144" s="208"/>
      <c r="L144" s="35"/>
      <c r="M144" s="209" t="s">
        <v>1</v>
      </c>
      <c r="N144" s="210" t="s">
        <v>46</v>
      </c>
      <c r="O144" s="78"/>
      <c r="P144" s="211">
        <f>O144*H144</f>
        <v>0</v>
      </c>
      <c r="Q144" s="211">
        <v>0</v>
      </c>
      <c r="R144" s="211">
        <f>Q144*H144</f>
        <v>0</v>
      </c>
      <c r="S144" s="211">
        <v>0</v>
      </c>
      <c r="T144" s="21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3" t="s">
        <v>436</v>
      </c>
      <c r="AT144" s="213" t="s">
        <v>168</v>
      </c>
      <c r="AU144" s="213" t="s">
        <v>93</v>
      </c>
      <c r="AY144" s="15" t="s">
        <v>166</v>
      </c>
      <c r="BE144" s="214">
        <f>IF(N144="základná",J144,0)</f>
        <v>0</v>
      </c>
      <c r="BF144" s="214">
        <f>IF(N144="znížená",J144,0)</f>
        <v>0</v>
      </c>
      <c r="BG144" s="214">
        <f>IF(N144="zákl. prenesená",J144,0)</f>
        <v>0</v>
      </c>
      <c r="BH144" s="214">
        <f>IF(N144="zníž. prenesená",J144,0)</f>
        <v>0</v>
      </c>
      <c r="BI144" s="214">
        <f>IF(N144="nulová",J144,0)</f>
        <v>0</v>
      </c>
      <c r="BJ144" s="15" t="s">
        <v>93</v>
      </c>
      <c r="BK144" s="214">
        <f>ROUND(I144*H144,2)</f>
        <v>0</v>
      </c>
      <c r="BL144" s="15" t="s">
        <v>436</v>
      </c>
      <c r="BM144" s="213" t="s">
        <v>540</v>
      </c>
    </row>
    <row r="145" s="2" customFormat="1" ht="37.8" customHeight="1">
      <c r="A145" s="34"/>
      <c r="B145" s="165"/>
      <c r="C145" s="201" t="s">
        <v>207</v>
      </c>
      <c r="D145" s="201" t="s">
        <v>168</v>
      </c>
      <c r="E145" s="202" t="s">
        <v>541</v>
      </c>
      <c r="F145" s="203" t="s">
        <v>542</v>
      </c>
      <c r="G145" s="204" t="s">
        <v>524</v>
      </c>
      <c r="H145" s="205">
        <v>70</v>
      </c>
      <c r="I145" s="206"/>
      <c r="J145" s="207">
        <f>ROUND(I145*H145,2)</f>
        <v>0</v>
      </c>
      <c r="K145" s="208"/>
      <c r="L145" s="35"/>
      <c r="M145" s="209" t="s">
        <v>1</v>
      </c>
      <c r="N145" s="210" t="s">
        <v>46</v>
      </c>
      <c r="O145" s="78"/>
      <c r="P145" s="211">
        <f>O145*H145</f>
        <v>0</v>
      </c>
      <c r="Q145" s="211">
        <v>0</v>
      </c>
      <c r="R145" s="211">
        <f>Q145*H145</f>
        <v>0</v>
      </c>
      <c r="S145" s="211">
        <v>0</v>
      </c>
      <c r="T145" s="21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3" t="s">
        <v>436</v>
      </c>
      <c r="AT145" s="213" t="s">
        <v>168</v>
      </c>
      <c r="AU145" s="213" t="s">
        <v>93</v>
      </c>
      <c r="AY145" s="15" t="s">
        <v>166</v>
      </c>
      <c r="BE145" s="214">
        <f>IF(N145="základná",J145,0)</f>
        <v>0</v>
      </c>
      <c r="BF145" s="214">
        <f>IF(N145="znížená",J145,0)</f>
        <v>0</v>
      </c>
      <c r="BG145" s="214">
        <f>IF(N145="zákl. prenesená",J145,0)</f>
        <v>0</v>
      </c>
      <c r="BH145" s="214">
        <f>IF(N145="zníž. prenesená",J145,0)</f>
        <v>0</v>
      </c>
      <c r="BI145" s="214">
        <f>IF(N145="nulová",J145,0)</f>
        <v>0</v>
      </c>
      <c r="BJ145" s="15" t="s">
        <v>93</v>
      </c>
      <c r="BK145" s="214">
        <f>ROUND(I145*H145,2)</f>
        <v>0</v>
      </c>
      <c r="BL145" s="15" t="s">
        <v>436</v>
      </c>
      <c r="BM145" s="213" t="s">
        <v>543</v>
      </c>
    </row>
    <row r="146" s="2" customFormat="1" ht="16.5" customHeight="1">
      <c r="A146" s="34"/>
      <c r="B146" s="165"/>
      <c r="C146" s="201" t="s">
        <v>211</v>
      </c>
      <c r="D146" s="201" t="s">
        <v>168</v>
      </c>
      <c r="E146" s="202" t="s">
        <v>544</v>
      </c>
      <c r="F146" s="203" t="s">
        <v>545</v>
      </c>
      <c r="G146" s="204" t="s">
        <v>366</v>
      </c>
      <c r="H146" s="205">
        <v>10</v>
      </c>
      <c r="I146" s="206"/>
      <c r="J146" s="207">
        <f>ROUND(I146*H146,2)</f>
        <v>0</v>
      </c>
      <c r="K146" s="208"/>
      <c r="L146" s="35"/>
      <c r="M146" s="209" t="s">
        <v>1</v>
      </c>
      <c r="N146" s="210" t="s">
        <v>46</v>
      </c>
      <c r="O146" s="78"/>
      <c r="P146" s="211">
        <f>O146*H146</f>
        <v>0</v>
      </c>
      <c r="Q146" s="211">
        <v>0</v>
      </c>
      <c r="R146" s="211">
        <f>Q146*H146</f>
        <v>0</v>
      </c>
      <c r="S146" s="211">
        <v>0</v>
      </c>
      <c r="T146" s="212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3" t="s">
        <v>436</v>
      </c>
      <c r="AT146" s="213" t="s">
        <v>168</v>
      </c>
      <c r="AU146" s="213" t="s">
        <v>93</v>
      </c>
      <c r="AY146" s="15" t="s">
        <v>166</v>
      </c>
      <c r="BE146" s="214">
        <f>IF(N146="základná",J146,0)</f>
        <v>0</v>
      </c>
      <c r="BF146" s="214">
        <f>IF(N146="znížená",J146,0)</f>
        <v>0</v>
      </c>
      <c r="BG146" s="214">
        <f>IF(N146="zákl. prenesená",J146,0)</f>
        <v>0</v>
      </c>
      <c r="BH146" s="214">
        <f>IF(N146="zníž. prenesená",J146,0)</f>
        <v>0</v>
      </c>
      <c r="BI146" s="214">
        <f>IF(N146="nulová",J146,0)</f>
        <v>0</v>
      </c>
      <c r="BJ146" s="15" t="s">
        <v>93</v>
      </c>
      <c r="BK146" s="214">
        <f>ROUND(I146*H146,2)</f>
        <v>0</v>
      </c>
      <c r="BL146" s="15" t="s">
        <v>436</v>
      </c>
      <c r="BM146" s="213" t="s">
        <v>546</v>
      </c>
    </row>
    <row r="147" s="2" customFormat="1" ht="24.15" customHeight="1">
      <c r="A147" s="34"/>
      <c r="B147" s="165"/>
      <c r="C147" s="201" t="s">
        <v>215</v>
      </c>
      <c r="D147" s="201" t="s">
        <v>168</v>
      </c>
      <c r="E147" s="202" t="s">
        <v>547</v>
      </c>
      <c r="F147" s="203" t="s">
        <v>548</v>
      </c>
      <c r="G147" s="204" t="s">
        <v>366</v>
      </c>
      <c r="H147" s="205">
        <v>1</v>
      </c>
      <c r="I147" s="206"/>
      <c r="J147" s="207">
        <f>ROUND(I147*H147,2)</f>
        <v>0</v>
      </c>
      <c r="K147" s="208"/>
      <c r="L147" s="35"/>
      <c r="M147" s="209" t="s">
        <v>1</v>
      </c>
      <c r="N147" s="210" t="s">
        <v>46</v>
      </c>
      <c r="O147" s="78"/>
      <c r="P147" s="211">
        <f>O147*H147</f>
        <v>0</v>
      </c>
      <c r="Q147" s="211">
        <v>0</v>
      </c>
      <c r="R147" s="211">
        <f>Q147*H147</f>
        <v>0</v>
      </c>
      <c r="S147" s="211">
        <v>0</v>
      </c>
      <c r="T147" s="21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3" t="s">
        <v>436</v>
      </c>
      <c r="AT147" s="213" t="s">
        <v>168</v>
      </c>
      <c r="AU147" s="213" t="s">
        <v>93</v>
      </c>
      <c r="AY147" s="15" t="s">
        <v>166</v>
      </c>
      <c r="BE147" s="214">
        <f>IF(N147="základná",J147,0)</f>
        <v>0</v>
      </c>
      <c r="BF147" s="214">
        <f>IF(N147="znížená",J147,0)</f>
        <v>0</v>
      </c>
      <c r="BG147" s="214">
        <f>IF(N147="zákl. prenesená",J147,0)</f>
        <v>0</v>
      </c>
      <c r="BH147" s="214">
        <f>IF(N147="zníž. prenesená",J147,0)</f>
        <v>0</v>
      </c>
      <c r="BI147" s="214">
        <f>IF(N147="nulová",J147,0)</f>
        <v>0</v>
      </c>
      <c r="BJ147" s="15" t="s">
        <v>93</v>
      </c>
      <c r="BK147" s="214">
        <f>ROUND(I147*H147,2)</f>
        <v>0</v>
      </c>
      <c r="BL147" s="15" t="s">
        <v>436</v>
      </c>
      <c r="BM147" s="213" t="s">
        <v>549</v>
      </c>
    </row>
    <row r="148" s="2" customFormat="1" ht="24.15" customHeight="1">
      <c r="A148" s="34"/>
      <c r="B148" s="165"/>
      <c r="C148" s="201" t="s">
        <v>219</v>
      </c>
      <c r="D148" s="201" t="s">
        <v>168</v>
      </c>
      <c r="E148" s="202" t="s">
        <v>550</v>
      </c>
      <c r="F148" s="203" t="s">
        <v>551</v>
      </c>
      <c r="G148" s="204" t="s">
        <v>366</v>
      </c>
      <c r="H148" s="205">
        <v>1</v>
      </c>
      <c r="I148" s="206"/>
      <c r="J148" s="207">
        <f>ROUND(I148*H148,2)</f>
        <v>0</v>
      </c>
      <c r="K148" s="208"/>
      <c r="L148" s="35"/>
      <c r="M148" s="209" t="s">
        <v>1</v>
      </c>
      <c r="N148" s="210" t="s">
        <v>46</v>
      </c>
      <c r="O148" s="78"/>
      <c r="P148" s="211">
        <f>O148*H148</f>
        <v>0</v>
      </c>
      <c r="Q148" s="211">
        <v>0</v>
      </c>
      <c r="R148" s="211">
        <f>Q148*H148</f>
        <v>0</v>
      </c>
      <c r="S148" s="211">
        <v>0</v>
      </c>
      <c r="T148" s="212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3" t="s">
        <v>436</v>
      </c>
      <c r="AT148" s="213" t="s">
        <v>168</v>
      </c>
      <c r="AU148" s="213" t="s">
        <v>93</v>
      </c>
      <c r="AY148" s="15" t="s">
        <v>166</v>
      </c>
      <c r="BE148" s="214">
        <f>IF(N148="základná",J148,0)</f>
        <v>0</v>
      </c>
      <c r="BF148" s="214">
        <f>IF(N148="znížená",J148,0)</f>
        <v>0</v>
      </c>
      <c r="BG148" s="214">
        <f>IF(N148="zákl. prenesená",J148,0)</f>
        <v>0</v>
      </c>
      <c r="BH148" s="214">
        <f>IF(N148="zníž. prenesená",J148,0)</f>
        <v>0</v>
      </c>
      <c r="BI148" s="214">
        <f>IF(N148="nulová",J148,0)</f>
        <v>0</v>
      </c>
      <c r="BJ148" s="15" t="s">
        <v>93</v>
      </c>
      <c r="BK148" s="214">
        <f>ROUND(I148*H148,2)</f>
        <v>0</v>
      </c>
      <c r="BL148" s="15" t="s">
        <v>436</v>
      </c>
      <c r="BM148" s="213" t="s">
        <v>552</v>
      </c>
    </row>
    <row r="149" s="12" customFormat="1" ht="20.88" customHeight="1">
      <c r="A149" s="12"/>
      <c r="B149" s="188"/>
      <c r="C149" s="12"/>
      <c r="D149" s="189" t="s">
        <v>79</v>
      </c>
      <c r="E149" s="199" t="s">
        <v>202</v>
      </c>
      <c r="F149" s="199" t="s">
        <v>553</v>
      </c>
      <c r="G149" s="12"/>
      <c r="H149" s="12"/>
      <c r="I149" s="191"/>
      <c r="J149" s="200">
        <f>BK149</f>
        <v>0</v>
      </c>
      <c r="K149" s="12"/>
      <c r="L149" s="188"/>
      <c r="M149" s="193"/>
      <c r="N149" s="194"/>
      <c r="O149" s="194"/>
      <c r="P149" s="195">
        <f>SUM(P150:P165)</f>
        <v>0</v>
      </c>
      <c r="Q149" s="194"/>
      <c r="R149" s="195">
        <f>SUM(R150:R165)</f>
        <v>1.6377199999999998</v>
      </c>
      <c r="S149" s="194"/>
      <c r="T149" s="196">
        <f>SUM(T150:T165)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89" t="s">
        <v>112</v>
      </c>
      <c r="AT149" s="197" t="s">
        <v>79</v>
      </c>
      <c r="AU149" s="197" t="s">
        <v>93</v>
      </c>
      <c r="AY149" s="189" t="s">
        <v>166</v>
      </c>
      <c r="BK149" s="198">
        <f>SUM(BK150:BK165)</f>
        <v>0</v>
      </c>
    </row>
    <row r="150" s="2" customFormat="1" ht="16.5" customHeight="1">
      <c r="A150" s="34"/>
      <c r="B150" s="165"/>
      <c r="C150" s="215" t="s">
        <v>223</v>
      </c>
      <c r="D150" s="215" t="s">
        <v>259</v>
      </c>
      <c r="E150" s="216" t="s">
        <v>554</v>
      </c>
      <c r="F150" s="217" t="s">
        <v>555</v>
      </c>
      <c r="G150" s="218" t="s">
        <v>284</v>
      </c>
      <c r="H150" s="219">
        <v>30</v>
      </c>
      <c r="I150" s="220"/>
      <c r="J150" s="221">
        <f>ROUND(I150*H150,2)</f>
        <v>0</v>
      </c>
      <c r="K150" s="222"/>
      <c r="L150" s="223"/>
      <c r="M150" s="224" t="s">
        <v>1</v>
      </c>
      <c r="N150" s="225" t="s">
        <v>46</v>
      </c>
      <c r="O150" s="78"/>
      <c r="P150" s="211">
        <f>O150*H150</f>
        <v>0</v>
      </c>
      <c r="Q150" s="211">
        <v>0.032539999999999999</v>
      </c>
      <c r="R150" s="211">
        <f>Q150*H150</f>
        <v>0.97619999999999996</v>
      </c>
      <c r="S150" s="211">
        <v>0</v>
      </c>
      <c r="T150" s="21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3" t="s">
        <v>556</v>
      </c>
      <c r="AT150" s="213" t="s">
        <v>259</v>
      </c>
      <c r="AU150" s="213" t="s">
        <v>112</v>
      </c>
      <c r="AY150" s="15" t="s">
        <v>166</v>
      </c>
      <c r="BE150" s="214">
        <f>IF(N150="základná",J150,0)</f>
        <v>0</v>
      </c>
      <c r="BF150" s="214">
        <f>IF(N150="znížená",J150,0)</f>
        <v>0</v>
      </c>
      <c r="BG150" s="214">
        <f>IF(N150="zákl. prenesená",J150,0)</f>
        <v>0</v>
      </c>
      <c r="BH150" s="214">
        <f>IF(N150="zníž. prenesená",J150,0)</f>
        <v>0</v>
      </c>
      <c r="BI150" s="214">
        <f>IF(N150="nulová",J150,0)</f>
        <v>0</v>
      </c>
      <c r="BJ150" s="15" t="s">
        <v>93</v>
      </c>
      <c r="BK150" s="214">
        <f>ROUND(I150*H150,2)</f>
        <v>0</v>
      </c>
      <c r="BL150" s="15" t="s">
        <v>556</v>
      </c>
      <c r="BM150" s="213" t="s">
        <v>557</v>
      </c>
    </row>
    <row r="151" s="2" customFormat="1" ht="16.5" customHeight="1">
      <c r="A151" s="34"/>
      <c r="B151" s="165"/>
      <c r="C151" s="215" t="s">
        <v>227</v>
      </c>
      <c r="D151" s="215" t="s">
        <v>259</v>
      </c>
      <c r="E151" s="216" t="s">
        <v>558</v>
      </c>
      <c r="F151" s="217" t="s">
        <v>559</v>
      </c>
      <c r="G151" s="218" t="s">
        <v>284</v>
      </c>
      <c r="H151" s="219">
        <v>20</v>
      </c>
      <c r="I151" s="220"/>
      <c r="J151" s="221">
        <f>ROUND(I151*H151,2)</f>
        <v>0</v>
      </c>
      <c r="K151" s="222"/>
      <c r="L151" s="223"/>
      <c r="M151" s="224" t="s">
        <v>1</v>
      </c>
      <c r="N151" s="225" t="s">
        <v>46</v>
      </c>
      <c r="O151" s="78"/>
      <c r="P151" s="211">
        <f>O151*H151</f>
        <v>0</v>
      </c>
      <c r="Q151" s="211">
        <v>0.032539999999999999</v>
      </c>
      <c r="R151" s="211">
        <f>Q151*H151</f>
        <v>0.65080000000000005</v>
      </c>
      <c r="S151" s="211">
        <v>0</v>
      </c>
      <c r="T151" s="212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3" t="s">
        <v>556</v>
      </c>
      <c r="AT151" s="213" t="s">
        <v>259</v>
      </c>
      <c r="AU151" s="213" t="s">
        <v>112</v>
      </c>
      <c r="AY151" s="15" t="s">
        <v>166</v>
      </c>
      <c r="BE151" s="214">
        <f>IF(N151="základná",J151,0)</f>
        <v>0</v>
      </c>
      <c r="BF151" s="214">
        <f>IF(N151="znížená",J151,0)</f>
        <v>0</v>
      </c>
      <c r="BG151" s="214">
        <f>IF(N151="zákl. prenesená",J151,0)</f>
        <v>0</v>
      </c>
      <c r="BH151" s="214">
        <f>IF(N151="zníž. prenesená",J151,0)</f>
        <v>0</v>
      </c>
      <c r="BI151" s="214">
        <f>IF(N151="nulová",J151,0)</f>
        <v>0</v>
      </c>
      <c r="BJ151" s="15" t="s">
        <v>93</v>
      </c>
      <c r="BK151" s="214">
        <f>ROUND(I151*H151,2)</f>
        <v>0</v>
      </c>
      <c r="BL151" s="15" t="s">
        <v>556</v>
      </c>
      <c r="BM151" s="213" t="s">
        <v>560</v>
      </c>
    </row>
    <row r="152" s="2" customFormat="1" ht="16.5" customHeight="1">
      <c r="A152" s="34"/>
      <c r="B152" s="165"/>
      <c r="C152" s="215" t="s">
        <v>231</v>
      </c>
      <c r="D152" s="215" t="s">
        <v>259</v>
      </c>
      <c r="E152" s="216" t="s">
        <v>561</v>
      </c>
      <c r="F152" s="217" t="s">
        <v>562</v>
      </c>
      <c r="G152" s="218" t="s">
        <v>171</v>
      </c>
      <c r="H152" s="219">
        <v>4</v>
      </c>
      <c r="I152" s="220"/>
      <c r="J152" s="221">
        <f>ROUND(I152*H152,2)</f>
        <v>0</v>
      </c>
      <c r="K152" s="222"/>
      <c r="L152" s="223"/>
      <c r="M152" s="224" t="s">
        <v>1</v>
      </c>
      <c r="N152" s="225" t="s">
        <v>46</v>
      </c>
      <c r="O152" s="78"/>
      <c r="P152" s="211">
        <f>O152*H152</f>
        <v>0</v>
      </c>
      <c r="Q152" s="211">
        <v>0.00016000000000000001</v>
      </c>
      <c r="R152" s="211">
        <f>Q152*H152</f>
        <v>0.00064000000000000005</v>
      </c>
      <c r="S152" s="211">
        <v>0</v>
      </c>
      <c r="T152" s="212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3" t="s">
        <v>556</v>
      </c>
      <c r="AT152" s="213" t="s">
        <v>259</v>
      </c>
      <c r="AU152" s="213" t="s">
        <v>112</v>
      </c>
      <c r="AY152" s="15" t="s">
        <v>166</v>
      </c>
      <c r="BE152" s="214">
        <f>IF(N152="základná",J152,0)</f>
        <v>0</v>
      </c>
      <c r="BF152" s="214">
        <f>IF(N152="znížená",J152,0)</f>
        <v>0</v>
      </c>
      <c r="BG152" s="214">
        <f>IF(N152="zákl. prenesená",J152,0)</f>
        <v>0</v>
      </c>
      <c r="BH152" s="214">
        <f>IF(N152="zníž. prenesená",J152,0)</f>
        <v>0</v>
      </c>
      <c r="BI152" s="214">
        <f>IF(N152="nulová",J152,0)</f>
        <v>0</v>
      </c>
      <c r="BJ152" s="15" t="s">
        <v>93</v>
      </c>
      <c r="BK152" s="214">
        <f>ROUND(I152*H152,2)</f>
        <v>0</v>
      </c>
      <c r="BL152" s="15" t="s">
        <v>556</v>
      </c>
      <c r="BM152" s="213" t="s">
        <v>563</v>
      </c>
    </row>
    <row r="153" s="2" customFormat="1" ht="16.5" customHeight="1">
      <c r="A153" s="34"/>
      <c r="B153" s="165"/>
      <c r="C153" s="215" t="s">
        <v>235</v>
      </c>
      <c r="D153" s="215" t="s">
        <v>259</v>
      </c>
      <c r="E153" s="216" t="s">
        <v>564</v>
      </c>
      <c r="F153" s="217" t="s">
        <v>565</v>
      </c>
      <c r="G153" s="218" t="s">
        <v>171</v>
      </c>
      <c r="H153" s="219">
        <v>2</v>
      </c>
      <c r="I153" s="220"/>
      <c r="J153" s="221">
        <f>ROUND(I153*H153,2)</f>
        <v>0</v>
      </c>
      <c r="K153" s="222"/>
      <c r="L153" s="223"/>
      <c r="M153" s="224" t="s">
        <v>1</v>
      </c>
      <c r="N153" s="225" t="s">
        <v>46</v>
      </c>
      <c r="O153" s="78"/>
      <c r="P153" s="211">
        <f>O153*H153</f>
        <v>0</v>
      </c>
      <c r="Q153" s="211">
        <v>0.00016000000000000001</v>
      </c>
      <c r="R153" s="211">
        <f>Q153*H153</f>
        <v>0.00032000000000000003</v>
      </c>
      <c r="S153" s="211">
        <v>0</v>
      </c>
      <c r="T153" s="21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3" t="s">
        <v>556</v>
      </c>
      <c r="AT153" s="213" t="s">
        <v>259</v>
      </c>
      <c r="AU153" s="213" t="s">
        <v>112</v>
      </c>
      <c r="AY153" s="15" t="s">
        <v>166</v>
      </c>
      <c r="BE153" s="214">
        <f>IF(N153="základná",J153,0)</f>
        <v>0</v>
      </c>
      <c r="BF153" s="214">
        <f>IF(N153="znížená",J153,0)</f>
        <v>0</v>
      </c>
      <c r="BG153" s="214">
        <f>IF(N153="zákl. prenesená",J153,0)</f>
        <v>0</v>
      </c>
      <c r="BH153" s="214">
        <f>IF(N153="zníž. prenesená",J153,0)</f>
        <v>0</v>
      </c>
      <c r="BI153" s="214">
        <f>IF(N153="nulová",J153,0)</f>
        <v>0</v>
      </c>
      <c r="BJ153" s="15" t="s">
        <v>93</v>
      </c>
      <c r="BK153" s="214">
        <f>ROUND(I153*H153,2)</f>
        <v>0</v>
      </c>
      <c r="BL153" s="15" t="s">
        <v>556</v>
      </c>
      <c r="BM153" s="213" t="s">
        <v>566</v>
      </c>
    </row>
    <row r="154" s="2" customFormat="1" ht="16.5" customHeight="1">
      <c r="A154" s="34"/>
      <c r="B154" s="165"/>
      <c r="C154" s="215" t="s">
        <v>239</v>
      </c>
      <c r="D154" s="215" t="s">
        <v>259</v>
      </c>
      <c r="E154" s="216" t="s">
        <v>567</v>
      </c>
      <c r="F154" s="217" t="s">
        <v>568</v>
      </c>
      <c r="G154" s="218" t="s">
        <v>171</v>
      </c>
      <c r="H154" s="219">
        <v>2</v>
      </c>
      <c r="I154" s="220"/>
      <c r="J154" s="221">
        <f>ROUND(I154*H154,2)</f>
        <v>0</v>
      </c>
      <c r="K154" s="222"/>
      <c r="L154" s="223"/>
      <c r="M154" s="224" t="s">
        <v>1</v>
      </c>
      <c r="N154" s="225" t="s">
        <v>46</v>
      </c>
      <c r="O154" s="78"/>
      <c r="P154" s="211">
        <f>O154*H154</f>
        <v>0</v>
      </c>
      <c r="Q154" s="211">
        <v>0.00016000000000000001</v>
      </c>
      <c r="R154" s="211">
        <f>Q154*H154</f>
        <v>0.00032000000000000003</v>
      </c>
      <c r="S154" s="211">
        <v>0</v>
      </c>
      <c r="T154" s="212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3" t="s">
        <v>556</v>
      </c>
      <c r="AT154" s="213" t="s">
        <v>259</v>
      </c>
      <c r="AU154" s="213" t="s">
        <v>112</v>
      </c>
      <c r="AY154" s="15" t="s">
        <v>166</v>
      </c>
      <c r="BE154" s="214">
        <f>IF(N154="základná",J154,0)</f>
        <v>0</v>
      </c>
      <c r="BF154" s="214">
        <f>IF(N154="znížená",J154,0)</f>
        <v>0</v>
      </c>
      <c r="BG154" s="214">
        <f>IF(N154="zákl. prenesená",J154,0)</f>
        <v>0</v>
      </c>
      <c r="BH154" s="214">
        <f>IF(N154="zníž. prenesená",J154,0)</f>
        <v>0</v>
      </c>
      <c r="BI154" s="214">
        <f>IF(N154="nulová",J154,0)</f>
        <v>0</v>
      </c>
      <c r="BJ154" s="15" t="s">
        <v>93</v>
      </c>
      <c r="BK154" s="214">
        <f>ROUND(I154*H154,2)</f>
        <v>0</v>
      </c>
      <c r="BL154" s="15" t="s">
        <v>556</v>
      </c>
      <c r="BM154" s="213" t="s">
        <v>569</v>
      </c>
    </row>
    <row r="155" s="2" customFormat="1" ht="16.5" customHeight="1">
      <c r="A155" s="34"/>
      <c r="B155" s="165"/>
      <c r="C155" s="215" t="s">
        <v>243</v>
      </c>
      <c r="D155" s="215" t="s">
        <v>259</v>
      </c>
      <c r="E155" s="216" t="s">
        <v>570</v>
      </c>
      <c r="F155" s="217" t="s">
        <v>571</v>
      </c>
      <c r="G155" s="218" t="s">
        <v>171</v>
      </c>
      <c r="H155" s="219">
        <v>1</v>
      </c>
      <c r="I155" s="220"/>
      <c r="J155" s="221">
        <f>ROUND(I155*H155,2)</f>
        <v>0</v>
      </c>
      <c r="K155" s="222"/>
      <c r="L155" s="223"/>
      <c r="M155" s="224" t="s">
        <v>1</v>
      </c>
      <c r="N155" s="225" t="s">
        <v>46</v>
      </c>
      <c r="O155" s="78"/>
      <c r="P155" s="211">
        <f>O155*H155</f>
        <v>0</v>
      </c>
      <c r="Q155" s="211">
        <v>0.00016000000000000001</v>
      </c>
      <c r="R155" s="211">
        <f>Q155*H155</f>
        <v>0.00016000000000000001</v>
      </c>
      <c r="S155" s="211">
        <v>0</v>
      </c>
      <c r="T155" s="21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3" t="s">
        <v>556</v>
      </c>
      <c r="AT155" s="213" t="s">
        <v>259</v>
      </c>
      <c r="AU155" s="213" t="s">
        <v>112</v>
      </c>
      <c r="AY155" s="15" t="s">
        <v>166</v>
      </c>
      <c r="BE155" s="214">
        <f>IF(N155="základná",J155,0)</f>
        <v>0</v>
      </c>
      <c r="BF155" s="214">
        <f>IF(N155="znížená",J155,0)</f>
        <v>0</v>
      </c>
      <c r="BG155" s="214">
        <f>IF(N155="zákl. prenesená",J155,0)</f>
        <v>0</v>
      </c>
      <c r="BH155" s="214">
        <f>IF(N155="zníž. prenesená",J155,0)</f>
        <v>0</v>
      </c>
      <c r="BI155" s="214">
        <f>IF(N155="nulová",J155,0)</f>
        <v>0</v>
      </c>
      <c r="BJ155" s="15" t="s">
        <v>93</v>
      </c>
      <c r="BK155" s="214">
        <f>ROUND(I155*H155,2)</f>
        <v>0</v>
      </c>
      <c r="BL155" s="15" t="s">
        <v>556</v>
      </c>
      <c r="BM155" s="213" t="s">
        <v>572</v>
      </c>
    </row>
    <row r="156" s="2" customFormat="1" ht="16.5" customHeight="1">
      <c r="A156" s="34"/>
      <c r="B156" s="165"/>
      <c r="C156" s="215" t="s">
        <v>247</v>
      </c>
      <c r="D156" s="215" t="s">
        <v>259</v>
      </c>
      <c r="E156" s="216" t="s">
        <v>573</v>
      </c>
      <c r="F156" s="217" t="s">
        <v>574</v>
      </c>
      <c r="G156" s="218" t="s">
        <v>171</v>
      </c>
      <c r="H156" s="219">
        <v>1</v>
      </c>
      <c r="I156" s="220"/>
      <c r="J156" s="221">
        <f>ROUND(I156*H156,2)</f>
        <v>0</v>
      </c>
      <c r="K156" s="222"/>
      <c r="L156" s="223"/>
      <c r="M156" s="224" t="s">
        <v>1</v>
      </c>
      <c r="N156" s="225" t="s">
        <v>46</v>
      </c>
      <c r="O156" s="78"/>
      <c r="P156" s="211">
        <f>O156*H156</f>
        <v>0</v>
      </c>
      <c r="Q156" s="211">
        <v>0.00016000000000000001</v>
      </c>
      <c r="R156" s="211">
        <f>Q156*H156</f>
        <v>0.00016000000000000001</v>
      </c>
      <c r="S156" s="211">
        <v>0</v>
      </c>
      <c r="T156" s="21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3" t="s">
        <v>556</v>
      </c>
      <c r="AT156" s="213" t="s">
        <v>259</v>
      </c>
      <c r="AU156" s="213" t="s">
        <v>112</v>
      </c>
      <c r="AY156" s="15" t="s">
        <v>166</v>
      </c>
      <c r="BE156" s="214">
        <f>IF(N156="základná",J156,0)</f>
        <v>0</v>
      </c>
      <c r="BF156" s="214">
        <f>IF(N156="znížená",J156,0)</f>
        <v>0</v>
      </c>
      <c r="BG156" s="214">
        <f>IF(N156="zákl. prenesená",J156,0)</f>
        <v>0</v>
      </c>
      <c r="BH156" s="214">
        <f>IF(N156="zníž. prenesená",J156,0)</f>
        <v>0</v>
      </c>
      <c r="BI156" s="214">
        <f>IF(N156="nulová",J156,0)</f>
        <v>0</v>
      </c>
      <c r="BJ156" s="15" t="s">
        <v>93</v>
      </c>
      <c r="BK156" s="214">
        <f>ROUND(I156*H156,2)</f>
        <v>0</v>
      </c>
      <c r="BL156" s="15" t="s">
        <v>556</v>
      </c>
      <c r="BM156" s="213" t="s">
        <v>575</v>
      </c>
    </row>
    <row r="157" s="2" customFormat="1" ht="16.5" customHeight="1">
      <c r="A157" s="34"/>
      <c r="B157" s="165"/>
      <c r="C157" s="215" t="s">
        <v>251</v>
      </c>
      <c r="D157" s="215" t="s">
        <v>259</v>
      </c>
      <c r="E157" s="216" t="s">
        <v>576</v>
      </c>
      <c r="F157" s="217" t="s">
        <v>577</v>
      </c>
      <c r="G157" s="218" t="s">
        <v>171</v>
      </c>
      <c r="H157" s="219">
        <v>14</v>
      </c>
      <c r="I157" s="220"/>
      <c r="J157" s="221">
        <f>ROUND(I157*H157,2)</f>
        <v>0</v>
      </c>
      <c r="K157" s="222"/>
      <c r="L157" s="223"/>
      <c r="M157" s="224" t="s">
        <v>1</v>
      </c>
      <c r="N157" s="225" t="s">
        <v>46</v>
      </c>
      <c r="O157" s="78"/>
      <c r="P157" s="211">
        <f>O157*H157</f>
        <v>0</v>
      </c>
      <c r="Q157" s="211">
        <v>0.00016000000000000001</v>
      </c>
      <c r="R157" s="211">
        <f>Q157*H157</f>
        <v>0.0022400000000000002</v>
      </c>
      <c r="S157" s="211">
        <v>0</v>
      </c>
      <c r="T157" s="21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3" t="s">
        <v>556</v>
      </c>
      <c r="AT157" s="213" t="s">
        <v>259</v>
      </c>
      <c r="AU157" s="213" t="s">
        <v>112</v>
      </c>
      <c r="AY157" s="15" t="s">
        <v>166</v>
      </c>
      <c r="BE157" s="214">
        <f>IF(N157="základná",J157,0)</f>
        <v>0</v>
      </c>
      <c r="BF157" s="214">
        <f>IF(N157="znížená",J157,0)</f>
        <v>0</v>
      </c>
      <c r="BG157" s="214">
        <f>IF(N157="zákl. prenesená",J157,0)</f>
        <v>0</v>
      </c>
      <c r="BH157" s="214">
        <f>IF(N157="zníž. prenesená",J157,0)</f>
        <v>0</v>
      </c>
      <c r="BI157" s="214">
        <f>IF(N157="nulová",J157,0)</f>
        <v>0</v>
      </c>
      <c r="BJ157" s="15" t="s">
        <v>93</v>
      </c>
      <c r="BK157" s="214">
        <f>ROUND(I157*H157,2)</f>
        <v>0</v>
      </c>
      <c r="BL157" s="15" t="s">
        <v>556</v>
      </c>
      <c r="BM157" s="213" t="s">
        <v>578</v>
      </c>
    </row>
    <row r="158" s="2" customFormat="1" ht="21.75" customHeight="1">
      <c r="A158" s="34"/>
      <c r="B158" s="165"/>
      <c r="C158" s="215" t="s">
        <v>255</v>
      </c>
      <c r="D158" s="215" t="s">
        <v>259</v>
      </c>
      <c r="E158" s="216" t="s">
        <v>579</v>
      </c>
      <c r="F158" s="217" t="s">
        <v>580</v>
      </c>
      <c r="G158" s="218" t="s">
        <v>171</v>
      </c>
      <c r="H158" s="219">
        <v>1</v>
      </c>
      <c r="I158" s="220"/>
      <c r="J158" s="221">
        <f>ROUND(I158*H158,2)</f>
        <v>0</v>
      </c>
      <c r="K158" s="222"/>
      <c r="L158" s="223"/>
      <c r="M158" s="224" t="s">
        <v>1</v>
      </c>
      <c r="N158" s="225" t="s">
        <v>46</v>
      </c>
      <c r="O158" s="78"/>
      <c r="P158" s="211">
        <f>O158*H158</f>
        <v>0</v>
      </c>
      <c r="Q158" s="211">
        <v>0.00016000000000000001</v>
      </c>
      <c r="R158" s="211">
        <f>Q158*H158</f>
        <v>0.00016000000000000001</v>
      </c>
      <c r="S158" s="211">
        <v>0</v>
      </c>
      <c r="T158" s="212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3" t="s">
        <v>556</v>
      </c>
      <c r="AT158" s="213" t="s">
        <v>259</v>
      </c>
      <c r="AU158" s="213" t="s">
        <v>112</v>
      </c>
      <c r="AY158" s="15" t="s">
        <v>166</v>
      </c>
      <c r="BE158" s="214">
        <f>IF(N158="základná",J158,0)</f>
        <v>0</v>
      </c>
      <c r="BF158" s="214">
        <f>IF(N158="znížená",J158,0)</f>
        <v>0</v>
      </c>
      <c r="BG158" s="214">
        <f>IF(N158="zákl. prenesená",J158,0)</f>
        <v>0</v>
      </c>
      <c r="BH158" s="214">
        <f>IF(N158="zníž. prenesená",J158,0)</f>
        <v>0</v>
      </c>
      <c r="BI158" s="214">
        <f>IF(N158="nulová",J158,0)</f>
        <v>0</v>
      </c>
      <c r="BJ158" s="15" t="s">
        <v>93</v>
      </c>
      <c r="BK158" s="214">
        <f>ROUND(I158*H158,2)</f>
        <v>0</v>
      </c>
      <c r="BL158" s="15" t="s">
        <v>556</v>
      </c>
      <c r="BM158" s="213" t="s">
        <v>581</v>
      </c>
    </row>
    <row r="159" s="2" customFormat="1" ht="16.5" customHeight="1">
      <c r="A159" s="34"/>
      <c r="B159" s="165"/>
      <c r="C159" s="215" t="s">
        <v>7</v>
      </c>
      <c r="D159" s="215" t="s">
        <v>259</v>
      </c>
      <c r="E159" s="216" t="s">
        <v>582</v>
      </c>
      <c r="F159" s="217" t="s">
        <v>583</v>
      </c>
      <c r="G159" s="218" t="s">
        <v>171</v>
      </c>
      <c r="H159" s="219">
        <v>1</v>
      </c>
      <c r="I159" s="220"/>
      <c r="J159" s="221">
        <f>ROUND(I159*H159,2)</f>
        <v>0</v>
      </c>
      <c r="K159" s="222"/>
      <c r="L159" s="223"/>
      <c r="M159" s="224" t="s">
        <v>1</v>
      </c>
      <c r="N159" s="225" t="s">
        <v>46</v>
      </c>
      <c r="O159" s="78"/>
      <c r="P159" s="211">
        <f>O159*H159</f>
        <v>0</v>
      </c>
      <c r="Q159" s="211">
        <v>0.00016000000000000001</v>
      </c>
      <c r="R159" s="211">
        <f>Q159*H159</f>
        <v>0.00016000000000000001</v>
      </c>
      <c r="S159" s="211">
        <v>0</v>
      </c>
      <c r="T159" s="21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3" t="s">
        <v>556</v>
      </c>
      <c r="AT159" s="213" t="s">
        <v>259</v>
      </c>
      <c r="AU159" s="213" t="s">
        <v>112</v>
      </c>
      <c r="AY159" s="15" t="s">
        <v>166</v>
      </c>
      <c r="BE159" s="214">
        <f>IF(N159="základná",J159,0)</f>
        <v>0</v>
      </c>
      <c r="BF159" s="214">
        <f>IF(N159="znížená",J159,0)</f>
        <v>0</v>
      </c>
      <c r="BG159" s="214">
        <f>IF(N159="zákl. prenesená",J159,0)</f>
        <v>0</v>
      </c>
      <c r="BH159" s="214">
        <f>IF(N159="zníž. prenesená",J159,0)</f>
        <v>0</v>
      </c>
      <c r="BI159" s="214">
        <f>IF(N159="nulová",J159,0)</f>
        <v>0</v>
      </c>
      <c r="BJ159" s="15" t="s">
        <v>93</v>
      </c>
      <c r="BK159" s="214">
        <f>ROUND(I159*H159,2)</f>
        <v>0</v>
      </c>
      <c r="BL159" s="15" t="s">
        <v>556</v>
      </c>
      <c r="BM159" s="213" t="s">
        <v>584</v>
      </c>
    </row>
    <row r="160" s="2" customFormat="1" ht="16.5" customHeight="1">
      <c r="A160" s="34"/>
      <c r="B160" s="165"/>
      <c r="C160" s="215" t="s">
        <v>264</v>
      </c>
      <c r="D160" s="215" t="s">
        <v>259</v>
      </c>
      <c r="E160" s="216" t="s">
        <v>585</v>
      </c>
      <c r="F160" s="217" t="s">
        <v>586</v>
      </c>
      <c r="G160" s="218" t="s">
        <v>171</v>
      </c>
      <c r="H160" s="219">
        <v>2</v>
      </c>
      <c r="I160" s="220"/>
      <c r="J160" s="221">
        <f>ROUND(I160*H160,2)</f>
        <v>0</v>
      </c>
      <c r="K160" s="222"/>
      <c r="L160" s="223"/>
      <c r="M160" s="224" t="s">
        <v>1</v>
      </c>
      <c r="N160" s="225" t="s">
        <v>46</v>
      </c>
      <c r="O160" s="78"/>
      <c r="P160" s="211">
        <f>O160*H160</f>
        <v>0</v>
      </c>
      <c r="Q160" s="211">
        <v>0.00016000000000000001</v>
      </c>
      <c r="R160" s="211">
        <f>Q160*H160</f>
        <v>0.00032000000000000003</v>
      </c>
      <c r="S160" s="211">
        <v>0</v>
      </c>
      <c r="T160" s="212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3" t="s">
        <v>556</v>
      </c>
      <c r="AT160" s="213" t="s">
        <v>259</v>
      </c>
      <c r="AU160" s="213" t="s">
        <v>112</v>
      </c>
      <c r="AY160" s="15" t="s">
        <v>166</v>
      </c>
      <c r="BE160" s="214">
        <f>IF(N160="základná",J160,0)</f>
        <v>0</v>
      </c>
      <c r="BF160" s="214">
        <f>IF(N160="znížená",J160,0)</f>
        <v>0</v>
      </c>
      <c r="BG160" s="214">
        <f>IF(N160="zákl. prenesená",J160,0)</f>
        <v>0</v>
      </c>
      <c r="BH160" s="214">
        <f>IF(N160="zníž. prenesená",J160,0)</f>
        <v>0</v>
      </c>
      <c r="BI160" s="214">
        <f>IF(N160="nulová",J160,0)</f>
        <v>0</v>
      </c>
      <c r="BJ160" s="15" t="s">
        <v>93</v>
      </c>
      <c r="BK160" s="214">
        <f>ROUND(I160*H160,2)</f>
        <v>0</v>
      </c>
      <c r="BL160" s="15" t="s">
        <v>556</v>
      </c>
      <c r="BM160" s="213" t="s">
        <v>587</v>
      </c>
    </row>
    <row r="161" s="2" customFormat="1" ht="21.75" customHeight="1">
      <c r="A161" s="34"/>
      <c r="B161" s="165"/>
      <c r="C161" s="215" t="s">
        <v>268</v>
      </c>
      <c r="D161" s="215" t="s">
        <v>259</v>
      </c>
      <c r="E161" s="216" t="s">
        <v>588</v>
      </c>
      <c r="F161" s="217" t="s">
        <v>589</v>
      </c>
      <c r="G161" s="218" t="s">
        <v>171</v>
      </c>
      <c r="H161" s="219">
        <v>4</v>
      </c>
      <c r="I161" s="220"/>
      <c r="J161" s="221">
        <f>ROUND(I161*H161,2)</f>
        <v>0</v>
      </c>
      <c r="K161" s="222"/>
      <c r="L161" s="223"/>
      <c r="M161" s="224" t="s">
        <v>1</v>
      </c>
      <c r="N161" s="225" t="s">
        <v>46</v>
      </c>
      <c r="O161" s="78"/>
      <c r="P161" s="211">
        <f>O161*H161</f>
        <v>0</v>
      </c>
      <c r="Q161" s="211">
        <v>0.00016000000000000001</v>
      </c>
      <c r="R161" s="211">
        <f>Q161*H161</f>
        <v>0.00064000000000000005</v>
      </c>
      <c r="S161" s="211">
        <v>0</v>
      </c>
      <c r="T161" s="21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3" t="s">
        <v>556</v>
      </c>
      <c r="AT161" s="213" t="s">
        <v>259</v>
      </c>
      <c r="AU161" s="213" t="s">
        <v>112</v>
      </c>
      <c r="AY161" s="15" t="s">
        <v>166</v>
      </c>
      <c r="BE161" s="214">
        <f>IF(N161="základná",J161,0)</f>
        <v>0</v>
      </c>
      <c r="BF161" s="214">
        <f>IF(N161="znížená",J161,0)</f>
        <v>0</v>
      </c>
      <c r="BG161" s="214">
        <f>IF(N161="zákl. prenesená",J161,0)</f>
        <v>0</v>
      </c>
      <c r="BH161" s="214">
        <f>IF(N161="zníž. prenesená",J161,0)</f>
        <v>0</v>
      </c>
      <c r="BI161" s="214">
        <f>IF(N161="nulová",J161,0)</f>
        <v>0</v>
      </c>
      <c r="BJ161" s="15" t="s">
        <v>93</v>
      </c>
      <c r="BK161" s="214">
        <f>ROUND(I161*H161,2)</f>
        <v>0</v>
      </c>
      <c r="BL161" s="15" t="s">
        <v>556</v>
      </c>
      <c r="BM161" s="213" t="s">
        <v>590</v>
      </c>
    </row>
    <row r="162" s="2" customFormat="1" ht="16.5" customHeight="1">
      <c r="A162" s="34"/>
      <c r="B162" s="165"/>
      <c r="C162" s="215" t="s">
        <v>272</v>
      </c>
      <c r="D162" s="215" t="s">
        <v>259</v>
      </c>
      <c r="E162" s="216" t="s">
        <v>591</v>
      </c>
      <c r="F162" s="217" t="s">
        <v>592</v>
      </c>
      <c r="G162" s="218" t="s">
        <v>171</v>
      </c>
      <c r="H162" s="219">
        <v>4</v>
      </c>
      <c r="I162" s="220"/>
      <c r="J162" s="221">
        <f>ROUND(I162*H162,2)</f>
        <v>0</v>
      </c>
      <c r="K162" s="222"/>
      <c r="L162" s="223"/>
      <c r="M162" s="224" t="s">
        <v>1</v>
      </c>
      <c r="N162" s="225" t="s">
        <v>46</v>
      </c>
      <c r="O162" s="78"/>
      <c r="P162" s="211">
        <f>O162*H162</f>
        <v>0</v>
      </c>
      <c r="Q162" s="211">
        <v>0.00016000000000000001</v>
      </c>
      <c r="R162" s="211">
        <f>Q162*H162</f>
        <v>0.00064000000000000005</v>
      </c>
      <c r="S162" s="211">
        <v>0</v>
      </c>
      <c r="T162" s="21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3" t="s">
        <v>556</v>
      </c>
      <c r="AT162" s="213" t="s">
        <v>259</v>
      </c>
      <c r="AU162" s="213" t="s">
        <v>112</v>
      </c>
      <c r="AY162" s="15" t="s">
        <v>166</v>
      </c>
      <c r="BE162" s="214">
        <f>IF(N162="základná",J162,0)</f>
        <v>0</v>
      </c>
      <c r="BF162" s="214">
        <f>IF(N162="znížená",J162,0)</f>
        <v>0</v>
      </c>
      <c r="BG162" s="214">
        <f>IF(N162="zákl. prenesená",J162,0)</f>
        <v>0</v>
      </c>
      <c r="BH162" s="214">
        <f>IF(N162="zníž. prenesená",J162,0)</f>
        <v>0</v>
      </c>
      <c r="BI162" s="214">
        <f>IF(N162="nulová",J162,0)</f>
        <v>0</v>
      </c>
      <c r="BJ162" s="15" t="s">
        <v>93</v>
      </c>
      <c r="BK162" s="214">
        <f>ROUND(I162*H162,2)</f>
        <v>0</v>
      </c>
      <c r="BL162" s="15" t="s">
        <v>556</v>
      </c>
      <c r="BM162" s="213" t="s">
        <v>593</v>
      </c>
    </row>
    <row r="163" s="2" customFormat="1" ht="16.5" customHeight="1">
      <c r="A163" s="34"/>
      <c r="B163" s="165"/>
      <c r="C163" s="215" t="s">
        <v>276</v>
      </c>
      <c r="D163" s="215" t="s">
        <v>259</v>
      </c>
      <c r="E163" s="216" t="s">
        <v>594</v>
      </c>
      <c r="F163" s="217" t="s">
        <v>595</v>
      </c>
      <c r="G163" s="218" t="s">
        <v>171</v>
      </c>
      <c r="H163" s="219">
        <v>1</v>
      </c>
      <c r="I163" s="220"/>
      <c r="J163" s="221">
        <f>ROUND(I163*H163,2)</f>
        <v>0</v>
      </c>
      <c r="K163" s="222"/>
      <c r="L163" s="223"/>
      <c r="M163" s="224" t="s">
        <v>1</v>
      </c>
      <c r="N163" s="225" t="s">
        <v>46</v>
      </c>
      <c r="O163" s="78"/>
      <c r="P163" s="211">
        <f>O163*H163</f>
        <v>0</v>
      </c>
      <c r="Q163" s="211">
        <v>0.00016000000000000001</v>
      </c>
      <c r="R163" s="211">
        <f>Q163*H163</f>
        <v>0.00016000000000000001</v>
      </c>
      <c r="S163" s="211">
        <v>0</v>
      </c>
      <c r="T163" s="212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3" t="s">
        <v>556</v>
      </c>
      <c r="AT163" s="213" t="s">
        <v>259</v>
      </c>
      <c r="AU163" s="213" t="s">
        <v>112</v>
      </c>
      <c r="AY163" s="15" t="s">
        <v>166</v>
      </c>
      <c r="BE163" s="214">
        <f>IF(N163="základná",J163,0)</f>
        <v>0</v>
      </c>
      <c r="BF163" s="214">
        <f>IF(N163="znížená",J163,0)</f>
        <v>0</v>
      </c>
      <c r="BG163" s="214">
        <f>IF(N163="zákl. prenesená",J163,0)</f>
        <v>0</v>
      </c>
      <c r="BH163" s="214">
        <f>IF(N163="zníž. prenesená",J163,0)</f>
        <v>0</v>
      </c>
      <c r="BI163" s="214">
        <f>IF(N163="nulová",J163,0)</f>
        <v>0</v>
      </c>
      <c r="BJ163" s="15" t="s">
        <v>93</v>
      </c>
      <c r="BK163" s="214">
        <f>ROUND(I163*H163,2)</f>
        <v>0</v>
      </c>
      <c r="BL163" s="15" t="s">
        <v>556</v>
      </c>
      <c r="BM163" s="213" t="s">
        <v>596</v>
      </c>
    </row>
    <row r="164" s="2" customFormat="1" ht="16.5" customHeight="1">
      <c r="A164" s="34"/>
      <c r="B164" s="165"/>
      <c r="C164" s="215" t="s">
        <v>281</v>
      </c>
      <c r="D164" s="215" t="s">
        <v>259</v>
      </c>
      <c r="E164" s="216" t="s">
        <v>597</v>
      </c>
      <c r="F164" s="217" t="s">
        <v>598</v>
      </c>
      <c r="G164" s="218" t="s">
        <v>284</v>
      </c>
      <c r="H164" s="219">
        <v>15</v>
      </c>
      <c r="I164" s="220"/>
      <c r="J164" s="221">
        <f>ROUND(I164*H164,2)</f>
        <v>0</v>
      </c>
      <c r="K164" s="222"/>
      <c r="L164" s="223"/>
      <c r="M164" s="224" t="s">
        <v>1</v>
      </c>
      <c r="N164" s="225" t="s">
        <v>46</v>
      </c>
      <c r="O164" s="78"/>
      <c r="P164" s="211">
        <f>O164*H164</f>
        <v>0</v>
      </c>
      <c r="Q164" s="211">
        <v>0.00016000000000000001</v>
      </c>
      <c r="R164" s="211">
        <f>Q164*H164</f>
        <v>0.0024000000000000002</v>
      </c>
      <c r="S164" s="211">
        <v>0</v>
      </c>
      <c r="T164" s="212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3" t="s">
        <v>556</v>
      </c>
      <c r="AT164" s="213" t="s">
        <v>259</v>
      </c>
      <c r="AU164" s="213" t="s">
        <v>112</v>
      </c>
      <c r="AY164" s="15" t="s">
        <v>166</v>
      </c>
      <c r="BE164" s="214">
        <f>IF(N164="základná",J164,0)</f>
        <v>0</v>
      </c>
      <c r="BF164" s="214">
        <f>IF(N164="znížená",J164,0)</f>
        <v>0</v>
      </c>
      <c r="BG164" s="214">
        <f>IF(N164="zákl. prenesená",J164,0)</f>
        <v>0</v>
      </c>
      <c r="BH164" s="214">
        <f>IF(N164="zníž. prenesená",J164,0)</f>
        <v>0</v>
      </c>
      <c r="BI164" s="214">
        <f>IF(N164="nulová",J164,0)</f>
        <v>0</v>
      </c>
      <c r="BJ164" s="15" t="s">
        <v>93</v>
      </c>
      <c r="BK164" s="214">
        <f>ROUND(I164*H164,2)</f>
        <v>0</v>
      </c>
      <c r="BL164" s="15" t="s">
        <v>556</v>
      </c>
      <c r="BM164" s="213" t="s">
        <v>599</v>
      </c>
    </row>
    <row r="165" s="2" customFormat="1" ht="16.5" customHeight="1">
      <c r="A165" s="34"/>
      <c r="B165" s="165"/>
      <c r="C165" s="215" t="s">
        <v>286</v>
      </c>
      <c r="D165" s="215" t="s">
        <v>259</v>
      </c>
      <c r="E165" s="216" t="s">
        <v>600</v>
      </c>
      <c r="F165" s="217" t="s">
        <v>601</v>
      </c>
      <c r="G165" s="218" t="s">
        <v>284</v>
      </c>
      <c r="H165" s="219">
        <v>15</v>
      </c>
      <c r="I165" s="220"/>
      <c r="J165" s="221">
        <f>ROUND(I165*H165,2)</f>
        <v>0</v>
      </c>
      <c r="K165" s="222"/>
      <c r="L165" s="223"/>
      <c r="M165" s="233" t="s">
        <v>1</v>
      </c>
      <c r="N165" s="234" t="s">
        <v>46</v>
      </c>
      <c r="O165" s="228"/>
      <c r="P165" s="229">
        <f>O165*H165</f>
        <v>0</v>
      </c>
      <c r="Q165" s="229">
        <v>0.00016000000000000001</v>
      </c>
      <c r="R165" s="229">
        <f>Q165*H165</f>
        <v>0.0024000000000000002</v>
      </c>
      <c r="S165" s="229">
        <v>0</v>
      </c>
      <c r="T165" s="230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13" t="s">
        <v>556</v>
      </c>
      <c r="AT165" s="213" t="s">
        <v>259</v>
      </c>
      <c r="AU165" s="213" t="s">
        <v>112</v>
      </c>
      <c r="AY165" s="15" t="s">
        <v>166</v>
      </c>
      <c r="BE165" s="214">
        <f>IF(N165="základná",J165,0)</f>
        <v>0</v>
      </c>
      <c r="BF165" s="214">
        <f>IF(N165="znížená",J165,0)</f>
        <v>0</v>
      </c>
      <c r="BG165" s="214">
        <f>IF(N165="zákl. prenesená",J165,0)</f>
        <v>0</v>
      </c>
      <c r="BH165" s="214">
        <f>IF(N165="zníž. prenesená",J165,0)</f>
        <v>0</v>
      </c>
      <c r="BI165" s="214">
        <f>IF(N165="nulová",J165,0)</f>
        <v>0</v>
      </c>
      <c r="BJ165" s="15" t="s">
        <v>93</v>
      </c>
      <c r="BK165" s="214">
        <f>ROUND(I165*H165,2)</f>
        <v>0</v>
      </c>
      <c r="BL165" s="15" t="s">
        <v>556</v>
      </c>
      <c r="BM165" s="213" t="s">
        <v>602</v>
      </c>
    </row>
    <row r="166" s="2" customFormat="1" ht="6.96" customHeight="1">
      <c r="A166" s="34"/>
      <c r="B166" s="61"/>
      <c r="C166" s="62"/>
      <c r="D166" s="62"/>
      <c r="E166" s="62"/>
      <c r="F166" s="62"/>
      <c r="G166" s="62"/>
      <c r="H166" s="62"/>
      <c r="I166" s="62"/>
      <c r="J166" s="62"/>
      <c r="K166" s="62"/>
      <c r="L166" s="35"/>
      <c r="M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</row>
  </sheetData>
  <autoFilter ref="C132:K165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5:F105"/>
    <mergeCell ref="D106:F106"/>
    <mergeCell ref="D107:F107"/>
    <mergeCell ref="D108:F108"/>
    <mergeCell ref="D109:F109"/>
    <mergeCell ref="E121:H121"/>
    <mergeCell ref="E123:H123"/>
    <mergeCell ref="E125:H12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103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80</v>
      </c>
    </row>
    <row r="4" s="1" customFormat="1" ht="24.96" customHeight="1">
      <c r="B4" s="18"/>
      <c r="D4" s="19" t="s">
        <v>120</v>
      </c>
      <c r="L4" s="18"/>
      <c r="M4" s="130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1" t="str">
        <f>'Rekapitulácia stavby'!K6</f>
        <v xml:space="preserve">KANALIZÁCIA PRE OBEC KOKŠOV - BAKŠA--UČS  č.1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121</v>
      </c>
      <c r="E8" s="34"/>
      <c r="F8" s="34"/>
      <c r="G8" s="34"/>
      <c r="H8" s="34"/>
      <c r="I8" s="34"/>
      <c r="J8" s="34"/>
      <c r="K8" s="34"/>
      <c r="L8" s="56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8" t="s">
        <v>603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17</v>
      </c>
      <c r="E11" s="34"/>
      <c r="F11" s="23" t="s">
        <v>1</v>
      </c>
      <c r="G11" s="34"/>
      <c r="H11" s="34"/>
      <c r="I11" s="28" t="s">
        <v>18</v>
      </c>
      <c r="J11" s="23" t="s">
        <v>1</v>
      </c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20</v>
      </c>
      <c r="E12" s="34"/>
      <c r="F12" s="23" t="s">
        <v>21</v>
      </c>
      <c r="G12" s="34"/>
      <c r="H12" s="34"/>
      <c r="I12" s="28" t="s">
        <v>22</v>
      </c>
      <c r="J12" s="70" t="str">
        <f>'Rekapitulácia stavby'!AN8</f>
        <v>27. 10. 2025</v>
      </c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24</v>
      </c>
      <c r="E14" s="34"/>
      <c r="F14" s="34"/>
      <c r="G14" s="34"/>
      <c r="H14" s="34"/>
      <c r="I14" s="28" t="s">
        <v>25</v>
      </c>
      <c r="J14" s="23" t="s">
        <v>26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27</v>
      </c>
      <c r="F15" s="34"/>
      <c r="G15" s="34"/>
      <c r="H15" s="34"/>
      <c r="I15" s="28" t="s">
        <v>28</v>
      </c>
      <c r="J15" s="23" t="s">
        <v>125</v>
      </c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30</v>
      </c>
      <c r="E17" s="34"/>
      <c r="F17" s="34"/>
      <c r="G17" s="34"/>
      <c r="H17" s="34"/>
      <c r="I17" s="28" t="s">
        <v>25</v>
      </c>
      <c r="J17" s="29" t="str">
        <f>'Rekapitulácia stavby'!AN13</f>
        <v>Vyplň údaj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28</v>
      </c>
      <c r="J18" s="29" t="str">
        <f>'Rekapitulácia stavby'!AN14</f>
        <v>Vyplň údaj</v>
      </c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32</v>
      </c>
      <c r="E20" s="34"/>
      <c r="F20" s="34"/>
      <c r="G20" s="34"/>
      <c r="H20" s="34"/>
      <c r="I20" s="28" t="s">
        <v>25</v>
      </c>
      <c r="J20" s="23" t="s">
        <v>33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">
        <v>34</v>
      </c>
      <c r="F21" s="34"/>
      <c r="G21" s="34"/>
      <c r="H21" s="34"/>
      <c r="I21" s="28" t="s">
        <v>28</v>
      </c>
      <c r="J21" s="23" t="s">
        <v>126</v>
      </c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37</v>
      </c>
      <c r="E23" s="34"/>
      <c r="F23" s="34"/>
      <c r="G23" s="34"/>
      <c r="H23" s="34"/>
      <c r="I23" s="28" t="s">
        <v>25</v>
      </c>
      <c r="J23" s="23" t="s">
        <v>1</v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">
        <v>38</v>
      </c>
      <c r="F24" s="34"/>
      <c r="G24" s="34"/>
      <c r="H24" s="34"/>
      <c r="I24" s="28" t="s">
        <v>28</v>
      </c>
      <c r="J24" s="23" t="s">
        <v>1</v>
      </c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39</v>
      </c>
      <c r="E26" s="34"/>
      <c r="F26" s="34"/>
      <c r="G26" s="34"/>
      <c r="H26" s="34"/>
      <c r="I26" s="34"/>
      <c r="J26" s="34"/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32"/>
      <c r="B27" s="133"/>
      <c r="C27" s="132"/>
      <c r="D27" s="132"/>
      <c r="E27" s="32" t="s">
        <v>1</v>
      </c>
      <c r="F27" s="32"/>
      <c r="G27" s="32"/>
      <c r="H27" s="32"/>
      <c r="I27" s="132"/>
      <c r="J27" s="132"/>
      <c r="K27" s="132"/>
      <c r="L27" s="134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91"/>
      <c r="E29" s="91"/>
      <c r="F29" s="91"/>
      <c r="G29" s="91"/>
      <c r="H29" s="91"/>
      <c r="I29" s="91"/>
      <c r="J29" s="91"/>
      <c r="K29" s="91"/>
      <c r="L29" s="56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127</v>
      </c>
      <c r="E30" s="34"/>
      <c r="F30" s="34"/>
      <c r="G30" s="34"/>
      <c r="H30" s="34"/>
      <c r="I30" s="34"/>
      <c r="J30" s="135">
        <f>J96</f>
        <v>0</v>
      </c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36" t="s">
        <v>118</v>
      </c>
      <c r="E31" s="34"/>
      <c r="F31" s="34"/>
      <c r="G31" s="34"/>
      <c r="H31" s="34"/>
      <c r="I31" s="34"/>
      <c r="J31" s="135">
        <f>J111</f>
        <v>0</v>
      </c>
      <c r="K31" s="34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37" t="s">
        <v>40</v>
      </c>
      <c r="E32" s="34"/>
      <c r="F32" s="34"/>
      <c r="G32" s="34"/>
      <c r="H32" s="34"/>
      <c r="I32" s="34"/>
      <c r="J32" s="97">
        <f>ROUND(J30 + J31, 2)</f>
        <v>0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91"/>
      <c r="E33" s="91"/>
      <c r="F33" s="91"/>
      <c r="G33" s="91"/>
      <c r="H33" s="91"/>
      <c r="I33" s="91"/>
      <c r="J33" s="91"/>
      <c r="K33" s="91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42</v>
      </c>
      <c r="G34" s="34"/>
      <c r="H34" s="34"/>
      <c r="I34" s="39" t="s">
        <v>41</v>
      </c>
      <c r="J34" s="39" t="s">
        <v>43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8" t="s">
        <v>44</v>
      </c>
      <c r="E35" s="41" t="s">
        <v>45</v>
      </c>
      <c r="F35" s="139">
        <f>ROUND((SUM(BE111:BE118) + SUM(BE138:BE403)),  2)</f>
        <v>0</v>
      </c>
      <c r="G35" s="140"/>
      <c r="H35" s="140"/>
      <c r="I35" s="141">
        <v>0.23000000000000001</v>
      </c>
      <c r="J35" s="139">
        <f>ROUND(((SUM(BE111:BE118) + SUM(BE138:BE403))*I35),  2)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41" t="s">
        <v>46</v>
      </c>
      <c r="F36" s="142">
        <f>ROUND((SUM(BF111:BF118) + SUM(BF138:BF403)),  2)</f>
        <v>0</v>
      </c>
      <c r="G36" s="34"/>
      <c r="H36" s="34"/>
      <c r="I36" s="143">
        <v>0.23000000000000001</v>
      </c>
      <c r="J36" s="142">
        <f>ROUND(((SUM(BF111:BF118) + SUM(BF138:BF403))*I36),  2)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47</v>
      </c>
      <c r="F37" s="142">
        <f>ROUND((SUM(BG111:BG118) + SUM(BG138:BG403)),  2)</f>
        <v>0</v>
      </c>
      <c r="G37" s="34"/>
      <c r="H37" s="34"/>
      <c r="I37" s="143">
        <v>0.23000000000000001</v>
      </c>
      <c r="J37" s="142">
        <f>0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48</v>
      </c>
      <c r="F38" s="142">
        <f>ROUND((SUM(BH111:BH118) + SUM(BH138:BH403)),  2)</f>
        <v>0</v>
      </c>
      <c r="G38" s="34"/>
      <c r="H38" s="34"/>
      <c r="I38" s="143">
        <v>0.23000000000000001</v>
      </c>
      <c r="J38" s="142">
        <f>0</f>
        <v>0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41" t="s">
        <v>49</v>
      </c>
      <c r="F39" s="139">
        <f>ROUND((SUM(BI111:BI118) + SUM(BI138:BI403)),  2)</f>
        <v>0</v>
      </c>
      <c r="G39" s="140"/>
      <c r="H39" s="140"/>
      <c r="I39" s="141">
        <v>0</v>
      </c>
      <c r="J39" s="139">
        <f>0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44"/>
      <c r="D41" s="145" t="s">
        <v>50</v>
      </c>
      <c r="E41" s="82"/>
      <c r="F41" s="82"/>
      <c r="G41" s="146" t="s">
        <v>51</v>
      </c>
      <c r="H41" s="147" t="s">
        <v>52</v>
      </c>
      <c r="I41" s="82"/>
      <c r="J41" s="148">
        <f>SUM(J32:J39)</f>
        <v>0</v>
      </c>
      <c r="K41" s="149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53</v>
      </c>
      <c r="E50" s="58"/>
      <c r="F50" s="58"/>
      <c r="G50" s="57" t="s">
        <v>54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55</v>
      </c>
      <c r="E61" s="37"/>
      <c r="F61" s="150" t="s">
        <v>56</v>
      </c>
      <c r="G61" s="59" t="s">
        <v>55</v>
      </c>
      <c r="H61" s="37"/>
      <c r="I61" s="37"/>
      <c r="J61" s="151" t="s">
        <v>56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57</v>
      </c>
      <c r="E65" s="60"/>
      <c r="F65" s="60"/>
      <c r="G65" s="57" t="s">
        <v>58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55</v>
      </c>
      <c r="E76" s="37"/>
      <c r="F76" s="150" t="s">
        <v>56</v>
      </c>
      <c r="G76" s="59" t="s">
        <v>55</v>
      </c>
      <c r="H76" s="37"/>
      <c r="I76" s="37"/>
      <c r="J76" s="151" t="s">
        <v>56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128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1" t="str">
        <f>E7</f>
        <v xml:space="preserve">KANALIZÁCIA PRE OBEC KOKŠOV - BAKŠA--UČS  č.1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121</v>
      </c>
      <c r="D86" s="34"/>
      <c r="E86" s="34"/>
      <c r="F86" s="34"/>
      <c r="G86" s="34"/>
      <c r="H86" s="34"/>
      <c r="I86" s="34"/>
      <c r="J86" s="34"/>
      <c r="K86" s="34"/>
      <c r="L86" s="56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8" t="str">
        <f>E9</f>
        <v>SO 02 - Kanalizácia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20</v>
      </c>
      <c r="D89" s="34"/>
      <c r="E89" s="34"/>
      <c r="F89" s="23" t="str">
        <f>F12</f>
        <v>KOKŠOV - BAKŠA</v>
      </c>
      <c r="G89" s="34"/>
      <c r="H89" s="34"/>
      <c r="I89" s="28" t="s">
        <v>22</v>
      </c>
      <c r="J89" s="70" t="str">
        <f>IF(J12="","",J12)</f>
        <v>27. 10. 2025</v>
      </c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25.65" customHeight="1">
      <c r="A91" s="34"/>
      <c r="B91" s="35"/>
      <c r="C91" s="28" t="s">
        <v>24</v>
      </c>
      <c r="D91" s="34"/>
      <c r="E91" s="34"/>
      <c r="F91" s="23" t="str">
        <f>E15</f>
        <v>Obec KOKŠOV - BAKŠA</v>
      </c>
      <c r="G91" s="34"/>
      <c r="H91" s="34"/>
      <c r="I91" s="28" t="s">
        <v>32</v>
      </c>
      <c r="J91" s="32" t="str">
        <f>E21</f>
        <v>Hydroprojekt Košice, s.r.o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30</v>
      </c>
      <c r="D92" s="34"/>
      <c r="E92" s="34"/>
      <c r="F92" s="23" t="str">
        <f>IF(E18="","",E18)</f>
        <v>Vyplň údaj</v>
      </c>
      <c r="G92" s="34"/>
      <c r="H92" s="34"/>
      <c r="I92" s="28" t="s">
        <v>37</v>
      </c>
      <c r="J92" s="32" t="str">
        <f>E24</f>
        <v>Ing.Osif</v>
      </c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52" t="s">
        <v>129</v>
      </c>
      <c r="D94" s="144"/>
      <c r="E94" s="144"/>
      <c r="F94" s="144"/>
      <c r="G94" s="144"/>
      <c r="H94" s="144"/>
      <c r="I94" s="144"/>
      <c r="J94" s="153" t="s">
        <v>130</v>
      </c>
      <c r="K94" s="14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54" t="s">
        <v>131</v>
      </c>
      <c r="D96" s="34"/>
      <c r="E96" s="34"/>
      <c r="F96" s="34"/>
      <c r="G96" s="34"/>
      <c r="H96" s="34"/>
      <c r="I96" s="34"/>
      <c r="J96" s="97">
        <f>J138</f>
        <v>0</v>
      </c>
      <c r="K96" s="34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132</v>
      </c>
    </row>
    <row r="97" s="9" customFormat="1" ht="24.96" customHeight="1">
      <c r="A97" s="9"/>
      <c r="B97" s="155"/>
      <c r="C97" s="9"/>
      <c r="D97" s="156" t="s">
        <v>133</v>
      </c>
      <c r="E97" s="157"/>
      <c r="F97" s="157"/>
      <c r="G97" s="157"/>
      <c r="H97" s="157"/>
      <c r="I97" s="157"/>
      <c r="J97" s="158">
        <f>J139</f>
        <v>0</v>
      </c>
      <c r="K97" s="9"/>
      <c r="L97" s="15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9"/>
      <c r="C98" s="10"/>
      <c r="D98" s="160" t="s">
        <v>134</v>
      </c>
      <c r="E98" s="161"/>
      <c r="F98" s="161"/>
      <c r="G98" s="161"/>
      <c r="H98" s="161"/>
      <c r="I98" s="161"/>
      <c r="J98" s="162">
        <f>J140</f>
        <v>0</v>
      </c>
      <c r="K98" s="10"/>
      <c r="L98" s="15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9"/>
      <c r="C99" s="10"/>
      <c r="D99" s="160" t="s">
        <v>135</v>
      </c>
      <c r="E99" s="161"/>
      <c r="F99" s="161"/>
      <c r="G99" s="161"/>
      <c r="H99" s="161"/>
      <c r="I99" s="161"/>
      <c r="J99" s="162">
        <f>J216</f>
        <v>0</v>
      </c>
      <c r="K99" s="10"/>
      <c r="L99" s="15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9"/>
      <c r="C100" s="10"/>
      <c r="D100" s="160" t="s">
        <v>136</v>
      </c>
      <c r="E100" s="161"/>
      <c r="F100" s="161"/>
      <c r="G100" s="161"/>
      <c r="H100" s="161"/>
      <c r="I100" s="161"/>
      <c r="J100" s="162">
        <f>J221</f>
        <v>0</v>
      </c>
      <c r="K100" s="10"/>
      <c r="L100" s="15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9"/>
      <c r="C101" s="10"/>
      <c r="D101" s="160" t="s">
        <v>137</v>
      </c>
      <c r="E101" s="161"/>
      <c r="F101" s="161"/>
      <c r="G101" s="161"/>
      <c r="H101" s="161"/>
      <c r="I101" s="161"/>
      <c r="J101" s="162">
        <f>J230</f>
        <v>0</v>
      </c>
      <c r="K101" s="10"/>
      <c r="L101" s="15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9"/>
      <c r="C102" s="10"/>
      <c r="D102" s="160" t="s">
        <v>139</v>
      </c>
      <c r="E102" s="161"/>
      <c r="F102" s="161"/>
      <c r="G102" s="161"/>
      <c r="H102" s="161"/>
      <c r="I102" s="161"/>
      <c r="J102" s="162">
        <f>J255</f>
        <v>0</v>
      </c>
      <c r="K102" s="10"/>
      <c r="L102" s="15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9"/>
      <c r="C103" s="10"/>
      <c r="D103" s="160" t="s">
        <v>140</v>
      </c>
      <c r="E103" s="161"/>
      <c r="F103" s="161"/>
      <c r="G103" s="161"/>
      <c r="H103" s="161"/>
      <c r="I103" s="161"/>
      <c r="J103" s="162">
        <f>J352</f>
        <v>0</v>
      </c>
      <c r="K103" s="10"/>
      <c r="L103" s="15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59"/>
      <c r="C104" s="10"/>
      <c r="D104" s="160" t="s">
        <v>141</v>
      </c>
      <c r="E104" s="161"/>
      <c r="F104" s="161"/>
      <c r="G104" s="161"/>
      <c r="H104" s="161"/>
      <c r="I104" s="161"/>
      <c r="J104" s="162">
        <f>J382</f>
        <v>0</v>
      </c>
      <c r="K104" s="10"/>
      <c r="L104" s="15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55"/>
      <c r="C105" s="9"/>
      <c r="D105" s="156" t="s">
        <v>604</v>
      </c>
      <c r="E105" s="157"/>
      <c r="F105" s="157"/>
      <c r="G105" s="157"/>
      <c r="H105" s="157"/>
      <c r="I105" s="157"/>
      <c r="J105" s="158">
        <f>J384</f>
        <v>0</v>
      </c>
      <c r="K105" s="9"/>
      <c r="L105" s="155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10" customFormat="1" ht="19.92" customHeight="1">
      <c r="A106" s="10"/>
      <c r="B106" s="159"/>
      <c r="C106" s="10"/>
      <c r="D106" s="160" t="s">
        <v>605</v>
      </c>
      <c r="E106" s="161"/>
      <c r="F106" s="161"/>
      <c r="G106" s="161"/>
      <c r="H106" s="161"/>
      <c r="I106" s="161"/>
      <c r="J106" s="162">
        <f>J385</f>
        <v>0</v>
      </c>
      <c r="K106" s="10"/>
      <c r="L106" s="159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55"/>
      <c r="C107" s="9"/>
      <c r="D107" s="156" t="s">
        <v>507</v>
      </c>
      <c r="E107" s="157"/>
      <c r="F107" s="157"/>
      <c r="G107" s="157"/>
      <c r="H107" s="157"/>
      <c r="I107" s="157"/>
      <c r="J107" s="158">
        <f>J389</f>
        <v>0</v>
      </c>
      <c r="K107" s="9"/>
      <c r="L107" s="155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59"/>
      <c r="C108" s="10"/>
      <c r="D108" s="160" t="s">
        <v>606</v>
      </c>
      <c r="E108" s="161"/>
      <c r="F108" s="161"/>
      <c r="G108" s="161"/>
      <c r="H108" s="161"/>
      <c r="I108" s="161"/>
      <c r="J108" s="162">
        <f>J390</f>
        <v>0</v>
      </c>
      <c r="K108" s="10"/>
      <c r="L108" s="159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2" customFormat="1" ht="21.84" customHeight="1">
      <c r="A109" s="34"/>
      <c r="B109" s="35"/>
      <c r="C109" s="34"/>
      <c r="D109" s="34"/>
      <c r="E109" s="34"/>
      <c r="F109" s="34"/>
      <c r="G109" s="34"/>
      <c r="H109" s="34"/>
      <c r="I109" s="34"/>
      <c r="J109" s="34"/>
      <c r="K109" s="34"/>
      <c r="L109" s="56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6.96" customHeight="1">
      <c r="A110" s="34"/>
      <c r="B110" s="35"/>
      <c r="C110" s="34"/>
      <c r="D110" s="34"/>
      <c r="E110" s="34"/>
      <c r="F110" s="34"/>
      <c r="G110" s="34"/>
      <c r="H110" s="34"/>
      <c r="I110" s="34"/>
      <c r="J110" s="34"/>
      <c r="K110" s="34"/>
      <c r="L110" s="56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29.28" customHeight="1">
      <c r="A111" s="34"/>
      <c r="B111" s="35"/>
      <c r="C111" s="154" t="s">
        <v>142</v>
      </c>
      <c r="D111" s="34"/>
      <c r="E111" s="34"/>
      <c r="F111" s="34"/>
      <c r="G111" s="34"/>
      <c r="H111" s="34"/>
      <c r="I111" s="34"/>
      <c r="J111" s="163">
        <f>ROUND(J112 + J113 + J114 + J115 + J116 + J117,2)</f>
        <v>0</v>
      </c>
      <c r="K111" s="34"/>
      <c r="L111" s="56"/>
      <c r="N111" s="164" t="s">
        <v>44</v>
      </c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8" customHeight="1">
      <c r="A112" s="34"/>
      <c r="B112" s="165"/>
      <c r="C112" s="166"/>
      <c r="D112" s="167" t="s">
        <v>143</v>
      </c>
      <c r="E112" s="168"/>
      <c r="F112" s="168"/>
      <c r="G112" s="166"/>
      <c r="H112" s="166"/>
      <c r="I112" s="166"/>
      <c r="J112" s="169">
        <v>0</v>
      </c>
      <c r="K112" s="166"/>
      <c r="L112" s="170"/>
      <c r="M112" s="171"/>
      <c r="N112" s="172" t="s">
        <v>46</v>
      </c>
      <c r="O112" s="171"/>
      <c r="P112" s="171"/>
      <c r="Q112" s="171"/>
      <c r="R112" s="171"/>
      <c r="S112" s="166"/>
      <c r="T112" s="166"/>
      <c r="U112" s="166"/>
      <c r="V112" s="166"/>
      <c r="W112" s="166"/>
      <c r="X112" s="166"/>
      <c r="Y112" s="166"/>
      <c r="Z112" s="166"/>
      <c r="AA112" s="166"/>
      <c r="AB112" s="166"/>
      <c r="AC112" s="166"/>
      <c r="AD112" s="166"/>
      <c r="AE112" s="166"/>
      <c r="AF112" s="171"/>
      <c r="AG112" s="171"/>
      <c r="AH112" s="171"/>
      <c r="AI112" s="171"/>
      <c r="AJ112" s="171"/>
      <c r="AK112" s="171"/>
      <c r="AL112" s="171"/>
      <c r="AM112" s="171"/>
      <c r="AN112" s="171"/>
      <c r="AO112" s="171"/>
      <c r="AP112" s="171"/>
      <c r="AQ112" s="171"/>
      <c r="AR112" s="171"/>
      <c r="AS112" s="171"/>
      <c r="AT112" s="171"/>
      <c r="AU112" s="171"/>
      <c r="AV112" s="171"/>
      <c r="AW112" s="171"/>
      <c r="AX112" s="171"/>
      <c r="AY112" s="173" t="s">
        <v>144</v>
      </c>
      <c r="AZ112" s="171"/>
      <c r="BA112" s="171"/>
      <c r="BB112" s="171"/>
      <c r="BC112" s="171"/>
      <c r="BD112" s="171"/>
      <c r="BE112" s="174">
        <f>IF(N112="základná",J112,0)</f>
        <v>0</v>
      </c>
      <c r="BF112" s="174">
        <f>IF(N112="znížená",J112,0)</f>
        <v>0</v>
      </c>
      <c r="BG112" s="174">
        <f>IF(N112="zákl. prenesená",J112,0)</f>
        <v>0</v>
      </c>
      <c r="BH112" s="174">
        <f>IF(N112="zníž. prenesená",J112,0)</f>
        <v>0</v>
      </c>
      <c r="BI112" s="174">
        <f>IF(N112="nulová",J112,0)</f>
        <v>0</v>
      </c>
      <c r="BJ112" s="173" t="s">
        <v>93</v>
      </c>
      <c r="BK112" s="171"/>
      <c r="BL112" s="171"/>
      <c r="BM112" s="171"/>
    </row>
    <row r="113" s="2" customFormat="1" ht="18" customHeight="1">
      <c r="A113" s="34"/>
      <c r="B113" s="165"/>
      <c r="C113" s="166"/>
      <c r="D113" s="167" t="s">
        <v>145</v>
      </c>
      <c r="E113" s="168"/>
      <c r="F113" s="168"/>
      <c r="G113" s="166"/>
      <c r="H113" s="166"/>
      <c r="I113" s="166"/>
      <c r="J113" s="169">
        <v>0</v>
      </c>
      <c r="K113" s="166"/>
      <c r="L113" s="170"/>
      <c r="M113" s="171"/>
      <c r="N113" s="172" t="s">
        <v>46</v>
      </c>
      <c r="O113" s="171"/>
      <c r="P113" s="171"/>
      <c r="Q113" s="171"/>
      <c r="R113" s="171"/>
      <c r="S113" s="166"/>
      <c r="T113" s="166"/>
      <c r="U113" s="166"/>
      <c r="V113" s="166"/>
      <c r="W113" s="166"/>
      <c r="X113" s="166"/>
      <c r="Y113" s="166"/>
      <c r="Z113" s="166"/>
      <c r="AA113" s="166"/>
      <c r="AB113" s="166"/>
      <c r="AC113" s="166"/>
      <c r="AD113" s="166"/>
      <c r="AE113" s="166"/>
      <c r="AF113" s="171"/>
      <c r="AG113" s="171"/>
      <c r="AH113" s="171"/>
      <c r="AI113" s="171"/>
      <c r="AJ113" s="171"/>
      <c r="AK113" s="171"/>
      <c r="AL113" s="171"/>
      <c r="AM113" s="171"/>
      <c r="AN113" s="171"/>
      <c r="AO113" s="171"/>
      <c r="AP113" s="171"/>
      <c r="AQ113" s="171"/>
      <c r="AR113" s="171"/>
      <c r="AS113" s="171"/>
      <c r="AT113" s="171"/>
      <c r="AU113" s="171"/>
      <c r="AV113" s="171"/>
      <c r="AW113" s="171"/>
      <c r="AX113" s="171"/>
      <c r="AY113" s="173" t="s">
        <v>144</v>
      </c>
      <c r="AZ113" s="171"/>
      <c r="BA113" s="171"/>
      <c r="BB113" s="171"/>
      <c r="BC113" s="171"/>
      <c r="BD113" s="171"/>
      <c r="BE113" s="174">
        <f>IF(N113="základná",J113,0)</f>
        <v>0</v>
      </c>
      <c r="BF113" s="174">
        <f>IF(N113="znížená",J113,0)</f>
        <v>0</v>
      </c>
      <c r="BG113" s="174">
        <f>IF(N113="zákl. prenesená",J113,0)</f>
        <v>0</v>
      </c>
      <c r="BH113" s="174">
        <f>IF(N113="zníž. prenesená",J113,0)</f>
        <v>0</v>
      </c>
      <c r="BI113" s="174">
        <f>IF(N113="nulová",J113,0)</f>
        <v>0</v>
      </c>
      <c r="BJ113" s="173" t="s">
        <v>93</v>
      </c>
      <c r="BK113" s="171"/>
      <c r="BL113" s="171"/>
      <c r="BM113" s="171"/>
    </row>
    <row r="114" s="2" customFormat="1" ht="18" customHeight="1">
      <c r="A114" s="34"/>
      <c r="B114" s="165"/>
      <c r="C114" s="166"/>
      <c r="D114" s="167" t="s">
        <v>146</v>
      </c>
      <c r="E114" s="168"/>
      <c r="F114" s="168"/>
      <c r="G114" s="166"/>
      <c r="H114" s="166"/>
      <c r="I114" s="166"/>
      <c r="J114" s="169">
        <v>0</v>
      </c>
      <c r="K114" s="166"/>
      <c r="L114" s="170"/>
      <c r="M114" s="171"/>
      <c r="N114" s="172" t="s">
        <v>46</v>
      </c>
      <c r="O114" s="171"/>
      <c r="P114" s="171"/>
      <c r="Q114" s="171"/>
      <c r="R114" s="171"/>
      <c r="S114" s="166"/>
      <c r="T114" s="166"/>
      <c r="U114" s="166"/>
      <c r="V114" s="166"/>
      <c r="W114" s="166"/>
      <c r="X114" s="166"/>
      <c r="Y114" s="166"/>
      <c r="Z114" s="166"/>
      <c r="AA114" s="166"/>
      <c r="AB114" s="166"/>
      <c r="AC114" s="166"/>
      <c r="AD114" s="166"/>
      <c r="AE114" s="166"/>
      <c r="AF114" s="171"/>
      <c r="AG114" s="171"/>
      <c r="AH114" s="171"/>
      <c r="AI114" s="171"/>
      <c r="AJ114" s="171"/>
      <c r="AK114" s="171"/>
      <c r="AL114" s="171"/>
      <c r="AM114" s="171"/>
      <c r="AN114" s="171"/>
      <c r="AO114" s="171"/>
      <c r="AP114" s="171"/>
      <c r="AQ114" s="171"/>
      <c r="AR114" s="171"/>
      <c r="AS114" s="171"/>
      <c r="AT114" s="171"/>
      <c r="AU114" s="171"/>
      <c r="AV114" s="171"/>
      <c r="AW114" s="171"/>
      <c r="AX114" s="171"/>
      <c r="AY114" s="173" t="s">
        <v>144</v>
      </c>
      <c r="AZ114" s="171"/>
      <c r="BA114" s="171"/>
      <c r="BB114" s="171"/>
      <c r="BC114" s="171"/>
      <c r="BD114" s="171"/>
      <c r="BE114" s="174">
        <f>IF(N114="základná",J114,0)</f>
        <v>0</v>
      </c>
      <c r="BF114" s="174">
        <f>IF(N114="znížená",J114,0)</f>
        <v>0</v>
      </c>
      <c r="BG114" s="174">
        <f>IF(N114="zákl. prenesená",J114,0)</f>
        <v>0</v>
      </c>
      <c r="BH114" s="174">
        <f>IF(N114="zníž. prenesená",J114,0)</f>
        <v>0</v>
      </c>
      <c r="BI114" s="174">
        <f>IF(N114="nulová",J114,0)</f>
        <v>0</v>
      </c>
      <c r="BJ114" s="173" t="s">
        <v>93</v>
      </c>
      <c r="BK114" s="171"/>
      <c r="BL114" s="171"/>
      <c r="BM114" s="171"/>
    </row>
    <row r="115" s="2" customFormat="1" ht="18" customHeight="1">
      <c r="A115" s="34"/>
      <c r="B115" s="165"/>
      <c r="C115" s="166"/>
      <c r="D115" s="167" t="s">
        <v>147</v>
      </c>
      <c r="E115" s="168"/>
      <c r="F115" s="168"/>
      <c r="G115" s="166"/>
      <c r="H115" s="166"/>
      <c r="I115" s="166"/>
      <c r="J115" s="169">
        <v>0</v>
      </c>
      <c r="K115" s="166"/>
      <c r="L115" s="170"/>
      <c r="M115" s="171"/>
      <c r="N115" s="172" t="s">
        <v>46</v>
      </c>
      <c r="O115" s="171"/>
      <c r="P115" s="171"/>
      <c r="Q115" s="171"/>
      <c r="R115" s="171"/>
      <c r="S115" s="166"/>
      <c r="T115" s="166"/>
      <c r="U115" s="166"/>
      <c r="V115" s="166"/>
      <c r="W115" s="166"/>
      <c r="X115" s="166"/>
      <c r="Y115" s="166"/>
      <c r="Z115" s="166"/>
      <c r="AA115" s="166"/>
      <c r="AB115" s="166"/>
      <c r="AC115" s="166"/>
      <c r="AD115" s="166"/>
      <c r="AE115" s="166"/>
      <c r="AF115" s="171"/>
      <c r="AG115" s="171"/>
      <c r="AH115" s="171"/>
      <c r="AI115" s="171"/>
      <c r="AJ115" s="171"/>
      <c r="AK115" s="171"/>
      <c r="AL115" s="171"/>
      <c r="AM115" s="171"/>
      <c r="AN115" s="171"/>
      <c r="AO115" s="171"/>
      <c r="AP115" s="171"/>
      <c r="AQ115" s="171"/>
      <c r="AR115" s="171"/>
      <c r="AS115" s="171"/>
      <c r="AT115" s="171"/>
      <c r="AU115" s="171"/>
      <c r="AV115" s="171"/>
      <c r="AW115" s="171"/>
      <c r="AX115" s="171"/>
      <c r="AY115" s="173" t="s">
        <v>144</v>
      </c>
      <c r="AZ115" s="171"/>
      <c r="BA115" s="171"/>
      <c r="BB115" s="171"/>
      <c r="BC115" s="171"/>
      <c r="BD115" s="171"/>
      <c r="BE115" s="174">
        <f>IF(N115="základná",J115,0)</f>
        <v>0</v>
      </c>
      <c r="BF115" s="174">
        <f>IF(N115="znížená",J115,0)</f>
        <v>0</v>
      </c>
      <c r="BG115" s="174">
        <f>IF(N115="zákl. prenesená",J115,0)</f>
        <v>0</v>
      </c>
      <c r="BH115" s="174">
        <f>IF(N115="zníž. prenesená",J115,0)</f>
        <v>0</v>
      </c>
      <c r="BI115" s="174">
        <f>IF(N115="nulová",J115,0)</f>
        <v>0</v>
      </c>
      <c r="BJ115" s="173" t="s">
        <v>93</v>
      </c>
      <c r="BK115" s="171"/>
      <c r="BL115" s="171"/>
      <c r="BM115" s="171"/>
    </row>
    <row r="116" s="2" customFormat="1" ht="18" customHeight="1">
      <c r="A116" s="34"/>
      <c r="B116" s="165"/>
      <c r="C116" s="166"/>
      <c r="D116" s="167" t="s">
        <v>148</v>
      </c>
      <c r="E116" s="168"/>
      <c r="F116" s="168"/>
      <c r="G116" s="166"/>
      <c r="H116" s="166"/>
      <c r="I116" s="166"/>
      <c r="J116" s="169">
        <v>0</v>
      </c>
      <c r="K116" s="166"/>
      <c r="L116" s="170"/>
      <c r="M116" s="171"/>
      <c r="N116" s="172" t="s">
        <v>46</v>
      </c>
      <c r="O116" s="171"/>
      <c r="P116" s="171"/>
      <c r="Q116" s="171"/>
      <c r="R116" s="171"/>
      <c r="S116" s="166"/>
      <c r="T116" s="166"/>
      <c r="U116" s="166"/>
      <c r="V116" s="166"/>
      <c r="W116" s="166"/>
      <c r="X116" s="166"/>
      <c r="Y116" s="166"/>
      <c r="Z116" s="166"/>
      <c r="AA116" s="166"/>
      <c r="AB116" s="166"/>
      <c r="AC116" s="166"/>
      <c r="AD116" s="166"/>
      <c r="AE116" s="166"/>
      <c r="AF116" s="171"/>
      <c r="AG116" s="171"/>
      <c r="AH116" s="171"/>
      <c r="AI116" s="171"/>
      <c r="AJ116" s="171"/>
      <c r="AK116" s="171"/>
      <c r="AL116" s="171"/>
      <c r="AM116" s="171"/>
      <c r="AN116" s="171"/>
      <c r="AO116" s="171"/>
      <c r="AP116" s="171"/>
      <c r="AQ116" s="171"/>
      <c r="AR116" s="171"/>
      <c r="AS116" s="171"/>
      <c r="AT116" s="171"/>
      <c r="AU116" s="171"/>
      <c r="AV116" s="171"/>
      <c r="AW116" s="171"/>
      <c r="AX116" s="171"/>
      <c r="AY116" s="173" t="s">
        <v>144</v>
      </c>
      <c r="AZ116" s="171"/>
      <c r="BA116" s="171"/>
      <c r="BB116" s="171"/>
      <c r="BC116" s="171"/>
      <c r="BD116" s="171"/>
      <c r="BE116" s="174">
        <f>IF(N116="základná",J116,0)</f>
        <v>0</v>
      </c>
      <c r="BF116" s="174">
        <f>IF(N116="znížená",J116,0)</f>
        <v>0</v>
      </c>
      <c r="BG116" s="174">
        <f>IF(N116="zákl. prenesená",J116,0)</f>
        <v>0</v>
      </c>
      <c r="BH116" s="174">
        <f>IF(N116="zníž. prenesená",J116,0)</f>
        <v>0</v>
      </c>
      <c r="BI116" s="174">
        <f>IF(N116="nulová",J116,0)</f>
        <v>0</v>
      </c>
      <c r="BJ116" s="173" t="s">
        <v>93</v>
      </c>
      <c r="BK116" s="171"/>
      <c r="BL116" s="171"/>
      <c r="BM116" s="171"/>
    </row>
    <row r="117" s="2" customFormat="1" ht="18" customHeight="1">
      <c r="A117" s="34"/>
      <c r="B117" s="165"/>
      <c r="C117" s="166"/>
      <c r="D117" s="168" t="s">
        <v>149</v>
      </c>
      <c r="E117" s="166"/>
      <c r="F117" s="166"/>
      <c r="G117" s="166"/>
      <c r="H117" s="166"/>
      <c r="I117" s="166"/>
      <c r="J117" s="169">
        <f>ROUND(J30*T117,2)</f>
        <v>0</v>
      </c>
      <c r="K117" s="166"/>
      <c r="L117" s="170"/>
      <c r="M117" s="171"/>
      <c r="N117" s="172" t="s">
        <v>46</v>
      </c>
      <c r="O117" s="171"/>
      <c r="P117" s="171"/>
      <c r="Q117" s="171"/>
      <c r="R117" s="171"/>
      <c r="S117" s="166"/>
      <c r="T117" s="166"/>
      <c r="U117" s="166"/>
      <c r="V117" s="166"/>
      <c r="W117" s="166"/>
      <c r="X117" s="166"/>
      <c r="Y117" s="166"/>
      <c r="Z117" s="166"/>
      <c r="AA117" s="166"/>
      <c r="AB117" s="166"/>
      <c r="AC117" s="166"/>
      <c r="AD117" s="166"/>
      <c r="AE117" s="166"/>
      <c r="AF117" s="171"/>
      <c r="AG117" s="171"/>
      <c r="AH117" s="171"/>
      <c r="AI117" s="171"/>
      <c r="AJ117" s="171"/>
      <c r="AK117" s="171"/>
      <c r="AL117" s="171"/>
      <c r="AM117" s="171"/>
      <c r="AN117" s="171"/>
      <c r="AO117" s="171"/>
      <c r="AP117" s="171"/>
      <c r="AQ117" s="171"/>
      <c r="AR117" s="171"/>
      <c r="AS117" s="171"/>
      <c r="AT117" s="171"/>
      <c r="AU117" s="171"/>
      <c r="AV117" s="171"/>
      <c r="AW117" s="171"/>
      <c r="AX117" s="171"/>
      <c r="AY117" s="173" t="s">
        <v>150</v>
      </c>
      <c r="AZ117" s="171"/>
      <c r="BA117" s="171"/>
      <c r="BB117" s="171"/>
      <c r="BC117" s="171"/>
      <c r="BD117" s="171"/>
      <c r="BE117" s="174">
        <f>IF(N117="základná",J117,0)</f>
        <v>0</v>
      </c>
      <c r="BF117" s="174">
        <f>IF(N117="znížená",J117,0)</f>
        <v>0</v>
      </c>
      <c r="BG117" s="174">
        <f>IF(N117="zákl. prenesená",J117,0)</f>
        <v>0</v>
      </c>
      <c r="BH117" s="174">
        <f>IF(N117="zníž. prenesená",J117,0)</f>
        <v>0</v>
      </c>
      <c r="BI117" s="174">
        <f>IF(N117="nulová",J117,0)</f>
        <v>0</v>
      </c>
      <c r="BJ117" s="173" t="s">
        <v>93</v>
      </c>
      <c r="BK117" s="171"/>
      <c r="BL117" s="171"/>
      <c r="BM117" s="171"/>
    </row>
    <row r="118" s="2" customFormat="1">
      <c r="A118" s="34"/>
      <c r="B118" s="35"/>
      <c r="C118" s="34"/>
      <c r="D118" s="34"/>
      <c r="E118" s="34"/>
      <c r="F118" s="34"/>
      <c r="G118" s="34"/>
      <c r="H118" s="34"/>
      <c r="I118" s="34"/>
      <c r="J118" s="34"/>
      <c r="K118" s="3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29.28" customHeight="1">
      <c r="A119" s="34"/>
      <c r="B119" s="35"/>
      <c r="C119" s="175" t="s">
        <v>151</v>
      </c>
      <c r="D119" s="144"/>
      <c r="E119" s="144"/>
      <c r="F119" s="144"/>
      <c r="G119" s="144"/>
      <c r="H119" s="144"/>
      <c r="I119" s="144"/>
      <c r="J119" s="176">
        <f>ROUND(J96+J111,2)</f>
        <v>0</v>
      </c>
      <c r="K119" s="14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6.96" customHeight="1">
      <c r="A120" s="34"/>
      <c r="B120" s="61"/>
      <c r="C120" s="62"/>
      <c r="D120" s="62"/>
      <c r="E120" s="62"/>
      <c r="F120" s="62"/>
      <c r="G120" s="62"/>
      <c r="H120" s="62"/>
      <c r="I120" s="62"/>
      <c r="J120" s="62"/>
      <c r="K120" s="62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4" s="2" customFormat="1" ht="6.96" customHeight="1">
      <c r="A124" s="34"/>
      <c r="B124" s="63"/>
      <c r="C124" s="64"/>
      <c r="D124" s="64"/>
      <c r="E124" s="64"/>
      <c r="F124" s="64"/>
      <c r="G124" s="64"/>
      <c r="H124" s="64"/>
      <c r="I124" s="64"/>
      <c r="J124" s="64"/>
      <c r="K124" s="64"/>
      <c r="L124" s="56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24.96" customHeight="1">
      <c r="A125" s="34"/>
      <c r="B125" s="35"/>
      <c r="C125" s="19" t="s">
        <v>152</v>
      </c>
      <c r="D125" s="34"/>
      <c r="E125" s="34"/>
      <c r="F125" s="34"/>
      <c r="G125" s="34"/>
      <c r="H125" s="34"/>
      <c r="I125" s="34"/>
      <c r="J125" s="34"/>
      <c r="K125" s="34"/>
      <c r="L125" s="56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6.96" customHeight="1">
      <c r="A126" s="34"/>
      <c r="B126" s="35"/>
      <c r="C126" s="34"/>
      <c r="D126" s="34"/>
      <c r="E126" s="34"/>
      <c r="F126" s="34"/>
      <c r="G126" s="34"/>
      <c r="H126" s="34"/>
      <c r="I126" s="34"/>
      <c r="J126" s="34"/>
      <c r="K126" s="34"/>
      <c r="L126" s="56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2" customHeight="1">
      <c r="A127" s="34"/>
      <c r="B127" s="35"/>
      <c r="C127" s="28" t="s">
        <v>15</v>
      </c>
      <c r="D127" s="34"/>
      <c r="E127" s="34"/>
      <c r="F127" s="34"/>
      <c r="G127" s="34"/>
      <c r="H127" s="34"/>
      <c r="I127" s="34"/>
      <c r="J127" s="34"/>
      <c r="K127" s="34"/>
      <c r="L127" s="56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6.5" customHeight="1">
      <c r="A128" s="34"/>
      <c r="B128" s="35"/>
      <c r="C128" s="34"/>
      <c r="D128" s="34"/>
      <c r="E128" s="131" t="str">
        <f>E7</f>
        <v xml:space="preserve">KANALIZÁCIA PRE OBEC KOKŠOV - BAKŠA--UČS  č.1</v>
      </c>
      <c r="F128" s="28"/>
      <c r="G128" s="28"/>
      <c r="H128" s="28"/>
      <c r="I128" s="34"/>
      <c r="J128" s="34"/>
      <c r="K128" s="34"/>
      <c r="L128" s="56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12" customHeight="1">
      <c r="A129" s="34"/>
      <c r="B129" s="35"/>
      <c r="C129" s="28" t="s">
        <v>121</v>
      </c>
      <c r="D129" s="34"/>
      <c r="E129" s="34"/>
      <c r="F129" s="34"/>
      <c r="G129" s="34"/>
      <c r="H129" s="34"/>
      <c r="I129" s="34"/>
      <c r="J129" s="34"/>
      <c r="K129" s="34"/>
      <c r="L129" s="56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6.5" customHeight="1">
      <c r="A130" s="34"/>
      <c r="B130" s="35"/>
      <c r="C130" s="34"/>
      <c r="D130" s="34"/>
      <c r="E130" s="68" t="str">
        <f>E9</f>
        <v>SO 02 - Kanalizácia</v>
      </c>
      <c r="F130" s="34"/>
      <c r="G130" s="34"/>
      <c r="H130" s="34"/>
      <c r="I130" s="34"/>
      <c r="J130" s="34"/>
      <c r="K130" s="34"/>
      <c r="L130" s="56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6.96" customHeight="1">
      <c r="A131" s="34"/>
      <c r="B131" s="35"/>
      <c r="C131" s="34"/>
      <c r="D131" s="34"/>
      <c r="E131" s="34"/>
      <c r="F131" s="34"/>
      <c r="G131" s="34"/>
      <c r="H131" s="34"/>
      <c r="I131" s="34"/>
      <c r="J131" s="34"/>
      <c r="K131" s="34"/>
      <c r="L131" s="56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12" customHeight="1">
      <c r="A132" s="34"/>
      <c r="B132" s="35"/>
      <c r="C132" s="28" t="s">
        <v>20</v>
      </c>
      <c r="D132" s="34"/>
      <c r="E132" s="34"/>
      <c r="F132" s="23" t="str">
        <f>F12</f>
        <v>KOKŠOV - BAKŠA</v>
      </c>
      <c r="G132" s="34"/>
      <c r="H132" s="34"/>
      <c r="I132" s="28" t="s">
        <v>22</v>
      </c>
      <c r="J132" s="70" t="str">
        <f>IF(J12="","",J12)</f>
        <v>27. 10. 2025</v>
      </c>
      <c r="K132" s="34"/>
      <c r="L132" s="56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2" customFormat="1" ht="6.96" customHeight="1">
      <c r="A133" s="34"/>
      <c r="B133" s="35"/>
      <c r="C133" s="34"/>
      <c r="D133" s="34"/>
      <c r="E133" s="34"/>
      <c r="F133" s="34"/>
      <c r="G133" s="34"/>
      <c r="H133" s="34"/>
      <c r="I133" s="34"/>
      <c r="J133" s="34"/>
      <c r="K133" s="34"/>
      <c r="L133" s="56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="2" customFormat="1" ht="25.65" customHeight="1">
      <c r="A134" s="34"/>
      <c r="B134" s="35"/>
      <c r="C134" s="28" t="s">
        <v>24</v>
      </c>
      <c r="D134" s="34"/>
      <c r="E134" s="34"/>
      <c r="F134" s="23" t="str">
        <f>E15</f>
        <v>Obec KOKŠOV - BAKŠA</v>
      </c>
      <c r="G134" s="34"/>
      <c r="H134" s="34"/>
      <c r="I134" s="28" t="s">
        <v>32</v>
      </c>
      <c r="J134" s="32" t="str">
        <f>E21</f>
        <v>Hydroprojekt Košice, s.r.o</v>
      </c>
      <c r="K134" s="34"/>
      <c r="L134" s="56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</row>
    <row r="135" s="2" customFormat="1" ht="15.15" customHeight="1">
      <c r="A135" s="34"/>
      <c r="B135" s="35"/>
      <c r="C135" s="28" t="s">
        <v>30</v>
      </c>
      <c r="D135" s="34"/>
      <c r="E135" s="34"/>
      <c r="F135" s="23" t="str">
        <f>IF(E18="","",E18)</f>
        <v>Vyplň údaj</v>
      </c>
      <c r="G135" s="34"/>
      <c r="H135" s="34"/>
      <c r="I135" s="28" t="s">
        <v>37</v>
      </c>
      <c r="J135" s="32" t="str">
        <f>E24</f>
        <v>Ing.Osif</v>
      </c>
      <c r="K135" s="34"/>
      <c r="L135" s="56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</row>
    <row r="136" s="2" customFormat="1" ht="10.32" customHeight="1">
      <c r="A136" s="34"/>
      <c r="B136" s="35"/>
      <c r="C136" s="34"/>
      <c r="D136" s="34"/>
      <c r="E136" s="34"/>
      <c r="F136" s="34"/>
      <c r="G136" s="34"/>
      <c r="H136" s="34"/>
      <c r="I136" s="34"/>
      <c r="J136" s="34"/>
      <c r="K136" s="34"/>
      <c r="L136" s="56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</row>
    <row r="137" s="11" customFormat="1" ht="29.28" customHeight="1">
      <c r="A137" s="177"/>
      <c r="B137" s="178"/>
      <c r="C137" s="179" t="s">
        <v>153</v>
      </c>
      <c r="D137" s="180" t="s">
        <v>65</v>
      </c>
      <c r="E137" s="180" t="s">
        <v>61</v>
      </c>
      <c r="F137" s="180" t="s">
        <v>62</v>
      </c>
      <c r="G137" s="180" t="s">
        <v>154</v>
      </c>
      <c r="H137" s="180" t="s">
        <v>155</v>
      </c>
      <c r="I137" s="180" t="s">
        <v>156</v>
      </c>
      <c r="J137" s="181" t="s">
        <v>130</v>
      </c>
      <c r="K137" s="182" t="s">
        <v>157</v>
      </c>
      <c r="L137" s="183"/>
      <c r="M137" s="87" t="s">
        <v>1</v>
      </c>
      <c r="N137" s="88" t="s">
        <v>44</v>
      </c>
      <c r="O137" s="88" t="s">
        <v>158</v>
      </c>
      <c r="P137" s="88" t="s">
        <v>159</v>
      </c>
      <c r="Q137" s="88" t="s">
        <v>160</v>
      </c>
      <c r="R137" s="88" t="s">
        <v>161</v>
      </c>
      <c r="S137" s="88" t="s">
        <v>162</v>
      </c>
      <c r="T137" s="89" t="s">
        <v>163</v>
      </c>
      <c r="U137" s="177"/>
      <c r="V137" s="177"/>
      <c r="W137" s="177"/>
      <c r="X137" s="177"/>
      <c r="Y137" s="177"/>
      <c r="Z137" s="177"/>
      <c r="AA137" s="177"/>
      <c r="AB137" s="177"/>
      <c r="AC137" s="177"/>
      <c r="AD137" s="177"/>
      <c r="AE137" s="177"/>
    </row>
    <row r="138" s="2" customFormat="1" ht="22.8" customHeight="1">
      <c r="A138" s="34"/>
      <c r="B138" s="35"/>
      <c r="C138" s="94" t="s">
        <v>127</v>
      </c>
      <c r="D138" s="34"/>
      <c r="E138" s="34"/>
      <c r="F138" s="34"/>
      <c r="G138" s="34"/>
      <c r="H138" s="34"/>
      <c r="I138" s="34"/>
      <c r="J138" s="184">
        <f>BK138</f>
        <v>0</v>
      </c>
      <c r="K138" s="34"/>
      <c r="L138" s="35"/>
      <c r="M138" s="90"/>
      <c r="N138" s="74"/>
      <c r="O138" s="91"/>
      <c r="P138" s="185">
        <f>P139+P384+P389</f>
        <v>0</v>
      </c>
      <c r="Q138" s="91"/>
      <c r="R138" s="185">
        <f>R139+R384+R389</f>
        <v>4349.2279955615004</v>
      </c>
      <c r="S138" s="91"/>
      <c r="T138" s="186">
        <f>T139+T384+T389</f>
        <v>1404.995966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T138" s="15" t="s">
        <v>79</v>
      </c>
      <c r="AU138" s="15" t="s">
        <v>132</v>
      </c>
      <c r="BK138" s="187">
        <f>BK139+BK384+BK389</f>
        <v>0</v>
      </c>
    </row>
    <row r="139" s="12" customFormat="1" ht="25.92" customHeight="1">
      <c r="A139" s="12"/>
      <c r="B139" s="188"/>
      <c r="C139" s="12"/>
      <c r="D139" s="189" t="s">
        <v>79</v>
      </c>
      <c r="E139" s="190" t="s">
        <v>164</v>
      </c>
      <c r="F139" s="190" t="s">
        <v>165</v>
      </c>
      <c r="G139" s="12"/>
      <c r="H139" s="12"/>
      <c r="I139" s="191"/>
      <c r="J139" s="192">
        <f>BK139</f>
        <v>0</v>
      </c>
      <c r="K139" s="12"/>
      <c r="L139" s="188"/>
      <c r="M139" s="193"/>
      <c r="N139" s="194"/>
      <c r="O139" s="194"/>
      <c r="P139" s="195">
        <f>P140+P216+P221+P230+P255+P352+P382</f>
        <v>0</v>
      </c>
      <c r="Q139" s="194"/>
      <c r="R139" s="195">
        <f>R140+R216+R221+R230+R255+R352+R382</f>
        <v>4343.8639624627003</v>
      </c>
      <c r="S139" s="194"/>
      <c r="T139" s="196">
        <f>T140+T216+T221+T230+T255+T352+T382</f>
        <v>1404.995966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89" t="s">
        <v>87</v>
      </c>
      <c r="AT139" s="197" t="s">
        <v>79</v>
      </c>
      <c r="AU139" s="197" t="s">
        <v>80</v>
      </c>
      <c r="AY139" s="189" t="s">
        <v>166</v>
      </c>
      <c r="BK139" s="198">
        <f>BK140+BK216+BK221+BK230+BK255+BK352+BK382</f>
        <v>0</v>
      </c>
    </row>
    <row r="140" s="12" customFormat="1" ht="22.8" customHeight="1">
      <c r="A140" s="12"/>
      <c r="B140" s="188"/>
      <c r="C140" s="12"/>
      <c r="D140" s="189" t="s">
        <v>79</v>
      </c>
      <c r="E140" s="199" t="s">
        <v>87</v>
      </c>
      <c r="F140" s="199" t="s">
        <v>167</v>
      </c>
      <c r="G140" s="12"/>
      <c r="H140" s="12"/>
      <c r="I140" s="191"/>
      <c r="J140" s="200">
        <f>BK140</f>
        <v>0</v>
      </c>
      <c r="K140" s="12"/>
      <c r="L140" s="188"/>
      <c r="M140" s="193"/>
      <c r="N140" s="194"/>
      <c r="O140" s="194"/>
      <c r="P140" s="195">
        <f>SUM(P141:P215)</f>
        <v>0</v>
      </c>
      <c r="Q140" s="194"/>
      <c r="R140" s="195">
        <f>SUM(R141:R215)</f>
        <v>1145.6088060203997</v>
      </c>
      <c r="S140" s="194"/>
      <c r="T140" s="196">
        <f>SUM(T141:T215)</f>
        <v>1108.0368659999999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89" t="s">
        <v>87</v>
      </c>
      <c r="AT140" s="197" t="s">
        <v>79</v>
      </c>
      <c r="AU140" s="197" t="s">
        <v>87</v>
      </c>
      <c r="AY140" s="189" t="s">
        <v>166</v>
      </c>
      <c r="BK140" s="198">
        <f>SUM(BK141:BK215)</f>
        <v>0</v>
      </c>
    </row>
    <row r="141" s="2" customFormat="1" ht="24.15" customHeight="1">
      <c r="A141" s="34"/>
      <c r="B141" s="165"/>
      <c r="C141" s="201" t="s">
        <v>87</v>
      </c>
      <c r="D141" s="201" t="s">
        <v>168</v>
      </c>
      <c r="E141" s="202" t="s">
        <v>607</v>
      </c>
      <c r="F141" s="203" t="s">
        <v>608</v>
      </c>
      <c r="G141" s="204" t="s">
        <v>182</v>
      </c>
      <c r="H141" s="205">
        <v>12</v>
      </c>
      <c r="I141" s="206"/>
      <c r="J141" s="207">
        <f>ROUND(I141*H141,2)</f>
        <v>0</v>
      </c>
      <c r="K141" s="208"/>
      <c r="L141" s="35"/>
      <c r="M141" s="209" t="s">
        <v>1</v>
      </c>
      <c r="N141" s="210" t="s">
        <v>46</v>
      </c>
      <c r="O141" s="78"/>
      <c r="P141" s="211">
        <f>O141*H141</f>
        <v>0</v>
      </c>
      <c r="Q141" s="211">
        <v>0</v>
      </c>
      <c r="R141" s="211">
        <f>Q141*H141</f>
        <v>0</v>
      </c>
      <c r="S141" s="211">
        <v>0</v>
      </c>
      <c r="T141" s="21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3" t="s">
        <v>172</v>
      </c>
      <c r="AT141" s="213" t="s">
        <v>168</v>
      </c>
      <c r="AU141" s="213" t="s">
        <v>93</v>
      </c>
      <c r="AY141" s="15" t="s">
        <v>166</v>
      </c>
      <c r="BE141" s="214">
        <f>IF(N141="základná",J141,0)</f>
        <v>0</v>
      </c>
      <c r="BF141" s="214">
        <f>IF(N141="znížená",J141,0)</f>
        <v>0</v>
      </c>
      <c r="BG141" s="214">
        <f>IF(N141="zákl. prenesená",J141,0)</f>
        <v>0</v>
      </c>
      <c r="BH141" s="214">
        <f>IF(N141="zníž. prenesená",J141,0)</f>
        <v>0</v>
      </c>
      <c r="BI141" s="214">
        <f>IF(N141="nulová",J141,0)</f>
        <v>0</v>
      </c>
      <c r="BJ141" s="15" t="s">
        <v>93</v>
      </c>
      <c r="BK141" s="214">
        <f>ROUND(I141*H141,2)</f>
        <v>0</v>
      </c>
      <c r="BL141" s="15" t="s">
        <v>172</v>
      </c>
      <c r="BM141" s="213" t="s">
        <v>609</v>
      </c>
    </row>
    <row r="142" s="2" customFormat="1" ht="33" customHeight="1">
      <c r="A142" s="34"/>
      <c r="B142" s="165"/>
      <c r="C142" s="201" t="s">
        <v>93</v>
      </c>
      <c r="D142" s="201" t="s">
        <v>168</v>
      </c>
      <c r="E142" s="202" t="s">
        <v>610</v>
      </c>
      <c r="F142" s="203" t="s">
        <v>611</v>
      </c>
      <c r="G142" s="204" t="s">
        <v>182</v>
      </c>
      <c r="H142" s="205">
        <v>12</v>
      </c>
      <c r="I142" s="206"/>
      <c r="J142" s="207">
        <f>ROUND(I142*H142,2)</f>
        <v>0</v>
      </c>
      <c r="K142" s="208"/>
      <c r="L142" s="35"/>
      <c r="M142" s="209" t="s">
        <v>1</v>
      </c>
      <c r="N142" s="210" t="s">
        <v>46</v>
      </c>
      <c r="O142" s="78"/>
      <c r="P142" s="211">
        <f>O142*H142</f>
        <v>0</v>
      </c>
      <c r="Q142" s="211">
        <v>6.1500000000000004E-05</v>
      </c>
      <c r="R142" s="211">
        <f>Q142*H142</f>
        <v>0.00073800000000000005</v>
      </c>
      <c r="S142" s="211">
        <v>0</v>
      </c>
      <c r="T142" s="21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3" t="s">
        <v>172</v>
      </c>
      <c r="AT142" s="213" t="s">
        <v>168</v>
      </c>
      <c r="AU142" s="213" t="s">
        <v>93</v>
      </c>
      <c r="AY142" s="15" t="s">
        <v>166</v>
      </c>
      <c r="BE142" s="214">
        <f>IF(N142="základná",J142,0)</f>
        <v>0</v>
      </c>
      <c r="BF142" s="214">
        <f>IF(N142="znížená",J142,0)</f>
        <v>0</v>
      </c>
      <c r="BG142" s="214">
        <f>IF(N142="zákl. prenesená",J142,0)</f>
        <v>0</v>
      </c>
      <c r="BH142" s="214">
        <f>IF(N142="zníž. prenesená",J142,0)</f>
        <v>0</v>
      </c>
      <c r="BI142" s="214">
        <f>IF(N142="nulová",J142,0)</f>
        <v>0</v>
      </c>
      <c r="BJ142" s="15" t="s">
        <v>93</v>
      </c>
      <c r="BK142" s="214">
        <f>ROUND(I142*H142,2)</f>
        <v>0</v>
      </c>
      <c r="BL142" s="15" t="s">
        <v>172</v>
      </c>
      <c r="BM142" s="213" t="s">
        <v>612</v>
      </c>
    </row>
    <row r="143" s="2" customFormat="1" ht="24.15" customHeight="1">
      <c r="A143" s="34"/>
      <c r="B143" s="165"/>
      <c r="C143" s="201" t="s">
        <v>112</v>
      </c>
      <c r="D143" s="201" t="s">
        <v>168</v>
      </c>
      <c r="E143" s="202" t="s">
        <v>174</v>
      </c>
      <c r="F143" s="203" t="s">
        <v>175</v>
      </c>
      <c r="G143" s="204" t="s">
        <v>171</v>
      </c>
      <c r="H143" s="205">
        <v>1</v>
      </c>
      <c r="I143" s="206"/>
      <c r="J143" s="207">
        <f>ROUND(I143*H143,2)</f>
        <v>0</v>
      </c>
      <c r="K143" s="208"/>
      <c r="L143" s="35"/>
      <c r="M143" s="209" t="s">
        <v>1</v>
      </c>
      <c r="N143" s="210" t="s">
        <v>46</v>
      </c>
      <c r="O143" s="78"/>
      <c r="P143" s="211">
        <f>O143*H143</f>
        <v>0</v>
      </c>
      <c r="Q143" s="211">
        <v>0</v>
      </c>
      <c r="R143" s="211">
        <f>Q143*H143</f>
        <v>0</v>
      </c>
      <c r="S143" s="211">
        <v>0</v>
      </c>
      <c r="T143" s="21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3" t="s">
        <v>172</v>
      </c>
      <c r="AT143" s="213" t="s">
        <v>168</v>
      </c>
      <c r="AU143" s="213" t="s">
        <v>93</v>
      </c>
      <c r="AY143" s="15" t="s">
        <v>166</v>
      </c>
      <c r="BE143" s="214">
        <f>IF(N143="základná",J143,0)</f>
        <v>0</v>
      </c>
      <c r="BF143" s="214">
        <f>IF(N143="znížená",J143,0)</f>
        <v>0</v>
      </c>
      <c r="BG143" s="214">
        <f>IF(N143="zákl. prenesená",J143,0)</f>
        <v>0</v>
      </c>
      <c r="BH143" s="214">
        <f>IF(N143="zníž. prenesená",J143,0)</f>
        <v>0</v>
      </c>
      <c r="BI143" s="214">
        <f>IF(N143="nulová",J143,0)</f>
        <v>0</v>
      </c>
      <c r="BJ143" s="15" t="s">
        <v>93</v>
      </c>
      <c r="BK143" s="214">
        <f>ROUND(I143*H143,2)</f>
        <v>0</v>
      </c>
      <c r="BL143" s="15" t="s">
        <v>172</v>
      </c>
      <c r="BM143" s="213" t="s">
        <v>613</v>
      </c>
    </row>
    <row r="144" s="2" customFormat="1" ht="24.15" customHeight="1">
      <c r="A144" s="34"/>
      <c r="B144" s="165"/>
      <c r="C144" s="201" t="s">
        <v>172</v>
      </c>
      <c r="D144" s="201" t="s">
        <v>168</v>
      </c>
      <c r="E144" s="202" t="s">
        <v>177</v>
      </c>
      <c r="F144" s="203" t="s">
        <v>178</v>
      </c>
      <c r="G144" s="204" t="s">
        <v>171</v>
      </c>
      <c r="H144" s="205">
        <v>1</v>
      </c>
      <c r="I144" s="206"/>
      <c r="J144" s="207">
        <f>ROUND(I144*H144,2)</f>
        <v>0</v>
      </c>
      <c r="K144" s="208"/>
      <c r="L144" s="35"/>
      <c r="M144" s="209" t="s">
        <v>1</v>
      </c>
      <c r="N144" s="210" t="s">
        <v>46</v>
      </c>
      <c r="O144" s="78"/>
      <c r="P144" s="211">
        <f>O144*H144</f>
        <v>0</v>
      </c>
      <c r="Q144" s="211">
        <v>1.52E-05</v>
      </c>
      <c r="R144" s="211">
        <f>Q144*H144</f>
        <v>1.52E-05</v>
      </c>
      <c r="S144" s="211">
        <v>0</v>
      </c>
      <c r="T144" s="21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3" t="s">
        <v>172</v>
      </c>
      <c r="AT144" s="213" t="s">
        <v>168</v>
      </c>
      <c r="AU144" s="213" t="s">
        <v>93</v>
      </c>
      <c r="AY144" s="15" t="s">
        <v>166</v>
      </c>
      <c r="BE144" s="214">
        <f>IF(N144="základná",J144,0)</f>
        <v>0</v>
      </c>
      <c r="BF144" s="214">
        <f>IF(N144="znížená",J144,0)</f>
        <v>0</v>
      </c>
      <c r="BG144" s="214">
        <f>IF(N144="zákl. prenesená",J144,0)</f>
        <v>0</v>
      </c>
      <c r="BH144" s="214">
        <f>IF(N144="zníž. prenesená",J144,0)</f>
        <v>0</v>
      </c>
      <c r="BI144" s="214">
        <f>IF(N144="nulová",J144,0)</f>
        <v>0</v>
      </c>
      <c r="BJ144" s="15" t="s">
        <v>93</v>
      </c>
      <c r="BK144" s="214">
        <f>ROUND(I144*H144,2)</f>
        <v>0</v>
      </c>
      <c r="BL144" s="15" t="s">
        <v>172</v>
      </c>
      <c r="BM144" s="213" t="s">
        <v>614</v>
      </c>
    </row>
    <row r="145" s="2" customFormat="1" ht="33" customHeight="1">
      <c r="A145" s="34"/>
      <c r="B145" s="165"/>
      <c r="C145" s="201" t="s">
        <v>184</v>
      </c>
      <c r="D145" s="201" t="s">
        <v>168</v>
      </c>
      <c r="E145" s="202" t="s">
        <v>180</v>
      </c>
      <c r="F145" s="203" t="s">
        <v>615</v>
      </c>
      <c r="G145" s="204" t="s">
        <v>182</v>
      </c>
      <c r="H145" s="205">
        <v>620.68200000000002</v>
      </c>
      <c r="I145" s="206"/>
      <c r="J145" s="207">
        <f>ROUND(I145*H145,2)</f>
        <v>0</v>
      </c>
      <c r="K145" s="208"/>
      <c r="L145" s="35"/>
      <c r="M145" s="209" t="s">
        <v>1</v>
      </c>
      <c r="N145" s="210" t="s">
        <v>46</v>
      </c>
      <c r="O145" s="78"/>
      <c r="P145" s="211">
        <f>O145*H145</f>
        <v>0</v>
      </c>
      <c r="Q145" s="211">
        <v>0</v>
      </c>
      <c r="R145" s="211">
        <f>Q145*H145</f>
        <v>0</v>
      </c>
      <c r="S145" s="211">
        <v>0.13800000000000001</v>
      </c>
      <c r="T145" s="212">
        <f>S145*H145</f>
        <v>85.654116000000016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3" t="s">
        <v>172</v>
      </c>
      <c r="AT145" s="213" t="s">
        <v>168</v>
      </c>
      <c r="AU145" s="213" t="s">
        <v>93</v>
      </c>
      <c r="AY145" s="15" t="s">
        <v>166</v>
      </c>
      <c r="BE145" s="214">
        <f>IF(N145="základná",J145,0)</f>
        <v>0</v>
      </c>
      <c r="BF145" s="214">
        <f>IF(N145="znížená",J145,0)</f>
        <v>0</v>
      </c>
      <c r="BG145" s="214">
        <f>IF(N145="zákl. prenesená",J145,0)</f>
        <v>0</v>
      </c>
      <c r="BH145" s="214">
        <f>IF(N145="zníž. prenesená",J145,0)</f>
        <v>0</v>
      </c>
      <c r="BI145" s="214">
        <f>IF(N145="nulová",J145,0)</f>
        <v>0</v>
      </c>
      <c r="BJ145" s="15" t="s">
        <v>93</v>
      </c>
      <c r="BK145" s="214">
        <f>ROUND(I145*H145,2)</f>
        <v>0</v>
      </c>
      <c r="BL145" s="15" t="s">
        <v>172</v>
      </c>
      <c r="BM145" s="213" t="s">
        <v>616</v>
      </c>
    </row>
    <row r="146" s="2" customFormat="1" ht="37.8" customHeight="1">
      <c r="A146" s="34"/>
      <c r="B146" s="165"/>
      <c r="C146" s="201" t="s">
        <v>188</v>
      </c>
      <c r="D146" s="201" t="s">
        <v>168</v>
      </c>
      <c r="E146" s="202" t="s">
        <v>617</v>
      </c>
      <c r="F146" s="203" t="s">
        <v>618</v>
      </c>
      <c r="G146" s="204" t="s">
        <v>182</v>
      </c>
      <c r="H146" s="205">
        <v>141</v>
      </c>
      <c r="I146" s="206"/>
      <c r="J146" s="207">
        <f>ROUND(I146*H146,2)</f>
        <v>0</v>
      </c>
      <c r="K146" s="208"/>
      <c r="L146" s="35"/>
      <c r="M146" s="209" t="s">
        <v>1</v>
      </c>
      <c r="N146" s="210" t="s">
        <v>46</v>
      </c>
      <c r="O146" s="78"/>
      <c r="P146" s="211">
        <f>O146*H146</f>
        <v>0</v>
      </c>
      <c r="Q146" s="211">
        <v>0</v>
      </c>
      <c r="R146" s="211">
        <f>Q146*H146</f>
        <v>0</v>
      </c>
      <c r="S146" s="211">
        <v>0.40799999999999997</v>
      </c>
      <c r="T146" s="212">
        <f>S146*H146</f>
        <v>57.527999999999999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3" t="s">
        <v>172</v>
      </c>
      <c r="AT146" s="213" t="s">
        <v>168</v>
      </c>
      <c r="AU146" s="213" t="s">
        <v>93</v>
      </c>
      <c r="AY146" s="15" t="s">
        <v>166</v>
      </c>
      <c r="BE146" s="214">
        <f>IF(N146="základná",J146,0)</f>
        <v>0</v>
      </c>
      <c r="BF146" s="214">
        <f>IF(N146="znížená",J146,0)</f>
        <v>0</v>
      </c>
      <c r="BG146" s="214">
        <f>IF(N146="zákl. prenesená",J146,0)</f>
        <v>0</v>
      </c>
      <c r="BH146" s="214">
        <f>IF(N146="zníž. prenesená",J146,0)</f>
        <v>0</v>
      </c>
      <c r="BI146" s="214">
        <f>IF(N146="nulová",J146,0)</f>
        <v>0</v>
      </c>
      <c r="BJ146" s="15" t="s">
        <v>93</v>
      </c>
      <c r="BK146" s="214">
        <f>ROUND(I146*H146,2)</f>
        <v>0</v>
      </c>
      <c r="BL146" s="15" t="s">
        <v>172</v>
      </c>
      <c r="BM146" s="213" t="s">
        <v>619</v>
      </c>
    </row>
    <row r="147" s="2" customFormat="1" ht="24.15" customHeight="1">
      <c r="A147" s="34"/>
      <c r="B147" s="165"/>
      <c r="C147" s="201" t="s">
        <v>192</v>
      </c>
      <c r="D147" s="201" t="s">
        <v>168</v>
      </c>
      <c r="E147" s="202" t="s">
        <v>620</v>
      </c>
      <c r="F147" s="203" t="s">
        <v>621</v>
      </c>
      <c r="G147" s="204" t="s">
        <v>182</v>
      </c>
      <c r="H147" s="205">
        <v>20.876000000000001</v>
      </c>
      <c r="I147" s="206"/>
      <c r="J147" s="207">
        <f>ROUND(I147*H147,2)</f>
        <v>0</v>
      </c>
      <c r="K147" s="208"/>
      <c r="L147" s="35"/>
      <c r="M147" s="209" t="s">
        <v>1</v>
      </c>
      <c r="N147" s="210" t="s">
        <v>46</v>
      </c>
      <c r="O147" s="78"/>
      <c r="P147" s="211">
        <f>O147*H147</f>
        <v>0</v>
      </c>
      <c r="Q147" s="211">
        <v>0</v>
      </c>
      <c r="R147" s="211">
        <f>Q147*H147</f>
        <v>0</v>
      </c>
      <c r="S147" s="211">
        <v>0.26000000000000001</v>
      </c>
      <c r="T147" s="212">
        <f>S147*H147</f>
        <v>5.4277600000000001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3" t="s">
        <v>172</v>
      </c>
      <c r="AT147" s="213" t="s">
        <v>168</v>
      </c>
      <c r="AU147" s="213" t="s">
        <v>93</v>
      </c>
      <c r="AY147" s="15" t="s">
        <v>166</v>
      </c>
      <c r="BE147" s="214">
        <f>IF(N147="základná",J147,0)</f>
        <v>0</v>
      </c>
      <c r="BF147" s="214">
        <f>IF(N147="znížená",J147,0)</f>
        <v>0</v>
      </c>
      <c r="BG147" s="214">
        <f>IF(N147="zákl. prenesená",J147,0)</f>
        <v>0</v>
      </c>
      <c r="BH147" s="214">
        <f>IF(N147="zníž. prenesená",J147,0)</f>
        <v>0</v>
      </c>
      <c r="BI147" s="214">
        <f>IF(N147="nulová",J147,0)</f>
        <v>0</v>
      </c>
      <c r="BJ147" s="15" t="s">
        <v>93</v>
      </c>
      <c r="BK147" s="214">
        <f>ROUND(I147*H147,2)</f>
        <v>0</v>
      </c>
      <c r="BL147" s="15" t="s">
        <v>172</v>
      </c>
      <c r="BM147" s="213" t="s">
        <v>622</v>
      </c>
    </row>
    <row r="148" s="2" customFormat="1" ht="33" customHeight="1">
      <c r="A148" s="34"/>
      <c r="B148" s="165"/>
      <c r="C148" s="201" t="s">
        <v>197</v>
      </c>
      <c r="D148" s="201" t="s">
        <v>168</v>
      </c>
      <c r="E148" s="202" t="s">
        <v>623</v>
      </c>
      <c r="F148" s="203" t="s">
        <v>624</v>
      </c>
      <c r="G148" s="204" t="s">
        <v>182</v>
      </c>
      <c r="H148" s="205">
        <v>54.046999999999997</v>
      </c>
      <c r="I148" s="206"/>
      <c r="J148" s="207">
        <f>ROUND(I148*H148,2)</f>
        <v>0</v>
      </c>
      <c r="K148" s="208"/>
      <c r="L148" s="35"/>
      <c r="M148" s="209" t="s">
        <v>1</v>
      </c>
      <c r="N148" s="210" t="s">
        <v>46</v>
      </c>
      <c r="O148" s="78"/>
      <c r="P148" s="211">
        <f>O148*H148</f>
        <v>0</v>
      </c>
      <c r="Q148" s="211">
        <v>0</v>
      </c>
      <c r="R148" s="211">
        <f>Q148*H148</f>
        <v>0</v>
      </c>
      <c r="S148" s="211">
        <v>0.5</v>
      </c>
      <c r="T148" s="212">
        <f>S148*H148</f>
        <v>27.023499999999999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3" t="s">
        <v>172</v>
      </c>
      <c r="AT148" s="213" t="s">
        <v>168</v>
      </c>
      <c r="AU148" s="213" t="s">
        <v>93</v>
      </c>
      <c r="AY148" s="15" t="s">
        <v>166</v>
      </c>
      <c r="BE148" s="214">
        <f>IF(N148="základná",J148,0)</f>
        <v>0</v>
      </c>
      <c r="BF148" s="214">
        <f>IF(N148="znížená",J148,0)</f>
        <v>0</v>
      </c>
      <c r="BG148" s="214">
        <f>IF(N148="zákl. prenesená",J148,0)</f>
        <v>0</v>
      </c>
      <c r="BH148" s="214">
        <f>IF(N148="zníž. prenesená",J148,0)</f>
        <v>0</v>
      </c>
      <c r="BI148" s="214">
        <f>IF(N148="nulová",J148,0)</f>
        <v>0</v>
      </c>
      <c r="BJ148" s="15" t="s">
        <v>93</v>
      </c>
      <c r="BK148" s="214">
        <f>ROUND(I148*H148,2)</f>
        <v>0</v>
      </c>
      <c r="BL148" s="15" t="s">
        <v>172</v>
      </c>
      <c r="BM148" s="213" t="s">
        <v>625</v>
      </c>
    </row>
    <row r="149" s="2" customFormat="1" ht="33" customHeight="1">
      <c r="A149" s="34"/>
      <c r="B149" s="165"/>
      <c r="C149" s="201" t="s">
        <v>202</v>
      </c>
      <c r="D149" s="201" t="s">
        <v>168</v>
      </c>
      <c r="E149" s="202" t="s">
        <v>626</v>
      </c>
      <c r="F149" s="203" t="s">
        <v>627</v>
      </c>
      <c r="G149" s="204" t="s">
        <v>182</v>
      </c>
      <c r="H149" s="205">
        <v>302.459</v>
      </c>
      <c r="I149" s="206"/>
      <c r="J149" s="207">
        <f>ROUND(I149*H149,2)</f>
        <v>0</v>
      </c>
      <c r="K149" s="208"/>
      <c r="L149" s="35"/>
      <c r="M149" s="209" t="s">
        <v>1</v>
      </c>
      <c r="N149" s="210" t="s">
        <v>46</v>
      </c>
      <c r="O149" s="78"/>
      <c r="P149" s="211">
        <f>O149*H149</f>
        <v>0</v>
      </c>
      <c r="Q149" s="211">
        <v>0</v>
      </c>
      <c r="R149" s="211">
        <f>Q149*H149</f>
        <v>0</v>
      </c>
      <c r="S149" s="211">
        <v>0.23499999999999999</v>
      </c>
      <c r="T149" s="212">
        <f>S149*H149</f>
        <v>71.077865000000003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3" t="s">
        <v>172</v>
      </c>
      <c r="AT149" s="213" t="s">
        <v>168</v>
      </c>
      <c r="AU149" s="213" t="s">
        <v>93</v>
      </c>
      <c r="AY149" s="15" t="s">
        <v>166</v>
      </c>
      <c r="BE149" s="214">
        <f>IF(N149="základná",J149,0)</f>
        <v>0</v>
      </c>
      <c r="BF149" s="214">
        <f>IF(N149="znížená",J149,0)</f>
        <v>0</v>
      </c>
      <c r="BG149" s="214">
        <f>IF(N149="zákl. prenesená",J149,0)</f>
        <v>0</v>
      </c>
      <c r="BH149" s="214">
        <f>IF(N149="zníž. prenesená",J149,0)</f>
        <v>0</v>
      </c>
      <c r="BI149" s="214">
        <f>IF(N149="nulová",J149,0)</f>
        <v>0</v>
      </c>
      <c r="BJ149" s="15" t="s">
        <v>93</v>
      </c>
      <c r="BK149" s="214">
        <f>ROUND(I149*H149,2)</f>
        <v>0</v>
      </c>
      <c r="BL149" s="15" t="s">
        <v>172</v>
      </c>
      <c r="BM149" s="213" t="s">
        <v>628</v>
      </c>
    </row>
    <row r="150" s="2" customFormat="1" ht="33" customHeight="1">
      <c r="A150" s="34"/>
      <c r="B150" s="165"/>
      <c r="C150" s="201" t="s">
        <v>207</v>
      </c>
      <c r="D150" s="201" t="s">
        <v>168</v>
      </c>
      <c r="E150" s="202" t="s">
        <v>629</v>
      </c>
      <c r="F150" s="203" t="s">
        <v>630</v>
      </c>
      <c r="G150" s="204" t="s">
        <v>182</v>
      </c>
      <c r="H150" s="205">
        <v>281.38</v>
      </c>
      <c r="I150" s="206"/>
      <c r="J150" s="207">
        <f>ROUND(I150*H150,2)</f>
        <v>0</v>
      </c>
      <c r="K150" s="208"/>
      <c r="L150" s="35"/>
      <c r="M150" s="209" t="s">
        <v>1</v>
      </c>
      <c r="N150" s="210" t="s">
        <v>46</v>
      </c>
      <c r="O150" s="78"/>
      <c r="P150" s="211">
        <f>O150*H150</f>
        <v>0</v>
      </c>
      <c r="Q150" s="211">
        <v>0</v>
      </c>
      <c r="R150" s="211">
        <f>Q150*H150</f>
        <v>0</v>
      </c>
      <c r="S150" s="211">
        <v>0.40000000000000002</v>
      </c>
      <c r="T150" s="212">
        <f>S150*H150</f>
        <v>112.55200000000001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3" t="s">
        <v>172</v>
      </c>
      <c r="AT150" s="213" t="s">
        <v>168</v>
      </c>
      <c r="AU150" s="213" t="s">
        <v>93</v>
      </c>
      <c r="AY150" s="15" t="s">
        <v>166</v>
      </c>
      <c r="BE150" s="214">
        <f>IF(N150="základná",J150,0)</f>
        <v>0</v>
      </c>
      <c r="BF150" s="214">
        <f>IF(N150="znížená",J150,0)</f>
        <v>0</v>
      </c>
      <c r="BG150" s="214">
        <f>IF(N150="zákl. prenesená",J150,0)</f>
        <v>0</v>
      </c>
      <c r="BH150" s="214">
        <f>IF(N150="zníž. prenesená",J150,0)</f>
        <v>0</v>
      </c>
      <c r="BI150" s="214">
        <f>IF(N150="nulová",J150,0)</f>
        <v>0</v>
      </c>
      <c r="BJ150" s="15" t="s">
        <v>93</v>
      </c>
      <c r="BK150" s="214">
        <f>ROUND(I150*H150,2)</f>
        <v>0</v>
      </c>
      <c r="BL150" s="15" t="s">
        <v>172</v>
      </c>
      <c r="BM150" s="213" t="s">
        <v>631</v>
      </c>
    </row>
    <row r="151" s="2" customFormat="1" ht="24.15" customHeight="1">
      <c r="A151" s="34"/>
      <c r="B151" s="165"/>
      <c r="C151" s="201" t="s">
        <v>211</v>
      </c>
      <c r="D151" s="201" t="s">
        <v>168</v>
      </c>
      <c r="E151" s="202" t="s">
        <v>632</v>
      </c>
      <c r="F151" s="203" t="s">
        <v>633</v>
      </c>
      <c r="G151" s="204" t="s">
        <v>182</v>
      </c>
      <c r="H151" s="205">
        <v>399.33600000000001</v>
      </c>
      <c r="I151" s="206"/>
      <c r="J151" s="207">
        <f>ROUND(I151*H151,2)</f>
        <v>0</v>
      </c>
      <c r="K151" s="208"/>
      <c r="L151" s="35"/>
      <c r="M151" s="209" t="s">
        <v>1</v>
      </c>
      <c r="N151" s="210" t="s">
        <v>46</v>
      </c>
      <c r="O151" s="78"/>
      <c r="P151" s="211">
        <f>O151*H151</f>
        <v>0</v>
      </c>
      <c r="Q151" s="211">
        <v>0</v>
      </c>
      <c r="R151" s="211">
        <f>Q151*H151</f>
        <v>0</v>
      </c>
      <c r="S151" s="211">
        <v>0.125</v>
      </c>
      <c r="T151" s="212">
        <f>S151*H151</f>
        <v>49.917000000000002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3" t="s">
        <v>172</v>
      </c>
      <c r="AT151" s="213" t="s">
        <v>168</v>
      </c>
      <c r="AU151" s="213" t="s">
        <v>93</v>
      </c>
      <c r="AY151" s="15" t="s">
        <v>166</v>
      </c>
      <c r="BE151" s="214">
        <f>IF(N151="základná",J151,0)</f>
        <v>0</v>
      </c>
      <c r="BF151" s="214">
        <f>IF(N151="znížená",J151,0)</f>
        <v>0</v>
      </c>
      <c r="BG151" s="214">
        <f>IF(N151="zákl. prenesená",J151,0)</f>
        <v>0</v>
      </c>
      <c r="BH151" s="214">
        <f>IF(N151="zníž. prenesená",J151,0)</f>
        <v>0</v>
      </c>
      <c r="BI151" s="214">
        <f>IF(N151="nulová",J151,0)</f>
        <v>0</v>
      </c>
      <c r="BJ151" s="15" t="s">
        <v>93</v>
      </c>
      <c r="BK151" s="214">
        <f>ROUND(I151*H151,2)</f>
        <v>0</v>
      </c>
      <c r="BL151" s="15" t="s">
        <v>172</v>
      </c>
      <c r="BM151" s="213" t="s">
        <v>634</v>
      </c>
    </row>
    <row r="152" s="2" customFormat="1" ht="24.15" customHeight="1">
      <c r="A152" s="34"/>
      <c r="B152" s="165"/>
      <c r="C152" s="201" t="s">
        <v>215</v>
      </c>
      <c r="D152" s="201" t="s">
        <v>168</v>
      </c>
      <c r="E152" s="202" t="s">
        <v>635</v>
      </c>
      <c r="F152" s="203" t="s">
        <v>636</v>
      </c>
      <c r="G152" s="204" t="s">
        <v>182</v>
      </c>
      <c r="H152" s="205">
        <v>496.35599999999999</v>
      </c>
      <c r="I152" s="206"/>
      <c r="J152" s="207">
        <f>ROUND(I152*H152,2)</f>
        <v>0</v>
      </c>
      <c r="K152" s="208"/>
      <c r="L152" s="35"/>
      <c r="M152" s="209" t="s">
        <v>1</v>
      </c>
      <c r="N152" s="210" t="s">
        <v>46</v>
      </c>
      <c r="O152" s="78"/>
      <c r="P152" s="211">
        <f>O152*H152</f>
        <v>0</v>
      </c>
      <c r="Q152" s="211">
        <v>0</v>
      </c>
      <c r="R152" s="211">
        <f>Q152*H152</f>
        <v>0</v>
      </c>
      <c r="S152" s="211">
        <v>0.25</v>
      </c>
      <c r="T152" s="212">
        <f>S152*H152</f>
        <v>124.089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3" t="s">
        <v>172</v>
      </c>
      <c r="AT152" s="213" t="s">
        <v>168</v>
      </c>
      <c r="AU152" s="213" t="s">
        <v>93</v>
      </c>
      <c r="AY152" s="15" t="s">
        <v>166</v>
      </c>
      <c r="BE152" s="214">
        <f>IF(N152="základná",J152,0)</f>
        <v>0</v>
      </c>
      <c r="BF152" s="214">
        <f>IF(N152="znížená",J152,0)</f>
        <v>0</v>
      </c>
      <c r="BG152" s="214">
        <f>IF(N152="zákl. prenesená",J152,0)</f>
        <v>0</v>
      </c>
      <c r="BH152" s="214">
        <f>IF(N152="zníž. prenesená",J152,0)</f>
        <v>0</v>
      </c>
      <c r="BI152" s="214">
        <f>IF(N152="nulová",J152,0)</f>
        <v>0</v>
      </c>
      <c r="BJ152" s="15" t="s">
        <v>93</v>
      </c>
      <c r="BK152" s="214">
        <f>ROUND(I152*H152,2)</f>
        <v>0</v>
      </c>
      <c r="BL152" s="15" t="s">
        <v>172</v>
      </c>
      <c r="BM152" s="213" t="s">
        <v>637</v>
      </c>
    </row>
    <row r="153" s="2" customFormat="1" ht="24.15" customHeight="1">
      <c r="A153" s="34"/>
      <c r="B153" s="165"/>
      <c r="C153" s="201" t="s">
        <v>219</v>
      </c>
      <c r="D153" s="201" t="s">
        <v>168</v>
      </c>
      <c r="E153" s="202" t="s">
        <v>638</v>
      </c>
      <c r="F153" s="203" t="s">
        <v>639</v>
      </c>
      <c r="G153" s="204" t="s">
        <v>284</v>
      </c>
      <c r="H153" s="205">
        <v>426.28300000000002</v>
      </c>
      <c r="I153" s="206"/>
      <c r="J153" s="207">
        <f>ROUND(I153*H153,2)</f>
        <v>0</v>
      </c>
      <c r="K153" s="208"/>
      <c r="L153" s="35"/>
      <c r="M153" s="209" t="s">
        <v>1</v>
      </c>
      <c r="N153" s="210" t="s">
        <v>46</v>
      </c>
      <c r="O153" s="78"/>
      <c r="P153" s="211">
        <f>O153*H153</f>
        <v>0</v>
      </c>
      <c r="Q153" s="211">
        <v>0</v>
      </c>
      <c r="R153" s="211">
        <f>Q153*H153</f>
        <v>0</v>
      </c>
      <c r="S153" s="211">
        <v>0.23000000000000001</v>
      </c>
      <c r="T153" s="212">
        <f>S153*H153</f>
        <v>98.045090000000002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3" t="s">
        <v>172</v>
      </c>
      <c r="AT153" s="213" t="s">
        <v>168</v>
      </c>
      <c r="AU153" s="213" t="s">
        <v>93</v>
      </c>
      <c r="AY153" s="15" t="s">
        <v>166</v>
      </c>
      <c r="BE153" s="214">
        <f>IF(N153="základná",J153,0)</f>
        <v>0</v>
      </c>
      <c r="BF153" s="214">
        <f>IF(N153="znížená",J153,0)</f>
        <v>0</v>
      </c>
      <c r="BG153" s="214">
        <f>IF(N153="zákl. prenesená",J153,0)</f>
        <v>0</v>
      </c>
      <c r="BH153" s="214">
        <f>IF(N153="zníž. prenesená",J153,0)</f>
        <v>0</v>
      </c>
      <c r="BI153" s="214">
        <f>IF(N153="nulová",J153,0)</f>
        <v>0</v>
      </c>
      <c r="BJ153" s="15" t="s">
        <v>93</v>
      </c>
      <c r="BK153" s="214">
        <f>ROUND(I153*H153,2)</f>
        <v>0</v>
      </c>
      <c r="BL153" s="15" t="s">
        <v>172</v>
      </c>
      <c r="BM153" s="213" t="s">
        <v>640</v>
      </c>
    </row>
    <row r="154" s="2" customFormat="1" ht="37.8" customHeight="1">
      <c r="A154" s="34"/>
      <c r="B154" s="165"/>
      <c r="C154" s="201" t="s">
        <v>223</v>
      </c>
      <c r="D154" s="201" t="s">
        <v>168</v>
      </c>
      <c r="E154" s="202" t="s">
        <v>641</v>
      </c>
      <c r="F154" s="203" t="s">
        <v>642</v>
      </c>
      <c r="G154" s="204" t="s">
        <v>182</v>
      </c>
      <c r="H154" s="205">
        <v>468.661</v>
      </c>
      <c r="I154" s="206"/>
      <c r="J154" s="207">
        <f>ROUND(I154*H154,2)</f>
        <v>0</v>
      </c>
      <c r="K154" s="208"/>
      <c r="L154" s="35"/>
      <c r="M154" s="209" t="s">
        <v>1</v>
      </c>
      <c r="N154" s="210" t="s">
        <v>46</v>
      </c>
      <c r="O154" s="78"/>
      <c r="P154" s="211">
        <f>O154*H154</f>
        <v>0</v>
      </c>
      <c r="Q154" s="211">
        <v>0</v>
      </c>
      <c r="R154" s="211">
        <f>Q154*H154</f>
        <v>0</v>
      </c>
      <c r="S154" s="211">
        <v>0.23499999999999999</v>
      </c>
      <c r="T154" s="212">
        <f>S154*H154</f>
        <v>110.135335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3" t="s">
        <v>172</v>
      </c>
      <c r="AT154" s="213" t="s">
        <v>168</v>
      </c>
      <c r="AU154" s="213" t="s">
        <v>93</v>
      </c>
      <c r="AY154" s="15" t="s">
        <v>166</v>
      </c>
      <c r="BE154" s="214">
        <f>IF(N154="základná",J154,0)</f>
        <v>0</v>
      </c>
      <c r="BF154" s="214">
        <f>IF(N154="znížená",J154,0)</f>
        <v>0</v>
      </c>
      <c r="BG154" s="214">
        <f>IF(N154="zákl. prenesená",J154,0)</f>
        <v>0</v>
      </c>
      <c r="BH154" s="214">
        <f>IF(N154="zníž. prenesená",J154,0)</f>
        <v>0</v>
      </c>
      <c r="BI154" s="214">
        <f>IF(N154="nulová",J154,0)</f>
        <v>0</v>
      </c>
      <c r="BJ154" s="15" t="s">
        <v>93</v>
      </c>
      <c r="BK154" s="214">
        <f>ROUND(I154*H154,2)</f>
        <v>0</v>
      </c>
      <c r="BL154" s="15" t="s">
        <v>172</v>
      </c>
      <c r="BM154" s="213" t="s">
        <v>643</v>
      </c>
    </row>
    <row r="155" s="2" customFormat="1" ht="33" customHeight="1">
      <c r="A155" s="34"/>
      <c r="B155" s="165"/>
      <c r="C155" s="201" t="s">
        <v>227</v>
      </c>
      <c r="D155" s="201" t="s">
        <v>168</v>
      </c>
      <c r="E155" s="202" t="s">
        <v>644</v>
      </c>
      <c r="F155" s="203" t="s">
        <v>645</v>
      </c>
      <c r="G155" s="204" t="s">
        <v>182</v>
      </c>
      <c r="H155" s="205">
        <v>383.43200000000002</v>
      </c>
      <c r="I155" s="206"/>
      <c r="J155" s="207">
        <f>ROUND(I155*H155,2)</f>
        <v>0</v>
      </c>
      <c r="K155" s="208"/>
      <c r="L155" s="35"/>
      <c r="M155" s="209" t="s">
        <v>1</v>
      </c>
      <c r="N155" s="210" t="s">
        <v>46</v>
      </c>
      <c r="O155" s="78"/>
      <c r="P155" s="211">
        <f>O155*H155</f>
        <v>0</v>
      </c>
      <c r="Q155" s="211">
        <v>0</v>
      </c>
      <c r="R155" s="211">
        <f>Q155*H155</f>
        <v>0</v>
      </c>
      <c r="S155" s="211">
        <v>0.22500000000000001</v>
      </c>
      <c r="T155" s="212">
        <f>S155*H155</f>
        <v>86.272200000000012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3" t="s">
        <v>172</v>
      </c>
      <c r="AT155" s="213" t="s">
        <v>168</v>
      </c>
      <c r="AU155" s="213" t="s">
        <v>93</v>
      </c>
      <c r="AY155" s="15" t="s">
        <v>166</v>
      </c>
      <c r="BE155" s="214">
        <f>IF(N155="základná",J155,0)</f>
        <v>0</v>
      </c>
      <c r="BF155" s="214">
        <f>IF(N155="znížená",J155,0)</f>
        <v>0</v>
      </c>
      <c r="BG155" s="214">
        <f>IF(N155="zákl. prenesená",J155,0)</f>
        <v>0</v>
      </c>
      <c r="BH155" s="214">
        <f>IF(N155="zníž. prenesená",J155,0)</f>
        <v>0</v>
      </c>
      <c r="BI155" s="214">
        <f>IF(N155="nulová",J155,0)</f>
        <v>0</v>
      </c>
      <c r="BJ155" s="15" t="s">
        <v>93</v>
      </c>
      <c r="BK155" s="214">
        <f>ROUND(I155*H155,2)</f>
        <v>0</v>
      </c>
      <c r="BL155" s="15" t="s">
        <v>172</v>
      </c>
      <c r="BM155" s="213" t="s">
        <v>646</v>
      </c>
    </row>
    <row r="156" s="2" customFormat="1" ht="33" customHeight="1">
      <c r="A156" s="34"/>
      <c r="B156" s="165"/>
      <c r="C156" s="201" t="s">
        <v>231</v>
      </c>
      <c r="D156" s="201" t="s">
        <v>168</v>
      </c>
      <c r="E156" s="202" t="s">
        <v>647</v>
      </c>
      <c r="F156" s="203" t="s">
        <v>648</v>
      </c>
      <c r="G156" s="204" t="s">
        <v>182</v>
      </c>
      <c r="H156" s="205">
        <v>560.63</v>
      </c>
      <c r="I156" s="206"/>
      <c r="J156" s="207">
        <f>ROUND(I156*H156,2)</f>
        <v>0</v>
      </c>
      <c r="K156" s="208"/>
      <c r="L156" s="35"/>
      <c r="M156" s="209" t="s">
        <v>1</v>
      </c>
      <c r="N156" s="210" t="s">
        <v>46</v>
      </c>
      <c r="O156" s="78"/>
      <c r="P156" s="211">
        <f>O156*H156</f>
        <v>0</v>
      </c>
      <c r="Q156" s="211">
        <v>0</v>
      </c>
      <c r="R156" s="211">
        <f>Q156*H156</f>
        <v>0</v>
      </c>
      <c r="S156" s="211">
        <v>0.5</v>
      </c>
      <c r="T156" s="212">
        <f>S156*H156</f>
        <v>280.315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3" t="s">
        <v>172</v>
      </c>
      <c r="AT156" s="213" t="s">
        <v>168</v>
      </c>
      <c r="AU156" s="213" t="s">
        <v>93</v>
      </c>
      <c r="AY156" s="15" t="s">
        <v>166</v>
      </c>
      <c r="BE156" s="214">
        <f>IF(N156="základná",J156,0)</f>
        <v>0</v>
      </c>
      <c r="BF156" s="214">
        <f>IF(N156="znížená",J156,0)</f>
        <v>0</v>
      </c>
      <c r="BG156" s="214">
        <f>IF(N156="zákl. prenesená",J156,0)</f>
        <v>0</v>
      </c>
      <c r="BH156" s="214">
        <f>IF(N156="zníž. prenesená",J156,0)</f>
        <v>0</v>
      </c>
      <c r="BI156" s="214">
        <f>IF(N156="nulová",J156,0)</f>
        <v>0</v>
      </c>
      <c r="BJ156" s="15" t="s">
        <v>93</v>
      </c>
      <c r="BK156" s="214">
        <f>ROUND(I156*H156,2)</f>
        <v>0</v>
      </c>
      <c r="BL156" s="15" t="s">
        <v>172</v>
      </c>
      <c r="BM156" s="213" t="s">
        <v>649</v>
      </c>
    </row>
    <row r="157" s="2" customFormat="1" ht="33" customHeight="1">
      <c r="A157" s="34"/>
      <c r="B157" s="165"/>
      <c r="C157" s="201" t="s">
        <v>235</v>
      </c>
      <c r="D157" s="201" t="s">
        <v>168</v>
      </c>
      <c r="E157" s="202" t="s">
        <v>193</v>
      </c>
      <c r="F157" s="203" t="s">
        <v>194</v>
      </c>
      <c r="G157" s="204" t="s">
        <v>195</v>
      </c>
      <c r="H157" s="205">
        <v>4320</v>
      </c>
      <c r="I157" s="206"/>
      <c r="J157" s="207">
        <f>ROUND(I157*H157,2)</f>
        <v>0</v>
      </c>
      <c r="K157" s="208"/>
      <c r="L157" s="35"/>
      <c r="M157" s="209" t="s">
        <v>1</v>
      </c>
      <c r="N157" s="210" t="s">
        <v>46</v>
      </c>
      <c r="O157" s="78"/>
      <c r="P157" s="211">
        <f>O157*H157</f>
        <v>0</v>
      </c>
      <c r="Q157" s="211">
        <v>0</v>
      </c>
      <c r="R157" s="211">
        <f>Q157*H157</f>
        <v>0</v>
      </c>
      <c r="S157" s="211">
        <v>0</v>
      </c>
      <c r="T157" s="21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3" t="s">
        <v>172</v>
      </c>
      <c r="AT157" s="213" t="s">
        <v>168</v>
      </c>
      <c r="AU157" s="213" t="s">
        <v>93</v>
      </c>
      <c r="AY157" s="15" t="s">
        <v>166</v>
      </c>
      <c r="BE157" s="214">
        <f>IF(N157="základná",J157,0)</f>
        <v>0</v>
      </c>
      <c r="BF157" s="214">
        <f>IF(N157="znížená",J157,0)</f>
        <v>0</v>
      </c>
      <c r="BG157" s="214">
        <f>IF(N157="zákl. prenesená",J157,0)</f>
        <v>0</v>
      </c>
      <c r="BH157" s="214">
        <f>IF(N157="zníž. prenesená",J157,0)</f>
        <v>0</v>
      </c>
      <c r="BI157" s="214">
        <f>IF(N157="nulová",J157,0)</f>
        <v>0</v>
      </c>
      <c r="BJ157" s="15" t="s">
        <v>93</v>
      </c>
      <c r="BK157" s="214">
        <f>ROUND(I157*H157,2)</f>
        <v>0</v>
      </c>
      <c r="BL157" s="15" t="s">
        <v>172</v>
      </c>
      <c r="BM157" s="213" t="s">
        <v>650</v>
      </c>
    </row>
    <row r="158" s="2" customFormat="1" ht="33" customHeight="1">
      <c r="A158" s="34"/>
      <c r="B158" s="165"/>
      <c r="C158" s="201" t="s">
        <v>239</v>
      </c>
      <c r="D158" s="201" t="s">
        <v>168</v>
      </c>
      <c r="E158" s="202" t="s">
        <v>198</v>
      </c>
      <c r="F158" s="203" t="s">
        <v>199</v>
      </c>
      <c r="G158" s="204" t="s">
        <v>200</v>
      </c>
      <c r="H158" s="205">
        <v>180</v>
      </c>
      <c r="I158" s="206"/>
      <c r="J158" s="207">
        <f>ROUND(I158*H158,2)</f>
        <v>0</v>
      </c>
      <c r="K158" s="208"/>
      <c r="L158" s="35"/>
      <c r="M158" s="209" t="s">
        <v>1</v>
      </c>
      <c r="N158" s="210" t="s">
        <v>46</v>
      </c>
      <c r="O158" s="78"/>
      <c r="P158" s="211">
        <f>O158*H158</f>
        <v>0</v>
      </c>
      <c r="Q158" s="211">
        <v>0</v>
      </c>
      <c r="R158" s="211">
        <f>Q158*H158</f>
        <v>0</v>
      </c>
      <c r="S158" s="211">
        <v>0</v>
      </c>
      <c r="T158" s="212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3" t="s">
        <v>172</v>
      </c>
      <c r="AT158" s="213" t="s">
        <v>168</v>
      </c>
      <c r="AU158" s="213" t="s">
        <v>93</v>
      </c>
      <c r="AY158" s="15" t="s">
        <v>166</v>
      </c>
      <c r="BE158" s="214">
        <f>IF(N158="základná",J158,0)</f>
        <v>0</v>
      </c>
      <c r="BF158" s="214">
        <f>IF(N158="znížená",J158,0)</f>
        <v>0</v>
      </c>
      <c r="BG158" s="214">
        <f>IF(N158="zákl. prenesená",J158,0)</f>
        <v>0</v>
      </c>
      <c r="BH158" s="214">
        <f>IF(N158="zníž. prenesená",J158,0)</f>
        <v>0</v>
      </c>
      <c r="BI158" s="214">
        <f>IF(N158="nulová",J158,0)</f>
        <v>0</v>
      </c>
      <c r="BJ158" s="15" t="s">
        <v>93</v>
      </c>
      <c r="BK158" s="214">
        <f>ROUND(I158*H158,2)</f>
        <v>0</v>
      </c>
      <c r="BL158" s="15" t="s">
        <v>172</v>
      </c>
      <c r="BM158" s="213" t="s">
        <v>651</v>
      </c>
    </row>
    <row r="159" s="2" customFormat="1" ht="21.75" customHeight="1">
      <c r="A159" s="34"/>
      <c r="B159" s="165"/>
      <c r="C159" s="201" t="s">
        <v>243</v>
      </c>
      <c r="D159" s="201" t="s">
        <v>168</v>
      </c>
      <c r="E159" s="202" t="s">
        <v>652</v>
      </c>
      <c r="F159" s="203" t="s">
        <v>653</v>
      </c>
      <c r="G159" s="204" t="s">
        <v>284</v>
      </c>
      <c r="H159" s="205">
        <v>131</v>
      </c>
      <c r="I159" s="206"/>
      <c r="J159" s="207">
        <f>ROUND(I159*H159,2)</f>
        <v>0</v>
      </c>
      <c r="K159" s="208"/>
      <c r="L159" s="35"/>
      <c r="M159" s="209" t="s">
        <v>1</v>
      </c>
      <c r="N159" s="210" t="s">
        <v>46</v>
      </c>
      <c r="O159" s="78"/>
      <c r="P159" s="211">
        <f>O159*H159</f>
        <v>0</v>
      </c>
      <c r="Q159" s="211">
        <v>0.010120000000000001</v>
      </c>
      <c r="R159" s="211">
        <f>Q159*H159</f>
        <v>1.32572</v>
      </c>
      <c r="S159" s="211">
        <v>0</v>
      </c>
      <c r="T159" s="21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3" t="s">
        <v>172</v>
      </c>
      <c r="AT159" s="213" t="s">
        <v>168</v>
      </c>
      <c r="AU159" s="213" t="s">
        <v>93</v>
      </c>
      <c r="AY159" s="15" t="s">
        <v>166</v>
      </c>
      <c r="BE159" s="214">
        <f>IF(N159="základná",J159,0)</f>
        <v>0</v>
      </c>
      <c r="BF159" s="214">
        <f>IF(N159="znížená",J159,0)</f>
        <v>0</v>
      </c>
      <c r="BG159" s="214">
        <f>IF(N159="zákl. prenesená",J159,0)</f>
        <v>0</v>
      </c>
      <c r="BH159" s="214">
        <f>IF(N159="zníž. prenesená",J159,0)</f>
        <v>0</v>
      </c>
      <c r="BI159" s="214">
        <f>IF(N159="nulová",J159,0)</f>
        <v>0</v>
      </c>
      <c r="BJ159" s="15" t="s">
        <v>93</v>
      </c>
      <c r="BK159" s="214">
        <f>ROUND(I159*H159,2)</f>
        <v>0</v>
      </c>
      <c r="BL159" s="15" t="s">
        <v>172</v>
      </c>
      <c r="BM159" s="213" t="s">
        <v>654</v>
      </c>
    </row>
    <row r="160" s="2" customFormat="1" ht="24.15" customHeight="1">
      <c r="A160" s="34"/>
      <c r="B160" s="165"/>
      <c r="C160" s="201" t="s">
        <v>247</v>
      </c>
      <c r="D160" s="201" t="s">
        <v>168</v>
      </c>
      <c r="E160" s="202" t="s">
        <v>655</v>
      </c>
      <c r="F160" s="203" t="s">
        <v>656</v>
      </c>
      <c r="G160" s="204" t="s">
        <v>284</v>
      </c>
      <c r="H160" s="205">
        <v>13.1</v>
      </c>
      <c r="I160" s="206"/>
      <c r="J160" s="207">
        <f>ROUND(I160*H160,2)</f>
        <v>0</v>
      </c>
      <c r="K160" s="208"/>
      <c r="L160" s="35"/>
      <c r="M160" s="209" t="s">
        <v>1</v>
      </c>
      <c r="N160" s="210" t="s">
        <v>46</v>
      </c>
      <c r="O160" s="78"/>
      <c r="P160" s="211">
        <f>O160*H160</f>
        <v>0</v>
      </c>
      <c r="Q160" s="211">
        <v>0.0119965</v>
      </c>
      <c r="R160" s="211">
        <f>Q160*H160</f>
        <v>0.15715414999999999</v>
      </c>
      <c r="S160" s="211">
        <v>0</v>
      </c>
      <c r="T160" s="212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3" t="s">
        <v>172</v>
      </c>
      <c r="AT160" s="213" t="s">
        <v>168</v>
      </c>
      <c r="AU160" s="213" t="s">
        <v>93</v>
      </c>
      <c r="AY160" s="15" t="s">
        <v>166</v>
      </c>
      <c r="BE160" s="214">
        <f>IF(N160="základná",J160,0)</f>
        <v>0</v>
      </c>
      <c r="BF160" s="214">
        <f>IF(N160="znížená",J160,0)</f>
        <v>0</v>
      </c>
      <c r="BG160" s="214">
        <f>IF(N160="zákl. prenesená",J160,0)</f>
        <v>0</v>
      </c>
      <c r="BH160" s="214">
        <f>IF(N160="zníž. prenesená",J160,0)</f>
        <v>0</v>
      </c>
      <c r="BI160" s="214">
        <f>IF(N160="nulová",J160,0)</f>
        <v>0</v>
      </c>
      <c r="BJ160" s="15" t="s">
        <v>93</v>
      </c>
      <c r="BK160" s="214">
        <f>ROUND(I160*H160,2)</f>
        <v>0</v>
      </c>
      <c r="BL160" s="15" t="s">
        <v>172</v>
      </c>
      <c r="BM160" s="213" t="s">
        <v>657</v>
      </c>
    </row>
    <row r="161" s="2" customFormat="1" ht="21.75" customHeight="1">
      <c r="A161" s="34"/>
      <c r="B161" s="165"/>
      <c r="C161" s="201" t="s">
        <v>251</v>
      </c>
      <c r="D161" s="201" t="s">
        <v>168</v>
      </c>
      <c r="E161" s="202" t="s">
        <v>658</v>
      </c>
      <c r="F161" s="203" t="s">
        <v>659</v>
      </c>
      <c r="G161" s="204" t="s">
        <v>284</v>
      </c>
      <c r="H161" s="205">
        <v>21</v>
      </c>
      <c r="I161" s="206"/>
      <c r="J161" s="207">
        <f>ROUND(I161*H161,2)</f>
        <v>0</v>
      </c>
      <c r="K161" s="208"/>
      <c r="L161" s="35"/>
      <c r="M161" s="209" t="s">
        <v>1</v>
      </c>
      <c r="N161" s="210" t="s">
        <v>46</v>
      </c>
      <c r="O161" s="78"/>
      <c r="P161" s="211">
        <f>O161*H161</f>
        <v>0</v>
      </c>
      <c r="Q161" s="211">
        <v>0.059159999999999997</v>
      </c>
      <c r="R161" s="211">
        <f>Q161*H161</f>
        <v>1.2423599999999999</v>
      </c>
      <c r="S161" s="211">
        <v>0</v>
      </c>
      <c r="T161" s="21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3" t="s">
        <v>172</v>
      </c>
      <c r="AT161" s="213" t="s">
        <v>168</v>
      </c>
      <c r="AU161" s="213" t="s">
        <v>93</v>
      </c>
      <c r="AY161" s="15" t="s">
        <v>166</v>
      </c>
      <c r="BE161" s="214">
        <f>IF(N161="základná",J161,0)</f>
        <v>0</v>
      </c>
      <c r="BF161" s="214">
        <f>IF(N161="znížená",J161,0)</f>
        <v>0</v>
      </c>
      <c r="BG161" s="214">
        <f>IF(N161="zákl. prenesená",J161,0)</f>
        <v>0</v>
      </c>
      <c r="BH161" s="214">
        <f>IF(N161="zníž. prenesená",J161,0)</f>
        <v>0</v>
      </c>
      <c r="BI161" s="214">
        <f>IF(N161="nulová",J161,0)</f>
        <v>0</v>
      </c>
      <c r="BJ161" s="15" t="s">
        <v>93</v>
      </c>
      <c r="BK161" s="214">
        <f>ROUND(I161*H161,2)</f>
        <v>0</v>
      </c>
      <c r="BL161" s="15" t="s">
        <v>172</v>
      </c>
      <c r="BM161" s="213" t="s">
        <v>660</v>
      </c>
    </row>
    <row r="162" s="2" customFormat="1" ht="24.15" customHeight="1">
      <c r="A162" s="34"/>
      <c r="B162" s="165"/>
      <c r="C162" s="201" t="s">
        <v>255</v>
      </c>
      <c r="D162" s="201" t="s">
        <v>168</v>
      </c>
      <c r="E162" s="202" t="s">
        <v>661</v>
      </c>
      <c r="F162" s="203" t="s">
        <v>662</v>
      </c>
      <c r="G162" s="204" t="s">
        <v>205</v>
      </c>
      <c r="H162" s="205">
        <v>837.53599999999994</v>
      </c>
      <c r="I162" s="206"/>
      <c r="J162" s="207">
        <f>ROUND(I162*H162,2)</f>
        <v>0</v>
      </c>
      <c r="K162" s="208"/>
      <c r="L162" s="35"/>
      <c r="M162" s="209" t="s">
        <v>1</v>
      </c>
      <c r="N162" s="210" t="s">
        <v>46</v>
      </c>
      <c r="O162" s="78"/>
      <c r="P162" s="211">
        <f>O162*H162</f>
        <v>0</v>
      </c>
      <c r="Q162" s="211">
        <v>0</v>
      </c>
      <c r="R162" s="211">
        <f>Q162*H162</f>
        <v>0</v>
      </c>
      <c r="S162" s="211">
        <v>0</v>
      </c>
      <c r="T162" s="21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3" t="s">
        <v>172</v>
      </c>
      <c r="AT162" s="213" t="s">
        <v>168</v>
      </c>
      <c r="AU162" s="213" t="s">
        <v>93</v>
      </c>
      <c r="AY162" s="15" t="s">
        <v>166</v>
      </c>
      <c r="BE162" s="214">
        <f>IF(N162="základná",J162,0)</f>
        <v>0</v>
      </c>
      <c r="BF162" s="214">
        <f>IF(N162="znížená",J162,0)</f>
        <v>0</v>
      </c>
      <c r="BG162" s="214">
        <f>IF(N162="zákl. prenesená",J162,0)</f>
        <v>0</v>
      </c>
      <c r="BH162" s="214">
        <f>IF(N162="zníž. prenesená",J162,0)</f>
        <v>0</v>
      </c>
      <c r="BI162" s="214">
        <f>IF(N162="nulová",J162,0)</f>
        <v>0</v>
      </c>
      <c r="BJ162" s="15" t="s">
        <v>93</v>
      </c>
      <c r="BK162" s="214">
        <f>ROUND(I162*H162,2)</f>
        <v>0</v>
      </c>
      <c r="BL162" s="15" t="s">
        <v>172</v>
      </c>
      <c r="BM162" s="213" t="s">
        <v>663</v>
      </c>
    </row>
    <row r="163" s="2" customFormat="1" ht="33" customHeight="1">
      <c r="A163" s="34"/>
      <c r="B163" s="165"/>
      <c r="C163" s="201" t="s">
        <v>7</v>
      </c>
      <c r="D163" s="201" t="s">
        <v>168</v>
      </c>
      <c r="E163" s="202" t="s">
        <v>664</v>
      </c>
      <c r="F163" s="203" t="s">
        <v>665</v>
      </c>
      <c r="G163" s="204" t="s">
        <v>205</v>
      </c>
      <c r="H163" s="205">
        <v>160.261</v>
      </c>
      <c r="I163" s="206"/>
      <c r="J163" s="207">
        <f>ROUND(I163*H163,2)</f>
        <v>0</v>
      </c>
      <c r="K163" s="208"/>
      <c r="L163" s="35"/>
      <c r="M163" s="209" t="s">
        <v>1</v>
      </c>
      <c r="N163" s="210" t="s">
        <v>46</v>
      </c>
      <c r="O163" s="78"/>
      <c r="P163" s="211">
        <f>O163*H163</f>
        <v>0</v>
      </c>
      <c r="Q163" s="211">
        <v>0</v>
      </c>
      <c r="R163" s="211">
        <f>Q163*H163</f>
        <v>0</v>
      </c>
      <c r="S163" s="211">
        <v>0</v>
      </c>
      <c r="T163" s="212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3" t="s">
        <v>172</v>
      </c>
      <c r="AT163" s="213" t="s">
        <v>168</v>
      </c>
      <c r="AU163" s="213" t="s">
        <v>93</v>
      </c>
      <c r="AY163" s="15" t="s">
        <v>166</v>
      </c>
      <c r="BE163" s="214">
        <f>IF(N163="základná",J163,0)</f>
        <v>0</v>
      </c>
      <c r="BF163" s="214">
        <f>IF(N163="znížená",J163,0)</f>
        <v>0</v>
      </c>
      <c r="BG163" s="214">
        <f>IF(N163="zákl. prenesená",J163,0)</f>
        <v>0</v>
      </c>
      <c r="BH163" s="214">
        <f>IF(N163="zníž. prenesená",J163,0)</f>
        <v>0</v>
      </c>
      <c r="BI163" s="214">
        <f>IF(N163="nulová",J163,0)</f>
        <v>0</v>
      </c>
      <c r="BJ163" s="15" t="s">
        <v>93</v>
      </c>
      <c r="BK163" s="214">
        <f>ROUND(I163*H163,2)</f>
        <v>0</v>
      </c>
      <c r="BL163" s="15" t="s">
        <v>172</v>
      </c>
      <c r="BM163" s="213" t="s">
        <v>666</v>
      </c>
    </row>
    <row r="164" s="2" customFormat="1" ht="16.5" customHeight="1">
      <c r="A164" s="34"/>
      <c r="B164" s="165"/>
      <c r="C164" s="201" t="s">
        <v>264</v>
      </c>
      <c r="D164" s="201" t="s">
        <v>168</v>
      </c>
      <c r="E164" s="202" t="s">
        <v>212</v>
      </c>
      <c r="F164" s="203" t="s">
        <v>213</v>
      </c>
      <c r="G164" s="204" t="s">
        <v>205</v>
      </c>
      <c r="H164" s="205">
        <v>476.42399999999998</v>
      </c>
      <c r="I164" s="206"/>
      <c r="J164" s="207">
        <f>ROUND(I164*H164,2)</f>
        <v>0</v>
      </c>
      <c r="K164" s="208"/>
      <c r="L164" s="35"/>
      <c r="M164" s="209" t="s">
        <v>1</v>
      </c>
      <c r="N164" s="210" t="s">
        <v>46</v>
      </c>
      <c r="O164" s="78"/>
      <c r="P164" s="211">
        <f>O164*H164</f>
        <v>0</v>
      </c>
      <c r="Q164" s="211">
        <v>0</v>
      </c>
      <c r="R164" s="211">
        <f>Q164*H164</f>
        <v>0</v>
      </c>
      <c r="S164" s="211">
        <v>0</v>
      </c>
      <c r="T164" s="212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3" t="s">
        <v>172</v>
      </c>
      <c r="AT164" s="213" t="s">
        <v>168</v>
      </c>
      <c r="AU164" s="213" t="s">
        <v>93</v>
      </c>
      <c r="AY164" s="15" t="s">
        <v>166</v>
      </c>
      <c r="BE164" s="214">
        <f>IF(N164="základná",J164,0)</f>
        <v>0</v>
      </c>
      <c r="BF164" s="214">
        <f>IF(N164="znížená",J164,0)</f>
        <v>0</v>
      </c>
      <c r="BG164" s="214">
        <f>IF(N164="zákl. prenesená",J164,0)</f>
        <v>0</v>
      </c>
      <c r="BH164" s="214">
        <f>IF(N164="zníž. prenesená",J164,0)</f>
        <v>0</v>
      </c>
      <c r="BI164" s="214">
        <f>IF(N164="nulová",J164,0)</f>
        <v>0</v>
      </c>
      <c r="BJ164" s="15" t="s">
        <v>93</v>
      </c>
      <c r="BK164" s="214">
        <f>ROUND(I164*H164,2)</f>
        <v>0</v>
      </c>
      <c r="BL164" s="15" t="s">
        <v>172</v>
      </c>
      <c r="BM164" s="213" t="s">
        <v>667</v>
      </c>
    </row>
    <row r="165" s="2" customFormat="1" ht="24.15" customHeight="1">
      <c r="A165" s="34"/>
      <c r="B165" s="165"/>
      <c r="C165" s="201" t="s">
        <v>268</v>
      </c>
      <c r="D165" s="201" t="s">
        <v>168</v>
      </c>
      <c r="E165" s="202" t="s">
        <v>216</v>
      </c>
      <c r="F165" s="203" t="s">
        <v>217</v>
      </c>
      <c r="G165" s="204" t="s">
        <v>205</v>
      </c>
      <c r="H165" s="205">
        <v>476.42399999999998</v>
      </c>
      <c r="I165" s="206"/>
      <c r="J165" s="207">
        <f>ROUND(I165*H165,2)</f>
        <v>0</v>
      </c>
      <c r="K165" s="208"/>
      <c r="L165" s="35"/>
      <c r="M165" s="209" t="s">
        <v>1</v>
      </c>
      <c r="N165" s="210" t="s">
        <v>46</v>
      </c>
      <c r="O165" s="78"/>
      <c r="P165" s="211">
        <f>O165*H165</f>
        <v>0</v>
      </c>
      <c r="Q165" s="211">
        <v>0</v>
      </c>
      <c r="R165" s="211">
        <f>Q165*H165</f>
        <v>0</v>
      </c>
      <c r="S165" s="211">
        <v>0</v>
      </c>
      <c r="T165" s="212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13" t="s">
        <v>172</v>
      </c>
      <c r="AT165" s="213" t="s">
        <v>168</v>
      </c>
      <c r="AU165" s="213" t="s">
        <v>93</v>
      </c>
      <c r="AY165" s="15" t="s">
        <v>166</v>
      </c>
      <c r="BE165" s="214">
        <f>IF(N165="základná",J165,0)</f>
        <v>0</v>
      </c>
      <c r="BF165" s="214">
        <f>IF(N165="znížená",J165,0)</f>
        <v>0</v>
      </c>
      <c r="BG165" s="214">
        <f>IF(N165="zákl. prenesená",J165,0)</f>
        <v>0</v>
      </c>
      <c r="BH165" s="214">
        <f>IF(N165="zníž. prenesená",J165,0)</f>
        <v>0</v>
      </c>
      <c r="BI165" s="214">
        <f>IF(N165="nulová",J165,0)</f>
        <v>0</v>
      </c>
      <c r="BJ165" s="15" t="s">
        <v>93</v>
      </c>
      <c r="BK165" s="214">
        <f>ROUND(I165*H165,2)</f>
        <v>0</v>
      </c>
      <c r="BL165" s="15" t="s">
        <v>172</v>
      </c>
      <c r="BM165" s="213" t="s">
        <v>668</v>
      </c>
    </row>
    <row r="166" s="2" customFormat="1" ht="16.5" customHeight="1">
      <c r="A166" s="34"/>
      <c r="B166" s="165"/>
      <c r="C166" s="201" t="s">
        <v>272</v>
      </c>
      <c r="D166" s="201" t="s">
        <v>168</v>
      </c>
      <c r="E166" s="202" t="s">
        <v>220</v>
      </c>
      <c r="F166" s="203" t="s">
        <v>221</v>
      </c>
      <c r="G166" s="204" t="s">
        <v>205</v>
      </c>
      <c r="H166" s="205">
        <v>204.18199999999999</v>
      </c>
      <c r="I166" s="206"/>
      <c r="J166" s="207">
        <f>ROUND(I166*H166,2)</f>
        <v>0</v>
      </c>
      <c r="K166" s="208"/>
      <c r="L166" s="35"/>
      <c r="M166" s="209" t="s">
        <v>1</v>
      </c>
      <c r="N166" s="210" t="s">
        <v>46</v>
      </c>
      <c r="O166" s="78"/>
      <c r="P166" s="211">
        <f>O166*H166</f>
        <v>0</v>
      </c>
      <c r="Q166" s="211">
        <v>0</v>
      </c>
      <c r="R166" s="211">
        <f>Q166*H166</f>
        <v>0</v>
      </c>
      <c r="S166" s="211">
        <v>0</v>
      </c>
      <c r="T166" s="212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13" t="s">
        <v>172</v>
      </c>
      <c r="AT166" s="213" t="s">
        <v>168</v>
      </c>
      <c r="AU166" s="213" t="s">
        <v>93</v>
      </c>
      <c r="AY166" s="15" t="s">
        <v>166</v>
      </c>
      <c r="BE166" s="214">
        <f>IF(N166="základná",J166,0)</f>
        <v>0</v>
      </c>
      <c r="BF166" s="214">
        <f>IF(N166="znížená",J166,0)</f>
        <v>0</v>
      </c>
      <c r="BG166" s="214">
        <f>IF(N166="zákl. prenesená",J166,0)</f>
        <v>0</v>
      </c>
      <c r="BH166" s="214">
        <f>IF(N166="zníž. prenesená",J166,0)</f>
        <v>0</v>
      </c>
      <c r="BI166" s="214">
        <f>IF(N166="nulová",J166,0)</f>
        <v>0</v>
      </c>
      <c r="BJ166" s="15" t="s">
        <v>93</v>
      </c>
      <c r="BK166" s="214">
        <f>ROUND(I166*H166,2)</f>
        <v>0</v>
      </c>
      <c r="BL166" s="15" t="s">
        <v>172</v>
      </c>
      <c r="BM166" s="213" t="s">
        <v>669</v>
      </c>
    </row>
    <row r="167" s="2" customFormat="1" ht="24.15" customHeight="1">
      <c r="A167" s="34"/>
      <c r="B167" s="165"/>
      <c r="C167" s="201" t="s">
        <v>276</v>
      </c>
      <c r="D167" s="201" t="s">
        <v>168</v>
      </c>
      <c r="E167" s="202" t="s">
        <v>224</v>
      </c>
      <c r="F167" s="203" t="s">
        <v>225</v>
      </c>
      <c r="G167" s="204" t="s">
        <v>205</v>
      </c>
      <c r="H167" s="205">
        <v>204.18199999999999</v>
      </c>
      <c r="I167" s="206"/>
      <c r="J167" s="207">
        <f>ROUND(I167*H167,2)</f>
        <v>0</v>
      </c>
      <c r="K167" s="208"/>
      <c r="L167" s="35"/>
      <c r="M167" s="209" t="s">
        <v>1</v>
      </c>
      <c r="N167" s="210" t="s">
        <v>46</v>
      </c>
      <c r="O167" s="78"/>
      <c r="P167" s="211">
        <f>O167*H167</f>
        <v>0</v>
      </c>
      <c r="Q167" s="211">
        <v>0</v>
      </c>
      <c r="R167" s="211">
        <f>Q167*H167</f>
        <v>0</v>
      </c>
      <c r="S167" s="211">
        <v>0</v>
      </c>
      <c r="T167" s="212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13" t="s">
        <v>172</v>
      </c>
      <c r="AT167" s="213" t="s">
        <v>168</v>
      </c>
      <c r="AU167" s="213" t="s">
        <v>93</v>
      </c>
      <c r="AY167" s="15" t="s">
        <v>166</v>
      </c>
      <c r="BE167" s="214">
        <f>IF(N167="základná",J167,0)</f>
        <v>0</v>
      </c>
      <c r="BF167" s="214">
        <f>IF(N167="znížená",J167,0)</f>
        <v>0</v>
      </c>
      <c r="BG167" s="214">
        <f>IF(N167="zákl. prenesená",J167,0)</f>
        <v>0</v>
      </c>
      <c r="BH167" s="214">
        <f>IF(N167="zníž. prenesená",J167,0)</f>
        <v>0</v>
      </c>
      <c r="BI167" s="214">
        <f>IF(N167="nulová",J167,0)</f>
        <v>0</v>
      </c>
      <c r="BJ167" s="15" t="s">
        <v>93</v>
      </c>
      <c r="BK167" s="214">
        <f>ROUND(I167*H167,2)</f>
        <v>0</v>
      </c>
      <c r="BL167" s="15" t="s">
        <v>172</v>
      </c>
      <c r="BM167" s="213" t="s">
        <v>670</v>
      </c>
    </row>
    <row r="168" s="2" customFormat="1" ht="21.75" customHeight="1">
      <c r="A168" s="34"/>
      <c r="B168" s="165"/>
      <c r="C168" s="201" t="s">
        <v>281</v>
      </c>
      <c r="D168" s="201" t="s">
        <v>168</v>
      </c>
      <c r="E168" s="202" t="s">
        <v>671</v>
      </c>
      <c r="F168" s="203" t="s">
        <v>672</v>
      </c>
      <c r="G168" s="204" t="s">
        <v>205</v>
      </c>
      <c r="H168" s="205">
        <v>11.981999999999999</v>
      </c>
      <c r="I168" s="206"/>
      <c r="J168" s="207">
        <f>ROUND(I168*H168,2)</f>
        <v>0</v>
      </c>
      <c r="K168" s="208"/>
      <c r="L168" s="35"/>
      <c r="M168" s="209" t="s">
        <v>1</v>
      </c>
      <c r="N168" s="210" t="s">
        <v>46</v>
      </c>
      <c r="O168" s="78"/>
      <c r="P168" s="211">
        <f>O168*H168</f>
        <v>0</v>
      </c>
      <c r="Q168" s="211">
        <v>0</v>
      </c>
      <c r="R168" s="211">
        <f>Q168*H168</f>
        <v>0</v>
      </c>
      <c r="S168" s="211">
        <v>0</v>
      </c>
      <c r="T168" s="212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13" t="s">
        <v>172</v>
      </c>
      <c r="AT168" s="213" t="s">
        <v>168</v>
      </c>
      <c r="AU168" s="213" t="s">
        <v>93</v>
      </c>
      <c r="AY168" s="15" t="s">
        <v>166</v>
      </c>
      <c r="BE168" s="214">
        <f>IF(N168="základná",J168,0)</f>
        <v>0</v>
      </c>
      <c r="BF168" s="214">
        <f>IF(N168="znížená",J168,0)</f>
        <v>0</v>
      </c>
      <c r="BG168" s="214">
        <f>IF(N168="zákl. prenesená",J168,0)</f>
        <v>0</v>
      </c>
      <c r="BH168" s="214">
        <f>IF(N168="zníž. prenesená",J168,0)</f>
        <v>0</v>
      </c>
      <c r="BI168" s="214">
        <f>IF(N168="nulová",J168,0)</f>
        <v>0</v>
      </c>
      <c r="BJ168" s="15" t="s">
        <v>93</v>
      </c>
      <c r="BK168" s="214">
        <f>ROUND(I168*H168,2)</f>
        <v>0</v>
      </c>
      <c r="BL168" s="15" t="s">
        <v>172</v>
      </c>
      <c r="BM168" s="213" t="s">
        <v>673</v>
      </c>
    </row>
    <row r="169" s="2" customFormat="1" ht="37.8" customHeight="1">
      <c r="A169" s="34"/>
      <c r="B169" s="165"/>
      <c r="C169" s="201" t="s">
        <v>286</v>
      </c>
      <c r="D169" s="201" t="s">
        <v>168</v>
      </c>
      <c r="E169" s="202" t="s">
        <v>674</v>
      </c>
      <c r="F169" s="203" t="s">
        <v>675</v>
      </c>
      <c r="G169" s="204" t="s">
        <v>205</v>
      </c>
      <c r="H169" s="205">
        <v>11.981999999999999</v>
      </c>
      <c r="I169" s="206"/>
      <c r="J169" s="207">
        <f>ROUND(I169*H169,2)</f>
        <v>0</v>
      </c>
      <c r="K169" s="208"/>
      <c r="L169" s="35"/>
      <c r="M169" s="209" t="s">
        <v>1</v>
      </c>
      <c r="N169" s="210" t="s">
        <v>46</v>
      </c>
      <c r="O169" s="78"/>
      <c r="P169" s="211">
        <f>O169*H169</f>
        <v>0</v>
      </c>
      <c r="Q169" s="211">
        <v>0</v>
      </c>
      <c r="R169" s="211">
        <f>Q169*H169</f>
        <v>0</v>
      </c>
      <c r="S169" s="211">
        <v>0</v>
      </c>
      <c r="T169" s="212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13" t="s">
        <v>172</v>
      </c>
      <c r="AT169" s="213" t="s">
        <v>168</v>
      </c>
      <c r="AU169" s="213" t="s">
        <v>93</v>
      </c>
      <c r="AY169" s="15" t="s">
        <v>166</v>
      </c>
      <c r="BE169" s="214">
        <f>IF(N169="základná",J169,0)</f>
        <v>0</v>
      </c>
      <c r="BF169" s="214">
        <f>IF(N169="znížená",J169,0)</f>
        <v>0</v>
      </c>
      <c r="BG169" s="214">
        <f>IF(N169="zákl. prenesená",J169,0)</f>
        <v>0</v>
      </c>
      <c r="BH169" s="214">
        <f>IF(N169="zníž. prenesená",J169,0)</f>
        <v>0</v>
      </c>
      <c r="BI169" s="214">
        <f>IF(N169="nulová",J169,0)</f>
        <v>0</v>
      </c>
      <c r="BJ169" s="15" t="s">
        <v>93</v>
      </c>
      <c r="BK169" s="214">
        <f>ROUND(I169*H169,2)</f>
        <v>0</v>
      </c>
      <c r="BL169" s="15" t="s">
        <v>172</v>
      </c>
      <c r="BM169" s="213" t="s">
        <v>676</v>
      </c>
    </row>
    <row r="170" s="2" customFormat="1" ht="16.5" customHeight="1">
      <c r="A170" s="34"/>
      <c r="B170" s="165"/>
      <c r="C170" s="201" t="s">
        <v>290</v>
      </c>
      <c r="D170" s="201" t="s">
        <v>168</v>
      </c>
      <c r="E170" s="202" t="s">
        <v>677</v>
      </c>
      <c r="F170" s="203" t="s">
        <v>678</v>
      </c>
      <c r="G170" s="204" t="s">
        <v>205</v>
      </c>
      <c r="H170" s="205">
        <v>657.18100000000004</v>
      </c>
      <c r="I170" s="206"/>
      <c r="J170" s="207">
        <f>ROUND(I170*H170,2)</f>
        <v>0</v>
      </c>
      <c r="K170" s="208"/>
      <c r="L170" s="35"/>
      <c r="M170" s="209" t="s">
        <v>1</v>
      </c>
      <c r="N170" s="210" t="s">
        <v>46</v>
      </c>
      <c r="O170" s="78"/>
      <c r="P170" s="211">
        <f>O170*H170</f>
        <v>0</v>
      </c>
      <c r="Q170" s="211">
        <v>0</v>
      </c>
      <c r="R170" s="211">
        <f>Q170*H170</f>
        <v>0</v>
      </c>
      <c r="S170" s="211">
        <v>0</v>
      </c>
      <c r="T170" s="212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213" t="s">
        <v>172</v>
      </c>
      <c r="AT170" s="213" t="s">
        <v>168</v>
      </c>
      <c r="AU170" s="213" t="s">
        <v>93</v>
      </c>
      <c r="AY170" s="15" t="s">
        <v>166</v>
      </c>
      <c r="BE170" s="214">
        <f>IF(N170="základná",J170,0)</f>
        <v>0</v>
      </c>
      <c r="BF170" s="214">
        <f>IF(N170="znížená",J170,0)</f>
        <v>0</v>
      </c>
      <c r="BG170" s="214">
        <f>IF(N170="zákl. prenesená",J170,0)</f>
        <v>0</v>
      </c>
      <c r="BH170" s="214">
        <f>IF(N170="zníž. prenesená",J170,0)</f>
        <v>0</v>
      </c>
      <c r="BI170" s="214">
        <f>IF(N170="nulová",J170,0)</f>
        <v>0</v>
      </c>
      <c r="BJ170" s="15" t="s">
        <v>93</v>
      </c>
      <c r="BK170" s="214">
        <f>ROUND(I170*H170,2)</f>
        <v>0</v>
      </c>
      <c r="BL170" s="15" t="s">
        <v>172</v>
      </c>
      <c r="BM170" s="213" t="s">
        <v>679</v>
      </c>
    </row>
    <row r="171" s="2" customFormat="1" ht="24.15" customHeight="1">
      <c r="A171" s="34"/>
      <c r="B171" s="165"/>
      <c r="C171" s="201" t="s">
        <v>295</v>
      </c>
      <c r="D171" s="201" t="s">
        <v>168</v>
      </c>
      <c r="E171" s="202" t="s">
        <v>680</v>
      </c>
      <c r="F171" s="203" t="s">
        <v>681</v>
      </c>
      <c r="G171" s="204" t="s">
        <v>205</v>
      </c>
      <c r="H171" s="205">
        <v>2389.6350000000002</v>
      </c>
      <c r="I171" s="206"/>
      <c r="J171" s="207">
        <f>ROUND(I171*H171,2)</f>
        <v>0</v>
      </c>
      <c r="K171" s="208"/>
      <c r="L171" s="35"/>
      <c r="M171" s="209" t="s">
        <v>1</v>
      </c>
      <c r="N171" s="210" t="s">
        <v>46</v>
      </c>
      <c r="O171" s="78"/>
      <c r="P171" s="211">
        <f>O171*H171</f>
        <v>0</v>
      </c>
      <c r="Q171" s="211">
        <v>0</v>
      </c>
      <c r="R171" s="211">
        <f>Q171*H171</f>
        <v>0</v>
      </c>
      <c r="S171" s="211">
        <v>0</v>
      </c>
      <c r="T171" s="212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13" t="s">
        <v>172</v>
      </c>
      <c r="AT171" s="213" t="s">
        <v>168</v>
      </c>
      <c r="AU171" s="213" t="s">
        <v>93</v>
      </c>
      <c r="AY171" s="15" t="s">
        <v>166</v>
      </c>
      <c r="BE171" s="214">
        <f>IF(N171="základná",J171,0)</f>
        <v>0</v>
      </c>
      <c r="BF171" s="214">
        <f>IF(N171="znížená",J171,0)</f>
        <v>0</v>
      </c>
      <c r="BG171" s="214">
        <f>IF(N171="zákl. prenesená",J171,0)</f>
        <v>0</v>
      </c>
      <c r="BH171" s="214">
        <f>IF(N171="zníž. prenesená",J171,0)</f>
        <v>0</v>
      </c>
      <c r="BI171" s="214">
        <f>IF(N171="nulová",J171,0)</f>
        <v>0</v>
      </c>
      <c r="BJ171" s="15" t="s">
        <v>93</v>
      </c>
      <c r="BK171" s="214">
        <f>ROUND(I171*H171,2)</f>
        <v>0</v>
      </c>
      <c r="BL171" s="15" t="s">
        <v>172</v>
      </c>
      <c r="BM171" s="213" t="s">
        <v>682</v>
      </c>
    </row>
    <row r="172" s="2" customFormat="1" ht="37.8" customHeight="1">
      <c r="A172" s="34"/>
      <c r="B172" s="165"/>
      <c r="C172" s="201" t="s">
        <v>299</v>
      </c>
      <c r="D172" s="201" t="s">
        <v>168</v>
      </c>
      <c r="E172" s="202" t="s">
        <v>683</v>
      </c>
      <c r="F172" s="203" t="s">
        <v>684</v>
      </c>
      <c r="G172" s="204" t="s">
        <v>205</v>
      </c>
      <c r="H172" s="205">
        <v>3046.8159999999998</v>
      </c>
      <c r="I172" s="206"/>
      <c r="J172" s="207">
        <f>ROUND(I172*H172,2)</f>
        <v>0</v>
      </c>
      <c r="K172" s="208"/>
      <c r="L172" s="35"/>
      <c r="M172" s="209" t="s">
        <v>1</v>
      </c>
      <c r="N172" s="210" t="s">
        <v>46</v>
      </c>
      <c r="O172" s="78"/>
      <c r="P172" s="211">
        <f>O172*H172</f>
        <v>0</v>
      </c>
      <c r="Q172" s="211">
        <v>0</v>
      </c>
      <c r="R172" s="211">
        <f>Q172*H172</f>
        <v>0</v>
      </c>
      <c r="S172" s="211">
        <v>0</v>
      </c>
      <c r="T172" s="212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213" t="s">
        <v>172</v>
      </c>
      <c r="AT172" s="213" t="s">
        <v>168</v>
      </c>
      <c r="AU172" s="213" t="s">
        <v>93</v>
      </c>
      <c r="AY172" s="15" t="s">
        <v>166</v>
      </c>
      <c r="BE172" s="214">
        <f>IF(N172="základná",J172,0)</f>
        <v>0</v>
      </c>
      <c r="BF172" s="214">
        <f>IF(N172="znížená",J172,0)</f>
        <v>0</v>
      </c>
      <c r="BG172" s="214">
        <f>IF(N172="zákl. prenesená",J172,0)</f>
        <v>0</v>
      </c>
      <c r="BH172" s="214">
        <f>IF(N172="zníž. prenesená",J172,0)</f>
        <v>0</v>
      </c>
      <c r="BI172" s="214">
        <f>IF(N172="nulová",J172,0)</f>
        <v>0</v>
      </c>
      <c r="BJ172" s="15" t="s">
        <v>93</v>
      </c>
      <c r="BK172" s="214">
        <f>ROUND(I172*H172,2)</f>
        <v>0</v>
      </c>
      <c r="BL172" s="15" t="s">
        <v>172</v>
      </c>
      <c r="BM172" s="213" t="s">
        <v>685</v>
      </c>
    </row>
    <row r="173" s="2" customFormat="1" ht="21.75" customHeight="1">
      <c r="A173" s="34"/>
      <c r="B173" s="165"/>
      <c r="C173" s="201" t="s">
        <v>303</v>
      </c>
      <c r="D173" s="201" t="s">
        <v>168</v>
      </c>
      <c r="E173" s="202" t="s">
        <v>686</v>
      </c>
      <c r="F173" s="203" t="s">
        <v>687</v>
      </c>
      <c r="G173" s="204" t="s">
        <v>205</v>
      </c>
      <c r="H173" s="205">
        <v>5.1349999999999998</v>
      </c>
      <c r="I173" s="206"/>
      <c r="J173" s="207">
        <f>ROUND(I173*H173,2)</f>
        <v>0</v>
      </c>
      <c r="K173" s="208"/>
      <c r="L173" s="35"/>
      <c r="M173" s="209" t="s">
        <v>1</v>
      </c>
      <c r="N173" s="210" t="s">
        <v>46</v>
      </c>
      <c r="O173" s="78"/>
      <c r="P173" s="211">
        <f>O173*H173</f>
        <v>0</v>
      </c>
      <c r="Q173" s="211">
        <v>0</v>
      </c>
      <c r="R173" s="211">
        <f>Q173*H173</f>
        <v>0</v>
      </c>
      <c r="S173" s="211">
        <v>0</v>
      </c>
      <c r="T173" s="212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13" t="s">
        <v>172</v>
      </c>
      <c r="AT173" s="213" t="s">
        <v>168</v>
      </c>
      <c r="AU173" s="213" t="s">
        <v>93</v>
      </c>
      <c r="AY173" s="15" t="s">
        <v>166</v>
      </c>
      <c r="BE173" s="214">
        <f>IF(N173="základná",J173,0)</f>
        <v>0</v>
      </c>
      <c r="BF173" s="214">
        <f>IF(N173="znížená",J173,0)</f>
        <v>0</v>
      </c>
      <c r="BG173" s="214">
        <f>IF(N173="zákl. prenesená",J173,0)</f>
        <v>0</v>
      </c>
      <c r="BH173" s="214">
        <f>IF(N173="zníž. prenesená",J173,0)</f>
        <v>0</v>
      </c>
      <c r="BI173" s="214">
        <f>IF(N173="nulová",J173,0)</f>
        <v>0</v>
      </c>
      <c r="BJ173" s="15" t="s">
        <v>93</v>
      </c>
      <c r="BK173" s="214">
        <f>ROUND(I173*H173,2)</f>
        <v>0</v>
      </c>
      <c r="BL173" s="15" t="s">
        <v>172</v>
      </c>
      <c r="BM173" s="213" t="s">
        <v>688</v>
      </c>
    </row>
    <row r="174" s="2" customFormat="1" ht="37.8" customHeight="1">
      <c r="A174" s="34"/>
      <c r="B174" s="165"/>
      <c r="C174" s="201" t="s">
        <v>307</v>
      </c>
      <c r="D174" s="201" t="s">
        <v>168</v>
      </c>
      <c r="E174" s="202" t="s">
        <v>689</v>
      </c>
      <c r="F174" s="203" t="s">
        <v>690</v>
      </c>
      <c r="G174" s="204" t="s">
        <v>205</v>
      </c>
      <c r="H174" s="205">
        <v>5.1349999999999998</v>
      </c>
      <c r="I174" s="206"/>
      <c r="J174" s="207">
        <f>ROUND(I174*H174,2)</f>
        <v>0</v>
      </c>
      <c r="K174" s="208"/>
      <c r="L174" s="35"/>
      <c r="M174" s="209" t="s">
        <v>1</v>
      </c>
      <c r="N174" s="210" t="s">
        <v>46</v>
      </c>
      <c r="O174" s="78"/>
      <c r="P174" s="211">
        <f>O174*H174</f>
        <v>0</v>
      </c>
      <c r="Q174" s="211">
        <v>0</v>
      </c>
      <c r="R174" s="211">
        <f>Q174*H174</f>
        <v>0</v>
      </c>
      <c r="S174" s="211">
        <v>0</v>
      </c>
      <c r="T174" s="212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13" t="s">
        <v>172</v>
      </c>
      <c r="AT174" s="213" t="s">
        <v>168</v>
      </c>
      <c r="AU174" s="213" t="s">
        <v>93</v>
      </c>
      <c r="AY174" s="15" t="s">
        <v>166</v>
      </c>
      <c r="BE174" s="214">
        <f>IF(N174="základná",J174,0)</f>
        <v>0</v>
      </c>
      <c r="BF174" s="214">
        <f>IF(N174="znížená",J174,0)</f>
        <v>0</v>
      </c>
      <c r="BG174" s="214">
        <f>IF(N174="zákl. prenesená",J174,0)</f>
        <v>0</v>
      </c>
      <c r="BH174" s="214">
        <f>IF(N174="zníž. prenesená",J174,0)</f>
        <v>0</v>
      </c>
      <c r="BI174" s="214">
        <f>IF(N174="nulová",J174,0)</f>
        <v>0</v>
      </c>
      <c r="BJ174" s="15" t="s">
        <v>93</v>
      </c>
      <c r="BK174" s="214">
        <f>ROUND(I174*H174,2)</f>
        <v>0</v>
      </c>
      <c r="BL174" s="15" t="s">
        <v>172</v>
      </c>
      <c r="BM174" s="213" t="s">
        <v>691</v>
      </c>
    </row>
    <row r="175" s="2" customFormat="1" ht="21.75" customHeight="1">
      <c r="A175" s="34"/>
      <c r="B175" s="165"/>
      <c r="C175" s="201" t="s">
        <v>312</v>
      </c>
      <c r="D175" s="201" t="s">
        <v>168</v>
      </c>
      <c r="E175" s="202" t="s">
        <v>692</v>
      </c>
      <c r="F175" s="203" t="s">
        <v>693</v>
      </c>
      <c r="G175" s="204" t="s">
        <v>205</v>
      </c>
      <c r="H175" s="205">
        <v>281.649</v>
      </c>
      <c r="I175" s="206"/>
      <c r="J175" s="207">
        <f>ROUND(I175*H175,2)</f>
        <v>0</v>
      </c>
      <c r="K175" s="208"/>
      <c r="L175" s="35"/>
      <c r="M175" s="209" t="s">
        <v>1</v>
      </c>
      <c r="N175" s="210" t="s">
        <v>46</v>
      </c>
      <c r="O175" s="78"/>
      <c r="P175" s="211">
        <f>O175*H175</f>
        <v>0</v>
      </c>
      <c r="Q175" s="211">
        <v>0</v>
      </c>
      <c r="R175" s="211">
        <f>Q175*H175</f>
        <v>0</v>
      </c>
      <c r="S175" s="211">
        <v>0</v>
      </c>
      <c r="T175" s="212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13" t="s">
        <v>172</v>
      </c>
      <c r="AT175" s="213" t="s">
        <v>168</v>
      </c>
      <c r="AU175" s="213" t="s">
        <v>93</v>
      </c>
      <c r="AY175" s="15" t="s">
        <v>166</v>
      </c>
      <c r="BE175" s="214">
        <f>IF(N175="základná",J175,0)</f>
        <v>0</v>
      </c>
      <c r="BF175" s="214">
        <f>IF(N175="znížená",J175,0)</f>
        <v>0</v>
      </c>
      <c r="BG175" s="214">
        <f>IF(N175="zákl. prenesená",J175,0)</f>
        <v>0</v>
      </c>
      <c r="BH175" s="214">
        <f>IF(N175="zníž. prenesená",J175,0)</f>
        <v>0</v>
      </c>
      <c r="BI175" s="214">
        <f>IF(N175="nulová",J175,0)</f>
        <v>0</v>
      </c>
      <c r="BJ175" s="15" t="s">
        <v>93</v>
      </c>
      <c r="BK175" s="214">
        <f>ROUND(I175*H175,2)</f>
        <v>0</v>
      </c>
      <c r="BL175" s="15" t="s">
        <v>172</v>
      </c>
      <c r="BM175" s="213" t="s">
        <v>694</v>
      </c>
    </row>
    <row r="176" s="2" customFormat="1" ht="24.15" customHeight="1">
      <c r="A176" s="34"/>
      <c r="B176" s="165"/>
      <c r="C176" s="201" t="s">
        <v>316</v>
      </c>
      <c r="D176" s="201" t="s">
        <v>168</v>
      </c>
      <c r="E176" s="202" t="s">
        <v>695</v>
      </c>
      <c r="F176" s="203" t="s">
        <v>696</v>
      </c>
      <c r="G176" s="204" t="s">
        <v>205</v>
      </c>
      <c r="H176" s="205">
        <v>1024.1289999999999</v>
      </c>
      <c r="I176" s="206"/>
      <c r="J176" s="207">
        <f>ROUND(I176*H176,2)</f>
        <v>0</v>
      </c>
      <c r="K176" s="208"/>
      <c r="L176" s="35"/>
      <c r="M176" s="209" t="s">
        <v>1</v>
      </c>
      <c r="N176" s="210" t="s">
        <v>46</v>
      </c>
      <c r="O176" s="78"/>
      <c r="P176" s="211">
        <f>O176*H176</f>
        <v>0</v>
      </c>
      <c r="Q176" s="211">
        <v>0</v>
      </c>
      <c r="R176" s="211">
        <f>Q176*H176</f>
        <v>0</v>
      </c>
      <c r="S176" s="211">
        <v>0</v>
      </c>
      <c r="T176" s="212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13" t="s">
        <v>172</v>
      </c>
      <c r="AT176" s="213" t="s">
        <v>168</v>
      </c>
      <c r="AU176" s="213" t="s">
        <v>93</v>
      </c>
      <c r="AY176" s="15" t="s">
        <v>166</v>
      </c>
      <c r="BE176" s="214">
        <f>IF(N176="základná",J176,0)</f>
        <v>0</v>
      </c>
      <c r="BF176" s="214">
        <f>IF(N176="znížená",J176,0)</f>
        <v>0</v>
      </c>
      <c r="BG176" s="214">
        <f>IF(N176="zákl. prenesená",J176,0)</f>
        <v>0</v>
      </c>
      <c r="BH176" s="214">
        <f>IF(N176="zníž. prenesená",J176,0)</f>
        <v>0</v>
      </c>
      <c r="BI176" s="214">
        <f>IF(N176="nulová",J176,0)</f>
        <v>0</v>
      </c>
      <c r="BJ176" s="15" t="s">
        <v>93</v>
      </c>
      <c r="BK176" s="214">
        <f>ROUND(I176*H176,2)</f>
        <v>0</v>
      </c>
      <c r="BL176" s="15" t="s">
        <v>172</v>
      </c>
      <c r="BM176" s="213" t="s">
        <v>697</v>
      </c>
    </row>
    <row r="177" s="2" customFormat="1" ht="37.8" customHeight="1">
      <c r="A177" s="34"/>
      <c r="B177" s="165"/>
      <c r="C177" s="201" t="s">
        <v>320</v>
      </c>
      <c r="D177" s="201" t="s">
        <v>168</v>
      </c>
      <c r="E177" s="202" t="s">
        <v>698</v>
      </c>
      <c r="F177" s="203" t="s">
        <v>699</v>
      </c>
      <c r="G177" s="204" t="s">
        <v>205</v>
      </c>
      <c r="H177" s="205">
        <v>1305.778</v>
      </c>
      <c r="I177" s="206"/>
      <c r="J177" s="207">
        <f>ROUND(I177*H177,2)</f>
        <v>0</v>
      </c>
      <c r="K177" s="208"/>
      <c r="L177" s="35"/>
      <c r="M177" s="209" t="s">
        <v>1</v>
      </c>
      <c r="N177" s="210" t="s">
        <v>46</v>
      </c>
      <c r="O177" s="78"/>
      <c r="P177" s="211">
        <f>O177*H177</f>
        <v>0</v>
      </c>
      <c r="Q177" s="211">
        <v>0</v>
      </c>
      <c r="R177" s="211">
        <f>Q177*H177</f>
        <v>0</v>
      </c>
      <c r="S177" s="211">
        <v>0</v>
      </c>
      <c r="T177" s="212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13" t="s">
        <v>172</v>
      </c>
      <c r="AT177" s="213" t="s">
        <v>168</v>
      </c>
      <c r="AU177" s="213" t="s">
        <v>93</v>
      </c>
      <c r="AY177" s="15" t="s">
        <v>166</v>
      </c>
      <c r="BE177" s="214">
        <f>IF(N177="základná",J177,0)</f>
        <v>0</v>
      </c>
      <c r="BF177" s="214">
        <f>IF(N177="znížená",J177,0)</f>
        <v>0</v>
      </c>
      <c r="BG177" s="214">
        <f>IF(N177="zákl. prenesená",J177,0)</f>
        <v>0</v>
      </c>
      <c r="BH177" s="214">
        <f>IF(N177="zníž. prenesená",J177,0)</f>
        <v>0</v>
      </c>
      <c r="BI177" s="214">
        <f>IF(N177="nulová",J177,0)</f>
        <v>0</v>
      </c>
      <c r="BJ177" s="15" t="s">
        <v>93</v>
      </c>
      <c r="BK177" s="214">
        <f>ROUND(I177*H177,2)</f>
        <v>0</v>
      </c>
      <c r="BL177" s="15" t="s">
        <v>172</v>
      </c>
      <c r="BM177" s="213" t="s">
        <v>700</v>
      </c>
    </row>
    <row r="178" s="2" customFormat="1" ht="33" customHeight="1">
      <c r="A178" s="34"/>
      <c r="B178" s="165"/>
      <c r="C178" s="201" t="s">
        <v>325</v>
      </c>
      <c r="D178" s="201" t="s">
        <v>168</v>
      </c>
      <c r="E178" s="202" t="s">
        <v>701</v>
      </c>
      <c r="F178" s="203" t="s">
        <v>702</v>
      </c>
      <c r="G178" s="204" t="s">
        <v>284</v>
      </c>
      <c r="H178" s="205">
        <v>12</v>
      </c>
      <c r="I178" s="206"/>
      <c r="J178" s="207">
        <f>ROUND(I178*H178,2)</f>
        <v>0</v>
      </c>
      <c r="K178" s="208"/>
      <c r="L178" s="35"/>
      <c r="M178" s="209" t="s">
        <v>1</v>
      </c>
      <c r="N178" s="210" t="s">
        <v>46</v>
      </c>
      <c r="O178" s="78"/>
      <c r="P178" s="211">
        <f>O178*H178</f>
        <v>0</v>
      </c>
      <c r="Q178" s="211">
        <v>0.013422369999999999</v>
      </c>
      <c r="R178" s="211">
        <f>Q178*H178</f>
        <v>0.16106843999999998</v>
      </c>
      <c r="S178" s="211">
        <v>0</v>
      </c>
      <c r="T178" s="212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13" t="s">
        <v>172</v>
      </c>
      <c r="AT178" s="213" t="s">
        <v>168</v>
      </c>
      <c r="AU178" s="213" t="s">
        <v>93</v>
      </c>
      <c r="AY178" s="15" t="s">
        <v>166</v>
      </c>
      <c r="BE178" s="214">
        <f>IF(N178="základná",J178,0)</f>
        <v>0</v>
      </c>
      <c r="BF178" s="214">
        <f>IF(N178="znížená",J178,0)</f>
        <v>0</v>
      </c>
      <c r="BG178" s="214">
        <f>IF(N178="zákl. prenesená",J178,0)</f>
        <v>0</v>
      </c>
      <c r="BH178" s="214">
        <f>IF(N178="zníž. prenesená",J178,0)</f>
        <v>0</v>
      </c>
      <c r="BI178" s="214">
        <f>IF(N178="nulová",J178,0)</f>
        <v>0</v>
      </c>
      <c r="BJ178" s="15" t="s">
        <v>93</v>
      </c>
      <c r="BK178" s="214">
        <f>ROUND(I178*H178,2)</f>
        <v>0</v>
      </c>
      <c r="BL178" s="15" t="s">
        <v>172</v>
      </c>
      <c r="BM178" s="213" t="s">
        <v>703</v>
      </c>
    </row>
    <row r="179" s="2" customFormat="1" ht="24.15" customHeight="1">
      <c r="A179" s="34"/>
      <c r="B179" s="165"/>
      <c r="C179" s="215" t="s">
        <v>329</v>
      </c>
      <c r="D179" s="215" t="s">
        <v>259</v>
      </c>
      <c r="E179" s="216" t="s">
        <v>704</v>
      </c>
      <c r="F179" s="217" t="s">
        <v>705</v>
      </c>
      <c r="G179" s="218" t="s">
        <v>284</v>
      </c>
      <c r="H179" s="219">
        <v>13.199999999999999</v>
      </c>
      <c r="I179" s="220"/>
      <c r="J179" s="221">
        <f>ROUND(I179*H179,2)</f>
        <v>0</v>
      </c>
      <c r="K179" s="222"/>
      <c r="L179" s="223"/>
      <c r="M179" s="224" t="s">
        <v>1</v>
      </c>
      <c r="N179" s="225" t="s">
        <v>46</v>
      </c>
      <c r="O179" s="78"/>
      <c r="P179" s="211">
        <f>O179*H179</f>
        <v>0</v>
      </c>
      <c r="Q179" s="211">
        <v>0.0201</v>
      </c>
      <c r="R179" s="211">
        <f>Q179*H179</f>
        <v>0.26532</v>
      </c>
      <c r="S179" s="211">
        <v>0</v>
      </c>
      <c r="T179" s="212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13" t="s">
        <v>197</v>
      </c>
      <c r="AT179" s="213" t="s">
        <v>259</v>
      </c>
      <c r="AU179" s="213" t="s">
        <v>93</v>
      </c>
      <c r="AY179" s="15" t="s">
        <v>166</v>
      </c>
      <c r="BE179" s="214">
        <f>IF(N179="základná",J179,0)</f>
        <v>0</v>
      </c>
      <c r="BF179" s="214">
        <f>IF(N179="znížená",J179,0)</f>
        <v>0</v>
      </c>
      <c r="BG179" s="214">
        <f>IF(N179="zákl. prenesená",J179,0)</f>
        <v>0</v>
      </c>
      <c r="BH179" s="214">
        <f>IF(N179="zníž. prenesená",J179,0)</f>
        <v>0</v>
      </c>
      <c r="BI179" s="214">
        <f>IF(N179="nulová",J179,0)</f>
        <v>0</v>
      </c>
      <c r="BJ179" s="15" t="s">
        <v>93</v>
      </c>
      <c r="BK179" s="214">
        <f>ROUND(I179*H179,2)</f>
        <v>0</v>
      </c>
      <c r="BL179" s="15" t="s">
        <v>172</v>
      </c>
      <c r="BM179" s="213" t="s">
        <v>706</v>
      </c>
    </row>
    <row r="180" s="2" customFormat="1" ht="33" customHeight="1">
      <c r="A180" s="34"/>
      <c r="B180" s="165"/>
      <c r="C180" s="201" t="s">
        <v>333</v>
      </c>
      <c r="D180" s="201" t="s">
        <v>168</v>
      </c>
      <c r="E180" s="202" t="s">
        <v>707</v>
      </c>
      <c r="F180" s="203" t="s">
        <v>708</v>
      </c>
      <c r="G180" s="204" t="s">
        <v>284</v>
      </c>
      <c r="H180" s="205">
        <v>94.469999999999999</v>
      </c>
      <c r="I180" s="206"/>
      <c r="J180" s="207">
        <f>ROUND(I180*H180,2)</f>
        <v>0</v>
      </c>
      <c r="K180" s="208"/>
      <c r="L180" s="35"/>
      <c r="M180" s="209" t="s">
        <v>1</v>
      </c>
      <c r="N180" s="210" t="s">
        <v>46</v>
      </c>
      <c r="O180" s="78"/>
      <c r="P180" s="211">
        <f>O180*H180</f>
        <v>0</v>
      </c>
      <c r="Q180" s="211">
        <v>0.016029999999999999</v>
      </c>
      <c r="R180" s="211">
        <f>Q180*H180</f>
        <v>1.5143540999999998</v>
      </c>
      <c r="S180" s="211">
        <v>0</v>
      </c>
      <c r="T180" s="212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213" t="s">
        <v>172</v>
      </c>
      <c r="AT180" s="213" t="s">
        <v>168</v>
      </c>
      <c r="AU180" s="213" t="s">
        <v>93</v>
      </c>
      <c r="AY180" s="15" t="s">
        <v>166</v>
      </c>
      <c r="BE180" s="214">
        <f>IF(N180="základná",J180,0)</f>
        <v>0</v>
      </c>
      <c r="BF180" s="214">
        <f>IF(N180="znížená",J180,0)</f>
        <v>0</v>
      </c>
      <c r="BG180" s="214">
        <f>IF(N180="zákl. prenesená",J180,0)</f>
        <v>0</v>
      </c>
      <c r="BH180" s="214">
        <f>IF(N180="zníž. prenesená",J180,0)</f>
        <v>0</v>
      </c>
      <c r="BI180" s="214">
        <f>IF(N180="nulová",J180,0)</f>
        <v>0</v>
      </c>
      <c r="BJ180" s="15" t="s">
        <v>93</v>
      </c>
      <c r="BK180" s="214">
        <f>ROUND(I180*H180,2)</f>
        <v>0</v>
      </c>
      <c r="BL180" s="15" t="s">
        <v>172</v>
      </c>
      <c r="BM180" s="213" t="s">
        <v>709</v>
      </c>
    </row>
    <row r="181" s="2" customFormat="1" ht="33" customHeight="1">
      <c r="A181" s="34"/>
      <c r="B181" s="165"/>
      <c r="C181" s="215" t="s">
        <v>337</v>
      </c>
      <c r="D181" s="215" t="s">
        <v>259</v>
      </c>
      <c r="E181" s="216" t="s">
        <v>710</v>
      </c>
      <c r="F181" s="217" t="s">
        <v>711</v>
      </c>
      <c r="G181" s="218" t="s">
        <v>284</v>
      </c>
      <c r="H181" s="219">
        <v>5.7640000000000002</v>
      </c>
      <c r="I181" s="220"/>
      <c r="J181" s="221">
        <f>ROUND(I181*H181,2)</f>
        <v>0</v>
      </c>
      <c r="K181" s="222"/>
      <c r="L181" s="223"/>
      <c r="M181" s="224" t="s">
        <v>1</v>
      </c>
      <c r="N181" s="225" t="s">
        <v>46</v>
      </c>
      <c r="O181" s="78"/>
      <c r="P181" s="211">
        <f>O181*H181</f>
        <v>0</v>
      </c>
      <c r="Q181" s="211">
        <v>0.084000000000000005</v>
      </c>
      <c r="R181" s="211">
        <f>Q181*H181</f>
        <v>0.48417600000000005</v>
      </c>
      <c r="S181" s="211">
        <v>0</v>
      </c>
      <c r="T181" s="212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213" t="s">
        <v>197</v>
      </c>
      <c r="AT181" s="213" t="s">
        <v>259</v>
      </c>
      <c r="AU181" s="213" t="s">
        <v>93</v>
      </c>
      <c r="AY181" s="15" t="s">
        <v>166</v>
      </c>
      <c r="BE181" s="214">
        <f>IF(N181="základná",J181,0)</f>
        <v>0</v>
      </c>
      <c r="BF181" s="214">
        <f>IF(N181="znížená",J181,0)</f>
        <v>0</v>
      </c>
      <c r="BG181" s="214">
        <f>IF(N181="zákl. prenesená",J181,0)</f>
        <v>0</v>
      </c>
      <c r="BH181" s="214">
        <f>IF(N181="zníž. prenesená",J181,0)</f>
        <v>0</v>
      </c>
      <c r="BI181" s="214">
        <f>IF(N181="nulová",J181,0)</f>
        <v>0</v>
      </c>
      <c r="BJ181" s="15" t="s">
        <v>93</v>
      </c>
      <c r="BK181" s="214">
        <f>ROUND(I181*H181,2)</f>
        <v>0</v>
      </c>
      <c r="BL181" s="15" t="s">
        <v>172</v>
      </c>
      <c r="BM181" s="213" t="s">
        <v>712</v>
      </c>
    </row>
    <row r="182" s="2" customFormat="1" ht="24.15" customHeight="1">
      <c r="A182" s="34"/>
      <c r="B182" s="165"/>
      <c r="C182" s="215" t="s">
        <v>341</v>
      </c>
      <c r="D182" s="235" t="s">
        <v>259</v>
      </c>
      <c r="E182" s="216" t="s">
        <v>713</v>
      </c>
      <c r="F182" s="217" t="s">
        <v>714</v>
      </c>
      <c r="G182" s="218" t="s">
        <v>284</v>
      </c>
      <c r="H182" s="219">
        <v>63.200000000000003</v>
      </c>
      <c r="I182" s="220"/>
      <c r="J182" s="221">
        <f>ROUND(I182*H182,2)</f>
        <v>0</v>
      </c>
      <c r="K182" s="222"/>
      <c r="L182" s="223"/>
      <c r="M182" s="224" t="s">
        <v>1</v>
      </c>
      <c r="N182" s="225" t="s">
        <v>46</v>
      </c>
      <c r="O182" s="78"/>
      <c r="P182" s="211">
        <f>O182*H182</f>
        <v>0</v>
      </c>
      <c r="Q182" s="211">
        <v>0.037089999999999998</v>
      </c>
      <c r="R182" s="211">
        <f>Q182*H182</f>
        <v>2.3440880000000002</v>
      </c>
      <c r="S182" s="211">
        <v>0</v>
      </c>
      <c r="T182" s="212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13" t="s">
        <v>197</v>
      </c>
      <c r="AT182" s="213" t="s">
        <v>259</v>
      </c>
      <c r="AU182" s="213" t="s">
        <v>93</v>
      </c>
      <c r="AY182" s="15" t="s">
        <v>166</v>
      </c>
      <c r="BE182" s="214">
        <f>IF(N182="základná",J182,0)</f>
        <v>0</v>
      </c>
      <c r="BF182" s="214">
        <f>IF(N182="znížená",J182,0)</f>
        <v>0</v>
      </c>
      <c r="BG182" s="214">
        <f>IF(N182="zákl. prenesená",J182,0)</f>
        <v>0</v>
      </c>
      <c r="BH182" s="214">
        <f>IF(N182="zníž. prenesená",J182,0)</f>
        <v>0</v>
      </c>
      <c r="BI182" s="214">
        <f>IF(N182="nulová",J182,0)</f>
        <v>0</v>
      </c>
      <c r="BJ182" s="15" t="s">
        <v>93</v>
      </c>
      <c r="BK182" s="214">
        <f>ROUND(I182*H182,2)</f>
        <v>0</v>
      </c>
      <c r="BL182" s="15" t="s">
        <v>172</v>
      </c>
      <c r="BM182" s="213" t="s">
        <v>715</v>
      </c>
    </row>
    <row r="183" s="2" customFormat="1" ht="24.15" customHeight="1">
      <c r="A183" s="34"/>
      <c r="B183" s="165"/>
      <c r="C183" s="215" t="s">
        <v>345</v>
      </c>
      <c r="D183" s="215" t="s">
        <v>259</v>
      </c>
      <c r="E183" s="216" t="s">
        <v>716</v>
      </c>
      <c r="F183" s="217" t="s">
        <v>717</v>
      </c>
      <c r="G183" s="218" t="s">
        <v>284</v>
      </c>
      <c r="H183" s="219">
        <v>28.632999999999999</v>
      </c>
      <c r="I183" s="220"/>
      <c r="J183" s="221">
        <f>ROUND(I183*H183,2)</f>
        <v>0</v>
      </c>
      <c r="K183" s="222"/>
      <c r="L183" s="223"/>
      <c r="M183" s="224" t="s">
        <v>1</v>
      </c>
      <c r="N183" s="225" t="s">
        <v>46</v>
      </c>
      <c r="O183" s="78"/>
      <c r="P183" s="211">
        <f>O183*H183</f>
        <v>0</v>
      </c>
      <c r="Q183" s="211">
        <v>0.045920000000000002</v>
      </c>
      <c r="R183" s="211">
        <f>Q183*H183</f>
        <v>1.31482736</v>
      </c>
      <c r="S183" s="211">
        <v>0</v>
      </c>
      <c r="T183" s="212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213" t="s">
        <v>197</v>
      </c>
      <c r="AT183" s="213" t="s">
        <v>259</v>
      </c>
      <c r="AU183" s="213" t="s">
        <v>93</v>
      </c>
      <c r="AY183" s="15" t="s">
        <v>166</v>
      </c>
      <c r="BE183" s="214">
        <f>IF(N183="základná",J183,0)</f>
        <v>0</v>
      </c>
      <c r="BF183" s="214">
        <f>IF(N183="znížená",J183,0)</f>
        <v>0</v>
      </c>
      <c r="BG183" s="214">
        <f>IF(N183="zákl. prenesená",J183,0)</f>
        <v>0</v>
      </c>
      <c r="BH183" s="214">
        <f>IF(N183="zníž. prenesená",J183,0)</f>
        <v>0</v>
      </c>
      <c r="BI183" s="214">
        <f>IF(N183="nulová",J183,0)</f>
        <v>0</v>
      </c>
      <c r="BJ183" s="15" t="s">
        <v>93</v>
      </c>
      <c r="BK183" s="214">
        <f>ROUND(I183*H183,2)</f>
        <v>0</v>
      </c>
      <c r="BL183" s="15" t="s">
        <v>172</v>
      </c>
      <c r="BM183" s="213" t="s">
        <v>718</v>
      </c>
    </row>
    <row r="184" s="2" customFormat="1" ht="33" customHeight="1">
      <c r="A184" s="34"/>
      <c r="B184" s="165"/>
      <c r="C184" s="201" t="s">
        <v>350</v>
      </c>
      <c r="D184" s="236" t="s">
        <v>168</v>
      </c>
      <c r="E184" s="202" t="s">
        <v>719</v>
      </c>
      <c r="F184" s="203" t="s">
        <v>720</v>
      </c>
      <c r="G184" s="204" t="s">
        <v>284</v>
      </c>
      <c r="H184" s="205">
        <v>41.75</v>
      </c>
      <c r="I184" s="206"/>
      <c r="J184" s="207">
        <f>ROUND(I184*H184,2)</f>
        <v>0</v>
      </c>
      <c r="K184" s="208"/>
      <c r="L184" s="35"/>
      <c r="M184" s="209" t="s">
        <v>1</v>
      </c>
      <c r="N184" s="210" t="s">
        <v>46</v>
      </c>
      <c r="O184" s="78"/>
      <c r="P184" s="211">
        <f>O184*H184</f>
        <v>0</v>
      </c>
      <c r="Q184" s="211">
        <v>0.026530000000000001</v>
      </c>
      <c r="R184" s="211">
        <f>Q184*H184</f>
        <v>1.1076275</v>
      </c>
      <c r="S184" s="211">
        <v>0</v>
      </c>
      <c r="T184" s="212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213" t="s">
        <v>172</v>
      </c>
      <c r="AT184" s="213" t="s">
        <v>168</v>
      </c>
      <c r="AU184" s="213" t="s">
        <v>93</v>
      </c>
      <c r="AY184" s="15" t="s">
        <v>166</v>
      </c>
      <c r="BE184" s="214">
        <f>IF(N184="základná",J184,0)</f>
        <v>0</v>
      </c>
      <c r="BF184" s="214">
        <f>IF(N184="znížená",J184,0)</f>
        <v>0</v>
      </c>
      <c r="BG184" s="214">
        <f>IF(N184="zákl. prenesená",J184,0)</f>
        <v>0</v>
      </c>
      <c r="BH184" s="214">
        <f>IF(N184="zníž. prenesená",J184,0)</f>
        <v>0</v>
      </c>
      <c r="BI184" s="214">
        <f>IF(N184="nulová",J184,0)</f>
        <v>0</v>
      </c>
      <c r="BJ184" s="15" t="s">
        <v>93</v>
      </c>
      <c r="BK184" s="214">
        <f>ROUND(I184*H184,2)</f>
        <v>0</v>
      </c>
      <c r="BL184" s="15" t="s">
        <v>172</v>
      </c>
      <c r="BM184" s="213" t="s">
        <v>721</v>
      </c>
    </row>
    <row r="185" s="2" customFormat="1" ht="33" customHeight="1">
      <c r="A185" s="34"/>
      <c r="B185" s="165"/>
      <c r="C185" s="215" t="s">
        <v>355</v>
      </c>
      <c r="D185" s="235" t="s">
        <v>259</v>
      </c>
      <c r="E185" s="216" t="s">
        <v>722</v>
      </c>
      <c r="F185" s="217" t="s">
        <v>723</v>
      </c>
      <c r="G185" s="218" t="s">
        <v>284</v>
      </c>
      <c r="H185" s="219">
        <v>45.924999999999997</v>
      </c>
      <c r="I185" s="220"/>
      <c r="J185" s="221">
        <f>ROUND(I185*H185,2)</f>
        <v>0</v>
      </c>
      <c r="K185" s="222"/>
      <c r="L185" s="223"/>
      <c r="M185" s="224" t="s">
        <v>1</v>
      </c>
      <c r="N185" s="225" t="s">
        <v>46</v>
      </c>
      <c r="O185" s="78"/>
      <c r="P185" s="211">
        <f>O185*H185</f>
        <v>0</v>
      </c>
      <c r="Q185" s="211">
        <v>0.13070000000000001</v>
      </c>
      <c r="R185" s="211">
        <f>Q185*H185</f>
        <v>6.0023974999999998</v>
      </c>
      <c r="S185" s="211">
        <v>0</v>
      </c>
      <c r="T185" s="212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13" t="s">
        <v>197</v>
      </c>
      <c r="AT185" s="213" t="s">
        <v>259</v>
      </c>
      <c r="AU185" s="213" t="s">
        <v>93</v>
      </c>
      <c r="AY185" s="15" t="s">
        <v>166</v>
      </c>
      <c r="BE185" s="214">
        <f>IF(N185="základná",J185,0)</f>
        <v>0</v>
      </c>
      <c r="BF185" s="214">
        <f>IF(N185="znížená",J185,0)</f>
        <v>0</v>
      </c>
      <c r="BG185" s="214">
        <f>IF(N185="zákl. prenesená",J185,0)</f>
        <v>0</v>
      </c>
      <c r="BH185" s="214">
        <f>IF(N185="zníž. prenesená",J185,0)</f>
        <v>0</v>
      </c>
      <c r="BI185" s="214">
        <f>IF(N185="nulová",J185,0)</f>
        <v>0</v>
      </c>
      <c r="BJ185" s="15" t="s">
        <v>93</v>
      </c>
      <c r="BK185" s="214">
        <f>ROUND(I185*H185,2)</f>
        <v>0</v>
      </c>
      <c r="BL185" s="15" t="s">
        <v>172</v>
      </c>
      <c r="BM185" s="213" t="s">
        <v>724</v>
      </c>
    </row>
    <row r="186" s="2" customFormat="1" ht="24.15" customHeight="1">
      <c r="A186" s="34"/>
      <c r="B186" s="165"/>
      <c r="C186" s="201" t="s">
        <v>359</v>
      </c>
      <c r="D186" s="201" t="s">
        <v>168</v>
      </c>
      <c r="E186" s="202" t="s">
        <v>725</v>
      </c>
      <c r="F186" s="203" t="s">
        <v>726</v>
      </c>
      <c r="G186" s="204" t="s">
        <v>182</v>
      </c>
      <c r="H186" s="205">
        <v>265.584</v>
      </c>
      <c r="I186" s="206"/>
      <c r="J186" s="207">
        <f>ROUND(I186*H186,2)</f>
        <v>0</v>
      </c>
      <c r="K186" s="208"/>
      <c r="L186" s="35"/>
      <c r="M186" s="209" t="s">
        <v>1</v>
      </c>
      <c r="N186" s="210" t="s">
        <v>46</v>
      </c>
      <c r="O186" s="78"/>
      <c r="P186" s="211">
        <f>O186*H186</f>
        <v>0</v>
      </c>
      <c r="Q186" s="211">
        <v>0.00090585000000000004</v>
      </c>
      <c r="R186" s="211">
        <f>Q186*H186</f>
        <v>0.24057926640000002</v>
      </c>
      <c r="S186" s="211">
        <v>0</v>
      </c>
      <c r="T186" s="212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213" t="s">
        <v>172</v>
      </c>
      <c r="AT186" s="213" t="s">
        <v>168</v>
      </c>
      <c r="AU186" s="213" t="s">
        <v>93</v>
      </c>
      <c r="AY186" s="15" t="s">
        <v>166</v>
      </c>
      <c r="BE186" s="214">
        <f>IF(N186="základná",J186,0)</f>
        <v>0</v>
      </c>
      <c r="BF186" s="214">
        <f>IF(N186="znížená",J186,0)</f>
        <v>0</v>
      </c>
      <c r="BG186" s="214">
        <f>IF(N186="zákl. prenesená",J186,0)</f>
        <v>0</v>
      </c>
      <c r="BH186" s="214">
        <f>IF(N186="zníž. prenesená",J186,0)</f>
        <v>0</v>
      </c>
      <c r="BI186" s="214">
        <f>IF(N186="nulová",J186,0)</f>
        <v>0</v>
      </c>
      <c r="BJ186" s="15" t="s">
        <v>93</v>
      </c>
      <c r="BK186" s="214">
        <f>ROUND(I186*H186,2)</f>
        <v>0</v>
      </c>
      <c r="BL186" s="15" t="s">
        <v>172</v>
      </c>
      <c r="BM186" s="213" t="s">
        <v>727</v>
      </c>
    </row>
    <row r="187" s="2" customFormat="1" ht="24.15" customHeight="1">
      <c r="A187" s="34"/>
      <c r="B187" s="165"/>
      <c r="C187" s="201" t="s">
        <v>363</v>
      </c>
      <c r="D187" s="201" t="s">
        <v>168</v>
      </c>
      <c r="E187" s="202" t="s">
        <v>728</v>
      </c>
      <c r="F187" s="203" t="s">
        <v>729</v>
      </c>
      <c r="G187" s="204" t="s">
        <v>182</v>
      </c>
      <c r="H187" s="205">
        <v>7790.4480000000003</v>
      </c>
      <c r="I187" s="206"/>
      <c r="J187" s="207">
        <f>ROUND(I187*H187,2)</f>
        <v>0</v>
      </c>
      <c r="K187" s="208"/>
      <c r="L187" s="35"/>
      <c r="M187" s="209" t="s">
        <v>1</v>
      </c>
      <c r="N187" s="210" t="s">
        <v>46</v>
      </c>
      <c r="O187" s="78"/>
      <c r="P187" s="211">
        <f>O187*H187</f>
        <v>0</v>
      </c>
      <c r="Q187" s="211">
        <v>0.00084000000000000003</v>
      </c>
      <c r="R187" s="211">
        <f>Q187*H187</f>
        <v>6.5439763200000005</v>
      </c>
      <c r="S187" s="211">
        <v>0</v>
      </c>
      <c r="T187" s="212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213" t="s">
        <v>172</v>
      </c>
      <c r="AT187" s="213" t="s">
        <v>168</v>
      </c>
      <c r="AU187" s="213" t="s">
        <v>93</v>
      </c>
      <c r="AY187" s="15" t="s">
        <v>166</v>
      </c>
      <c r="BE187" s="214">
        <f>IF(N187="základná",J187,0)</f>
        <v>0</v>
      </c>
      <c r="BF187" s="214">
        <f>IF(N187="znížená",J187,0)</f>
        <v>0</v>
      </c>
      <c r="BG187" s="214">
        <f>IF(N187="zákl. prenesená",J187,0)</f>
        <v>0</v>
      </c>
      <c r="BH187" s="214">
        <f>IF(N187="zníž. prenesená",J187,0)</f>
        <v>0</v>
      </c>
      <c r="BI187" s="214">
        <f>IF(N187="nulová",J187,0)</f>
        <v>0</v>
      </c>
      <c r="BJ187" s="15" t="s">
        <v>93</v>
      </c>
      <c r="BK187" s="214">
        <f>ROUND(I187*H187,2)</f>
        <v>0</v>
      </c>
      <c r="BL187" s="15" t="s">
        <v>172</v>
      </c>
      <c r="BM187" s="213" t="s">
        <v>730</v>
      </c>
    </row>
    <row r="188" s="2" customFormat="1" ht="24.15" customHeight="1">
      <c r="A188" s="34"/>
      <c r="B188" s="165"/>
      <c r="C188" s="201" t="s">
        <v>369</v>
      </c>
      <c r="D188" s="201" t="s">
        <v>168</v>
      </c>
      <c r="E188" s="202" t="s">
        <v>731</v>
      </c>
      <c r="F188" s="203" t="s">
        <v>732</v>
      </c>
      <c r="G188" s="204" t="s">
        <v>182</v>
      </c>
      <c r="H188" s="205">
        <v>265.584</v>
      </c>
      <c r="I188" s="206"/>
      <c r="J188" s="207">
        <f>ROUND(I188*H188,2)</f>
        <v>0</v>
      </c>
      <c r="K188" s="208"/>
      <c r="L188" s="35"/>
      <c r="M188" s="209" t="s">
        <v>1</v>
      </c>
      <c r="N188" s="210" t="s">
        <v>46</v>
      </c>
      <c r="O188" s="78"/>
      <c r="P188" s="211">
        <f>O188*H188</f>
        <v>0</v>
      </c>
      <c r="Q188" s="211">
        <v>0</v>
      </c>
      <c r="R188" s="211">
        <f>Q188*H188</f>
        <v>0</v>
      </c>
      <c r="S188" s="211">
        <v>0</v>
      </c>
      <c r="T188" s="212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213" t="s">
        <v>172</v>
      </c>
      <c r="AT188" s="213" t="s">
        <v>168</v>
      </c>
      <c r="AU188" s="213" t="s">
        <v>93</v>
      </c>
      <c r="AY188" s="15" t="s">
        <v>166</v>
      </c>
      <c r="BE188" s="214">
        <f>IF(N188="základná",J188,0)</f>
        <v>0</v>
      </c>
      <c r="BF188" s="214">
        <f>IF(N188="znížená",J188,0)</f>
        <v>0</v>
      </c>
      <c r="BG188" s="214">
        <f>IF(N188="zákl. prenesená",J188,0)</f>
        <v>0</v>
      </c>
      <c r="BH188" s="214">
        <f>IF(N188="zníž. prenesená",J188,0)</f>
        <v>0</v>
      </c>
      <c r="BI188" s="214">
        <f>IF(N188="nulová",J188,0)</f>
        <v>0</v>
      </c>
      <c r="BJ188" s="15" t="s">
        <v>93</v>
      </c>
      <c r="BK188" s="214">
        <f>ROUND(I188*H188,2)</f>
        <v>0</v>
      </c>
      <c r="BL188" s="15" t="s">
        <v>172</v>
      </c>
      <c r="BM188" s="213" t="s">
        <v>733</v>
      </c>
    </row>
    <row r="189" s="2" customFormat="1" ht="24.15" customHeight="1">
      <c r="A189" s="34"/>
      <c r="B189" s="165"/>
      <c r="C189" s="201" t="s">
        <v>373</v>
      </c>
      <c r="D189" s="201" t="s">
        <v>168</v>
      </c>
      <c r="E189" s="202" t="s">
        <v>734</v>
      </c>
      <c r="F189" s="203" t="s">
        <v>735</v>
      </c>
      <c r="G189" s="204" t="s">
        <v>182</v>
      </c>
      <c r="H189" s="205">
        <v>7790.4480000000003</v>
      </c>
      <c r="I189" s="206"/>
      <c r="J189" s="207">
        <f>ROUND(I189*H189,2)</f>
        <v>0</v>
      </c>
      <c r="K189" s="208"/>
      <c r="L189" s="35"/>
      <c r="M189" s="209" t="s">
        <v>1</v>
      </c>
      <c r="N189" s="210" t="s">
        <v>46</v>
      </c>
      <c r="O189" s="78"/>
      <c r="P189" s="211">
        <f>O189*H189</f>
        <v>0</v>
      </c>
      <c r="Q189" s="211">
        <v>0</v>
      </c>
      <c r="R189" s="211">
        <f>Q189*H189</f>
        <v>0</v>
      </c>
      <c r="S189" s="211">
        <v>0</v>
      </c>
      <c r="T189" s="212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13" t="s">
        <v>172</v>
      </c>
      <c r="AT189" s="213" t="s">
        <v>168</v>
      </c>
      <c r="AU189" s="213" t="s">
        <v>93</v>
      </c>
      <c r="AY189" s="15" t="s">
        <v>166</v>
      </c>
      <c r="BE189" s="214">
        <f>IF(N189="základná",J189,0)</f>
        <v>0</v>
      </c>
      <c r="BF189" s="214">
        <f>IF(N189="znížená",J189,0)</f>
        <v>0</v>
      </c>
      <c r="BG189" s="214">
        <f>IF(N189="zákl. prenesená",J189,0)</f>
        <v>0</v>
      </c>
      <c r="BH189" s="214">
        <f>IF(N189="zníž. prenesená",J189,0)</f>
        <v>0</v>
      </c>
      <c r="BI189" s="214">
        <f>IF(N189="nulová",J189,0)</f>
        <v>0</v>
      </c>
      <c r="BJ189" s="15" t="s">
        <v>93</v>
      </c>
      <c r="BK189" s="214">
        <f>ROUND(I189*H189,2)</f>
        <v>0</v>
      </c>
      <c r="BL189" s="15" t="s">
        <v>172</v>
      </c>
      <c r="BM189" s="213" t="s">
        <v>736</v>
      </c>
    </row>
    <row r="190" s="2" customFormat="1" ht="24.15" customHeight="1">
      <c r="A190" s="34"/>
      <c r="B190" s="165"/>
      <c r="C190" s="201" t="s">
        <v>377</v>
      </c>
      <c r="D190" s="201" t="s">
        <v>168</v>
      </c>
      <c r="E190" s="202" t="s">
        <v>737</v>
      </c>
      <c r="F190" s="203" t="s">
        <v>738</v>
      </c>
      <c r="G190" s="204" t="s">
        <v>182</v>
      </c>
      <c r="H190" s="205">
        <v>1192.04</v>
      </c>
      <c r="I190" s="206"/>
      <c r="J190" s="207">
        <f>ROUND(I190*H190,2)</f>
        <v>0</v>
      </c>
      <c r="K190" s="208"/>
      <c r="L190" s="35"/>
      <c r="M190" s="209" t="s">
        <v>1</v>
      </c>
      <c r="N190" s="210" t="s">
        <v>46</v>
      </c>
      <c r="O190" s="78"/>
      <c r="P190" s="211">
        <f>O190*H190</f>
        <v>0</v>
      </c>
      <c r="Q190" s="211">
        <v>0.00066</v>
      </c>
      <c r="R190" s="211">
        <f>Q190*H190</f>
        <v>0.78674639999999996</v>
      </c>
      <c r="S190" s="211">
        <v>0</v>
      </c>
      <c r="T190" s="212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213" t="s">
        <v>172</v>
      </c>
      <c r="AT190" s="213" t="s">
        <v>168</v>
      </c>
      <c r="AU190" s="213" t="s">
        <v>93</v>
      </c>
      <c r="AY190" s="15" t="s">
        <v>166</v>
      </c>
      <c r="BE190" s="214">
        <f>IF(N190="základná",J190,0)</f>
        <v>0</v>
      </c>
      <c r="BF190" s="214">
        <f>IF(N190="znížená",J190,0)</f>
        <v>0</v>
      </c>
      <c r="BG190" s="214">
        <f>IF(N190="zákl. prenesená",J190,0)</f>
        <v>0</v>
      </c>
      <c r="BH190" s="214">
        <f>IF(N190="zníž. prenesená",J190,0)</f>
        <v>0</v>
      </c>
      <c r="BI190" s="214">
        <f>IF(N190="nulová",J190,0)</f>
        <v>0</v>
      </c>
      <c r="BJ190" s="15" t="s">
        <v>93</v>
      </c>
      <c r="BK190" s="214">
        <f>ROUND(I190*H190,2)</f>
        <v>0</v>
      </c>
      <c r="BL190" s="15" t="s">
        <v>172</v>
      </c>
      <c r="BM190" s="213" t="s">
        <v>739</v>
      </c>
    </row>
    <row r="191" s="2" customFormat="1" ht="21.75" customHeight="1">
      <c r="A191" s="34"/>
      <c r="B191" s="165"/>
      <c r="C191" s="201" t="s">
        <v>381</v>
      </c>
      <c r="D191" s="201" t="s">
        <v>168</v>
      </c>
      <c r="E191" s="202" t="s">
        <v>740</v>
      </c>
      <c r="F191" s="203" t="s">
        <v>741</v>
      </c>
      <c r="G191" s="204" t="s">
        <v>182</v>
      </c>
      <c r="H191" s="205">
        <v>1192.04</v>
      </c>
      <c r="I191" s="206"/>
      <c r="J191" s="207">
        <f>ROUND(I191*H191,2)</f>
        <v>0</v>
      </c>
      <c r="K191" s="208"/>
      <c r="L191" s="35"/>
      <c r="M191" s="209" t="s">
        <v>1</v>
      </c>
      <c r="N191" s="210" t="s">
        <v>46</v>
      </c>
      <c r="O191" s="78"/>
      <c r="P191" s="211">
        <f>O191*H191</f>
        <v>0</v>
      </c>
      <c r="Q191" s="211">
        <v>0</v>
      </c>
      <c r="R191" s="211">
        <f>Q191*H191</f>
        <v>0</v>
      </c>
      <c r="S191" s="211">
        <v>0</v>
      </c>
      <c r="T191" s="212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13" t="s">
        <v>172</v>
      </c>
      <c r="AT191" s="213" t="s">
        <v>168</v>
      </c>
      <c r="AU191" s="213" t="s">
        <v>93</v>
      </c>
      <c r="AY191" s="15" t="s">
        <v>166</v>
      </c>
      <c r="BE191" s="214">
        <f>IF(N191="základná",J191,0)</f>
        <v>0</v>
      </c>
      <c r="BF191" s="214">
        <f>IF(N191="znížená",J191,0)</f>
        <v>0</v>
      </c>
      <c r="BG191" s="214">
        <f>IF(N191="zákl. prenesená",J191,0)</f>
        <v>0</v>
      </c>
      <c r="BH191" s="214">
        <f>IF(N191="zníž. prenesená",J191,0)</f>
        <v>0</v>
      </c>
      <c r="BI191" s="214">
        <f>IF(N191="nulová",J191,0)</f>
        <v>0</v>
      </c>
      <c r="BJ191" s="15" t="s">
        <v>93</v>
      </c>
      <c r="BK191" s="214">
        <f>ROUND(I191*H191,2)</f>
        <v>0</v>
      </c>
      <c r="BL191" s="15" t="s">
        <v>172</v>
      </c>
      <c r="BM191" s="213" t="s">
        <v>742</v>
      </c>
    </row>
    <row r="192" s="2" customFormat="1" ht="24.15" customHeight="1">
      <c r="A192" s="34"/>
      <c r="B192" s="165"/>
      <c r="C192" s="201" t="s">
        <v>385</v>
      </c>
      <c r="D192" s="201" t="s">
        <v>168</v>
      </c>
      <c r="E192" s="202" t="s">
        <v>743</v>
      </c>
      <c r="F192" s="203" t="s">
        <v>744</v>
      </c>
      <c r="G192" s="204" t="s">
        <v>205</v>
      </c>
      <c r="H192" s="205">
        <v>796.32000000000005</v>
      </c>
      <c r="I192" s="206"/>
      <c r="J192" s="207">
        <f>ROUND(I192*H192,2)</f>
        <v>0</v>
      </c>
      <c r="K192" s="208"/>
      <c r="L192" s="35"/>
      <c r="M192" s="209" t="s">
        <v>1</v>
      </c>
      <c r="N192" s="210" t="s">
        <v>46</v>
      </c>
      <c r="O192" s="78"/>
      <c r="P192" s="211">
        <f>O192*H192</f>
        <v>0</v>
      </c>
      <c r="Q192" s="211">
        <v>0.00046319999999999998</v>
      </c>
      <c r="R192" s="211">
        <f>Q192*H192</f>
        <v>0.36885542399999999</v>
      </c>
      <c r="S192" s="211">
        <v>0</v>
      </c>
      <c r="T192" s="212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213" t="s">
        <v>172</v>
      </c>
      <c r="AT192" s="213" t="s">
        <v>168</v>
      </c>
      <c r="AU192" s="213" t="s">
        <v>93</v>
      </c>
      <c r="AY192" s="15" t="s">
        <v>166</v>
      </c>
      <c r="BE192" s="214">
        <f>IF(N192="základná",J192,0)</f>
        <v>0</v>
      </c>
      <c r="BF192" s="214">
        <f>IF(N192="znížená",J192,0)</f>
        <v>0</v>
      </c>
      <c r="BG192" s="214">
        <f>IF(N192="zákl. prenesená",J192,0)</f>
        <v>0</v>
      </c>
      <c r="BH192" s="214">
        <f>IF(N192="zníž. prenesená",J192,0)</f>
        <v>0</v>
      </c>
      <c r="BI192" s="214">
        <f>IF(N192="nulová",J192,0)</f>
        <v>0</v>
      </c>
      <c r="BJ192" s="15" t="s">
        <v>93</v>
      </c>
      <c r="BK192" s="214">
        <f>ROUND(I192*H192,2)</f>
        <v>0</v>
      </c>
      <c r="BL192" s="15" t="s">
        <v>172</v>
      </c>
      <c r="BM192" s="213" t="s">
        <v>745</v>
      </c>
    </row>
    <row r="193" s="2" customFormat="1" ht="24.15" customHeight="1">
      <c r="A193" s="34"/>
      <c r="B193" s="165"/>
      <c r="C193" s="201" t="s">
        <v>390</v>
      </c>
      <c r="D193" s="201" t="s">
        <v>168</v>
      </c>
      <c r="E193" s="202" t="s">
        <v>746</v>
      </c>
      <c r="F193" s="203" t="s">
        <v>747</v>
      </c>
      <c r="G193" s="204" t="s">
        <v>205</v>
      </c>
      <c r="H193" s="205">
        <v>77.063999999999993</v>
      </c>
      <c r="I193" s="206"/>
      <c r="J193" s="207">
        <f>ROUND(I193*H193,2)</f>
        <v>0</v>
      </c>
      <c r="K193" s="208"/>
      <c r="L193" s="35"/>
      <c r="M193" s="209" t="s">
        <v>1</v>
      </c>
      <c r="N193" s="210" t="s">
        <v>46</v>
      </c>
      <c r="O193" s="78"/>
      <c r="P193" s="211">
        <f>O193*H193</f>
        <v>0</v>
      </c>
      <c r="Q193" s="211">
        <v>0.00048999999999999998</v>
      </c>
      <c r="R193" s="211">
        <f>Q193*H193</f>
        <v>0.037761359999999994</v>
      </c>
      <c r="S193" s="211">
        <v>0</v>
      </c>
      <c r="T193" s="212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213" t="s">
        <v>172</v>
      </c>
      <c r="AT193" s="213" t="s">
        <v>168</v>
      </c>
      <c r="AU193" s="213" t="s">
        <v>93</v>
      </c>
      <c r="AY193" s="15" t="s">
        <v>166</v>
      </c>
      <c r="BE193" s="214">
        <f>IF(N193="základná",J193,0)</f>
        <v>0</v>
      </c>
      <c r="BF193" s="214">
        <f>IF(N193="znížená",J193,0)</f>
        <v>0</v>
      </c>
      <c r="BG193" s="214">
        <f>IF(N193="zákl. prenesená",J193,0)</f>
        <v>0</v>
      </c>
      <c r="BH193" s="214">
        <f>IF(N193="zníž. prenesená",J193,0)</f>
        <v>0</v>
      </c>
      <c r="BI193" s="214">
        <f>IF(N193="nulová",J193,0)</f>
        <v>0</v>
      </c>
      <c r="BJ193" s="15" t="s">
        <v>93</v>
      </c>
      <c r="BK193" s="214">
        <f>ROUND(I193*H193,2)</f>
        <v>0</v>
      </c>
      <c r="BL193" s="15" t="s">
        <v>172</v>
      </c>
      <c r="BM193" s="213" t="s">
        <v>748</v>
      </c>
    </row>
    <row r="194" s="2" customFormat="1" ht="24.15" customHeight="1">
      <c r="A194" s="34"/>
      <c r="B194" s="165"/>
      <c r="C194" s="201" t="s">
        <v>394</v>
      </c>
      <c r="D194" s="201" t="s">
        <v>168</v>
      </c>
      <c r="E194" s="202" t="s">
        <v>749</v>
      </c>
      <c r="F194" s="203" t="s">
        <v>750</v>
      </c>
      <c r="G194" s="204" t="s">
        <v>205</v>
      </c>
      <c r="H194" s="205">
        <v>796.32000000000005</v>
      </c>
      <c r="I194" s="206"/>
      <c r="J194" s="207">
        <f>ROUND(I194*H194,2)</f>
        <v>0</v>
      </c>
      <c r="K194" s="208"/>
      <c r="L194" s="35"/>
      <c r="M194" s="209" t="s">
        <v>1</v>
      </c>
      <c r="N194" s="210" t="s">
        <v>46</v>
      </c>
      <c r="O194" s="78"/>
      <c r="P194" s="211">
        <f>O194*H194</f>
        <v>0</v>
      </c>
      <c r="Q194" s="211">
        <v>0</v>
      </c>
      <c r="R194" s="211">
        <f>Q194*H194</f>
        <v>0</v>
      </c>
      <c r="S194" s="211">
        <v>0</v>
      </c>
      <c r="T194" s="212">
        <f>S194*H194</f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213" t="s">
        <v>172</v>
      </c>
      <c r="AT194" s="213" t="s">
        <v>168</v>
      </c>
      <c r="AU194" s="213" t="s">
        <v>93</v>
      </c>
      <c r="AY194" s="15" t="s">
        <v>166</v>
      </c>
      <c r="BE194" s="214">
        <f>IF(N194="základná",J194,0)</f>
        <v>0</v>
      </c>
      <c r="BF194" s="214">
        <f>IF(N194="znížená",J194,0)</f>
        <v>0</v>
      </c>
      <c r="BG194" s="214">
        <f>IF(N194="zákl. prenesená",J194,0)</f>
        <v>0</v>
      </c>
      <c r="BH194" s="214">
        <f>IF(N194="zníž. prenesená",J194,0)</f>
        <v>0</v>
      </c>
      <c r="BI194" s="214">
        <f>IF(N194="nulová",J194,0)</f>
        <v>0</v>
      </c>
      <c r="BJ194" s="15" t="s">
        <v>93</v>
      </c>
      <c r="BK194" s="214">
        <f>ROUND(I194*H194,2)</f>
        <v>0</v>
      </c>
      <c r="BL194" s="15" t="s">
        <v>172</v>
      </c>
      <c r="BM194" s="213" t="s">
        <v>751</v>
      </c>
    </row>
    <row r="195" s="2" customFormat="1" ht="24.15" customHeight="1">
      <c r="A195" s="34"/>
      <c r="B195" s="165"/>
      <c r="C195" s="201" t="s">
        <v>398</v>
      </c>
      <c r="D195" s="201" t="s">
        <v>168</v>
      </c>
      <c r="E195" s="202" t="s">
        <v>752</v>
      </c>
      <c r="F195" s="203" t="s">
        <v>753</v>
      </c>
      <c r="G195" s="204" t="s">
        <v>205</v>
      </c>
      <c r="H195" s="205">
        <v>77.063999999999993</v>
      </c>
      <c r="I195" s="206"/>
      <c r="J195" s="207">
        <f>ROUND(I195*H195,2)</f>
        <v>0</v>
      </c>
      <c r="K195" s="208"/>
      <c r="L195" s="35"/>
      <c r="M195" s="209" t="s">
        <v>1</v>
      </c>
      <c r="N195" s="210" t="s">
        <v>46</v>
      </c>
      <c r="O195" s="78"/>
      <c r="P195" s="211">
        <f>O195*H195</f>
        <v>0</v>
      </c>
      <c r="Q195" s="211">
        <v>0</v>
      </c>
      <c r="R195" s="211">
        <f>Q195*H195</f>
        <v>0</v>
      </c>
      <c r="S195" s="211">
        <v>0</v>
      </c>
      <c r="T195" s="212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213" t="s">
        <v>172</v>
      </c>
      <c r="AT195" s="213" t="s">
        <v>168</v>
      </c>
      <c r="AU195" s="213" t="s">
        <v>93</v>
      </c>
      <c r="AY195" s="15" t="s">
        <v>166</v>
      </c>
      <c r="BE195" s="214">
        <f>IF(N195="základná",J195,0)</f>
        <v>0</v>
      </c>
      <c r="BF195" s="214">
        <f>IF(N195="znížená",J195,0)</f>
        <v>0</v>
      </c>
      <c r="BG195" s="214">
        <f>IF(N195="zákl. prenesená",J195,0)</f>
        <v>0</v>
      </c>
      <c r="BH195" s="214">
        <f>IF(N195="zníž. prenesená",J195,0)</f>
        <v>0</v>
      </c>
      <c r="BI195" s="214">
        <f>IF(N195="nulová",J195,0)</f>
        <v>0</v>
      </c>
      <c r="BJ195" s="15" t="s">
        <v>93</v>
      </c>
      <c r="BK195" s="214">
        <f>ROUND(I195*H195,2)</f>
        <v>0</v>
      </c>
      <c r="BL195" s="15" t="s">
        <v>172</v>
      </c>
      <c r="BM195" s="213" t="s">
        <v>754</v>
      </c>
    </row>
    <row r="196" s="2" customFormat="1" ht="24.15" customHeight="1">
      <c r="A196" s="34"/>
      <c r="B196" s="165"/>
      <c r="C196" s="201" t="s">
        <v>402</v>
      </c>
      <c r="D196" s="201" t="s">
        <v>168</v>
      </c>
      <c r="E196" s="202" t="s">
        <v>755</v>
      </c>
      <c r="F196" s="203" t="s">
        <v>756</v>
      </c>
      <c r="G196" s="204" t="s">
        <v>182</v>
      </c>
      <c r="H196" s="205">
        <v>118</v>
      </c>
      <c r="I196" s="206"/>
      <c r="J196" s="207">
        <f>ROUND(I196*H196,2)</f>
        <v>0</v>
      </c>
      <c r="K196" s="208"/>
      <c r="L196" s="35"/>
      <c r="M196" s="209" t="s">
        <v>1</v>
      </c>
      <c r="N196" s="210" t="s">
        <v>46</v>
      </c>
      <c r="O196" s="78"/>
      <c r="P196" s="211">
        <f>O196*H196</f>
        <v>0</v>
      </c>
      <c r="Q196" s="211">
        <v>0.0061399999999999996</v>
      </c>
      <c r="R196" s="211">
        <f>Q196*H196</f>
        <v>0.72451999999999994</v>
      </c>
      <c r="S196" s="211">
        <v>0</v>
      </c>
      <c r="T196" s="212">
        <f>S196*H196</f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213" t="s">
        <v>172</v>
      </c>
      <c r="AT196" s="213" t="s">
        <v>168</v>
      </c>
      <c r="AU196" s="213" t="s">
        <v>93</v>
      </c>
      <c r="AY196" s="15" t="s">
        <v>166</v>
      </c>
      <c r="BE196" s="214">
        <f>IF(N196="základná",J196,0)</f>
        <v>0</v>
      </c>
      <c r="BF196" s="214">
        <f>IF(N196="znížená",J196,0)</f>
        <v>0</v>
      </c>
      <c r="BG196" s="214">
        <f>IF(N196="zákl. prenesená",J196,0)</f>
        <v>0</v>
      </c>
      <c r="BH196" s="214">
        <f>IF(N196="zníž. prenesená",J196,0)</f>
        <v>0</v>
      </c>
      <c r="BI196" s="214">
        <f>IF(N196="nulová",J196,0)</f>
        <v>0</v>
      </c>
      <c r="BJ196" s="15" t="s">
        <v>93</v>
      </c>
      <c r="BK196" s="214">
        <f>ROUND(I196*H196,2)</f>
        <v>0</v>
      </c>
      <c r="BL196" s="15" t="s">
        <v>172</v>
      </c>
      <c r="BM196" s="213" t="s">
        <v>757</v>
      </c>
    </row>
    <row r="197" s="2" customFormat="1" ht="24.15" customHeight="1">
      <c r="A197" s="34"/>
      <c r="B197" s="165"/>
      <c r="C197" s="201" t="s">
        <v>406</v>
      </c>
      <c r="D197" s="201" t="s">
        <v>168</v>
      </c>
      <c r="E197" s="202" t="s">
        <v>758</v>
      </c>
      <c r="F197" s="203" t="s">
        <v>759</v>
      </c>
      <c r="G197" s="204" t="s">
        <v>182</v>
      </c>
      <c r="H197" s="205">
        <v>118</v>
      </c>
      <c r="I197" s="206"/>
      <c r="J197" s="207">
        <f>ROUND(I197*H197,2)</f>
        <v>0</v>
      </c>
      <c r="K197" s="208"/>
      <c r="L197" s="35"/>
      <c r="M197" s="209" t="s">
        <v>1</v>
      </c>
      <c r="N197" s="210" t="s">
        <v>46</v>
      </c>
      <c r="O197" s="78"/>
      <c r="P197" s="211">
        <f>O197*H197</f>
        <v>0</v>
      </c>
      <c r="Q197" s="211">
        <v>0</v>
      </c>
      <c r="R197" s="211">
        <f>Q197*H197</f>
        <v>0</v>
      </c>
      <c r="S197" s="211">
        <v>0</v>
      </c>
      <c r="T197" s="212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213" t="s">
        <v>172</v>
      </c>
      <c r="AT197" s="213" t="s">
        <v>168</v>
      </c>
      <c r="AU197" s="213" t="s">
        <v>93</v>
      </c>
      <c r="AY197" s="15" t="s">
        <v>166</v>
      </c>
      <c r="BE197" s="214">
        <f>IF(N197="základná",J197,0)</f>
        <v>0</v>
      </c>
      <c r="BF197" s="214">
        <f>IF(N197="znížená",J197,0)</f>
        <v>0</v>
      </c>
      <c r="BG197" s="214">
        <f>IF(N197="zákl. prenesená",J197,0)</f>
        <v>0</v>
      </c>
      <c r="BH197" s="214">
        <f>IF(N197="zníž. prenesená",J197,0)</f>
        <v>0</v>
      </c>
      <c r="BI197" s="214">
        <f>IF(N197="nulová",J197,0)</f>
        <v>0</v>
      </c>
      <c r="BJ197" s="15" t="s">
        <v>93</v>
      </c>
      <c r="BK197" s="214">
        <f>ROUND(I197*H197,2)</f>
        <v>0</v>
      </c>
      <c r="BL197" s="15" t="s">
        <v>172</v>
      </c>
      <c r="BM197" s="213" t="s">
        <v>760</v>
      </c>
    </row>
    <row r="198" s="2" customFormat="1" ht="33" customHeight="1">
      <c r="A198" s="34"/>
      <c r="B198" s="165"/>
      <c r="C198" s="201" t="s">
        <v>410</v>
      </c>
      <c r="D198" s="201" t="s">
        <v>168</v>
      </c>
      <c r="E198" s="202" t="s">
        <v>761</v>
      </c>
      <c r="F198" s="203" t="s">
        <v>762</v>
      </c>
      <c r="G198" s="204" t="s">
        <v>182</v>
      </c>
      <c r="H198" s="205">
        <v>12</v>
      </c>
      <c r="I198" s="206"/>
      <c r="J198" s="207">
        <f>ROUND(I198*H198,2)</f>
        <v>0</v>
      </c>
      <c r="K198" s="208"/>
      <c r="L198" s="35"/>
      <c r="M198" s="209" t="s">
        <v>1</v>
      </c>
      <c r="N198" s="210" t="s">
        <v>46</v>
      </c>
      <c r="O198" s="78"/>
      <c r="P198" s="211">
        <f>O198*H198</f>
        <v>0</v>
      </c>
      <c r="Q198" s="211">
        <v>0</v>
      </c>
      <c r="R198" s="211">
        <f>Q198*H198</f>
        <v>0</v>
      </c>
      <c r="S198" s="211">
        <v>0</v>
      </c>
      <c r="T198" s="212">
        <f>S198*H198</f>
        <v>0</v>
      </c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R198" s="213" t="s">
        <v>172</v>
      </c>
      <c r="AT198" s="213" t="s">
        <v>168</v>
      </c>
      <c r="AU198" s="213" t="s">
        <v>93</v>
      </c>
      <c r="AY198" s="15" t="s">
        <v>166</v>
      </c>
      <c r="BE198" s="214">
        <f>IF(N198="základná",J198,0)</f>
        <v>0</v>
      </c>
      <c r="BF198" s="214">
        <f>IF(N198="znížená",J198,0)</f>
        <v>0</v>
      </c>
      <c r="BG198" s="214">
        <f>IF(N198="zákl. prenesená",J198,0)</f>
        <v>0</v>
      </c>
      <c r="BH198" s="214">
        <f>IF(N198="zníž. prenesená",J198,0)</f>
        <v>0</v>
      </c>
      <c r="BI198" s="214">
        <f>IF(N198="nulová",J198,0)</f>
        <v>0</v>
      </c>
      <c r="BJ198" s="15" t="s">
        <v>93</v>
      </c>
      <c r="BK198" s="214">
        <f>ROUND(I198*H198,2)</f>
        <v>0</v>
      </c>
      <c r="BL198" s="15" t="s">
        <v>172</v>
      </c>
      <c r="BM198" s="213" t="s">
        <v>763</v>
      </c>
    </row>
    <row r="199" s="2" customFormat="1" ht="24.15" customHeight="1">
      <c r="A199" s="34"/>
      <c r="B199" s="165"/>
      <c r="C199" s="201" t="s">
        <v>414</v>
      </c>
      <c r="D199" s="201" t="s">
        <v>168</v>
      </c>
      <c r="E199" s="202" t="s">
        <v>764</v>
      </c>
      <c r="F199" s="203" t="s">
        <v>765</v>
      </c>
      <c r="G199" s="204" t="s">
        <v>171</v>
      </c>
      <c r="H199" s="205">
        <v>1</v>
      </c>
      <c r="I199" s="206"/>
      <c r="J199" s="207">
        <f>ROUND(I199*H199,2)</f>
        <v>0</v>
      </c>
      <c r="K199" s="208"/>
      <c r="L199" s="35"/>
      <c r="M199" s="209" t="s">
        <v>1</v>
      </c>
      <c r="N199" s="210" t="s">
        <v>46</v>
      </c>
      <c r="O199" s="78"/>
      <c r="P199" s="211">
        <f>O199*H199</f>
        <v>0</v>
      </c>
      <c r="Q199" s="211">
        <v>0</v>
      </c>
      <c r="R199" s="211">
        <f>Q199*H199</f>
        <v>0</v>
      </c>
      <c r="S199" s="211">
        <v>0</v>
      </c>
      <c r="T199" s="212">
        <f>S199*H199</f>
        <v>0</v>
      </c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R199" s="213" t="s">
        <v>172</v>
      </c>
      <c r="AT199" s="213" t="s">
        <v>168</v>
      </c>
      <c r="AU199" s="213" t="s">
        <v>93</v>
      </c>
      <c r="AY199" s="15" t="s">
        <v>166</v>
      </c>
      <c r="BE199" s="214">
        <f>IF(N199="základná",J199,0)</f>
        <v>0</v>
      </c>
      <c r="BF199" s="214">
        <f>IF(N199="znížená",J199,0)</f>
        <v>0</v>
      </c>
      <c r="BG199" s="214">
        <f>IF(N199="zákl. prenesená",J199,0)</f>
        <v>0</v>
      </c>
      <c r="BH199" s="214">
        <f>IF(N199="zníž. prenesená",J199,0)</f>
        <v>0</v>
      </c>
      <c r="BI199" s="214">
        <f>IF(N199="nulová",J199,0)</f>
        <v>0</v>
      </c>
      <c r="BJ199" s="15" t="s">
        <v>93</v>
      </c>
      <c r="BK199" s="214">
        <f>ROUND(I199*H199,2)</f>
        <v>0</v>
      </c>
      <c r="BL199" s="15" t="s">
        <v>172</v>
      </c>
      <c r="BM199" s="213" t="s">
        <v>766</v>
      </c>
    </row>
    <row r="200" s="2" customFormat="1" ht="37.8" customHeight="1">
      <c r="A200" s="34"/>
      <c r="B200" s="165"/>
      <c r="C200" s="201" t="s">
        <v>420</v>
      </c>
      <c r="D200" s="201" t="s">
        <v>168</v>
      </c>
      <c r="E200" s="202" t="s">
        <v>767</v>
      </c>
      <c r="F200" s="203" t="s">
        <v>768</v>
      </c>
      <c r="G200" s="204" t="s">
        <v>205</v>
      </c>
      <c r="H200" s="205">
        <v>1194.471</v>
      </c>
      <c r="I200" s="206"/>
      <c r="J200" s="207">
        <f>ROUND(I200*H200,2)</f>
        <v>0</v>
      </c>
      <c r="K200" s="208"/>
      <c r="L200" s="35"/>
      <c r="M200" s="209" t="s">
        <v>1</v>
      </c>
      <c r="N200" s="210" t="s">
        <v>46</v>
      </c>
      <c r="O200" s="78"/>
      <c r="P200" s="211">
        <f>O200*H200</f>
        <v>0</v>
      </c>
      <c r="Q200" s="211">
        <v>0</v>
      </c>
      <c r="R200" s="211">
        <f>Q200*H200</f>
        <v>0</v>
      </c>
      <c r="S200" s="211">
        <v>0</v>
      </c>
      <c r="T200" s="212">
        <f>S200*H200</f>
        <v>0</v>
      </c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R200" s="213" t="s">
        <v>172</v>
      </c>
      <c r="AT200" s="213" t="s">
        <v>168</v>
      </c>
      <c r="AU200" s="213" t="s">
        <v>93</v>
      </c>
      <c r="AY200" s="15" t="s">
        <v>166</v>
      </c>
      <c r="BE200" s="214">
        <f>IF(N200="základná",J200,0)</f>
        <v>0</v>
      </c>
      <c r="BF200" s="214">
        <f>IF(N200="znížená",J200,0)</f>
        <v>0</v>
      </c>
      <c r="BG200" s="214">
        <f>IF(N200="zákl. prenesená",J200,0)</f>
        <v>0</v>
      </c>
      <c r="BH200" s="214">
        <f>IF(N200="zníž. prenesená",J200,0)</f>
        <v>0</v>
      </c>
      <c r="BI200" s="214">
        <f>IF(N200="nulová",J200,0)</f>
        <v>0</v>
      </c>
      <c r="BJ200" s="15" t="s">
        <v>93</v>
      </c>
      <c r="BK200" s="214">
        <f>ROUND(I200*H200,2)</f>
        <v>0</v>
      </c>
      <c r="BL200" s="15" t="s">
        <v>172</v>
      </c>
      <c r="BM200" s="213" t="s">
        <v>769</v>
      </c>
    </row>
    <row r="201" s="2" customFormat="1" ht="24.15" customHeight="1">
      <c r="A201" s="34"/>
      <c r="B201" s="165"/>
      <c r="C201" s="201" t="s">
        <v>770</v>
      </c>
      <c r="D201" s="201" t="s">
        <v>168</v>
      </c>
      <c r="E201" s="202" t="s">
        <v>771</v>
      </c>
      <c r="F201" s="203" t="s">
        <v>772</v>
      </c>
      <c r="G201" s="204" t="s">
        <v>171</v>
      </c>
      <c r="H201" s="205">
        <v>1</v>
      </c>
      <c r="I201" s="206"/>
      <c r="J201" s="207">
        <f>ROUND(I201*H201,2)</f>
        <v>0</v>
      </c>
      <c r="K201" s="208"/>
      <c r="L201" s="35"/>
      <c r="M201" s="209" t="s">
        <v>1</v>
      </c>
      <c r="N201" s="210" t="s">
        <v>46</v>
      </c>
      <c r="O201" s="78"/>
      <c r="P201" s="211">
        <f>O201*H201</f>
        <v>0</v>
      </c>
      <c r="Q201" s="211">
        <v>0</v>
      </c>
      <c r="R201" s="211">
        <f>Q201*H201</f>
        <v>0</v>
      </c>
      <c r="S201" s="211">
        <v>0</v>
      </c>
      <c r="T201" s="212">
        <f>S201*H201</f>
        <v>0</v>
      </c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R201" s="213" t="s">
        <v>172</v>
      </c>
      <c r="AT201" s="213" t="s">
        <v>168</v>
      </c>
      <c r="AU201" s="213" t="s">
        <v>93</v>
      </c>
      <c r="AY201" s="15" t="s">
        <v>166</v>
      </c>
      <c r="BE201" s="214">
        <f>IF(N201="základná",J201,0)</f>
        <v>0</v>
      </c>
      <c r="BF201" s="214">
        <f>IF(N201="znížená",J201,0)</f>
        <v>0</v>
      </c>
      <c r="BG201" s="214">
        <f>IF(N201="zákl. prenesená",J201,0)</f>
        <v>0</v>
      </c>
      <c r="BH201" s="214">
        <f>IF(N201="zníž. prenesená",J201,0)</f>
        <v>0</v>
      </c>
      <c r="BI201" s="214">
        <f>IF(N201="nulová",J201,0)</f>
        <v>0</v>
      </c>
      <c r="BJ201" s="15" t="s">
        <v>93</v>
      </c>
      <c r="BK201" s="214">
        <f>ROUND(I201*H201,2)</f>
        <v>0</v>
      </c>
      <c r="BL201" s="15" t="s">
        <v>172</v>
      </c>
      <c r="BM201" s="213" t="s">
        <v>773</v>
      </c>
    </row>
    <row r="202" s="2" customFormat="1" ht="24.15" customHeight="1">
      <c r="A202" s="34"/>
      <c r="B202" s="165"/>
      <c r="C202" s="201" t="s">
        <v>774</v>
      </c>
      <c r="D202" s="201" t="s">
        <v>168</v>
      </c>
      <c r="E202" s="202" t="s">
        <v>775</v>
      </c>
      <c r="F202" s="203" t="s">
        <v>776</v>
      </c>
      <c r="G202" s="204" t="s">
        <v>171</v>
      </c>
      <c r="H202" s="205">
        <v>1</v>
      </c>
      <c r="I202" s="206"/>
      <c r="J202" s="207">
        <f>ROUND(I202*H202,2)</f>
        <v>0</v>
      </c>
      <c r="K202" s="208"/>
      <c r="L202" s="35"/>
      <c r="M202" s="209" t="s">
        <v>1</v>
      </c>
      <c r="N202" s="210" t="s">
        <v>46</v>
      </c>
      <c r="O202" s="78"/>
      <c r="P202" s="211">
        <f>O202*H202</f>
        <v>0</v>
      </c>
      <c r="Q202" s="211">
        <v>0</v>
      </c>
      <c r="R202" s="211">
        <f>Q202*H202</f>
        <v>0</v>
      </c>
      <c r="S202" s="211">
        <v>0</v>
      </c>
      <c r="T202" s="212">
        <f>S202*H202</f>
        <v>0</v>
      </c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R202" s="213" t="s">
        <v>172</v>
      </c>
      <c r="AT202" s="213" t="s">
        <v>168</v>
      </c>
      <c r="AU202" s="213" t="s">
        <v>93</v>
      </c>
      <c r="AY202" s="15" t="s">
        <v>166</v>
      </c>
      <c r="BE202" s="214">
        <f>IF(N202="základná",J202,0)</f>
        <v>0</v>
      </c>
      <c r="BF202" s="214">
        <f>IF(N202="znížená",J202,0)</f>
        <v>0</v>
      </c>
      <c r="BG202" s="214">
        <f>IF(N202="zákl. prenesená",J202,0)</f>
        <v>0</v>
      </c>
      <c r="BH202" s="214">
        <f>IF(N202="zníž. prenesená",J202,0)</f>
        <v>0</v>
      </c>
      <c r="BI202" s="214">
        <f>IF(N202="nulová",J202,0)</f>
        <v>0</v>
      </c>
      <c r="BJ202" s="15" t="s">
        <v>93</v>
      </c>
      <c r="BK202" s="214">
        <f>ROUND(I202*H202,2)</f>
        <v>0</v>
      </c>
      <c r="BL202" s="15" t="s">
        <v>172</v>
      </c>
      <c r="BM202" s="213" t="s">
        <v>777</v>
      </c>
    </row>
    <row r="203" s="2" customFormat="1" ht="24.15" customHeight="1">
      <c r="A203" s="34"/>
      <c r="B203" s="165"/>
      <c r="C203" s="201" t="s">
        <v>778</v>
      </c>
      <c r="D203" s="201" t="s">
        <v>168</v>
      </c>
      <c r="E203" s="202" t="s">
        <v>779</v>
      </c>
      <c r="F203" s="203" t="s">
        <v>780</v>
      </c>
      <c r="G203" s="204" t="s">
        <v>205</v>
      </c>
      <c r="H203" s="205">
        <v>160.261</v>
      </c>
      <c r="I203" s="206"/>
      <c r="J203" s="207">
        <f>ROUND(I203*H203,2)</f>
        <v>0</v>
      </c>
      <c r="K203" s="208"/>
      <c r="L203" s="35"/>
      <c r="M203" s="209" t="s">
        <v>1</v>
      </c>
      <c r="N203" s="210" t="s">
        <v>46</v>
      </c>
      <c r="O203" s="78"/>
      <c r="P203" s="211">
        <f>O203*H203</f>
        <v>0</v>
      </c>
      <c r="Q203" s="211">
        <v>0</v>
      </c>
      <c r="R203" s="211">
        <f>Q203*H203</f>
        <v>0</v>
      </c>
      <c r="S203" s="211">
        <v>0</v>
      </c>
      <c r="T203" s="212">
        <f>S203*H203</f>
        <v>0</v>
      </c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R203" s="213" t="s">
        <v>172</v>
      </c>
      <c r="AT203" s="213" t="s">
        <v>168</v>
      </c>
      <c r="AU203" s="213" t="s">
        <v>93</v>
      </c>
      <c r="AY203" s="15" t="s">
        <v>166</v>
      </c>
      <c r="BE203" s="214">
        <f>IF(N203="základná",J203,0)</f>
        <v>0</v>
      </c>
      <c r="BF203" s="214">
        <f>IF(N203="znížená",J203,0)</f>
        <v>0</v>
      </c>
      <c r="BG203" s="214">
        <f>IF(N203="zákl. prenesená",J203,0)</f>
        <v>0</v>
      </c>
      <c r="BH203" s="214">
        <f>IF(N203="zníž. prenesená",J203,0)</f>
        <v>0</v>
      </c>
      <c r="BI203" s="214">
        <f>IF(N203="nulová",J203,0)</f>
        <v>0</v>
      </c>
      <c r="BJ203" s="15" t="s">
        <v>93</v>
      </c>
      <c r="BK203" s="214">
        <f>ROUND(I203*H203,2)</f>
        <v>0</v>
      </c>
      <c r="BL203" s="15" t="s">
        <v>172</v>
      </c>
      <c r="BM203" s="213" t="s">
        <v>781</v>
      </c>
    </row>
    <row r="204" s="2" customFormat="1" ht="21.75" customHeight="1">
      <c r="A204" s="34"/>
      <c r="B204" s="165"/>
      <c r="C204" s="201" t="s">
        <v>436</v>
      </c>
      <c r="D204" s="201" t="s">
        <v>168</v>
      </c>
      <c r="E204" s="202" t="s">
        <v>782</v>
      </c>
      <c r="F204" s="203" t="s">
        <v>783</v>
      </c>
      <c r="G204" s="204" t="s">
        <v>205</v>
      </c>
      <c r="H204" s="205">
        <v>158.828</v>
      </c>
      <c r="I204" s="206"/>
      <c r="J204" s="207">
        <f>ROUND(I204*H204,2)</f>
        <v>0</v>
      </c>
      <c r="K204" s="208"/>
      <c r="L204" s="35"/>
      <c r="M204" s="209" t="s">
        <v>1</v>
      </c>
      <c r="N204" s="210" t="s">
        <v>46</v>
      </c>
      <c r="O204" s="78"/>
      <c r="P204" s="211">
        <f>O204*H204</f>
        <v>0</v>
      </c>
      <c r="Q204" s="211">
        <v>0</v>
      </c>
      <c r="R204" s="211">
        <f>Q204*H204</f>
        <v>0</v>
      </c>
      <c r="S204" s="211">
        <v>0</v>
      </c>
      <c r="T204" s="212">
        <f>S204*H204</f>
        <v>0</v>
      </c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R204" s="213" t="s">
        <v>172</v>
      </c>
      <c r="AT204" s="213" t="s">
        <v>168</v>
      </c>
      <c r="AU204" s="213" t="s">
        <v>93</v>
      </c>
      <c r="AY204" s="15" t="s">
        <v>166</v>
      </c>
      <c r="BE204" s="214">
        <f>IF(N204="základná",J204,0)</f>
        <v>0</v>
      </c>
      <c r="BF204" s="214">
        <f>IF(N204="znížená",J204,0)</f>
        <v>0</v>
      </c>
      <c r="BG204" s="214">
        <f>IF(N204="zákl. prenesená",J204,0)</f>
        <v>0</v>
      </c>
      <c r="BH204" s="214">
        <f>IF(N204="zníž. prenesená",J204,0)</f>
        <v>0</v>
      </c>
      <c r="BI204" s="214">
        <f>IF(N204="nulová",J204,0)</f>
        <v>0</v>
      </c>
      <c r="BJ204" s="15" t="s">
        <v>93</v>
      </c>
      <c r="BK204" s="214">
        <f>ROUND(I204*H204,2)</f>
        <v>0</v>
      </c>
      <c r="BL204" s="15" t="s">
        <v>172</v>
      </c>
      <c r="BM204" s="213" t="s">
        <v>784</v>
      </c>
    </row>
    <row r="205" s="2" customFormat="1" ht="21.75" customHeight="1">
      <c r="A205" s="34"/>
      <c r="B205" s="165"/>
      <c r="C205" s="201" t="s">
        <v>785</v>
      </c>
      <c r="D205" s="201" t="s">
        <v>168</v>
      </c>
      <c r="E205" s="202" t="s">
        <v>786</v>
      </c>
      <c r="F205" s="203" t="s">
        <v>787</v>
      </c>
      <c r="G205" s="204" t="s">
        <v>205</v>
      </c>
      <c r="H205" s="205">
        <v>1194.471</v>
      </c>
      <c r="I205" s="206"/>
      <c r="J205" s="207">
        <f>ROUND(I205*H205,2)</f>
        <v>0</v>
      </c>
      <c r="K205" s="208"/>
      <c r="L205" s="35"/>
      <c r="M205" s="209" t="s">
        <v>1</v>
      </c>
      <c r="N205" s="210" t="s">
        <v>46</v>
      </c>
      <c r="O205" s="78"/>
      <c r="P205" s="211">
        <f>O205*H205</f>
        <v>0</v>
      </c>
      <c r="Q205" s="211">
        <v>0</v>
      </c>
      <c r="R205" s="211">
        <f>Q205*H205</f>
        <v>0</v>
      </c>
      <c r="S205" s="211">
        <v>0</v>
      </c>
      <c r="T205" s="212">
        <f>S205*H205</f>
        <v>0</v>
      </c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R205" s="213" t="s">
        <v>172</v>
      </c>
      <c r="AT205" s="213" t="s">
        <v>168</v>
      </c>
      <c r="AU205" s="213" t="s">
        <v>93</v>
      </c>
      <c r="AY205" s="15" t="s">
        <v>166</v>
      </c>
      <c r="BE205" s="214">
        <f>IF(N205="základná",J205,0)</f>
        <v>0</v>
      </c>
      <c r="BF205" s="214">
        <f>IF(N205="znížená",J205,0)</f>
        <v>0</v>
      </c>
      <c r="BG205" s="214">
        <f>IF(N205="zákl. prenesená",J205,0)</f>
        <v>0</v>
      </c>
      <c r="BH205" s="214">
        <f>IF(N205="zníž. prenesená",J205,0)</f>
        <v>0</v>
      </c>
      <c r="BI205" s="214">
        <f>IF(N205="nulová",J205,0)</f>
        <v>0</v>
      </c>
      <c r="BJ205" s="15" t="s">
        <v>93</v>
      </c>
      <c r="BK205" s="214">
        <f>ROUND(I205*H205,2)</f>
        <v>0</v>
      </c>
      <c r="BL205" s="15" t="s">
        <v>172</v>
      </c>
      <c r="BM205" s="213" t="s">
        <v>788</v>
      </c>
    </row>
    <row r="206" s="2" customFormat="1" ht="24.15" customHeight="1">
      <c r="A206" s="34"/>
      <c r="B206" s="165"/>
      <c r="C206" s="201" t="s">
        <v>789</v>
      </c>
      <c r="D206" s="201" t="s">
        <v>168</v>
      </c>
      <c r="E206" s="202" t="s">
        <v>790</v>
      </c>
      <c r="F206" s="203" t="s">
        <v>791</v>
      </c>
      <c r="G206" s="204" t="s">
        <v>205</v>
      </c>
      <c r="H206" s="205">
        <v>3842.1669999999999</v>
      </c>
      <c r="I206" s="206"/>
      <c r="J206" s="207">
        <f>ROUND(I206*H206,2)</f>
        <v>0</v>
      </c>
      <c r="K206" s="208"/>
      <c r="L206" s="35"/>
      <c r="M206" s="209" t="s">
        <v>1</v>
      </c>
      <c r="N206" s="210" t="s">
        <v>46</v>
      </c>
      <c r="O206" s="78"/>
      <c r="P206" s="211">
        <f>O206*H206</f>
        <v>0</v>
      </c>
      <c r="Q206" s="211">
        <v>0</v>
      </c>
      <c r="R206" s="211">
        <f>Q206*H206</f>
        <v>0</v>
      </c>
      <c r="S206" s="211">
        <v>0</v>
      </c>
      <c r="T206" s="212">
        <f>S206*H206</f>
        <v>0</v>
      </c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R206" s="213" t="s">
        <v>172</v>
      </c>
      <c r="AT206" s="213" t="s">
        <v>168</v>
      </c>
      <c r="AU206" s="213" t="s">
        <v>93</v>
      </c>
      <c r="AY206" s="15" t="s">
        <v>166</v>
      </c>
      <c r="BE206" s="214">
        <f>IF(N206="základná",J206,0)</f>
        <v>0</v>
      </c>
      <c r="BF206" s="214">
        <f>IF(N206="znížená",J206,0)</f>
        <v>0</v>
      </c>
      <c r="BG206" s="214">
        <f>IF(N206="zákl. prenesená",J206,0)</f>
        <v>0</v>
      </c>
      <c r="BH206" s="214">
        <f>IF(N206="zníž. prenesená",J206,0)</f>
        <v>0</v>
      </c>
      <c r="BI206" s="214">
        <f>IF(N206="nulová",J206,0)</f>
        <v>0</v>
      </c>
      <c r="BJ206" s="15" t="s">
        <v>93</v>
      </c>
      <c r="BK206" s="214">
        <f>ROUND(I206*H206,2)</f>
        <v>0</v>
      </c>
      <c r="BL206" s="15" t="s">
        <v>172</v>
      </c>
      <c r="BM206" s="213" t="s">
        <v>792</v>
      </c>
    </row>
    <row r="207" s="2" customFormat="1" ht="24.15" customHeight="1">
      <c r="A207" s="34"/>
      <c r="B207" s="165"/>
      <c r="C207" s="201" t="s">
        <v>793</v>
      </c>
      <c r="D207" s="201" t="s">
        <v>168</v>
      </c>
      <c r="E207" s="202" t="s">
        <v>794</v>
      </c>
      <c r="F207" s="203" t="s">
        <v>795</v>
      </c>
      <c r="G207" s="204" t="s">
        <v>205</v>
      </c>
      <c r="H207" s="205">
        <v>622.74300000000005</v>
      </c>
      <c r="I207" s="206"/>
      <c r="J207" s="207">
        <f>ROUND(I207*H207,2)</f>
        <v>0</v>
      </c>
      <c r="K207" s="208"/>
      <c r="L207" s="35"/>
      <c r="M207" s="209" t="s">
        <v>1</v>
      </c>
      <c r="N207" s="210" t="s">
        <v>46</v>
      </c>
      <c r="O207" s="78"/>
      <c r="P207" s="211">
        <f>O207*H207</f>
        <v>0</v>
      </c>
      <c r="Q207" s="211">
        <v>0</v>
      </c>
      <c r="R207" s="211">
        <f>Q207*H207</f>
        <v>0</v>
      </c>
      <c r="S207" s="211">
        <v>0</v>
      </c>
      <c r="T207" s="212">
        <f>S207*H207</f>
        <v>0</v>
      </c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R207" s="213" t="s">
        <v>172</v>
      </c>
      <c r="AT207" s="213" t="s">
        <v>168</v>
      </c>
      <c r="AU207" s="213" t="s">
        <v>93</v>
      </c>
      <c r="AY207" s="15" t="s">
        <v>166</v>
      </c>
      <c r="BE207" s="214">
        <f>IF(N207="základná",J207,0)</f>
        <v>0</v>
      </c>
      <c r="BF207" s="214">
        <f>IF(N207="znížená",J207,0)</f>
        <v>0</v>
      </c>
      <c r="BG207" s="214">
        <f>IF(N207="zákl. prenesená",J207,0)</f>
        <v>0</v>
      </c>
      <c r="BH207" s="214">
        <f>IF(N207="zníž. prenesená",J207,0)</f>
        <v>0</v>
      </c>
      <c r="BI207" s="214">
        <f>IF(N207="nulová",J207,0)</f>
        <v>0</v>
      </c>
      <c r="BJ207" s="15" t="s">
        <v>93</v>
      </c>
      <c r="BK207" s="214">
        <f>ROUND(I207*H207,2)</f>
        <v>0</v>
      </c>
      <c r="BL207" s="15" t="s">
        <v>172</v>
      </c>
      <c r="BM207" s="213" t="s">
        <v>796</v>
      </c>
    </row>
    <row r="208" s="2" customFormat="1" ht="16.5" customHeight="1">
      <c r="A208" s="34"/>
      <c r="B208" s="165"/>
      <c r="C208" s="215" t="s">
        <v>797</v>
      </c>
      <c r="D208" s="215" t="s">
        <v>259</v>
      </c>
      <c r="E208" s="216" t="s">
        <v>798</v>
      </c>
      <c r="F208" s="217" t="s">
        <v>799</v>
      </c>
      <c r="G208" s="218" t="s">
        <v>293</v>
      </c>
      <c r="H208" s="219">
        <v>1057.5319999999999</v>
      </c>
      <c r="I208" s="220"/>
      <c r="J208" s="221">
        <f>ROUND(I208*H208,2)</f>
        <v>0</v>
      </c>
      <c r="K208" s="222"/>
      <c r="L208" s="223"/>
      <c r="M208" s="224" t="s">
        <v>1</v>
      </c>
      <c r="N208" s="225" t="s">
        <v>46</v>
      </c>
      <c r="O208" s="78"/>
      <c r="P208" s="211">
        <f>O208*H208</f>
        <v>0</v>
      </c>
      <c r="Q208" s="211">
        <v>1</v>
      </c>
      <c r="R208" s="211">
        <f>Q208*H208</f>
        <v>1057.5319999999999</v>
      </c>
      <c r="S208" s="211">
        <v>0</v>
      </c>
      <c r="T208" s="212">
        <f>S208*H208</f>
        <v>0</v>
      </c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R208" s="213" t="s">
        <v>197</v>
      </c>
      <c r="AT208" s="213" t="s">
        <v>259</v>
      </c>
      <c r="AU208" s="213" t="s">
        <v>93</v>
      </c>
      <c r="AY208" s="15" t="s">
        <v>166</v>
      </c>
      <c r="BE208" s="214">
        <f>IF(N208="základná",J208,0)</f>
        <v>0</v>
      </c>
      <c r="BF208" s="214">
        <f>IF(N208="znížená",J208,0)</f>
        <v>0</v>
      </c>
      <c r="BG208" s="214">
        <f>IF(N208="zákl. prenesená",J208,0)</f>
        <v>0</v>
      </c>
      <c r="BH208" s="214">
        <f>IF(N208="zníž. prenesená",J208,0)</f>
        <v>0</v>
      </c>
      <c r="BI208" s="214">
        <f>IF(N208="nulová",J208,0)</f>
        <v>0</v>
      </c>
      <c r="BJ208" s="15" t="s">
        <v>93</v>
      </c>
      <c r="BK208" s="214">
        <f>ROUND(I208*H208,2)</f>
        <v>0</v>
      </c>
      <c r="BL208" s="15" t="s">
        <v>172</v>
      </c>
      <c r="BM208" s="213" t="s">
        <v>800</v>
      </c>
    </row>
    <row r="209" s="2" customFormat="1" ht="16.5" customHeight="1">
      <c r="A209" s="34"/>
      <c r="B209" s="165"/>
      <c r="C209" s="215" t="s">
        <v>801</v>
      </c>
      <c r="D209" s="215" t="s">
        <v>259</v>
      </c>
      <c r="E209" s="216" t="s">
        <v>802</v>
      </c>
      <c r="F209" s="217" t="s">
        <v>803</v>
      </c>
      <c r="G209" s="218" t="s">
        <v>293</v>
      </c>
      <c r="H209" s="219">
        <v>63.405000000000001</v>
      </c>
      <c r="I209" s="220"/>
      <c r="J209" s="221">
        <f>ROUND(I209*H209,2)</f>
        <v>0</v>
      </c>
      <c r="K209" s="222"/>
      <c r="L209" s="223"/>
      <c r="M209" s="224" t="s">
        <v>1</v>
      </c>
      <c r="N209" s="225" t="s">
        <v>46</v>
      </c>
      <c r="O209" s="78"/>
      <c r="P209" s="211">
        <f>O209*H209</f>
        <v>0</v>
      </c>
      <c r="Q209" s="211">
        <v>1</v>
      </c>
      <c r="R209" s="211">
        <f>Q209*H209</f>
        <v>63.405000000000001</v>
      </c>
      <c r="S209" s="211">
        <v>0</v>
      </c>
      <c r="T209" s="212">
        <f>S209*H209</f>
        <v>0</v>
      </c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R209" s="213" t="s">
        <v>197</v>
      </c>
      <c r="AT209" s="213" t="s">
        <v>259</v>
      </c>
      <c r="AU209" s="213" t="s">
        <v>93</v>
      </c>
      <c r="AY209" s="15" t="s">
        <v>166</v>
      </c>
      <c r="BE209" s="214">
        <f>IF(N209="základná",J209,0)</f>
        <v>0</v>
      </c>
      <c r="BF209" s="214">
        <f>IF(N209="znížená",J209,0)</f>
        <v>0</v>
      </c>
      <c r="BG209" s="214">
        <f>IF(N209="zákl. prenesená",J209,0)</f>
        <v>0</v>
      </c>
      <c r="BH209" s="214">
        <f>IF(N209="zníž. prenesená",J209,0)</f>
        <v>0</v>
      </c>
      <c r="BI209" s="214">
        <f>IF(N209="nulová",J209,0)</f>
        <v>0</v>
      </c>
      <c r="BJ209" s="15" t="s">
        <v>93</v>
      </c>
      <c r="BK209" s="214">
        <f>ROUND(I209*H209,2)</f>
        <v>0</v>
      </c>
      <c r="BL209" s="15" t="s">
        <v>172</v>
      </c>
      <c r="BM209" s="213" t="s">
        <v>804</v>
      </c>
    </row>
    <row r="210" s="2" customFormat="1" ht="21.75" customHeight="1">
      <c r="A210" s="34"/>
      <c r="B210" s="165"/>
      <c r="C210" s="201" t="s">
        <v>805</v>
      </c>
      <c r="D210" s="201" t="s">
        <v>168</v>
      </c>
      <c r="E210" s="202" t="s">
        <v>256</v>
      </c>
      <c r="F210" s="203" t="s">
        <v>257</v>
      </c>
      <c r="G210" s="204" t="s">
        <v>182</v>
      </c>
      <c r="H210" s="205">
        <v>1602.6099999999999</v>
      </c>
      <c r="I210" s="206"/>
      <c r="J210" s="207">
        <f>ROUND(I210*H210,2)</f>
        <v>0</v>
      </c>
      <c r="K210" s="208"/>
      <c r="L210" s="35"/>
      <c r="M210" s="209" t="s">
        <v>1</v>
      </c>
      <c r="N210" s="210" t="s">
        <v>46</v>
      </c>
      <c r="O210" s="78"/>
      <c r="P210" s="211">
        <f>O210*H210</f>
        <v>0</v>
      </c>
      <c r="Q210" s="211">
        <v>0</v>
      </c>
      <c r="R210" s="211">
        <f>Q210*H210</f>
        <v>0</v>
      </c>
      <c r="S210" s="211">
        <v>0</v>
      </c>
      <c r="T210" s="212">
        <f>S210*H210</f>
        <v>0</v>
      </c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R210" s="213" t="s">
        <v>172</v>
      </c>
      <c r="AT210" s="213" t="s">
        <v>168</v>
      </c>
      <c r="AU210" s="213" t="s">
        <v>93</v>
      </c>
      <c r="AY210" s="15" t="s">
        <v>166</v>
      </c>
      <c r="BE210" s="214">
        <f>IF(N210="základná",J210,0)</f>
        <v>0</v>
      </c>
      <c r="BF210" s="214">
        <f>IF(N210="znížená",J210,0)</f>
        <v>0</v>
      </c>
      <c r="BG210" s="214">
        <f>IF(N210="zákl. prenesená",J210,0)</f>
        <v>0</v>
      </c>
      <c r="BH210" s="214">
        <f>IF(N210="zníž. prenesená",J210,0)</f>
        <v>0</v>
      </c>
      <c r="BI210" s="214">
        <f>IF(N210="nulová",J210,0)</f>
        <v>0</v>
      </c>
      <c r="BJ210" s="15" t="s">
        <v>93</v>
      </c>
      <c r="BK210" s="214">
        <f>ROUND(I210*H210,2)</f>
        <v>0</v>
      </c>
      <c r="BL210" s="15" t="s">
        <v>172</v>
      </c>
      <c r="BM210" s="213" t="s">
        <v>806</v>
      </c>
    </row>
    <row r="211" s="2" customFormat="1" ht="16.5" customHeight="1">
      <c r="A211" s="34"/>
      <c r="B211" s="165"/>
      <c r="C211" s="215" t="s">
        <v>807</v>
      </c>
      <c r="D211" s="215" t="s">
        <v>259</v>
      </c>
      <c r="E211" s="216" t="s">
        <v>260</v>
      </c>
      <c r="F211" s="217" t="s">
        <v>261</v>
      </c>
      <c r="G211" s="218" t="s">
        <v>262</v>
      </c>
      <c r="H211" s="219">
        <v>49.521000000000001</v>
      </c>
      <c r="I211" s="220"/>
      <c r="J211" s="221">
        <f>ROUND(I211*H211,2)</f>
        <v>0</v>
      </c>
      <c r="K211" s="222"/>
      <c r="L211" s="223"/>
      <c r="M211" s="224" t="s">
        <v>1</v>
      </c>
      <c r="N211" s="225" t="s">
        <v>46</v>
      </c>
      <c r="O211" s="78"/>
      <c r="P211" s="211">
        <f>O211*H211</f>
        <v>0</v>
      </c>
      <c r="Q211" s="211">
        <v>0.001</v>
      </c>
      <c r="R211" s="211">
        <f>Q211*H211</f>
        <v>0.049521000000000003</v>
      </c>
      <c r="S211" s="211">
        <v>0</v>
      </c>
      <c r="T211" s="212">
        <f>S211*H211</f>
        <v>0</v>
      </c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R211" s="213" t="s">
        <v>197</v>
      </c>
      <c r="AT211" s="213" t="s">
        <v>259</v>
      </c>
      <c r="AU211" s="213" t="s">
        <v>93</v>
      </c>
      <c r="AY211" s="15" t="s">
        <v>166</v>
      </c>
      <c r="BE211" s="214">
        <f>IF(N211="základná",J211,0)</f>
        <v>0</v>
      </c>
      <c r="BF211" s="214">
        <f>IF(N211="znížená",J211,0)</f>
        <v>0</v>
      </c>
      <c r="BG211" s="214">
        <f>IF(N211="zákl. prenesená",J211,0)</f>
        <v>0</v>
      </c>
      <c r="BH211" s="214">
        <f>IF(N211="zníž. prenesená",J211,0)</f>
        <v>0</v>
      </c>
      <c r="BI211" s="214">
        <f>IF(N211="nulová",J211,0)</f>
        <v>0</v>
      </c>
      <c r="BJ211" s="15" t="s">
        <v>93</v>
      </c>
      <c r="BK211" s="214">
        <f>ROUND(I211*H211,2)</f>
        <v>0</v>
      </c>
      <c r="BL211" s="15" t="s">
        <v>172</v>
      </c>
      <c r="BM211" s="213" t="s">
        <v>808</v>
      </c>
    </row>
    <row r="212" s="2" customFormat="1" ht="21.75" customHeight="1">
      <c r="A212" s="34"/>
      <c r="B212" s="165"/>
      <c r="C212" s="201" t="s">
        <v>809</v>
      </c>
      <c r="D212" s="201" t="s">
        <v>168</v>
      </c>
      <c r="E212" s="202" t="s">
        <v>265</v>
      </c>
      <c r="F212" s="203" t="s">
        <v>266</v>
      </c>
      <c r="G212" s="204" t="s">
        <v>182</v>
      </c>
      <c r="H212" s="205">
        <v>1602.6099999999999</v>
      </c>
      <c r="I212" s="206"/>
      <c r="J212" s="207">
        <f>ROUND(I212*H212,2)</f>
        <v>0</v>
      </c>
      <c r="K212" s="208"/>
      <c r="L212" s="35"/>
      <c r="M212" s="209" t="s">
        <v>1</v>
      </c>
      <c r="N212" s="210" t="s">
        <v>46</v>
      </c>
      <c r="O212" s="78"/>
      <c r="P212" s="211">
        <f>O212*H212</f>
        <v>0</v>
      </c>
      <c r="Q212" s="211">
        <v>0</v>
      </c>
      <c r="R212" s="211">
        <f>Q212*H212</f>
        <v>0</v>
      </c>
      <c r="S212" s="211">
        <v>0</v>
      </c>
      <c r="T212" s="212">
        <f>S212*H212</f>
        <v>0</v>
      </c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R212" s="213" t="s">
        <v>172</v>
      </c>
      <c r="AT212" s="213" t="s">
        <v>168</v>
      </c>
      <c r="AU212" s="213" t="s">
        <v>93</v>
      </c>
      <c r="AY212" s="15" t="s">
        <v>166</v>
      </c>
      <c r="BE212" s="214">
        <f>IF(N212="základná",J212,0)</f>
        <v>0</v>
      </c>
      <c r="BF212" s="214">
        <f>IF(N212="znížená",J212,0)</f>
        <v>0</v>
      </c>
      <c r="BG212" s="214">
        <f>IF(N212="zákl. prenesená",J212,0)</f>
        <v>0</v>
      </c>
      <c r="BH212" s="214">
        <f>IF(N212="zníž. prenesená",J212,0)</f>
        <v>0</v>
      </c>
      <c r="BI212" s="214">
        <f>IF(N212="nulová",J212,0)</f>
        <v>0</v>
      </c>
      <c r="BJ212" s="15" t="s">
        <v>93</v>
      </c>
      <c r="BK212" s="214">
        <f>ROUND(I212*H212,2)</f>
        <v>0</v>
      </c>
      <c r="BL212" s="15" t="s">
        <v>172</v>
      </c>
      <c r="BM212" s="213" t="s">
        <v>810</v>
      </c>
    </row>
    <row r="213" s="2" customFormat="1" ht="21.75" customHeight="1">
      <c r="A213" s="34"/>
      <c r="B213" s="165"/>
      <c r="C213" s="201" t="s">
        <v>811</v>
      </c>
      <c r="D213" s="201" t="s">
        <v>168</v>
      </c>
      <c r="E213" s="202" t="s">
        <v>269</v>
      </c>
      <c r="F213" s="203" t="s">
        <v>270</v>
      </c>
      <c r="G213" s="204" t="s">
        <v>182</v>
      </c>
      <c r="H213" s="205">
        <v>1554.454</v>
      </c>
      <c r="I213" s="206"/>
      <c r="J213" s="207">
        <f>ROUND(I213*H213,2)</f>
        <v>0</v>
      </c>
      <c r="K213" s="208"/>
      <c r="L213" s="35"/>
      <c r="M213" s="209" t="s">
        <v>1</v>
      </c>
      <c r="N213" s="210" t="s">
        <v>46</v>
      </c>
      <c r="O213" s="78"/>
      <c r="P213" s="211">
        <f>O213*H213</f>
        <v>0</v>
      </c>
      <c r="Q213" s="211">
        <v>0</v>
      </c>
      <c r="R213" s="211">
        <f>Q213*H213</f>
        <v>0</v>
      </c>
      <c r="S213" s="211">
        <v>0</v>
      </c>
      <c r="T213" s="212">
        <f>S213*H213</f>
        <v>0</v>
      </c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R213" s="213" t="s">
        <v>172</v>
      </c>
      <c r="AT213" s="213" t="s">
        <v>168</v>
      </c>
      <c r="AU213" s="213" t="s">
        <v>93</v>
      </c>
      <c r="AY213" s="15" t="s">
        <v>166</v>
      </c>
      <c r="BE213" s="214">
        <f>IF(N213="základná",J213,0)</f>
        <v>0</v>
      </c>
      <c r="BF213" s="214">
        <f>IF(N213="znížená",J213,0)</f>
        <v>0</v>
      </c>
      <c r="BG213" s="214">
        <f>IF(N213="zákl. prenesená",J213,0)</f>
        <v>0</v>
      </c>
      <c r="BH213" s="214">
        <f>IF(N213="zníž. prenesená",J213,0)</f>
        <v>0</v>
      </c>
      <c r="BI213" s="214">
        <f>IF(N213="nulová",J213,0)</f>
        <v>0</v>
      </c>
      <c r="BJ213" s="15" t="s">
        <v>93</v>
      </c>
      <c r="BK213" s="214">
        <f>ROUND(I213*H213,2)</f>
        <v>0</v>
      </c>
      <c r="BL213" s="15" t="s">
        <v>172</v>
      </c>
      <c r="BM213" s="213" t="s">
        <v>812</v>
      </c>
    </row>
    <row r="214" s="2" customFormat="1" ht="24.15" customHeight="1">
      <c r="A214" s="34"/>
      <c r="B214" s="165"/>
      <c r="C214" s="201" t="s">
        <v>813</v>
      </c>
      <c r="D214" s="201" t="s">
        <v>168</v>
      </c>
      <c r="E214" s="202" t="s">
        <v>814</v>
      </c>
      <c r="F214" s="203" t="s">
        <v>815</v>
      </c>
      <c r="G214" s="204" t="s">
        <v>182</v>
      </c>
      <c r="H214" s="205">
        <v>1602.6099999999999</v>
      </c>
      <c r="I214" s="206"/>
      <c r="J214" s="207">
        <f>ROUND(I214*H214,2)</f>
        <v>0</v>
      </c>
      <c r="K214" s="208"/>
      <c r="L214" s="35"/>
      <c r="M214" s="209" t="s">
        <v>1</v>
      </c>
      <c r="N214" s="210" t="s">
        <v>46</v>
      </c>
      <c r="O214" s="78"/>
      <c r="P214" s="211">
        <f>O214*H214</f>
        <v>0</v>
      </c>
      <c r="Q214" s="211">
        <v>0</v>
      </c>
      <c r="R214" s="211">
        <f>Q214*H214</f>
        <v>0</v>
      </c>
      <c r="S214" s="211">
        <v>0</v>
      </c>
      <c r="T214" s="212">
        <f>S214*H214</f>
        <v>0</v>
      </c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R214" s="213" t="s">
        <v>172</v>
      </c>
      <c r="AT214" s="213" t="s">
        <v>168</v>
      </c>
      <c r="AU214" s="213" t="s">
        <v>93</v>
      </c>
      <c r="AY214" s="15" t="s">
        <v>166</v>
      </c>
      <c r="BE214" s="214">
        <f>IF(N214="základná",J214,0)</f>
        <v>0</v>
      </c>
      <c r="BF214" s="214">
        <f>IF(N214="znížená",J214,0)</f>
        <v>0</v>
      </c>
      <c r="BG214" s="214">
        <f>IF(N214="zákl. prenesená",J214,0)</f>
        <v>0</v>
      </c>
      <c r="BH214" s="214">
        <f>IF(N214="zníž. prenesená",J214,0)</f>
        <v>0</v>
      </c>
      <c r="BI214" s="214">
        <f>IF(N214="nulová",J214,0)</f>
        <v>0</v>
      </c>
      <c r="BJ214" s="15" t="s">
        <v>93</v>
      </c>
      <c r="BK214" s="214">
        <f>ROUND(I214*H214,2)</f>
        <v>0</v>
      </c>
      <c r="BL214" s="15" t="s">
        <v>172</v>
      </c>
      <c r="BM214" s="213" t="s">
        <v>816</v>
      </c>
    </row>
    <row r="215" s="2" customFormat="1" ht="24.15" customHeight="1">
      <c r="A215" s="34"/>
      <c r="B215" s="165"/>
      <c r="C215" s="201" t="s">
        <v>817</v>
      </c>
      <c r="D215" s="201" t="s">
        <v>168</v>
      </c>
      <c r="E215" s="202" t="s">
        <v>277</v>
      </c>
      <c r="F215" s="203" t="s">
        <v>278</v>
      </c>
      <c r="G215" s="204" t="s">
        <v>182</v>
      </c>
      <c r="H215" s="205">
        <v>1602.6099999999999</v>
      </c>
      <c r="I215" s="206"/>
      <c r="J215" s="207">
        <f>ROUND(I215*H215,2)</f>
        <v>0</v>
      </c>
      <c r="K215" s="208"/>
      <c r="L215" s="35"/>
      <c r="M215" s="209" t="s">
        <v>1</v>
      </c>
      <c r="N215" s="210" t="s">
        <v>46</v>
      </c>
      <c r="O215" s="78"/>
      <c r="P215" s="211">
        <f>O215*H215</f>
        <v>0</v>
      </c>
      <c r="Q215" s="211">
        <v>0</v>
      </c>
      <c r="R215" s="211">
        <f>Q215*H215</f>
        <v>0</v>
      </c>
      <c r="S215" s="211">
        <v>0</v>
      </c>
      <c r="T215" s="212">
        <f>S215*H215</f>
        <v>0</v>
      </c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R215" s="213" t="s">
        <v>172</v>
      </c>
      <c r="AT215" s="213" t="s">
        <v>168</v>
      </c>
      <c r="AU215" s="213" t="s">
        <v>93</v>
      </c>
      <c r="AY215" s="15" t="s">
        <v>166</v>
      </c>
      <c r="BE215" s="214">
        <f>IF(N215="základná",J215,0)</f>
        <v>0</v>
      </c>
      <c r="BF215" s="214">
        <f>IF(N215="znížená",J215,0)</f>
        <v>0</v>
      </c>
      <c r="BG215" s="214">
        <f>IF(N215="zákl. prenesená",J215,0)</f>
        <v>0</v>
      </c>
      <c r="BH215" s="214">
        <f>IF(N215="zníž. prenesená",J215,0)</f>
        <v>0</v>
      </c>
      <c r="BI215" s="214">
        <f>IF(N215="nulová",J215,0)</f>
        <v>0</v>
      </c>
      <c r="BJ215" s="15" t="s">
        <v>93</v>
      </c>
      <c r="BK215" s="214">
        <f>ROUND(I215*H215,2)</f>
        <v>0</v>
      </c>
      <c r="BL215" s="15" t="s">
        <v>172</v>
      </c>
      <c r="BM215" s="213" t="s">
        <v>818</v>
      </c>
    </row>
    <row r="216" s="12" customFormat="1" ht="22.8" customHeight="1">
      <c r="A216" s="12"/>
      <c r="B216" s="188"/>
      <c r="C216" s="12"/>
      <c r="D216" s="189" t="s">
        <v>79</v>
      </c>
      <c r="E216" s="199" t="s">
        <v>93</v>
      </c>
      <c r="F216" s="199" t="s">
        <v>280</v>
      </c>
      <c r="G216" s="12"/>
      <c r="H216" s="12"/>
      <c r="I216" s="191"/>
      <c r="J216" s="200">
        <f>BK216</f>
        <v>0</v>
      </c>
      <c r="K216" s="12"/>
      <c r="L216" s="188"/>
      <c r="M216" s="193"/>
      <c r="N216" s="194"/>
      <c r="O216" s="194"/>
      <c r="P216" s="195">
        <f>SUM(P217:P220)</f>
        <v>0</v>
      </c>
      <c r="Q216" s="194"/>
      <c r="R216" s="195">
        <f>SUM(R217:R220)</f>
        <v>180.18923100000001</v>
      </c>
      <c r="S216" s="194"/>
      <c r="T216" s="196">
        <f>SUM(T217:T220)</f>
        <v>0</v>
      </c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R216" s="189" t="s">
        <v>87</v>
      </c>
      <c r="AT216" s="197" t="s">
        <v>79</v>
      </c>
      <c r="AU216" s="197" t="s">
        <v>87</v>
      </c>
      <c r="AY216" s="189" t="s">
        <v>166</v>
      </c>
      <c r="BK216" s="198">
        <f>SUM(BK217:BK220)</f>
        <v>0</v>
      </c>
    </row>
    <row r="217" s="2" customFormat="1" ht="24.15" customHeight="1">
      <c r="A217" s="34"/>
      <c r="B217" s="165"/>
      <c r="C217" s="201" t="s">
        <v>819</v>
      </c>
      <c r="D217" s="201" t="s">
        <v>168</v>
      </c>
      <c r="E217" s="202" t="s">
        <v>282</v>
      </c>
      <c r="F217" s="203" t="s">
        <v>820</v>
      </c>
      <c r="G217" s="204" t="s">
        <v>284</v>
      </c>
      <c r="H217" s="205">
        <v>330.5</v>
      </c>
      <c r="I217" s="206"/>
      <c r="J217" s="207">
        <f>ROUND(I217*H217,2)</f>
        <v>0</v>
      </c>
      <c r="K217" s="208"/>
      <c r="L217" s="35"/>
      <c r="M217" s="209" t="s">
        <v>1</v>
      </c>
      <c r="N217" s="210" t="s">
        <v>46</v>
      </c>
      <c r="O217" s="78"/>
      <c r="P217" s="211">
        <f>O217*H217</f>
        <v>0</v>
      </c>
      <c r="Q217" s="211">
        <v>0.24682999999999999</v>
      </c>
      <c r="R217" s="211">
        <f>Q217*H217</f>
        <v>81.577314999999999</v>
      </c>
      <c r="S217" s="211">
        <v>0</v>
      </c>
      <c r="T217" s="212">
        <f>S217*H217</f>
        <v>0</v>
      </c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R217" s="213" t="s">
        <v>172</v>
      </c>
      <c r="AT217" s="213" t="s">
        <v>168</v>
      </c>
      <c r="AU217" s="213" t="s">
        <v>93</v>
      </c>
      <c r="AY217" s="15" t="s">
        <v>166</v>
      </c>
      <c r="BE217" s="214">
        <f>IF(N217="základná",J217,0)</f>
        <v>0</v>
      </c>
      <c r="BF217" s="214">
        <f>IF(N217="znížená",J217,0)</f>
        <v>0</v>
      </c>
      <c r="BG217" s="214">
        <f>IF(N217="zákl. prenesená",J217,0)</f>
        <v>0</v>
      </c>
      <c r="BH217" s="214">
        <f>IF(N217="zníž. prenesená",J217,0)</f>
        <v>0</v>
      </c>
      <c r="BI217" s="214">
        <f>IF(N217="nulová",J217,0)</f>
        <v>0</v>
      </c>
      <c r="BJ217" s="15" t="s">
        <v>93</v>
      </c>
      <c r="BK217" s="214">
        <f>ROUND(I217*H217,2)</f>
        <v>0</v>
      </c>
      <c r="BL217" s="15" t="s">
        <v>172</v>
      </c>
      <c r="BM217" s="213" t="s">
        <v>821</v>
      </c>
    </row>
    <row r="218" s="2" customFormat="1" ht="37.8" customHeight="1">
      <c r="A218" s="34"/>
      <c r="B218" s="165"/>
      <c r="C218" s="201" t="s">
        <v>822</v>
      </c>
      <c r="D218" s="201" t="s">
        <v>168</v>
      </c>
      <c r="E218" s="202" t="s">
        <v>823</v>
      </c>
      <c r="F218" s="203" t="s">
        <v>824</v>
      </c>
      <c r="G218" s="204" t="s">
        <v>182</v>
      </c>
      <c r="H218" s="205">
        <v>1639.4400000000001</v>
      </c>
      <c r="I218" s="206"/>
      <c r="J218" s="207">
        <f>ROUND(I218*H218,2)</f>
        <v>0</v>
      </c>
      <c r="K218" s="208"/>
      <c r="L218" s="35"/>
      <c r="M218" s="209" t="s">
        <v>1</v>
      </c>
      <c r="N218" s="210" t="s">
        <v>46</v>
      </c>
      <c r="O218" s="78"/>
      <c r="P218" s="211">
        <f>O218*H218</f>
        <v>0</v>
      </c>
      <c r="Q218" s="211">
        <v>0.00014999999999999999</v>
      </c>
      <c r="R218" s="211">
        <f>Q218*H218</f>
        <v>0.245916</v>
      </c>
      <c r="S218" s="211">
        <v>0</v>
      </c>
      <c r="T218" s="212">
        <f>S218*H218</f>
        <v>0</v>
      </c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R218" s="213" t="s">
        <v>172</v>
      </c>
      <c r="AT218" s="213" t="s">
        <v>168</v>
      </c>
      <c r="AU218" s="213" t="s">
        <v>93</v>
      </c>
      <c r="AY218" s="15" t="s">
        <v>166</v>
      </c>
      <c r="BE218" s="214">
        <f>IF(N218="základná",J218,0)</f>
        <v>0</v>
      </c>
      <c r="BF218" s="214">
        <f>IF(N218="znížená",J218,0)</f>
        <v>0</v>
      </c>
      <c r="BG218" s="214">
        <f>IF(N218="zákl. prenesená",J218,0)</f>
        <v>0</v>
      </c>
      <c r="BH218" s="214">
        <f>IF(N218="zníž. prenesená",J218,0)</f>
        <v>0</v>
      </c>
      <c r="BI218" s="214">
        <f>IF(N218="nulová",J218,0)</f>
        <v>0</v>
      </c>
      <c r="BJ218" s="15" t="s">
        <v>93</v>
      </c>
      <c r="BK218" s="214">
        <f>ROUND(I218*H218,2)</f>
        <v>0</v>
      </c>
      <c r="BL218" s="15" t="s">
        <v>172</v>
      </c>
      <c r="BM218" s="213" t="s">
        <v>825</v>
      </c>
    </row>
    <row r="219" s="2" customFormat="1" ht="24.15" customHeight="1">
      <c r="A219" s="34"/>
      <c r="B219" s="165"/>
      <c r="C219" s="215" t="s">
        <v>826</v>
      </c>
      <c r="D219" s="215" t="s">
        <v>259</v>
      </c>
      <c r="E219" s="216" t="s">
        <v>827</v>
      </c>
      <c r="F219" s="217" t="s">
        <v>828</v>
      </c>
      <c r="G219" s="218" t="s">
        <v>293</v>
      </c>
      <c r="H219" s="219">
        <v>98.366</v>
      </c>
      <c r="I219" s="220"/>
      <c r="J219" s="221">
        <f>ROUND(I219*H219,2)</f>
        <v>0</v>
      </c>
      <c r="K219" s="222"/>
      <c r="L219" s="223"/>
      <c r="M219" s="224" t="s">
        <v>1</v>
      </c>
      <c r="N219" s="225" t="s">
        <v>46</v>
      </c>
      <c r="O219" s="78"/>
      <c r="P219" s="211">
        <f>O219*H219</f>
        <v>0</v>
      </c>
      <c r="Q219" s="211">
        <v>1</v>
      </c>
      <c r="R219" s="211">
        <f>Q219*H219</f>
        <v>98.366</v>
      </c>
      <c r="S219" s="211">
        <v>0</v>
      </c>
      <c r="T219" s="212">
        <f>S219*H219</f>
        <v>0</v>
      </c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R219" s="213" t="s">
        <v>197</v>
      </c>
      <c r="AT219" s="213" t="s">
        <v>259</v>
      </c>
      <c r="AU219" s="213" t="s">
        <v>93</v>
      </c>
      <c r="AY219" s="15" t="s">
        <v>166</v>
      </c>
      <c r="BE219" s="214">
        <f>IF(N219="základná",J219,0)</f>
        <v>0</v>
      </c>
      <c r="BF219" s="214">
        <f>IF(N219="znížená",J219,0)</f>
        <v>0</v>
      </c>
      <c r="BG219" s="214">
        <f>IF(N219="zákl. prenesená",J219,0)</f>
        <v>0</v>
      </c>
      <c r="BH219" s="214">
        <f>IF(N219="zníž. prenesená",J219,0)</f>
        <v>0</v>
      </c>
      <c r="BI219" s="214">
        <f>IF(N219="nulová",J219,0)</f>
        <v>0</v>
      </c>
      <c r="BJ219" s="15" t="s">
        <v>93</v>
      </c>
      <c r="BK219" s="214">
        <f>ROUND(I219*H219,2)</f>
        <v>0</v>
      </c>
      <c r="BL219" s="15" t="s">
        <v>172</v>
      </c>
      <c r="BM219" s="213" t="s">
        <v>829</v>
      </c>
    </row>
    <row r="220" s="2" customFormat="1" ht="24.15" customHeight="1">
      <c r="A220" s="34"/>
      <c r="B220" s="165"/>
      <c r="C220" s="201" t="s">
        <v>830</v>
      </c>
      <c r="D220" s="201" t="s">
        <v>168</v>
      </c>
      <c r="E220" s="202" t="s">
        <v>300</v>
      </c>
      <c r="F220" s="203" t="s">
        <v>301</v>
      </c>
      <c r="G220" s="204" t="s">
        <v>182</v>
      </c>
      <c r="H220" s="205">
        <v>1639.4400000000001</v>
      </c>
      <c r="I220" s="206"/>
      <c r="J220" s="207">
        <f>ROUND(I220*H220,2)</f>
        <v>0</v>
      </c>
      <c r="K220" s="208"/>
      <c r="L220" s="35"/>
      <c r="M220" s="209" t="s">
        <v>1</v>
      </c>
      <c r="N220" s="210" t="s">
        <v>46</v>
      </c>
      <c r="O220" s="78"/>
      <c r="P220" s="211">
        <f>O220*H220</f>
        <v>0</v>
      </c>
      <c r="Q220" s="211">
        <v>0</v>
      </c>
      <c r="R220" s="211">
        <f>Q220*H220</f>
        <v>0</v>
      </c>
      <c r="S220" s="211">
        <v>0</v>
      </c>
      <c r="T220" s="212">
        <f>S220*H220</f>
        <v>0</v>
      </c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R220" s="213" t="s">
        <v>172</v>
      </c>
      <c r="AT220" s="213" t="s">
        <v>168</v>
      </c>
      <c r="AU220" s="213" t="s">
        <v>93</v>
      </c>
      <c r="AY220" s="15" t="s">
        <v>166</v>
      </c>
      <c r="BE220" s="214">
        <f>IF(N220="základná",J220,0)</f>
        <v>0</v>
      </c>
      <c r="BF220" s="214">
        <f>IF(N220="znížená",J220,0)</f>
        <v>0</v>
      </c>
      <c r="BG220" s="214">
        <f>IF(N220="zákl. prenesená",J220,0)</f>
        <v>0</v>
      </c>
      <c r="BH220" s="214">
        <f>IF(N220="zníž. prenesená",J220,0)</f>
        <v>0</v>
      </c>
      <c r="BI220" s="214">
        <f>IF(N220="nulová",J220,0)</f>
        <v>0</v>
      </c>
      <c r="BJ220" s="15" t="s">
        <v>93</v>
      </c>
      <c r="BK220" s="214">
        <f>ROUND(I220*H220,2)</f>
        <v>0</v>
      </c>
      <c r="BL220" s="15" t="s">
        <v>172</v>
      </c>
      <c r="BM220" s="213" t="s">
        <v>831</v>
      </c>
    </row>
    <row r="221" s="12" customFormat="1" ht="22.8" customHeight="1">
      <c r="A221" s="12"/>
      <c r="B221" s="188"/>
      <c r="C221" s="12"/>
      <c r="D221" s="189" t="s">
        <v>79</v>
      </c>
      <c r="E221" s="199" t="s">
        <v>172</v>
      </c>
      <c r="F221" s="199" t="s">
        <v>311</v>
      </c>
      <c r="G221" s="12"/>
      <c r="H221" s="12"/>
      <c r="I221" s="191"/>
      <c r="J221" s="200">
        <f>BK221</f>
        <v>0</v>
      </c>
      <c r="K221" s="12"/>
      <c r="L221" s="188"/>
      <c r="M221" s="193"/>
      <c r="N221" s="194"/>
      <c r="O221" s="194"/>
      <c r="P221" s="195">
        <f>SUM(P222:P229)</f>
        <v>0</v>
      </c>
      <c r="Q221" s="194"/>
      <c r="R221" s="195">
        <f>SUM(R222:R229)</f>
        <v>590.27422717859986</v>
      </c>
      <c r="S221" s="194"/>
      <c r="T221" s="196">
        <f>SUM(T222:T229)</f>
        <v>0</v>
      </c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R221" s="189" t="s">
        <v>87</v>
      </c>
      <c r="AT221" s="197" t="s">
        <v>79</v>
      </c>
      <c r="AU221" s="197" t="s">
        <v>87</v>
      </c>
      <c r="AY221" s="189" t="s">
        <v>166</v>
      </c>
      <c r="BK221" s="198">
        <f>SUM(BK222:BK229)</f>
        <v>0</v>
      </c>
    </row>
    <row r="222" s="2" customFormat="1" ht="24.15" customHeight="1">
      <c r="A222" s="34"/>
      <c r="B222" s="165"/>
      <c r="C222" s="201" t="s">
        <v>832</v>
      </c>
      <c r="D222" s="201" t="s">
        <v>168</v>
      </c>
      <c r="E222" s="202" t="s">
        <v>833</v>
      </c>
      <c r="F222" s="203" t="s">
        <v>834</v>
      </c>
      <c r="G222" s="204" t="s">
        <v>205</v>
      </c>
      <c r="H222" s="205">
        <v>5.9699999999999998</v>
      </c>
      <c r="I222" s="206"/>
      <c r="J222" s="207">
        <f>ROUND(I222*H222,2)</f>
        <v>0</v>
      </c>
      <c r="K222" s="208"/>
      <c r="L222" s="35"/>
      <c r="M222" s="209" t="s">
        <v>1</v>
      </c>
      <c r="N222" s="210" t="s">
        <v>46</v>
      </c>
      <c r="O222" s="78"/>
      <c r="P222" s="211">
        <f>O222*H222</f>
        <v>0</v>
      </c>
      <c r="Q222" s="211">
        <v>1.7034</v>
      </c>
      <c r="R222" s="211">
        <f>Q222*H222</f>
        <v>10.169298</v>
      </c>
      <c r="S222" s="211">
        <v>0</v>
      </c>
      <c r="T222" s="212">
        <f>S222*H222</f>
        <v>0</v>
      </c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R222" s="213" t="s">
        <v>172</v>
      </c>
      <c r="AT222" s="213" t="s">
        <v>168</v>
      </c>
      <c r="AU222" s="213" t="s">
        <v>93</v>
      </c>
      <c r="AY222" s="15" t="s">
        <v>166</v>
      </c>
      <c r="BE222" s="214">
        <f>IF(N222="základná",J222,0)</f>
        <v>0</v>
      </c>
      <c r="BF222" s="214">
        <f>IF(N222="znížená",J222,0)</f>
        <v>0</v>
      </c>
      <c r="BG222" s="214">
        <f>IF(N222="zákl. prenesená",J222,0)</f>
        <v>0</v>
      </c>
      <c r="BH222" s="214">
        <f>IF(N222="zníž. prenesená",J222,0)</f>
        <v>0</v>
      </c>
      <c r="BI222" s="214">
        <f>IF(N222="nulová",J222,0)</f>
        <v>0</v>
      </c>
      <c r="BJ222" s="15" t="s">
        <v>93</v>
      </c>
      <c r="BK222" s="214">
        <f>ROUND(I222*H222,2)</f>
        <v>0</v>
      </c>
      <c r="BL222" s="15" t="s">
        <v>172</v>
      </c>
      <c r="BM222" s="213" t="s">
        <v>835</v>
      </c>
    </row>
    <row r="223" s="2" customFormat="1" ht="16.5" customHeight="1">
      <c r="A223" s="34"/>
      <c r="B223" s="165"/>
      <c r="C223" s="201" t="s">
        <v>836</v>
      </c>
      <c r="D223" s="236" t="s">
        <v>168</v>
      </c>
      <c r="E223" s="202" t="s">
        <v>837</v>
      </c>
      <c r="F223" s="203" t="s">
        <v>838</v>
      </c>
      <c r="G223" s="204" t="s">
        <v>182</v>
      </c>
      <c r="H223" s="205">
        <v>0</v>
      </c>
      <c r="I223" s="206"/>
      <c r="J223" s="207">
        <f>ROUND(I223*H223,2)</f>
        <v>0</v>
      </c>
      <c r="K223" s="208"/>
      <c r="L223" s="35"/>
      <c r="M223" s="209" t="s">
        <v>1</v>
      </c>
      <c r="N223" s="210" t="s">
        <v>46</v>
      </c>
      <c r="O223" s="78"/>
      <c r="P223" s="211">
        <f>O223*H223</f>
        <v>0</v>
      </c>
      <c r="Q223" s="211">
        <v>0.20266000000000001</v>
      </c>
      <c r="R223" s="211">
        <f>Q223*H223</f>
        <v>0</v>
      </c>
      <c r="S223" s="211">
        <v>0</v>
      </c>
      <c r="T223" s="212">
        <f>S223*H223</f>
        <v>0</v>
      </c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R223" s="213" t="s">
        <v>172</v>
      </c>
      <c r="AT223" s="213" t="s">
        <v>168</v>
      </c>
      <c r="AU223" s="213" t="s">
        <v>93</v>
      </c>
      <c r="AY223" s="15" t="s">
        <v>166</v>
      </c>
      <c r="BE223" s="214">
        <f>IF(N223="základná",J223,0)</f>
        <v>0</v>
      </c>
      <c r="BF223" s="214">
        <f>IF(N223="znížená",J223,0)</f>
        <v>0</v>
      </c>
      <c r="BG223" s="214">
        <f>IF(N223="zákl. prenesená",J223,0)</f>
        <v>0</v>
      </c>
      <c r="BH223" s="214">
        <f>IF(N223="zníž. prenesená",J223,0)</f>
        <v>0</v>
      </c>
      <c r="BI223" s="214">
        <f>IF(N223="nulová",J223,0)</f>
        <v>0</v>
      </c>
      <c r="BJ223" s="15" t="s">
        <v>93</v>
      </c>
      <c r="BK223" s="214">
        <f>ROUND(I223*H223,2)</f>
        <v>0</v>
      </c>
      <c r="BL223" s="15" t="s">
        <v>172</v>
      </c>
      <c r="BM223" s="213" t="s">
        <v>839</v>
      </c>
    </row>
    <row r="224" s="2" customFormat="1" ht="21.75" customHeight="1">
      <c r="A224" s="34"/>
      <c r="B224" s="165"/>
      <c r="C224" s="201" t="s">
        <v>840</v>
      </c>
      <c r="D224" s="201" t="s">
        <v>168</v>
      </c>
      <c r="E224" s="202" t="s">
        <v>841</v>
      </c>
      <c r="F224" s="203" t="s">
        <v>842</v>
      </c>
      <c r="G224" s="204" t="s">
        <v>182</v>
      </c>
      <c r="H224" s="205">
        <v>18.172000000000001</v>
      </c>
      <c r="I224" s="206"/>
      <c r="J224" s="207">
        <f>ROUND(I224*H224,2)</f>
        <v>0</v>
      </c>
      <c r="K224" s="208"/>
      <c r="L224" s="35"/>
      <c r="M224" s="209" t="s">
        <v>1</v>
      </c>
      <c r="N224" s="210" t="s">
        <v>46</v>
      </c>
      <c r="O224" s="78"/>
      <c r="P224" s="211">
        <f>O224*H224</f>
        <v>0</v>
      </c>
      <c r="Q224" s="211">
        <v>0.1002</v>
      </c>
      <c r="R224" s="211">
        <f>Q224*H224</f>
        <v>1.8208344000000001</v>
      </c>
      <c r="S224" s="211">
        <v>0</v>
      </c>
      <c r="T224" s="212">
        <f>S224*H224</f>
        <v>0</v>
      </c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R224" s="213" t="s">
        <v>172</v>
      </c>
      <c r="AT224" s="213" t="s">
        <v>168</v>
      </c>
      <c r="AU224" s="213" t="s">
        <v>93</v>
      </c>
      <c r="AY224" s="15" t="s">
        <v>166</v>
      </c>
      <c r="BE224" s="214">
        <f>IF(N224="základná",J224,0)</f>
        <v>0</v>
      </c>
      <c r="BF224" s="214">
        <f>IF(N224="znížená",J224,0)</f>
        <v>0</v>
      </c>
      <c r="BG224" s="214">
        <f>IF(N224="zákl. prenesená",J224,0)</f>
        <v>0</v>
      </c>
      <c r="BH224" s="214">
        <f>IF(N224="zníž. prenesená",J224,0)</f>
        <v>0</v>
      </c>
      <c r="BI224" s="214">
        <f>IF(N224="nulová",J224,0)</f>
        <v>0</v>
      </c>
      <c r="BJ224" s="15" t="s">
        <v>93</v>
      </c>
      <c r="BK224" s="214">
        <f>ROUND(I224*H224,2)</f>
        <v>0</v>
      </c>
      <c r="BL224" s="15" t="s">
        <v>172</v>
      </c>
      <c r="BM224" s="213" t="s">
        <v>843</v>
      </c>
    </row>
    <row r="225" s="2" customFormat="1" ht="33" customHeight="1">
      <c r="A225" s="34"/>
      <c r="B225" s="165"/>
      <c r="C225" s="201" t="s">
        <v>844</v>
      </c>
      <c r="D225" s="201" t="s">
        <v>168</v>
      </c>
      <c r="E225" s="202" t="s">
        <v>313</v>
      </c>
      <c r="F225" s="203" t="s">
        <v>314</v>
      </c>
      <c r="G225" s="204" t="s">
        <v>205</v>
      </c>
      <c r="H225" s="205">
        <v>304.50999999999999</v>
      </c>
      <c r="I225" s="206"/>
      <c r="J225" s="207">
        <f>ROUND(I225*H225,2)</f>
        <v>0</v>
      </c>
      <c r="K225" s="208"/>
      <c r="L225" s="35"/>
      <c r="M225" s="209" t="s">
        <v>1</v>
      </c>
      <c r="N225" s="210" t="s">
        <v>46</v>
      </c>
      <c r="O225" s="78"/>
      <c r="P225" s="211">
        <f>O225*H225</f>
        <v>0</v>
      </c>
      <c r="Q225" s="211">
        <v>1.8907799999999999</v>
      </c>
      <c r="R225" s="211">
        <f>Q225*H225</f>
        <v>575.7614178</v>
      </c>
      <c r="S225" s="211">
        <v>0</v>
      </c>
      <c r="T225" s="212">
        <f>S225*H225</f>
        <v>0</v>
      </c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R225" s="213" t="s">
        <v>172</v>
      </c>
      <c r="AT225" s="213" t="s">
        <v>168</v>
      </c>
      <c r="AU225" s="213" t="s">
        <v>93</v>
      </c>
      <c r="AY225" s="15" t="s">
        <v>166</v>
      </c>
      <c r="BE225" s="214">
        <f>IF(N225="základná",J225,0)</f>
        <v>0</v>
      </c>
      <c r="BF225" s="214">
        <f>IF(N225="znížená",J225,0)</f>
        <v>0</v>
      </c>
      <c r="BG225" s="214">
        <f>IF(N225="zákl. prenesená",J225,0)</f>
        <v>0</v>
      </c>
      <c r="BH225" s="214">
        <f>IF(N225="zníž. prenesená",J225,0)</f>
        <v>0</v>
      </c>
      <c r="BI225" s="214">
        <f>IF(N225="nulová",J225,0)</f>
        <v>0</v>
      </c>
      <c r="BJ225" s="15" t="s">
        <v>93</v>
      </c>
      <c r="BK225" s="214">
        <f>ROUND(I225*H225,2)</f>
        <v>0</v>
      </c>
      <c r="BL225" s="15" t="s">
        <v>172</v>
      </c>
      <c r="BM225" s="213" t="s">
        <v>845</v>
      </c>
    </row>
    <row r="226" s="2" customFormat="1" ht="24.15" customHeight="1">
      <c r="A226" s="34"/>
      <c r="B226" s="165"/>
      <c r="C226" s="201" t="s">
        <v>846</v>
      </c>
      <c r="D226" s="201" t="s">
        <v>168</v>
      </c>
      <c r="E226" s="202" t="s">
        <v>847</v>
      </c>
      <c r="F226" s="203" t="s">
        <v>848</v>
      </c>
      <c r="G226" s="204" t="s">
        <v>205</v>
      </c>
      <c r="H226" s="205">
        <v>0.010999999999999999</v>
      </c>
      <c r="I226" s="206"/>
      <c r="J226" s="207">
        <f>ROUND(I226*H226,2)</f>
        <v>0</v>
      </c>
      <c r="K226" s="208"/>
      <c r="L226" s="35"/>
      <c r="M226" s="209" t="s">
        <v>1</v>
      </c>
      <c r="N226" s="210" t="s">
        <v>46</v>
      </c>
      <c r="O226" s="78"/>
      <c r="P226" s="211">
        <f>O226*H226</f>
        <v>0</v>
      </c>
      <c r="Q226" s="211">
        <v>2.4064526000000002</v>
      </c>
      <c r="R226" s="211">
        <f>Q226*H226</f>
        <v>0.0264709786</v>
      </c>
      <c r="S226" s="211">
        <v>0</v>
      </c>
      <c r="T226" s="212">
        <f>S226*H226</f>
        <v>0</v>
      </c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R226" s="213" t="s">
        <v>172</v>
      </c>
      <c r="AT226" s="213" t="s">
        <v>168</v>
      </c>
      <c r="AU226" s="213" t="s">
        <v>93</v>
      </c>
      <c r="AY226" s="15" t="s">
        <v>166</v>
      </c>
      <c r="BE226" s="214">
        <f>IF(N226="základná",J226,0)</f>
        <v>0</v>
      </c>
      <c r="BF226" s="214">
        <f>IF(N226="znížená",J226,0)</f>
        <v>0</v>
      </c>
      <c r="BG226" s="214">
        <f>IF(N226="zákl. prenesená",J226,0)</f>
        <v>0</v>
      </c>
      <c r="BH226" s="214">
        <f>IF(N226="zníž. prenesená",J226,0)</f>
        <v>0</v>
      </c>
      <c r="BI226" s="214">
        <f>IF(N226="nulová",J226,0)</f>
        <v>0</v>
      </c>
      <c r="BJ226" s="15" t="s">
        <v>93</v>
      </c>
      <c r="BK226" s="214">
        <f>ROUND(I226*H226,2)</f>
        <v>0</v>
      </c>
      <c r="BL226" s="15" t="s">
        <v>172</v>
      </c>
      <c r="BM226" s="213" t="s">
        <v>849</v>
      </c>
    </row>
    <row r="227" s="2" customFormat="1" ht="33" customHeight="1">
      <c r="A227" s="34"/>
      <c r="B227" s="165"/>
      <c r="C227" s="201" t="s">
        <v>850</v>
      </c>
      <c r="D227" s="201" t="s">
        <v>168</v>
      </c>
      <c r="E227" s="202" t="s">
        <v>321</v>
      </c>
      <c r="F227" s="203" t="s">
        <v>322</v>
      </c>
      <c r="G227" s="204" t="s">
        <v>182</v>
      </c>
      <c r="H227" s="205">
        <v>0.14999999999999999</v>
      </c>
      <c r="I227" s="206"/>
      <c r="J227" s="207">
        <f>ROUND(I227*H227,2)</f>
        <v>0</v>
      </c>
      <c r="K227" s="208"/>
      <c r="L227" s="35"/>
      <c r="M227" s="209" t="s">
        <v>1</v>
      </c>
      <c r="N227" s="210" t="s">
        <v>46</v>
      </c>
      <c r="O227" s="78"/>
      <c r="P227" s="211">
        <f>O227*H227</f>
        <v>0</v>
      </c>
      <c r="Q227" s="211">
        <v>0.0040400000000000002</v>
      </c>
      <c r="R227" s="211">
        <f>Q227*H227</f>
        <v>0.00060599999999999998</v>
      </c>
      <c r="S227" s="211">
        <v>0</v>
      </c>
      <c r="T227" s="212">
        <f>S227*H227</f>
        <v>0</v>
      </c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R227" s="213" t="s">
        <v>172</v>
      </c>
      <c r="AT227" s="213" t="s">
        <v>168</v>
      </c>
      <c r="AU227" s="213" t="s">
        <v>93</v>
      </c>
      <c r="AY227" s="15" t="s">
        <v>166</v>
      </c>
      <c r="BE227" s="214">
        <f>IF(N227="základná",J227,0)</f>
        <v>0</v>
      </c>
      <c r="BF227" s="214">
        <f>IF(N227="znížená",J227,0)</f>
        <v>0</v>
      </c>
      <c r="BG227" s="214">
        <f>IF(N227="zákl. prenesená",J227,0)</f>
        <v>0</v>
      </c>
      <c r="BH227" s="214">
        <f>IF(N227="zníž. prenesená",J227,0)</f>
        <v>0</v>
      </c>
      <c r="BI227" s="214">
        <f>IF(N227="nulová",J227,0)</f>
        <v>0</v>
      </c>
      <c r="BJ227" s="15" t="s">
        <v>93</v>
      </c>
      <c r="BK227" s="214">
        <f>ROUND(I227*H227,2)</f>
        <v>0</v>
      </c>
      <c r="BL227" s="15" t="s">
        <v>172</v>
      </c>
      <c r="BM227" s="213" t="s">
        <v>851</v>
      </c>
    </row>
    <row r="228" s="2" customFormat="1" ht="24.15" customHeight="1">
      <c r="A228" s="34"/>
      <c r="B228" s="165"/>
      <c r="C228" s="201" t="s">
        <v>852</v>
      </c>
      <c r="D228" s="201" t="s">
        <v>168</v>
      </c>
      <c r="E228" s="202" t="s">
        <v>853</v>
      </c>
      <c r="F228" s="203" t="s">
        <v>854</v>
      </c>
      <c r="G228" s="204" t="s">
        <v>171</v>
      </c>
      <c r="H228" s="205">
        <v>68</v>
      </c>
      <c r="I228" s="206"/>
      <c r="J228" s="207">
        <f>ROUND(I228*H228,2)</f>
        <v>0</v>
      </c>
      <c r="K228" s="208"/>
      <c r="L228" s="35"/>
      <c r="M228" s="209" t="s">
        <v>1</v>
      </c>
      <c r="N228" s="210" t="s">
        <v>46</v>
      </c>
      <c r="O228" s="78"/>
      <c r="P228" s="211">
        <f>O228*H228</f>
        <v>0</v>
      </c>
      <c r="Q228" s="211">
        <v>0.0037399999999999998</v>
      </c>
      <c r="R228" s="211">
        <f>Q228*H228</f>
        <v>0.25431999999999999</v>
      </c>
      <c r="S228" s="211">
        <v>0</v>
      </c>
      <c r="T228" s="212">
        <f>S228*H228</f>
        <v>0</v>
      </c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R228" s="213" t="s">
        <v>172</v>
      </c>
      <c r="AT228" s="213" t="s">
        <v>168</v>
      </c>
      <c r="AU228" s="213" t="s">
        <v>93</v>
      </c>
      <c r="AY228" s="15" t="s">
        <v>166</v>
      </c>
      <c r="BE228" s="214">
        <f>IF(N228="základná",J228,0)</f>
        <v>0</v>
      </c>
      <c r="BF228" s="214">
        <f>IF(N228="znížená",J228,0)</f>
        <v>0</v>
      </c>
      <c r="BG228" s="214">
        <f>IF(N228="zákl. prenesená",J228,0)</f>
        <v>0</v>
      </c>
      <c r="BH228" s="214">
        <f>IF(N228="zníž. prenesená",J228,0)</f>
        <v>0</v>
      </c>
      <c r="BI228" s="214">
        <f>IF(N228="nulová",J228,0)</f>
        <v>0</v>
      </c>
      <c r="BJ228" s="15" t="s">
        <v>93</v>
      </c>
      <c r="BK228" s="214">
        <f>ROUND(I228*H228,2)</f>
        <v>0</v>
      </c>
      <c r="BL228" s="15" t="s">
        <v>172</v>
      </c>
      <c r="BM228" s="213" t="s">
        <v>855</v>
      </c>
    </row>
    <row r="229" s="2" customFormat="1" ht="24.15" customHeight="1">
      <c r="A229" s="34"/>
      <c r="B229" s="165"/>
      <c r="C229" s="215" t="s">
        <v>856</v>
      </c>
      <c r="D229" s="215" t="s">
        <v>259</v>
      </c>
      <c r="E229" s="216" t="s">
        <v>857</v>
      </c>
      <c r="F229" s="217" t="s">
        <v>858</v>
      </c>
      <c r="G229" s="218" t="s">
        <v>171</v>
      </c>
      <c r="H229" s="219">
        <v>70.040000000000006</v>
      </c>
      <c r="I229" s="220"/>
      <c r="J229" s="221">
        <f>ROUND(I229*H229,2)</f>
        <v>0</v>
      </c>
      <c r="K229" s="222"/>
      <c r="L229" s="223"/>
      <c r="M229" s="224" t="s">
        <v>1</v>
      </c>
      <c r="N229" s="225" t="s">
        <v>46</v>
      </c>
      <c r="O229" s="78"/>
      <c r="P229" s="211">
        <f>O229*H229</f>
        <v>0</v>
      </c>
      <c r="Q229" s="211">
        <v>0.032000000000000001</v>
      </c>
      <c r="R229" s="211">
        <f>Q229*H229</f>
        <v>2.2412800000000002</v>
      </c>
      <c r="S229" s="211">
        <v>0</v>
      </c>
      <c r="T229" s="212">
        <f>S229*H229</f>
        <v>0</v>
      </c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R229" s="213" t="s">
        <v>197</v>
      </c>
      <c r="AT229" s="213" t="s">
        <v>259</v>
      </c>
      <c r="AU229" s="213" t="s">
        <v>93</v>
      </c>
      <c r="AY229" s="15" t="s">
        <v>166</v>
      </c>
      <c r="BE229" s="214">
        <f>IF(N229="základná",J229,0)</f>
        <v>0</v>
      </c>
      <c r="BF229" s="214">
        <f>IF(N229="znížená",J229,0)</f>
        <v>0</v>
      </c>
      <c r="BG229" s="214">
        <f>IF(N229="zákl. prenesená",J229,0)</f>
        <v>0</v>
      </c>
      <c r="BH229" s="214">
        <f>IF(N229="zníž. prenesená",J229,0)</f>
        <v>0</v>
      </c>
      <c r="BI229" s="214">
        <f>IF(N229="nulová",J229,0)</f>
        <v>0</v>
      </c>
      <c r="BJ229" s="15" t="s">
        <v>93</v>
      </c>
      <c r="BK229" s="214">
        <f>ROUND(I229*H229,2)</f>
        <v>0</v>
      </c>
      <c r="BL229" s="15" t="s">
        <v>172</v>
      </c>
      <c r="BM229" s="213" t="s">
        <v>859</v>
      </c>
    </row>
    <row r="230" s="12" customFormat="1" ht="22.8" customHeight="1">
      <c r="A230" s="12"/>
      <c r="B230" s="188"/>
      <c r="C230" s="12"/>
      <c r="D230" s="189" t="s">
        <v>79</v>
      </c>
      <c r="E230" s="199" t="s">
        <v>184</v>
      </c>
      <c r="F230" s="199" t="s">
        <v>324</v>
      </c>
      <c r="G230" s="12"/>
      <c r="H230" s="12"/>
      <c r="I230" s="191"/>
      <c r="J230" s="200">
        <f>BK230</f>
        <v>0</v>
      </c>
      <c r="K230" s="12"/>
      <c r="L230" s="188"/>
      <c r="M230" s="193"/>
      <c r="N230" s="194"/>
      <c r="O230" s="194"/>
      <c r="P230" s="195">
        <f>SUM(P231:P254)</f>
        <v>0</v>
      </c>
      <c r="Q230" s="194"/>
      <c r="R230" s="195">
        <f>SUM(R231:R254)</f>
        <v>1254.7529889370003</v>
      </c>
      <c r="S230" s="194"/>
      <c r="T230" s="196">
        <f>SUM(T231:T254)</f>
        <v>0</v>
      </c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R230" s="189" t="s">
        <v>87</v>
      </c>
      <c r="AT230" s="197" t="s">
        <v>79</v>
      </c>
      <c r="AU230" s="197" t="s">
        <v>87</v>
      </c>
      <c r="AY230" s="189" t="s">
        <v>166</v>
      </c>
      <c r="BK230" s="198">
        <f>SUM(BK231:BK254)</f>
        <v>0</v>
      </c>
    </row>
    <row r="231" s="2" customFormat="1" ht="33" customHeight="1">
      <c r="A231" s="34"/>
      <c r="B231" s="165"/>
      <c r="C231" s="201" t="s">
        <v>860</v>
      </c>
      <c r="D231" s="201" t="s">
        <v>168</v>
      </c>
      <c r="E231" s="202" t="s">
        <v>861</v>
      </c>
      <c r="F231" s="203" t="s">
        <v>862</v>
      </c>
      <c r="G231" s="204" t="s">
        <v>182</v>
      </c>
      <c r="H231" s="205">
        <v>24.876000000000001</v>
      </c>
      <c r="I231" s="206"/>
      <c r="J231" s="207">
        <f>ROUND(I231*H231,2)</f>
        <v>0</v>
      </c>
      <c r="K231" s="208"/>
      <c r="L231" s="35"/>
      <c r="M231" s="209" t="s">
        <v>1</v>
      </c>
      <c r="N231" s="210" t="s">
        <v>46</v>
      </c>
      <c r="O231" s="78"/>
      <c r="P231" s="211">
        <f>O231*H231</f>
        <v>0</v>
      </c>
      <c r="Q231" s="211">
        <v>0.2024</v>
      </c>
      <c r="R231" s="211">
        <f>Q231*H231</f>
        <v>5.0349024</v>
      </c>
      <c r="S231" s="211">
        <v>0</v>
      </c>
      <c r="T231" s="212">
        <f>S231*H231</f>
        <v>0</v>
      </c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R231" s="213" t="s">
        <v>172</v>
      </c>
      <c r="AT231" s="213" t="s">
        <v>168</v>
      </c>
      <c r="AU231" s="213" t="s">
        <v>93</v>
      </c>
      <c r="AY231" s="15" t="s">
        <v>166</v>
      </c>
      <c r="BE231" s="214">
        <f>IF(N231="základná",J231,0)</f>
        <v>0</v>
      </c>
      <c r="BF231" s="214">
        <f>IF(N231="znížená",J231,0)</f>
        <v>0</v>
      </c>
      <c r="BG231" s="214">
        <f>IF(N231="zákl. prenesená",J231,0)</f>
        <v>0</v>
      </c>
      <c r="BH231" s="214">
        <f>IF(N231="zníž. prenesená",J231,0)</f>
        <v>0</v>
      </c>
      <c r="BI231" s="214">
        <f>IF(N231="nulová",J231,0)</f>
        <v>0</v>
      </c>
      <c r="BJ231" s="15" t="s">
        <v>93</v>
      </c>
      <c r="BK231" s="214">
        <f>ROUND(I231*H231,2)</f>
        <v>0</v>
      </c>
      <c r="BL231" s="15" t="s">
        <v>172</v>
      </c>
      <c r="BM231" s="213" t="s">
        <v>863</v>
      </c>
    </row>
    <row r="232" s="2" customFormat="1" ht="33" customHeight="1">
      <c r="A232" s="34"/>
      <c r="B232" s="165"/>
      <c r="C232" s="201" t="s">
        <v>864</v>
      </c>
      <c r="D232" s="201" t="s">
        <v>168</v>
      </c>
      <c r="E232" s="202" t="s">
        <v>865</v>
      </c>
      <c r="F232" s="203" t="s">
        <v>866</v>
      </c>
      <c r="G232" s="204" t="s">
        <v>182</v>
      </c>
      <c r="H232" s="205">
        <v>42.335999999999999</v>
      </c>
      <c r="I232" s="206"/>
      <c r="J232" s="207">
        <f>ROUND(I232*H232,2)</f>
        <v>0</v>
      </c>
      <c r="K232" s="208"/>
      <c r="L232" s="35"/>
      <c r="M232" s="209" t="s">
        <v>1</v>
      </c>
      <c r="N232" s="210" t="s">
        <v>46</v>
      </c>
      <c r="O232" s="78"/>
      <c r="P232" s="211">
        <f>O232*H232</f>
        <v>0</v>
      </c>
      <c r="Q232" s="211">
        <v>0.19900000000000001</v>
      </c>
      <c r="R232" s="211">
        <f>Q232*H232</f>
        <v>8.4248639999999995</v>
      </c>
      <c r="S232" s="211">
        <v>0</v>
      </c>
      <c r="T232" s="212">
        <f>S232*H232</f>
        <v>0</v>
      </c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R232" s="213" t="s">
        <v>172</v>
      </c>
      <c r="AT232" s="213" t="s">
        <v>168</v>
      </c>
      <c r="AU232" s="213" t="s">
        <v>93</v>
      </c>
      <c r="AY232" s="15" t="s">
        <v>166</v>
      </c>
      <c r="BE232" s="214">
        <f>IF(N232="základná",J232,0)</f>
        <v>0</v>
      </c>
      <c r="BF232" s="214">
        <f>IF(N232="znížená",J232,0)</f>
        <v>0</v>
      </c>
      <c r="BG232" s="214">
        <f>IF(N232="zákl. prenesená",J232,0)</f>
        <v>0</v>
      </c>
      <c r="BH232" s="214">
        <f>IF(N232="zníž. prenesená",J232,0)</f>
        <v>0</v>
      </c>
      <c r="BI232" s="214">
        <f>IF(N232="nulová",J232,0)</f>
        <v>0</v>
      </c>
      <c r="BJ232" s="15" t="s">
        <v>93</v>
      </c>
      <c r="BK232" s="214">
        <f>ROUND(I232*H232,2)</f>
        <v>0</v>
      </c>
      <c r="BL232" s="15" t="s">
        <v>172</v>
      </c>
      <c r="BM232" s="213" t="s">
        <v>867</v>
      </c>
    </row>
    <row r="233" s="2" customFormat="1" ht="33" customHeight="1">
      <c r="A233" s="34"/>
      <c r="B233" s="165"/>
      <c r="C233" s="201" t="s">
        <v>868</v>
      </c>
      <c r="D233" s="201" t="s">
        <v>168</v>
      </c>
      <c r="E233" s="202" t="s">
        <v>869</v>
      </c>
      <c r="F233" s="203" t="s">
        <v>870</v>
      </c>
      <c r="G233" s="204" t="s">
        <v>182</v>
      </c>
      <c r="H233" s="205">
        <v>24.876000000000001</v>
      </c>
      <c r="I233" s="206"/>
      <c r="J233" s="207">
        <f>ROUND(I233*H233,2)</f>
        <v>0</v>
      </c>
      <c r="K233" s="208"/>
      <c r="L233" s="35"/>
      <c r="M233" s="209" t="s">
        <v>1</v>
      </c>
      <c r="N233" s="210" t="s">
        <v>46</v>
      </c>
      <c r="O233" s="78"/>
      <c r="P233" s="211">
        <f>O233*H233</f>
        <v>0</v>
      </c>
      <c r="Q233" s="211">
        <v>0.39800000000000002</v>
      </c>
      <c r="R233" s="211">
        <f>Q233*H233</f>
        <v>9.9006480000000003</v>
      </c>
      <c r="S233" s="211">
        <v>0</v>
      </c>
      <c r="T233" s="212">
        <f>S233*H233</f>
        <v>0</v>
      </c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R233" s="213" t="s">
        <v>172</v>
      </c>
      <c r="AT233" s="213" t="s">
        <v>168</v>
      </c>
      <c r="AU233" s="213" t="s">
        <v>93</v>
      </c>
      <c r="AY233" s="15" t="s">
        <v>166</v>
      </c>
      <c r="BE233" s="214">
        <f>IF(N233="základná",J233,0)</f>
        <v>0</v>
      </c>
      <c r="BF233" s="214">
        <f>IF(N233="znížená",J233,0)</f>
        <v>0</v>
      </c>
      <c r="BG233" s="214">
        <f>IF(N233="zákl. prenesená",J233,0)</f>
        <v>0</v>
      </c>
      <c r="BH233" s="214">
        <f>IF(N233="zníž. prenesená",J233,0)</f>
        <v>0</v>
      </c>
      <c r="BI233" s="214">
        <f>IF(N233="nulová",J233,0)</f>
        <v>0</v>
      </c>
      <c r="BJ233" s="15" t="s">
        <v>93</v>
      </c>
      <c r="BK233" s="214">
        <f>ROUND(I233*H233,2)</f>
        <v>0</v>
      </c>
      <c r="BL233" s="15" t="s">
        <v>172</v>
      </c>
      <c r="BM233" s="213" t="s">
        <v>871</v>
      </c>
    </row>
    <row r="234" s="2" customFormat="1" ht="24.15" customHeight="1">
      <c r="A234" s="34"/>
      <c r="B234" s="165"/>
      <c r="C234" s="201" t="s">
        <v>872</v>
      </c>
      <c r="D234" s="201" t="s">
        <v>168</v>
      </c>
      <c r="E234" s="202" t="s">
        <v>873</v>
      </c>
      <c r="F234" s="203" t="s">
        <v>874</v>
      </c>
      <c r="G234" s="204" t="s">
        <v>182</v>
      </c>
      <c r="H234" s="205">
        <v>399.33600000000001</v>
      </c>
      <c r="I234" s="206"/>
      <c r="J234" s="207">
        <f>ROUND(I234*H234,2)</f>
        <v>0</v>
      </c>
      <c r="K234" s="208"/>
      <c r="L234" s="35"/>
      <c r="M234" s="209" t="s">
        <v>1</v>
      </c>
      <c r="N234" s="210" t="s">
        <v>46</v>
      </c>
      <c r="O234" s="78"/>
      <c r="P234" s="211">
        <f>O234*H234</f>
        <v>0</v>
      </c>
      <c r="Q234" s="211">
        <v>0.23000000000000001</v>
      </c>
      <c r="R234" s="211">
        <f>Q234*H234</f>
        <v>91.847280000000012</v>
      </c>
      <c r="S234" s="211">
        <v>0</v>
      </c>
      <c r="T234" s="212">
        <f>S234*H234</f>
        <v>0</v>
      </c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R234" s="213" t="s">
        <v>172</v>
      </c>
      <c r="AT234" s="213" t="s">
        <v>168</v>
      </c>
      <c r="AU234" s="213" t="s">
        <v>93</v>
      </c>
      <c r="AY234" s="15" t="s">
        <v>166</v>
      </c>
      <c r="BE234" s="214">
        <f>IF(N234="základná",J234,0)</f>
        <v>0</v>
      </c>
      <c r="BF234" s="214">
        <f>IF(N234="znížená",J234,0)</f>
        <v>0</v>
      </c>
      <c r="BG234" s="214">
        <f>IF(N234="zákl. prenesená",J234,0)</f>
        <v>0</v>
      </c>
      <c r="BH234" s="214">
        <f>IF(N234="zníž. prenesená",J234,0)</f>
        <v>0</v>
      </c>
      <c r="BI234" s="214">
        <f>IF(N234="nulová",J234,0)</f>
        <v>0</v>
      </c>
      <c r="BJ234" s="15" t="s">
        <v>93</v>
      </c>
      <c r="BK234" s="214">
        <f>ROUND(I234*H234,2)</f>
        <v>0</v>
      </c>
      <c r="BL234" s="15" t="s">
        <v>172</v>
      </c>
      <c r="BM234" s="213" t="s">
        <v>875</v>
      </c>
    </row>
    <row r="235" s="2" customFormat="1" ht="24.15" customHeight="1">
      <c r="A235" s="34"/>
      <c r="B235" s="165"/>
      <c r="C235" s="201" t="s">
        <v>876</v>
      </c>
      <c r="D235" s="201" t="s">
        <v>168</v>
      </c>
      <c r="E235" s="202" t="s">
        <v>877</v>
      </c>
      <c r="F235" s="203" t="s">
        <v>878</v>
      </c>
      <c r="G235" s="204" t="s">
        <v>182</v>
      </c>
      <c r="H235" s="205">
        <v>992.71199999999999</v>
      </c>
      <c r="I235" s="206"/>
      <c r="J235" s="207">
        <f>ROUND(I235*H235,2)</f>
        <v>0</v>
      </c>
      <c r="K235" s="208"/>
      <c r="L235" s="35"/>
      <c r="M235" s="209" t="s">
        <v>1</v>
      </c>
      <c r="N235" s="210" t="s">
        <v>46</v>
      </c>
      <c r="O235" s="78"/>
      <c r="P235" s="211">
        <f>O235*H235</f>
        <v>0</v>
      </c>
      <c r="Q235" s="211">
        <v>0.41399999999999998</v>
      </c>
      <c r="R235" s="211">
        <f>Q235*H235</f>
        <v>410.98276799999996</v>
      </c>
      <c r="S235" s="211">
        <v>0</v>
      </c>
      <c r="T235" s="212">
        <f>S235*H235</f>
        <v>0</v>
      </c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R235" s="213" t="s">
        <v>172</v>
      </c>
      <c r="AT235" s="213" t="s">
        <v>168</v>
      </c>
      <c r="AU235" s="213" t="s">
        <v>93</v>
      </c>
      <c r="AY235" s="15" t="s">
        <v>166</v>
      </c>
      <c r="BE235" s="214">
        <f>IF(N235="základná",J235,0)</f>
        <v>0</v>
      </c>
      <c r="BF235" s="214">
        <f>IF(N235="znížená",J235,0)</f>
        <v>0</v>
      </c>
      <c r="BG235" s="214">
        <f>IF(N235="zákl. prenesená",J235,0)</f>
        <v>0</v>
      </c>
      <c r="BH235" s="214">
        <f>IF(N235="zníž. prenesená",J235,0)</f>
        <v>0</v>
      </c>
      <c r="BI235" s="214">
        <f>IF(N235="nulová",J235,0)</f>
        <v>0</v>
      </c>
      <c r="BJ235" s="15" t="s">
        <v>93</v>
      </c>
      <c r="BK235" s="214">
        <f>ROUND(I235*H235,2)</f>
        <v>0</v>
      </c>
      <c r="BL235" s="15" t="s">
        <v>172</v>
      </c>
      <c r="BM235" s="213" t="s">
        <v>879</v>
      </c>
    </row>
    <row r="236" s="2" customFormat="1" ht="24.15" customHeight="1">
      <c r="A236" s="34"/>
      <c r="B236" s="165"/>
      <c r="C236" s="201" t="s">
        <v>880</v>
      </c>
      <c r="D236" s="201" t="s">
        <v>168</v>
      </c>
      <c r="E236" s="202" t="s">
        <v>330</v>
      </c>
      <c r="F236" s="203" t="s">
        <v>881</v>
      </c>
      <c r="G236" s="204" t="s">
        <v>182</v>
      </c>
      <c r="H236" s="205">
        <v>496.35599999999999</v>
      </c>
      <c r="I236" s="206"/>
      <c r="J236" s="207">
        <f>ROUND(I236*H236,2)</f>
        <v>0</v>
      </c>
      <c r="K236" s="208"/>
      <c r="L236" s="35"/>
      <c r="M236" s="209" t="s">
        <v>1</v>
      </c>
      <c r="N236" s="210" t="s">
        <v>46</v>
      </c>
      <c r="O236" s="78"/>
      <c r="P236" s="211">
        <f>O236*H236</f>
        <v>0</v>
      </c>
      <c r="Q236" s="211">
        <v>0.46000000000000002</v>
      </c>
      <c r="R236" s="211">
        <f>Q236*H236</f>
        <v>228.32376000000002</v>
      </c>
      <c r="S236" s="211">
        <v>0</v>
      </c>
      <c r="T236" s="212">
        <f>S236*H236</f>
        <v>0</v>
      </c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R236" s="213" t="s">
        <v>172</v>
      </c>
      <c r="AT236" s="213" t="s">
        <v>168</v>
      </c>
      <c r="AU236" s="213" t="s">
        <v>93</v>
      </c>
      <c r="AY236" s="15" t="s">
        <v>166</v>
      </c>
      <c r="BE236" s="214">
        <f>IF(N236="základná",J236,0)</f>
        <v>0</v>
      </c>
      <c r="BF236" s="214">
        <f>IF(N236="znížená",J236,0)</f>
        <v>0</v>
      </c>
      <c r="BG236" s="214">
        <f>IF(N236="zákl. prenesená",J236,0)</f>
        <v>0</v>
      </c>
      <c r="BH236" s="214">
        <f>IF(N236="zníž. prenesená",J236,0)</f>
        <v>0</v>
      </c>
      <c r="BI236" s="214">
        <f>IF(N236="nulová",J236,0)</f>
        <v>0</v>
      </c>
      <c r="BJ236" s="15" t="s">
        <v>93</v>
      </c>
      <c r="BK236" s="214">
        <f>ROUND(I236*H236,2)</f>
        <v>0</v>
      </c>
      <c r="BL236" s="15" t="s">
        <v>172</v>
      </c>
      <c r="BM236" s="213" t="s">
        <v>882</v>
      </c>
    </row>
    <row r="237" s="2" customFormat="1" ht="24.15" customHeight="1">
      <c r="A237" s="34"/>
      <c r="B237" s="165"/>
      <c r="C237" s="201" t="s">
        <v>883</v>
      </c>
      <c r="D237" s="201" t="s">
        <v>168</v>
      </c>
      <c r="E237" s="202" t="s">
        <v>884</v>
      </c>
      <c r="F237" s="203" t="s">
        <v>885</v>
      </c>
      <c r="G237" s="204" t="s">
        <v>182</v>
      </c>
      <c r="H237" s="205">
        <v>54.046999999999997</v>
      </c>
      <c r="I237" s="206"/>
      <c r="J237" s="207">
        <f>ROUND(I237*H237,2)</f>
        <v>0</v>
      </c>
      <c r="K237" s="208"/>
      <c r="L237" s="35"/>
      <c r="M237" s="209" t="s">
        <v>1</v>
      </c>
      <c r="N237" s="210" t="s">
        <v>46</v>
      </c>
      <c r="O237" s="78"/>
      <c r="P237" s="211">
        <f>O237*H237</f>
        <v>0</v>
      </c>
      <c r="Q237" s="211">
        <v>0.57499999999999996</v>
      </c>
      <c r="R237" s="211">
        <f>Q237*H237</f>
        <v>31.077024999999995</v>
      </c>
      <c r="S237" s="211">
        <v>0</v>
      </c>
      <c r="T237" s="212">
        <f>S237*H237</f>
        <v>0</v>
      </c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R237" s="213" t="s">
        <v>172</v>
      </c>
      <c r="AT237" s="213" t="s">
        <v>168</v>
      </c>
      <c r="AU237" s="213" t="s">
        <v>93</v>
      </c>
      <c r="AY237" s="15" t="s">
        <v>166</v>
      </c>
      <c r="BE237" s="214">
        <f>IF(N237="základná",J237,0)</f>
        <v>0</v>
      </c>
      <c r="BF237" s="214">
        <f>IF(N237="znížená",J237,0)</f>
        <v>0</v>
      </c>
      <c r="BG237" s="214">
        <f>IF(N237="zákl. prenesená",J237,0)</f>
        <v>0</v>
      </c>
      <c r="BH237" s="214">
        <f>IF(N237="zníž. prenesená",J237,0)</f>
        <v>0</v>
      </c>
      <c r="BI237" s="214">
        <f>IF(N237="nulová",J237,0)</f>
        <v>0</v>
      </c>
      <c r="BJ237" s="15" t="s">
        <v>93</v>
      </c>
      <c r="BK237" s="214">
        <f>ROUND(I237*H237,2)</f>
        <v>0</v>
      </c>
      <c r="BL237" s="15" t="s">
        <v>172</v>
      </c>
      <c r="BM237" s="213" t="s">
        <v>886</v>
      </c>
    </row>
    <row r="238" s="2" customFormat="1" ht="33" customHeight="1">
      <c r="A238" s="34"/>
      <c r="B238" s="165"/>
      <c r="C238" s="201" t="s">
        <v>887</v>
      </c>
      <c r="D238" s="201" t="s">
        <v>168</v>
      </c>
      <c r="E238" s="202" t="s">
        <v>888</v>
      </c>
      <c r="F238" s="203" t="s">
        <v>889</v>
      </c>
      <c r="G238" s="204" t="s">
        <v>182</v>
      </c>
      <c r="H238" s="205">
        <v>48.667000000000002</v>
      </c>
      <c r="I238" s="206"/>
      <c r="J238" s="207">
        <f>ROUND(I238*H238,2)</f>
        <v>0</v>
      </c>
      <c r="K238" s="208"/>
      <c r="L238" s="35"/>
      <c r="M238" s="209" t="s">
        <v>1</v>
      </c>
      <c r="N238" s="210" t="s">
        <v>46</v>
      </c>
      <c r="O238" s="78"/>
      <c r="P238" s="211">
        <f>O238*H238</f>
        <v>0</v>
      </c>
      <c r="Q238" s="211">
        <v>0.4734912</v>
      </c>
      <c r="R238" s="211">
        <f>Q238*H238</f>
        <v>23.043396230399999</v>
      </c>
      <c r="S238" s="211">
        <v>0</v>
      </c>
      <c r="T238" s="212">
        <f>S238*H238</f>
        <v>0</v>
      </c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R238" s="213" t="s">
        <v>172</v>
      </c>
      <c r="AT238" s="213" t="s">
        <v>168</v>
      </c>
      <c r="AU238" s="213" t="s">
        <v>93</v>
      </c>
      <c r="AY238" s="15" t="s">
        <v>166</v>
      </c>
      <c r="BE238" s="214">
        <f>IF(N238="základná",J238,0)</f>
        <v>0</v>
      </c>
      <c r="BF238" s="214">
        <f>IF(N238="znížená",J238,0)</f>
        <v>0</v>
      </c>
      <c r="BG238" s="214">
        <f>IF(N238="zákl. prenesená",J238,0)</f>
        <v>0</v>
      </c>
      <c r="BH238" s="214">
        <f>IF(N238="zníž. prenesená",J238,0)</f>
        <v>0</v>
      </c>
      <c r="BI238" s="214">
        <f>IF(N238="nulová",J238,0)</f>
        <v>0</v>
      </c>
      <c r="BJ238" s="15" t="s">
        <v>93</v>
      </c>
      <c r="BK238" s="214">
        <f>ROUND(I238*H238,2)</f>
        <v>0</v>
      </c>
      <c r="BL238" s="15" t="s">
        <v>172</v>
      </c>
      <c r="BM238" s="213" t="s">
        <v>890</v>
      </c>
    </row>
    <row r="239" s="2" customFormat="1" ht="24.15" customHeight="1">
      <c r="A239" s="34"/>
      <c r="B239" s="165"/>
      <c r="C239" s="201" t="s">
        <v>891</v>
      </c>
      <c r="D239" s="201" t="s">
        <v>168</v>
      </c>
      <c r="E239" s="202" t="s">
        <v>892</v>
      </c>
      <c r="F239" s="203" t="s">
        <v>893</v>
      </c>
      <c r="G239" s="204" t="s">
        <v>182</v>
      </c>
      <c r="H239" s="205">
        <v>399.33600000000001</v>
      </c>
      <c r="I239" s="206"/>
      <c r="J239" s="207">
        <f>ROUND(I239*H239,2)</f>
        <v>0</v>
      </c>
      <c r="K239" s="208"/>
      <c r="L239" s="35"/>
      <c r="M239" s="209" t="s">
        <v>1</v>
      </c>
      <c r="N239" s="210" t="s">
        <v>46</v>
      </c>
      <c r="O239" s="78"/>
      <c r="P239" s="211">
        <f>O239*H239</f>
        <v>0</v>
      </c>
      <c r="Q239" s="211">
        <v>0.36556670000000002</v>
      </c>
      <c r="R239" s="211">
        <f>Q239*H239</f>
        <v>145.98394371120003</v>
      </c>
      <c r="S239" s="211">
        <v>0</v>
      </c>
      <c r="T239" s="212">
        <f>S239*H239</f>
        <v>0</v>
      </c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R239" s="213" t="s">
        <v>172</v>
      </c>
      <c r="AT239" s="213" t="s">
        <v>168</v>
      </c>
      <c r="AU239" s="213" t="s">
        <v>93</v>
      </c>
      <c r="AY239" s="15" t="s">
        <v>166</v>
      </c>
      <c r="BE239" s="214">
        <f>IF(N239="základná",J239,0)</f>
        <v>0</v>
      </c>
      <c r="BF239" s="214">
        <f>IF(N239="znížená",J239,0)</f>
        <v>0</v>
      </c>
      <c r="BG239" s="214">
        <f>IF(N239="zákl. prenesená",J239,0)</f>
        <v>0</v>
      </c>
      <c r="BH239" s="214">
        <f>IF(N239="zníž. prenesená",J239,0)</f>
        <v>0</v>
      </c>
      <c r="BI239" s="214">
        <f>IF(N239="nulová",J239,0)</f>
        <v>0</v>
      </c>
      <c r="BJ239" s="15" t="s">
        <v>93</v>
      </c>
      <c r="BK239" s="214">
        <f>ROUND(I239*H239,2)</f>
        <v>0</v>
      </c>
      <c r="BL239" s="15" t="s">
        <v>172</v>
      </c>
      <c r="BM239" s="213" t="s">
        <v>894</v>
      </c>
    </row>
    <row r="240" s="2" customFormat="1" ht="33" customHeight="1">
      <c r="A240" s="34"/>
      <c r="B240" s="165"/>
      <c r="C240" s="201" t="s">
        <v>895</v>
      </c>
      <c r="D240" s="201" t="s">
        <v>168</v>
      </c>
      <c r="E240" s="202" t="s">
        <v>896</v>
      </c>
      <c r="F240" s="203" t="s">
        <v>335</v>
      </c>
      <c r="G240" s="204" t="s">
        <v>182</v>
      </c>
      <c r="H240" s="205">
        <v>496.35599999999999</v>
      </c>
      <c r="I240" s="206"/>
      <c r="J240" s="207">
        <f>ROUND(I240*H240,2)</f>
        <v>0</v>
      </c>
      <c r="K240" s="208"/>
      <c r="L240" s="35"/>
      <c r="M240" s="209" t="s">
        <v>1</v>
      </c>
      <c r="N240" s="210" t="s">
        <v>46</v>
      </c>
      <c r="O240" s="78"/>
      <c r="P240" s="211">
        <f>O240*H240</f>
        <v>0</v>
      </c>
      <c r="Q240" s="211">
        <v>0.0056100000000000004</v>
      </c>
      <c r="R240" s="211">
        <f>Q240*H240</f>
        <v>2.7845571600000003</v>
      </c>
      <c r="S240" s="211">
        <v>0</v>
      </c>
      <c r="T240" s="212">
        <f>S240*H240</f>
        <v>0</v>
      </c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R240" s="213" t="s">
        <v>172</v>
      </c>
      <c r="AT240" s="213" t="s">
        <v>168</v>
      </c>
      <c r="AU240" s="213" t="s">
        <v>93</v>
      </c>
      <c r="AY240" s="15" t="s">
        <v>166</v>
      </c>
      <c r="BE240" s="214">
        <f>IF(N240="základná",J240,0)</f>
        <v>0</v>
      </c>
      <c r="BF240" s="214">
        <f>IF(N240="znížená",J240,0)</f>
        <v>0</v>
      </c>
      <c r="BG240" s="214">
        <f>IF(N240="zákl. prenesená",J240,0)</f>
        <v>0</v>
      </c>
      <c r="BH240" s="214">
        <f>IF(N240="zníž. prenesená",J240,0)</f>
        <v>0</v>
      </c>
      <c r="BI240" s="214">
        <f>IF(N240="nulová",J240,0)</f>
        <v>0</v>
      </c>
      <c r="BJ240" s="15" t="s">
        <v>93</v>
      </c>
      <c r="BK240" s="214">
        <f>ROUND(I240*H240,2)</f>
        <v>0</v>
      </c>
      <c r="BL240" s="15" t="s">
        <v>172</v>
      </c>
      <c r="BM240" s="213" t="s">
        <v>897</v>
      </c>
    </row>
    <row r="241" s="2" customFormat="1" ht="33" customHeight="1">
      <c r="A241" s="34"/>
      <c r="B241" s="165"/>
      <c r="C241" s="201" t="s">
        <v>898</v>
      </c>
      <c r="D241" s="201" t="s">
        <v>168</v>
      </c>
      <c r="E241" s="202" t="s">
        <v>899</v>
      </c>
      <c r="F241" s="203" t="s">
        <v>900</v>
      </c>
      <c r="G241" s="204" t="s">
        <v>182</v>
      </c>
      <c r="H241" s="205">
        <v>895.69200000000001</v>
      </c>
      <c r="I241" s="206"/>
      <c r="J241" s="207">
        <f>ROUND(I241*H241,2)</f>
        <v>0</v>
      </c>
      <c r="K241" s="208"/>
      <c r="L241" s="35"/>
      <c r="M241" s="209" t="s">
        <v>1</v>
      </c>
      <c r="N241" s="210" t="s">
        <v>46</v>
      </c>
      <c r="O241" s="78"/>
      <c r="P241" s="211">
        <f>O241*H241</f>
        <v>0</v>
      </c>
      <c r="Q241" s="211">
        <v>0.00071000000000000002</v>
      </c>
      <c r="R241" s="211">
        <f>Q241*H241</f>
        <v>0.63594132000000003</v>
      </c>
      <c r="S241" s="211">
        <v>0</v>
      </c>
      <c r="T241" s="212">
        <f>S241*H241</f>
        <v>0</v>
      </c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R241" s="213" t="s">
        <v>172</v>
      </c>
      <c r="AT241" s="213" t="s">
        <v>168</v>
      </c>
      <c r="AU241" s="213" t="s">
        <v>93</v>
      </c>
      <c r="AY241" s="15" t="s">
        <v>166</v>
      </c>
      <c r="BE241" s="214">
        <f>IF(N241="základná",J241,0)</f>
        <v>0</v>
      </c>
      <c r="BF241" s="214">
        <f>IF(N241="znížená",J241,0)</f>
        <v>0</v>
      </c>
      <c r="BG241" s="214">
        <f>IF(N241="zákl. prenesená",J241,0)</f>
        <v>0</v>
      </c>
      <c r="BH241" s="214">
        <f>IF(N241="zníž. prenesená",J241,0)</f>
        <v>0</v>
      </c>
      <c r="BI241" s="214">
        <f>IF(N241="nulová",J241,0)</f>
        <v>0</v>
      </c>
      <c r="BJ241" s="15" t="s">
        <v>93</v>
      </c>
      <c r="BK241" s="214">
        <f>ROUND(I241*H241,2)</f>
        <v>0</v>
      </c>
      <c r="BL241" s="15" t="s">
        <v>172</v>
      </c>
      <c r="BM241" s="213" t="s">
        <v>901</v>
      </c>
    </row>
    <row r="242" s="2" customFormat="1" ht="33" customHeight="1">
      <c r="A242" s="34"/>
      <c r="B242" s="165"/>
      <c r="C242" s="201" t="s">
        <v>418</v>
      </c>
      <c r="D242" s="201" t="s">
        <v>168</v>
      </c>
      <c r="E242" s="202" t="s">
        <v>902</v>
      </c>
      <c r="F242" s="203" t="s">
        <v>903</v>
      </c>
      <c r="G242" s="204" t="s">
        <v>182</v>
      </c>
      <c r="H242" s="205">
        <v>399.33600000000001</v>
      </c>
      <c r="I242" s="206"/>
      <c r="J242" s="207">
        <f>ROUND(I242*H242,2)</f>
        <v>0</v>
      </c>
      <c r="K242" s="208"/>
      <c r="L242" s="35"/>
      <c r="M242" s="209" t="s">
        <v>1</v>
      </c>
      <c r="N242" s="210" t="s">
        <v>46</v>
      </c>
      <c r="O242" s="78"/>
      <c r="P242" s="211">
        <f>O242*H242</f>
        <v>0</v>
      </c>
      <c r="Q242" s="211">
        <v>0.10373</v>
      </c>
      <c r="R242" s="211">
        <f>Q242*H242</f>
        <v>41.423123280000006</v>
      </c>
      <c r="S242" s="211">
        <v>0</v>
      </c>
      <c r="T242" s="212">
        <f>S242*H242</f>
        <v>0</v>
      </c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R242" s="213" t="s">
        <v>172</v>
      </c>
      <c r="AT242" s="213" t="s">
        <v>168</v>
      </c>
      <c r="AU242" s="213" t="s">
        <v>93</v>
      </c>
      <c r="AY242" s="15" t="s">
        <v>166</v>
      </c>
      <c r="BE242" s="214">
        <f>IF(N242="základná",J242,0)</f>
        <v>0</v>
      </c>
      <c r="BF242" s="214">
        <f>IF(N242="znížená",J242,0)</f>
        <v>0</v>
      </c>
      <c r="BG242" s="214">
        <f>IF(N242="zákl. prenesená",J242,0)</f>
        <v>0</v>
      </c>
      <c r="BH242" s="214">
        <f>IF(N242="zníž. prenesená",J242,0)</f>
        <v>0</v>
      </c>
      <c r="BI242" s="214">
        <f>IF(N242="nulová",J242,0)</f>
        <v>0</v>
      </c>
      <c r="BJ242" s="15" t="s">
        <v>93</v>
      </c>
      <c r="BK242" s="214">
        <f>ROUND(I242*H242,2)</f>
        <v>0</v>
      </c>
      <c r="BL242" s="15" t="s">
        <v>172</v>
      </c>
      <c r="BM242" s="213" t="s">
        <v>904</v>
      </c>
    </row>
    <row r="243" s="2" customFormat="1" ht="33" customHeight="1">
      <c r="A243" s="34"/>
      <c r="B243" s="165"/>
      <c r="C243" s="201" t="s">
        <v>905</v>
      </c>
      <c r="D243" s="201" t="s">
        <v>168</v>
      </c>
      <c r="E243" s="202" t="s">
        <v>342</v>
      </c>
      <c r="F243" s="203" t="s">
        <v>343</v>
      </c>
      <c r="G243" s="204" t="s">
        <v>182</v>
      </c>
      <c r="H243" s="205">
        <v>496.35599999999999</v>
      </c>
      <c r="I243" s="206"/>
      <c r="J243" s="207">
        <f>ROUND(I243*H243,2)</f>
        <v>0</v>
      </c>
      <c r="K243" s="208"/>
      <c r="L243" s="35"/>
      <c r="M243" s="209" t="s">
        <v>1</v>
      </c>
      <c r="N243" s="210" t="s">
        <v>46</v>
      </c>
      <c r="O243" s="78"/>
      <c r="P243" s="211">
        <f>O243*H243</f>
        <v>0</v>
      </c>
      <c r="Q243" s="211">
        <v>0.10373</v>
      </c>
      <c r="R243" s="211">
        <f>Q243*H243</f>
        <v>51.48700788</v>
      </c>
      <c r="S243" s="211">
        <v>0</v>
      </c>
      <c r="T243" s="212">
        <f>S243*H243</f>
        <v>0</v>
      </c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R243" s="213" t="s">
        <v>172</v>
      </c>
      <c r="AT243" s="213" t="s">
        <v>168</v>
      </c>
      <c r="AU243" s="213" t="s">
        <v>93</v>
      </c>
      <c r="AY243" s="15" t="s">
        <v>166</v>
      </c>
      <c r="BE243" s="214">
        <f>IF(N243="základná",J243,0)</f>
        <v>0</v>
      </c>
      <c r="BF243" s="214">
        <f>IF(N243="znížená",J243,0)</f>
        <v>0</v>
      </c>
      <c r="BG243" s="214">
        <f>IF(N243="zákl. prenesená",J243,0)</f>
        <v>0</v>
      </c>
      <c r="BH243" s="214">
        <f>IF(N243="zníž. prenesená",J243,0)</f>
        <v>0</v>
      </c>
      <c r="BI243" s="214">
        <f>IF(N243="nulová",J243,0)</f>
        <v>0</v>
      </c>
      <c r="BJ243" s="15" t="s">
        <v>93</v>
      </c>
      <c r="BK243" s="214">
        <f>ROUND(I243*H243,2)</f>
        <v>0</v>
      </c>
      <c r="BL243" s="15" t="s">
        <v>172</v>
      </c>
      <c r="BM243" s="213" t="s">
        <v>906</v>
      </c>
    </row>
    <row r="244" s="2" customFormat="1" ht="33" customHeight="1">
      <c r="A244" s="34"/>
      <c r="B244" s="165"/>
      <c r="C244" s="201" t="s">
        <v>907</v>
      </c>
      <c r="D244" s="201" t="s">
        <v>168</v>
      </c>
      <c r="E244" s="202" t="s">
        <v>346</v>
      </c>
      <c r="F244" s="203" t="s">
        <v>347</v>
      </c>
      <c r="G244" s="204" t="s">
        <v>182</v>
      </c>
      <c r="H244" s="205">
        <v>496.35599999999999</v>
      </c>
      <c r="I244" s="206"/>
      <c r="J244" s="207">
        <f>ROUND(I244*H244,2)</f>
        <v>0</v>
      </c>
      <c r="K244" s="208"/>
      <c r="L244" s="35"/>
      <c r="M244" s="209" t="s">
        <v>1</v>
      </c>
      <c r="N244" s="210" t="s">
        <v>46</v>
      </c>
      <c r="O244" s="78"/>
      <c r="P244" s="211">
        <f>O244*H244</f>
        <v>0</v>
      </c>
      <c r="Q244" s="211">
        <v>0.20746000000000001</v>
      </c>
      <c r="R244" s="211">
        <f>Q244*H244</f>
        <v>102.97401576</v>
      </c>
      <c r="S244" s="211">
        <v>0</v>
      </c>
      <c r="T244" s="212">
        <f>S244*H244</f>
        <v>0</v>
      </c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R244" s="213" t="s">
        <v>172</v>
      </c>
      <c r="AT244" s="213" t="s">
        <v>168</v>
      </c>
      <c r="AU244" s="213" t="s">
        <v>93</v>
      </c>
      <c r="AY244" s="15" t="s">
        <v>166</v>
      </c>
      <c r="BE244" s="214">
        <f>IF(N244="základná",J244,0)</f>
        <v>0</v>
      </c>
      <c r="BF244" s="214">
        <f>IF(N244="znížená",J244,0)</f>
        <v>0</v>
      </c>
      <c r="BG244" s="214">
        <f>IF(N244="zákl. prenesená",J244,0)</f>
        <v>0</v>
      </c>
      <c r="BH244" s="214">
        <f>IF(N244="zníž. prenesená",J244,0)</f>
        <v>0</v>
      </c>
      <c r="BI244" s="214">
        <f>IF(N244="nulová",J244,0)</f>
        <v>0</v>
      </c>
      <c r="BJ244" s="15" t="s">
        <v>93</v>
      </c>
      <c r="BK244" s="214">
        <f>ROUND(I244*H244,2)</f>
        <v>0</v>
      </c>
      <c r="BL244" s="15" t="s">
        <v>172</v>
      </c>
      <c r="BM244" s="213" t="s">
        <v>908</v>
      </c>
    </row>
    <row r="245" s="2" customFormat="1" ht="24.15" customHeight="1">
      <c r="A245" s="34"/>
      <c r="B245" s="165"/>
      <c r="C245" s="201" t="s">
        <v>909</v>
      </c>
      <c r="D245" s="201" t="s">
        <v>168</v>
      </c>
      <c r="E245" s="202" t="s">
        <v>910</v>
      </c>
      <c r="F245" s="203" t="s">
        <v>911</v>
      </c>
      <c r="G245" s="204" t="s">
        <v>182</v>
      </c>
      <c r="H245" s="205">
        <v>48.667000000000002</v>
      </c>
      <c r="I245" s="206"/>
      <c r="J245" s="207">
        <f>ROUND(I245*H245,2)</f>
        <v>0</v>
      </c>
      <c r="K245" s="208"/>
      <c r="L245" s="35"/>
      <c r="M245" s="209" t="s">
        <v>1</v>
      </c>
      <c r="N245" s="210" t="s">
        <v>46</v>
      </c>
      <c r="O245" s="78"/>
      <c r="P245" s="211">
        <f>O245*H245</f>
        <v>0</v>
      </c>
      <c r="Q245" s="211">
        <v>0.27938619999999997</v>
      </c>
      <c r="R245" s="211">
        <f>Q245*H245</f>
        <v>13.596888195399998</v>
      </c>
      <c r="S245" s="211">
        <v>0</v>
      </c>
      <c r="T245" s="212">
        <f>S245*H245</f>
        <v>0</v>
      </c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R245" s="213" t="s">
        <v>172</v>
      </c>
      <c r="AT245" s="213" t="s">
        <v>168</v>
      </c>
      <c r="AU245" s="213" t="s">
        <v>93</v>
      </c>
      <c r="AY245" s="15" t="s">
        <v>166</v>
      </c>
      <c r="BE245" s="214">
        <f>IF(N245="základná",J245,0)</f>
        <v>0</v>
      </c>
      <c r="BF245" s="214">
        <f>IF(N245="znížená",J245,0)</f>
        <v>0</v>
      </c>
      <c r="BG245" s="214">
        <f>IF(N245="zákl. prenesená",J245,0)</f>
        <v>0</v>
      </c>
      <c r="BH245" s="214">
        <f>IF(N245="zníž. prenesená",J245,0)</f>
        <v>0</v>
      </c>
      <c r="BI245" s="214">
        <f>IF(N245="nulová",J245,0)</f>
        <v>0</v>
      </c>
      <c r="BJ245" s="15" t="s">
        <v>93</v>
      </c>
      <c r="BK245" s="214">
        <f>ROUND(I245*H245,2)</f>
        <v>0</v>
      </c>
      <c r="BL245" s="15" t="s">
        <v>172</v>
      </c>
      <c r="BM245" s="213" t="s">
        <v>912</v>
      </c>
    </row>
    <row r="246" s="2" customFormat="1" ht="33" customHeight="1">
      <c r="A246" s="34"/>
      <c r="B246" s="165"/>
      <c r="C246" s="201" t="s">
        <v>913</v>
      </c>
      <c r="D246" s="201" t="s">
        <v>168</v>
      </c>
      <c r="E246" s="202" t="s">
        <v>914</v>
      </c>
      <c r="F246" s="203" t="s">
        <v>915</v>
      </c>
      <c r="G246" s="204" t="s">
        <v>182</v>
      </c>
      <c r="H246" s="205">
        <v>141</v>
      </c>
      <c r="I246" s="206"/>
      <c r="J246" s="207">
        <f>ROUND(I246*H246,2)</f>
        <v>0</v>
      </c>
      <c r="K246" s="208"/>
      <c r="L246" s="35"/>
      <c r="M246" s="209" t="s">
        <v>1</v>
      </c>
      <c r="N246" s="210" t="s">
        <v>46</v>
      </c>
      <c r="O246" s="78"/>
      <c r="P246" s="211">
        <f>O246*H246</f>
        <v>0</v>
      </c>
      <c r="Q246" s="211">
        <v>0.083500000000000005</v>
      </c>
      <c r="R246" s="211">
        <f>Q246*H246</f>
        <v>11.7735</v>
      </c>
      <c r="S246" s="211">
        <v>0</v>
      </c>
      <c r="T246" s="212">
        <f>S246*H246</f>
        <v>0</v>
      </c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R246" s="213" t="s">
        <v>172</v>
      </c>
      <c r="AT246" s="213" t="s">
        <v>168</v>
      </c>
      <c r="AU246" s="213" t="s">
        <v>93</v>
      </c>
      <c r="AY246" s="15" t="s">
        <v>166</v>
      </c>
      <c r="BE246" s="214">
        <f>IF(N246="základná",J246,0)</f>
        <v>0</v>
      </c>
      <c r="BF246" s="214">
        <f>IF(N246="znížená",J246,0)</f>
        <v>0</v>
      </c>
      <c r="BG246" s="214">
        <f>IF(N246="zákl. prenesená",J246,0)</f>
        <v>0</v>
      </c>
      <c r="BH246" s="214">
        <f>IF(N246="zníž. prenesená",J246,0)</f>
        <v>0</v>
      </c>
      <c r="BI246" s="214">
        <f>IF(N246="nulová",J246,0)</f>
        <v>0</v>
      </c>
      <c r="BJ246" s="15" t="s">
        <v>93</v>
      </c>
      <c r="BK246" s="214">
        <f>ROUND(I246*H246,2)</f>
        <v>0</v>
      </c>
      <c r="BL246" s="15" t="s">
        <v>172</v>
      </c>
      <c r="BM246" s="213" t="s">
        <v>916</v>
      </c>
    </row>
    <row r="247" s="2" customFormat="1" ht="24.15" customHeight="1">
      <c r="A247" s="34"/>
      <c r="B247" s="165"/>
      <c r="C247" s="215" t="s">
        <v>917</v>
      </c>
      <c r="D247" s="215" t="s">
        <v>259</v>
      </c>
      <c r="E247" s="216" t="s">
        <v>918</v>
      </c>
      <c r="F247" s="217" t="s">
        <v>919</v>
      </c>
      <c r="G247" s="218" t="s">
        <v>171</v>
      </c>
      <c r="H247" s="219">
        <v>24</v>
      </c>
      <c r="I247" s="220"/>
      <c r="J247" s="221">
        <f>ROUND(I247*H247,2)</f>
        <v>0</v>
      </c>
      <c r="K247" s="222"/>
      <c r="L247" s="223"/>
      <c r="M247" s="224" t="s">
        <v>1</v>
      </c>
      <c r="N247" s="225" t="s">
        <v>46</v>
      </c>
      <c r="O247" s="78"/>
      <c r="P247" s="211">
        <f>O247*H247</f>
        <v>0</v>
      </c>
      <c r="Q247" s="211">
        <v>2.25</v>
      </c>
      <c r="R247" s="211">
        <f>Q247*H247</f>
        <v>54</v>
      </c>
      <c r="S247" s="211">
        <v>0</v>
      </c>
      <c r="T247" s="212">
        <f>S247*H247</f>
        <v>0</v>
      </c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R247" s="213" t="s">
        <v>197</v>
      </c>
      <c r="AT247" s="213" t="s">
        <v>259</v>
      </c>
      <c r="AU247" s="213" t="s">
        <v>93</v>
      </c>
      <c r="AY247" s="15" t="s">
        <v>166</v>
      </c>
      <c r="BE247" s="214">
        <f>IF(N247="základná",J247,0)</f>
        <v>0</v>
      </c>
      <c r="BF247" s="214">
        <f>IF(N247="znížená",J247,0)</f>
        <v>0</v>
      </c>
      <c r="BG247" s="214">
        <f>IF(N247="zákl. prenesená",J247,0)</f>
        <v>0</v>
      </c>
      <c r="BH247" s="214">
        <f>IF(N247="zníž. prenesená",J247,0)</f>
        <v>0</v>
      </c>
      <c r="BI247" s="214">
        <f>IF(N247="nulová",J247,0)</f>
        <v>0</v>
      </c>
      <c r="BJ247" s="15" t="s">
        <v>93</v>
      </c>
      <c r="BK247" s="214">
        <f>ROUND(I247*H247,2)</f>
        <v>0</v>
      </c>
      <c r="BL247" s="15" t="s">
        <v>172</v>
      </c>
      <c r="BM247" s="213" t="s">
        <v>920</v>
      </c>
    </row>
    <row r="248" s="2" customFormat="1" ht="21.75" customHeight="1">
      <c r="A248" s="34"/>
      <c r="B248" s="165"/>
      <c r="C248" s="215" t="s">
        <v>921</v>
      </c>
      <c r="D248" s="215" t="s">
        <v>259</v>
      </c>
      <c r="E248" s="216" t="s">
        <v>922</v>
      </c>
      <c r="F248" s="217" t="s">
        <v>923</v>
      </c>
      <c r="G248" s="218" t="s">
        <v>171</v>
      </c>
      <c r="H248" s="219">
        <v>15</v>
      </c>
      <c r="I248" s="220"/>
      <c r="J248" s="221">
        <f>ROUND(I248*H248,2)</f>
        <v>0</v>
      </c>
      <c r="K248" s="222"/>
      <c r="L248" s="223"/>
      <c r="M248" s="224" t="s">
        <v>1</v>
      </c>
      <c r="N248" s="225" t="s">
        <v>46</v>
      </c>
      <c r="O248" s="78"/>
      <c r="P248" s="211">
        <f>O248*H248</f>
        <v>0</v>
      </c>
      <c r="Q248" s="211">
        <v>0.75</v>
      </c>
      <c r="R248" s="211">
        <f>Q248*H248</f>
        <v>11.25</v>
      </c>
      <c r="S248" s="211">
        <v>0</v>
      </c>
      <c r="T248" s="212">
        <f>S248*H248</f>
        <v>0</v>
      </c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R248" s="213" t="s">
        <v>197</v>
      </c>
      <c r="AT248" s="213" t="s">
        <v>259</v>
      </c>
      <c r="AU248" s="213" t="s">
        <v>93</v>
      </c>
      <c r="AY248" s="15" t="s">
        <v>166</v>
      </c>
      <c r="BE248" s="214">
        <f>IF(N248="základná",J248,0)</f>
        <v>0</v>
      </c>
      <c r="BF248" s="214">
        <f>IF(N248="znížená",J248,0)</f>
        <v>0</v>
      </c>
      <c r="BG248" s="214">
        <f>IF(N248="zákl. prenesená",J248,0)</f>
        <v>0</v>
      </c>
      <c r="BH248" s="214">
        <f>IF(N248="zníž. prenesená",J248,0)</f>
        <v>0</v>
      </c>
      <c r="BI248" s="214">
        <f>IF(N248="nulová",J248,0)</f>
        <v>0</v>
      </c>
      <c r="BJ248" s="15" t="s">
        <v>93</v>
      </c>
      <c r="BK248" s="214">
        <f>ROUND(I248*H248,2)</f>
        <v>0</v>
      </c>
      <c r="BL248" s="15" t="s">
        <v>172</v>
      </c>
      <c r="BM248" s="213" t="s">
        <v>924</v>
      </c>
    </row>
    <row r="249" s="2" customFormat="1" ht="37.8" customHeight="1">
      <c r="A249" s="34"/>
      <c r="B249" s="165"/>
      <c r="C249" s="201" t="s">
        <v>925</v>
      </c>
      <c r="D249" s="201" t="s">
        <v>168</v>
      </c>
      <c r="E249" s="202" t="s">
        <v>926</v>
      </c>
      <c r="F249" s="203" t="s">
        <v>927</v>
      </c>
      <c r="G249" s="204" t="s">
        <v>182</v>
      </c>
      <c r="H249" s="205">
        <v>21.460000000000001</v>
      </c>
      <c r="I249" s="206"/>
      <c r="J249" s="207">
        <f>ROUND(I249*H249,2)</f>
        <v>0</v>
      </c>
      <c r="K249" s="208"/>
      <c r="L249" s="35"/>
      <c r="M249" s="209" t="s">
        <v>1</v>
      </c>
      <c r="N249" s="210" t="s">
        <v>46</v>
      </c>
      <c r="O249" s="78"/>
      <c r="P249" s="211">
        <f>O249*H249</f>
        <v>0</v>
      </c>
      <c r="Q249" s="211">
        <v>0.084000000000000005</v>
      </c>
      <c r="R249" s="211">
        <f>Q249*H249</f>
        <v>1.8026400000000002</v>
      </c>
      <c r="S249" s="211">
        <v>0</v>
      </c>
      <c r="T249" s="212">
        <f>S249*H249</f>
        <v>0</v>
      </c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R249" s="213" t="s">
        <v>172</v>
      </c>
      <c r="AT249" s="213" t="s">
        <v>168</v>
      </c>
      <c r="AU249" s="213" t="s">
        <v>93</v>
      </c>
      <c r="AY249" s="15" t="s">
        <v>166</v>
      </c>
      <c r="BE249" s="214">
        <f>IF(N249="základná",J249,0)</f>
        <v>0</v>
      </c>
      <c r="BF249" s="214">
        <f>IF(N249="znížená",J249,0)</f>
        <v>0</v>
      </c>
      <c r="BG249" s="214">
        <f>IF(N249="zákl. prenesená",J249,0)</f>
        <v>0</v>
      </c>
      <c r="BH249" s="214">
        <f>IF(N249="zníž. prenesená",J249,0)</f>
        <v>0</v>
      </c>
      <c r="BI249" s="214">
        <f>IF(N249="nulová",J249,0)</f>
        <v>0</v>
      </c>
      <c r="BJ249" s="15" t="s">
        <v>93</v>
      </c>
      <c r="BK249" s="214">
        <f>ROUND(I249*H249,2)</f>
        <v>0</v>
      </c>
      <c r="BL249" s="15" t="s">
        <v>172</v>
      </c>
      <c r="BM249" s="213" t="s">
        <v>928</v>
      </c>
    </row>
    <row r="250" s="2" customFormat="1" ht="21.75" customHeight="1">
      <c r="A250" s="34"/>
      <c r="B250" s="165"/>
      <c r="C250" s="215" t="s">
        <v>929</v>
      </c>
      <c r="D250" s="215" t="s">
        <v>259</v>
      </c>
      <c r="E250" s="216" t="s">
        <v>930</v>
      </c>
      <c r="F250" s="217" t="s">
        <v>931</v>
      </c>
      <c r="G250" s="218" t="s">
        <v>171</v>
      </c>
      <c r="H250" s="219">
        <v>70.537999999999997</v>
      </c>
      <c r="I250" s="220"/>
      <c r="J250" s="221">
        <f>ROUND(I250*H250,2)</f>
        <v>0</v>
      </c>
      <c r="K250" s="222"/>
      <c r="L250" s="223"/>
      <c r="M250" s="224" t="s">
        <v>1</v>
      </c>
      <c r="N250" s="225" t="s">
        <v>46</v>
      </c>
      <c r="O250" s="78"/>
      <c r="P250" s="211">
        <f>O250*H250</f>
        <v>0</v>
      </c>
      <c r="Q250" s="211">
        <v>0.029000000000000001</v>
      </c>
      <c r="R250" s="211">
        <f>Q250*H250</f>
        <v>2.0456020000000001</v>
      </c>
      <c r="S250" s="211">
        <v>0</v>
      </c>
      <c r="T250" s="212">
        <f>S250*H250</f>
        <v>0</v>
      </c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R250" s="213" t="s">
        <v>197</v>
      </c>
      <c r="AT250" s="213" t="s">
        <v>259</v>
      </c>
      <c r="AU250" s="213" t="s">
        <v>93</v>
      </c>
      <c r="AY250" s="15" t="s">
        <v>166</v>
      </c>
      <c r="BE250" s="214">
        <f>IF(N250="základná",J250,0)</f>
        <v>0</v>
      </c>
      <c r="BF250" s="214">
        <f>IF(N250="znížená",J250,0)</f>
        <v>0</v>
      </c>
      <c r="BG250" s="214">
        <f>IF(N250="zákl. prenesená",J250,0)</f>
        <v>0</v>
      </c>
      <c r="BH250" s="214">
        <f>IF(N250="zníž. prenesená",J250,0)</f>
        <v>0</v>
      </c>
      <c r="BI250" s="214">
        <f>IF(N250="nulová",J250,0)</f>
        <v>0</v>
      </c>
      <c r="BJ250" s="15" t="s">
        <v>93</v>
      </c>
      <c r="BK250" s="214">
        <f>ROUND(I250*H250,2)</f>
        <v>0</v>
      </c>
      <c r="BL250" s="15" t="s">
        <v>172</v>
      </c>
      <c r="BM250" s="213" t="s">
        <v>932</v>
      </c>
    </row>
    <row r="251" s="2" customFormat="1" ht="16.5" customHeight="1">
      <c r="A251" s="34"/>
      <c r="B251" s="165"/>
      <c r="C251" s="215" t="s">
        <v>933</v>
      </c>
      <c r="D251" s="215" t="s">
        <v>259</v>
      </c>
      <c r="E251" s="216" t="s">
        <v>934</v>
      </c>
      <c r="F251" s="217" t="s">
        <v>935</v>
      </c>
      <c r="G251" s="218" t="s">
        <v>171</v>
      </c>
      <c r="H251" s="219">
        <v>16</v>
      </c>
      <c r="I251" s="220"/>
      <c r="J251" s="221">
        <f>ROUND(I251*H251,2)</f>
        <v>0</v>
      </c>
      <c r="K251" s="222"/>
      <c r="L251" s="223"/>
      <c r="M251" s="224" t="s">
        <v>1</v>
      </c>
      <c r="N251" s="225" t="s">
        <v>46</v>
      </c>
      <c r="O251" s="78"/>
      <c r="P251" s="211">
        <f>O251*H251</f>
        <v>0</v>
      </c>
      <c r="Q251" s="211">
        <v>0.032000000000000001</v>
      </c>
      <c r="R251" s="211">
        <f>Q251*H251</f>
        <v>0.51200000000000001</v>
      </c>
      <c r="S251" s="211">
        <v>0</v>
      </c>
      <c r="T251" s="212">
        <f>S251*H251</f>
        <v>0</v>
      </c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R251" s="213" t="s">
        <v>197</v>
      </c>
      <c r="AT251" s="213" t="s">
        <v>259</v>
      </c>
      <c r="AU251" s="213" t="s">
        <v>93</v>
      </c>
      <c r="AY251" s="15" t="s">
        <v>166</v>
      </c>
      <c r="BE251" s="214">
        <f>IF(N251="základná",J251,0)</f>
        <v>0</v>
      </c>
      <c r="BF251" s="214">
        <f>IF(N251="znížená",J251,0)</f>
        <v>0</v>
      </c>
      <c r="BG251" s="214">
        <f>IF(N251="zákl. prenesená",J251,0)</f>
        <v>0</v>
      </c>
      <c r="BH251" s="214">
        <f>IF(N251="zníž. prenesená",J251,0)</f>
        <v>0</v>
      </c>
      <c r="BI251" s="214">
        <f>IF(N251="nulová",J251,0)</f>
        <v>0</v>
      </c>
      <c r="BJ251" s="15" t="s">
        <v>93</v>
      </c>
      <c r="BK251" s="214">
        <f>ROUND(I251*H251,2)</f>
        <v>0</v>
      </c>
      <c r="BL251" s="15" t="s">
        <v>172</v>
      </c>
      <c r="BM251" s="213" t="s">
        <v>936</v>
      </c>
    </row>
    <row r="252" s="2" customFormat="1" ht="16.5" customHeight="1">
      <c r="A252" s="34"/>
      <c r="B252" s="165"/>
      <c r="C252" s="201" t="s">
        <v>937</v>
      </c>
      <c r="D252" s="236" t="s">
        <v>168</v>
      </c>
      <c r="E252" s="202" t="s">
        <v>938</v>
      </c>
      <c r="F252" s="203" t="s">
        <v>838</v>
      </c>
      <c r="G252" s="204" t="s">
        <v>182</v>
      </c>
      <c r="H252" s="205">
        <v>0</v>
      </c>
      <c r="I252" s="206"/>
      <c r="J252" s="207">
        <f>ROUND(I252*H252,2)</f>
        <v>0</v>
      </c>
      <c r="K252" s="208"/>
      <c r="L252" s="35"/>
      <c r="M252" s="209" t="s">
        <v>1</v>
      </c>
      <c r="N252" s="210" t="s">
        <v>46</v>
      </c>
      <c r="O252" s="78"/>
      <c r="P252" s="211">
        <f>O252*H252</f>
        <v>0</v>
      </c>
      <c r="Q252" s="211">
        <v>0.084000000000000005</v>
      </c>
      <c r="R252" s="211">
        <f>Q252*H252</f>
        <v>0</v>
      </c>
      <c r="S252" s="211">
        <v>0</v>
      </c>
      <c r="T252" s="212">
        <f>S252*H252</f>
        <v>0</v>
      </c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R252" s="213" t="s">
        <v>172</v>
      </c>
      <c r="AT252" s="213" t="s">
        <v>168</v>
      </c>
      <c r="AU252" s="213" t="s">
        <v>93</v>
      </c>
      <c r="AY252" s="15" t="s">
        <v>166</v>
      </c>
      <c r="BE252" s="214">
        <f>IF(N252="základná",J252,0)</f>
        <v>0</v>
      </c>
      <c r="BF252" s="214">
        <f>IF(N252="znížená",J252,0)</f>
        <v>0</v>
      </c>
      <c r="BG252" s="214">
        <f>IF(N252="zákl. prenesená",J252,0)</f>
        <v>0</v>
      </c>
      <c r="BH252" s="214">
        <f>IF(N252="zníž. prenesená",J252,0)</f>
        <v>0</v>
      </c>
      <c r="BI252" s="214">
        <f>IF(N252="nulová",J252,0)</f>
        <v>0</v>
      </c>
      <c r="BJ252" s="15" t="s">
        <v>93</v>
      </c>
      <c r="BK252" s="214">
        <f>ROUND(I252*H252,2)</f>
        <v>0</v>
      </c>
      <c r="BL252" s="15" t="s">
        <v>172</v>
      </c>
      <c r="BM252" s="213" t="s">
        <v>939</v>
      </c>
    </row>
    <row r="253" s="2" customFormat="1" ht="37.8" customHeight="1">
      <c r="A253" s="34"/>
      <c r="B253" s="165"/>
      <c r="C253" s="201" t="s">
        <v>940</v>
      </c>
      <c r="D253" s="201" t="s">
        <v>168</v>
      </c>
      <c r="E253" s="202" t="s">
        <v>941</v>
      </c>
      <c r="F253" s="203" t="s">
        <v>942</v>
      </c>
      <c r="G253" s="204" t="s">
        <v>182</v>
      </c>
      <c r="H253" s="205">
        <v>20.876000000000001</v>
      </c>
      <c r="I253" s="206"/>
      <c r="J253" s="207">
        <f>ROUND(I253*H253,2)</f>
        <v>0</v>
      </c>
      <c r="K253" s="208"/>
      <c r="L253" s="35"/>
      <c r="M253" s="209" t="s">
        <v>1</v>
      </c>
      <c r="N253" s="210" t="s">
        <v>46</v>
      </c>
      <c r="O253" s="78"/>
      <c r="P253" s="211">
        <f>O253*H253</f>
        <v>0</v>
      </c>
      <c r="Q253" s="211">
        <v>0.092499999999999999</v>
      </c>
      <c r="R253" s="211">
        <f>Q253*H253</f>
        <v>1.93103</v>
      </c>
      <c r="S253" s="211">
        <v>0</v>
      </c>
      <c r="T253" s="212">
        <f>S253*H253</f>
        <v>0</v>
      </c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R253" s="213" t="s">
        <v>172</v>
      </c>
      <c r="AT253" s="213" t="s">
        <v>168</v>
      </c>
      <c r="AU253" s="213" t="s">
        <v>93</v>
      </c>
      <c r="AY253" s="15" t="s">
        <v>166</v>
      </c>
      <c r="BE253" s="214">
        <f>IF(N253="základná",J253,0)</f>
        <v>0</v>
      </c>
      <c r="BF253" s="214">
        <f>IF(N253="znížená",J253,0)</f>
        <v>0</v>
      </c>
      <c r="BG253" s="214">
        <f>IF(N253="zákl. prenesená",J253,0)</f>
        <v>0</v>
      </c>
      <c r="BH253" s="214">
        <f>IF(N253="zníž. prenesená",J253,0)</f>
        <v>0</v>
      </c>
      <c r="BI253" s="214">
        <f>IF(N253="nulová",J253,0)</f>
        <v>0</v>
      </c>
      <c r="BJ253" s="15" t="s">
        <v>93</v>
      </c>
      <c r="BK253" s="214">
        <f>ROUND(I253*H253,2)</f>
        <v>0</v>
      </c>
      <c r="BL253" s="15" t="s">
        <v>172</v>
      </c>
      <c r="BM253" s="213" t="s">
        <v>943</v>
      </c>
    </row>
    <row r="254" s="2" customFormat="1" ht="16.5" customHeight="1">
      <c r="A254" s="34"/>
      <c r="B254" s="165"/>
      <c r="C254" s="215" t="s">
        <v>944</v>
      </c>
      <c r="D254" s="215" t="s">
        <v>259</v>
      </c>
      <c r="E254" s="216" t="s">
        <v>945</v>
      </c>
      <c r="F254" s="217" t="s">
        <v>946</v>
      </c>
      <c r="G254" s="218" t="s">
        <v>182</v>
      </c>
      <c r="H254" s="219">
        <v>21.294</v>
      </c>
      <c r="I254" s="220"/>
      <c r="J254" s="221">
        <f>ROUND(I254*H254,2)</f>
        <v>0</v>
      </c>
      <c r="K254" s="222"/>
      <c r="L254" s="223"/>
      <c r="M254" s="224" t="s">
        <v>1</v>
      </c>
      <c r="N254" s="225" t="s">
        <v>46</v>
      </c>
      <c r="O254" s="78"/>
      <c r="P254" s="211">
        <f>O254*H254</f>
        <v>0</v>
      </c>
      <c r="Q254" s="211">
        <v>0.184</v>
      </c>
      <c r="R254" s="211">
        <f>Q254*H254</f>
        <v>3.9180959999999998</v>
      </c>
      <c r="S254" s="211">
        <v>0</v>
      </c>
      <c r="T254" s="212">
        <f>S254*H254</f>
        <v>0</v>
      </c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R254" s="213" t="s">
        <v>197</v>
      </c>
      <c r="AT254" s="213" t="s">
        <v>259</v>
      </c>
      <c r="AU254" s="213" t="s">
        <v>93</v>
      </c>
      <c r="AY254" s="15" t="s">
        <v>166</v>
      </c>
      <c r="BE254" s="214">
        <f>IF(N254="základná",J254,0)</f>
        <v>0</v>
      </c>
      <c r="BF254" s="214">
        <f>IF(N254="znížená",J254,0)</f>
        <v>0</v>
      </c>
      <c r="BG254" s="214">
        <f>IF(N254="zákl. prenesená",J254,0)</f>
        <v>0</v>
      </c>
      <c r="BH254" s="214">
        <f>IF(N254="zníž. prenesená",J254,0)</f>
        <v>0</v>
      </c>
      <c r="BI254" s="214">
        <f>IF(N254="nulová",J254,0)</f>
        <v>0</v>
      </c>
      <c r="BJ254" s="15" t="s">
        <v>93</v>
      </c>
      <c r="BK254" s="214">
        <f>ROUND(I254*H254,2)</f>
        <v>0</v>
      </c>
      <c r="BL254" s="15" t="s">
        <v>172</v>
      </c>
      <c r="BM254" s="213" t="s">
        <v>947</v>
      </c>
    </row>
    <row r="255" s="12" customFormat="1" ht="22.8" customHeight="1">
      <c r="A255" s="12"/>
      <c r="B255" s="188"/>
      <c r="C255" s="12"/>
      <c r="D255" s="189" t="s">
        <v>79</v>
      </c>
      <c r="E255" s="199" t="s">
        <v>197</v>
      </c>
      <c r="F255" s="199" t="s">
        <v>354</v>
      </c>
      <c r="G255" s="12"/>
      <c r="H255" s="12"/>
      <c r="I255" s="191"/>
      <c r="J255" s="200">
        <f>BK255</f>
        <v>0</v>
      </c>
      <c r="K255" s="12"/>
      <c r="L255" s="188"/>
      <c r="M255" s="193"/>
      <c r="N255" s="194"/>
      <c r="O255" s="194"/>
      <c r="P255" s="195">
        <f>SUM(P256:P351)</f>
        <v>0</v>
      </c>
      <c r="Q255" s="194"/>
      <c r="R255" s="195">
        <f>SUM(R256:R351)</f>
        <v>177.72502486040003</v>
      </c>
      <c r="S255" s="194"/>
      <c r="T255" s="196">
        <f>SUM(T256:T351)</f>
        <v>0</v>
      </c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R255" s="189" t="s">
        <v>87</v>
      </c>
      <c r="AT255" s="197" t="s">
        <v>79</v>
      </c>
      <c r="AU255" s="197" t="s">
        <v>87</v>
      </c>
      <c r="AY255" s="189" t="s">
        <v>166</v>
      </c>
      <c r="BK255" s="198">
        <f>SUM(BK256:BK351)</f>
        <v>0</v>
      </c>
    </row>
    <row r="256" s="2" customFormat="1" ht="24.15" customHeight="1">
      <c r="A256" s="34"/>
      <c r="B256" s="165"/>
      <c r="C256" s="201" t="s">
        <v>948</v>
      </c>
      <c r="D256" s="201" t="s">
        <v>168</v>
      </c>
      <c r="E256" s="202" t="s">
        <v>949</v>
      </c>
      <c r="F256" s="203" t="s">
        <v>950</v>
      </c>
      <c r="G256" s="204" t="s">
        <v>171</v>
      </c>
      <c r="H256" s="205">
        <v>1</v>
      </c>
      <c r="I256" s="206"/>
      <c r="J256" s="207">
        <f>ROUND(I256*H256,2)</f>
        <v>0</v>
      </c>
      <c r="K256" s="208"/>
      <c r="L256" s="35"/>
      <c r="M256" s="209" t="s">
        <v>1</v>
      </c>
      <c r="N256" s="210" t="s">
        <v>46</v>
      </c>
      <c r="O256" s="78"/>
      <c r="P256" s="211">
        <f>O256*H256</f>
        <v>0</v>
      </c>
      <c r="Q256" s="211">
        <v>0.0035699999999999998</v>
      </c>
      <c r="R256" s="211">
        <f>Q256*H256</f>
        <v>0.0035699999999999998</v>
      </c>
      <c r="S256" s="211">
        <v>0</v>
      </c>
      <c r="T256" s="212">
        <f>S256*H256</f>
        <v>0</v>
      </c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R256" s="213" t="s">
        <v>172</v>
      </c>
      <c r="AT256" s="213" t="s">
        <v>168</v>
      </c>
      <c r="AU256" s="213" t="s">
        <v>93</v>
      </c>
      <c r="AY256" s="15" t="s">
        <v>166</v>
      </c>
      <c r="BE256" s="214">
        <f>IF(N256="základná",J256,0)</f>
        <v>0</v>
      </c>
      <c r="BF256" s="214">
        <f>IF(N256="znížená",J256,0)</f>
        <v>0</v>
      </c>
      <c r="BG256" s="214">
        <f>IF(N256="zákl. prenesená",J256,0)</f>
        <v>0</v>
      </c>
      <c r="BH256" s="214">
        <f>IF(N256="zníž. prenesená",J256,0)</f>
        <v>0</v>
      </c>
      <c r="BI256" s="214">
        <f>IF(N256="nulová",J256,0)</f>
        <v>0</v>
      </c>
      <c r="BJ256" s="15" t="s">
        <v>93</v>
      </c>
      <c r="BK256" s="214">
        <f>ROUND(I256*H256,2)</f>
        <v>0</v>
      </c>
      <c r="BL256" s="15" t="s">
        <v>172</v>
      </c>
      <c r="BM256" s="213" t="s">
        <v>951</v>
      </c>
    </row>
    <row r="257" s="2" customFormat="1" ht="24.15" customHeight="1">
      <c r="A257" s="34"/>
      <c r="B257" s="165"/>
      <c r="C257" s="215" t="s">
        <v>952</v>
      </c>
      <c r="D257" s="215" t="s">
        <v>259</v>
      </c>
      <c r="E257" s="216" t="s">
        <v>360</v>
      </c>
      <c r="F257" s="217" t="s">
        <v>953</v>
      </c>
      <c r="G257" s="218" t="s">
        <v>171</v>
      </c>
      <c r="H257" s="219">
        <v>1</v>
      </c>
      <c r="I257" s="220"/>
      <c r="J257" s="221">
        <f>ROUND(I257*H257,2)</f>
        <v>0</v>
      </c>
      <c r="K257" s="222"/>
      <c r="L257" s="223"/>
      <c r="M257" s="224" t="s">
        <v>1</v>
      </c>
      <c r="N257" s="225" t="s">
        <v>46</v>
      </c>
      <c r="O257" s="78"/>
      <c r="P257" s="211">
        <f>O257*H257</f>
        <v>0</v>
      </c>
      <c r="Q257" s="211">
        <v>0.00131</v>
      </c>
      <c r="R257" s="211">
        <f>Q257*H257</f>
        <v>0.00131</v>
      </c>
      <c r="S257" s="211">
        <v>0</v>
      </c>
      <c r="T257" s="212">
        <f>S257*H257</f>
        <v>0</v>
      </c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R257" s="213" t="s">
        <v>197</v>
      </c>
      <c r="AT257" s="213" t="s">
        <v>259</v>
      </c>
      <c r="AU257" s="213" t="s">
        <v>93</v>
      </c>
      <c r="AY257" s="15" t="s">
        <v>166</v>
      </c>
      <c r="BE257" s="214">
        <f>IF(N257="základná",J257,0)</f>
        <v>0</v>
      </c>
      <c r="BF257" s="214">
        <f>IF(N257="znížená",J257,0)</f>
        <v>0</v>
      </c>
      <c r="BG257" s="214">
        <f>IF(N257="zákl. prenesená",J257,0)</f>
        <v>0</v>
      </c>
      <c r="BH257" s="214">
        <f>IF(N257="zníž. prenesená",J257,0)</f>
        <v>0</v>
      </c>
      <c r="BI257" s="214">
        <f>IF(N257="nulová",J257,0)</f>
        <v>0</v>
      </c>
      <c r="BJ257" s="15" t="s">
        <v>93</v>
      </c>
      <c r="BK257" s="214">
        <f>ROUND(I257*H257,2)</f>
        <v>0</v>
      </c>
      <c r="BL257" s="15" t="s">
        <v>172</v>
      </c>
      <c r="BM257" s="213" t="s">
        <v>954</v>
      </c>
    </row>
    <row r="258" s="2" customFormat="1" ht="24.15" customHeight="1">
      <c r="A258" s="34"/>
      <c r="B258" s="165"/>
      <c r="C258" s="201" t="s">
        <v>955</v>
      </c>
      <c r="D258" s="201" t="s">
        <v>168</v>
      </c>
      <c r="E258" s="202" t="s">
        <v>956</v>
      </c>
      <c r="F258" s="203" t="s">
        <v>957</v>
      </c>
      <c r="G258" s="204" t="s">
        <v>171</v>
      </c>
      <c r="H258" s="205">
        <v>93</v>
      </c>
      <c r="I258" s="206"/>
      <c r="J258" s="207">
        <f>ROUND(I258*H258,2)</f>
        <v>0</v>
      </c>
      <c r="K258" s="208"/>
      <c r="L258" s="35"/>
      <c r="M258" s="209" t="s">
        <v>1</v>
      </c>
      <c r="N258" s="210" t="s">
        <v>46</v>
      </c>
      <c r="O258" s="78"/>
      <c r="P258" s="211">
        <f>O258*H258</f>
        <v>0</v>
      </c>
      <c r="Q258" s="211">
        <v>0.064990000000000006</v>
      </c>
      <c r="R258" s="211">
        <f>Q258*H258</f>
        <v>6.0440700000000005</v>
      </c>
      <c r="S258" s="211">
        <v>0</v>
      </c>
      <c r="T258" s="212">
        <f>S258*H258</f>
        <v>0</v>
      </c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R258" s="213" t="s">
        <v>172</v>
      </c>
      <c r="AT258" s="213" t="s">
        <v>168</v>
      </c>
      <c r="AU258" s="213" t="s">
        <v>93</v>
      </c>
      <c r="AY258" s="15" t="s">
        <v>166</v>
      </c>
      <c r="BE258" s="214">
        <f>IF(N258="základná",J258,0)</f>
        <v>0</v>
      </c>
      <c r="BF258" s="214">
        <f>IF(N258="znížená",J258,0)</f>
        <v>0</v>
      </c>
      <c r="BG258" s="214">
        <f>IF(N258="zákl. prenesená",J258,0)</f>
        <v>0</v>
      </c>
      <c r="BH258" s="214">
        <f>IF(N258="zníž. prenesená",J258,0)</f>
        <v>0</v>
      </c>
      <c r="BI258" s="214">
        <f>IF(N258="nulová",J258,0)</f>
        <v>0</v>
      </c>
      <c r="BJ258" s="15" t="s">
        <v>93</v>
      </c>
      <c r="BK258" s="214">
        <f>ROUND(I258*H258,2)</f>
        <v>0</v>
      </c>
      <c r="BL258" s="15" t="s">
        <v>172</v>
      </c>
      <c r="BM258" s="213" t="s">
        <v>958</v>
      </c>
    </row>
    <row r="259" s="2" customFormat="1" ht="33" customHeight="1">
      <c r="A259" s="34"/>
      <c r="B259" s="165"/>
      <c r="C259" s="201" t="s">
        <v>959</v>
      </c>
      <c r="D259" s="201" t="s">
        <v>168</v>
      </c>
      <c r="E259" s="202" t="s">
        <v>960</v>
      </c>
      <c r="F259" s="203" t="s">
        <v>961</v>
      </c>
      <c r="G259" s="204" t="s">
        <v>171</v>
      </c>
      <c r="H259" s="205">
        <v>1</v>
      </c>
      <c r="I259" s="206"/>
      <c r="J259" s="207">
        <f>ROUND(I259*H259,2)</f>
        <v>0</v>
      </c>
      <c r="K259" s="208"/>
      <c r="L259" s="35"/>
      <c r="M259" s="209" t="s">
        <v>1</v>
      </c>
      <c r="N259" s="210" t="s">
        <v>46</v>
      </c>
      <c r="O259" s="78"/>
      <c r="P259" s="211">
        <f>O259*H259</f>
        <v>0</v>
      </c>
      <c r="Q259" s="211">
        <v>0</v>
      </c>
      <c r="R259" s="211">
        <f>Q259*H259</f>
        <v>0</v>
      </c>
      <c r="S259" s="211">
        <v>0</v>
      </c>
      <c r="T259" s="212">
        <f>S259*H259</f>
        <v>0</v>
      </c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R259" s="213" t="s">
        <v>172</v>
      </c>
      <c r="AT259" s="213" t="s">
        <v>168</v>
      </c>
      <c r="AU259" s="213" t="s">
        <v>93</v>
      </c>
      <c r="AY259" s="15" t="s">
        <v>166</v>
      </c>
      <c r="BE259" s="214">
        <f>IF(N259="základná",J259,0)</f>
        <v>0</v>
      </c>
      <c r="BF259" s="214">
        <f>IF(N259="znížená",J259,0)</f>
        <v>0</v>
      </c>
      <c r="BG259" s="214">
        <f>IF(N259="zákl. prenesená",J259,0)</f>
        <v>0</v>
      </c>
      <c r="BH259" s="214">
        <f>IF(N259="zníž. prenesená",J259,0)</f>
        <v>0</v>
      </c>
      <c r="BI259" s="214">
        <f>IF(N259="nulová",J259,0)</f>
        <v>0</v>
      </c>
      <c r="BJ259" s="15" t="s">
        <v>93</v>
      </c>
      <c r="BK259" s="214">
        <f>ROUND(I259*H259,2)</f>
        <v>0</v>
      </c>
      <c r="BL259" s="15" t="s">
        <v>172</v>
      </c>
      <c r="BM259" s="213" t="s">
        <v>962</v>
      </c>
    </row>
    <row r="260" s="2" customFormat="1" ht="24.15" customHeight="1">
      <c r="A260" s="34"/>
      <c r="B260" s="165"/>
      <c r="C260" s="215" t="s">
        <v>963</v>
      </c>
      <c r="D260" s="215" t="s">
        <v>259</v>
      </c>
      <c r="E260" s="216" t="s">
        <v>964</v>
      </c>
      <c r="F260" s="217" t="s">
        <v>965</v>
      </c>
      <c r="G260" s="218" t="s">
        <v>171</v>
      </c>
      <c r="H260" s="219">
        <v>1</v>
      </c>
      <c r="I260" s="220"/>
      <c r="J260" s="221">
        <f>ROUND(I260*H260,2)</f>
        <v>0</v>
      </c>
      <c r="K260" s="222"/>
      <c r="L260" s="223"/>
      <c r="M260" s="224" t="s">
        <v>1</v>
      </c>
      <c r="N260" s="225" t="s">
        <v>46</v>
      </c>
      <c r="O260" s="78"/>
      <c r="P260" s="211">
        <f>O260*H260</f>
        <v>0</v>
      </c>
      <c r="Q260" s="211">
        <v>0.029499999999999998</v>
      </c>
      <c r="R260" s="211">
        <f>Q260*H260</f>
        <v>0.029499999999999998</v>
      </c>
      <c r="S260" s="211">
        <v>0</v>
      </c>
      <c r="T260" s="212">
        <f>S260*H260</f>
        <v>0</v>
      </c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R260" s="213" t="s">
        <v>197</v>
      </c>
      <c r="AT260" s="213" t="s">
        <v>259</v>
      </c>
      <c r="AU260" s="213" t="s">
        <v>93</v>
      </c>
      <c r="AY260" s="15" t="s">
        <v>166</v>
      </c>
      <c r="BE260" s="214">
        <f>IF(N260="základná",J260,0)</f>
        <v>0</v>
      </c>
      <c r="BF260" s="214">
        <f>IF(N260="znížená",J260,0)</f>
        <v>0</v>
      </c>
      <c r="BG260" s="214">
        <f>IF(N260="zákl. prenesená",J260,0)</f>
        <v>0</v>
      </c>
      <c r="BH260" s="214">
        <f>IF(N260="zníž. prenesená",J260,0)</f>
        <v>0</v>
      </c>
      <c r="BI260" s="214">
        <f>IF(N260="nulová",J260,0)</f>
        <v>0</v>
      </c>
      <c r="BJ260" s="15" t="s">
        <v>93</v>
      </c>
      <c r="BK260" s="214">
        <f>ROUND(I260*H260,2)</f>
        <v>0</v>
      </c>
      <c r="BL260" s="15" t="s">
        <v>172</v>
      </c>
      <c r="BM260" s="213" t="s">
        <v>966</v>
      </c>
    </row>
    <row r="261" s="2" customFormat="1" ht="24.15" customHeight="1">
      <c r="A261" s="34"/>
      <c r="B261" s="165"/>
      <c r="C261" s="201" t="s">
        <v>967</v>
      </c>
      <c r="D261" s="201" t="s">
        <v>168</v>
      </c>
      <c r="E261" s="202" t="s">
        <v>968</v>
      </c>
      <c r="F261" s="203" t="s">
        <v>969</v>
      </c>
      <c r="G261" s="204" t="s">
        <v>284</v>
      </c>
      <c r="H261" s="205">
        <v>14.859999999999999</v>
      </c>
      <c r="I261" s="206"/>
      <c r="J261" s="207">
        <f>ROUND(I261*H261,2)</f>
        <v>0</v>
      </c>
      <c r="K261" s="208"/>
      <c r="L261" s="35"/>
      <c r="M261" s="209" t="s">
        <v>1</v>
      </c>
      <c r="N261" s="210" t="s">
        <v>46</v>
      </c>
      <c r="O261" s="78"/>
      <c r="P261" s="211">
        <f>O261*H261</f>
        <v>0</v>
      </c>
      <c r="Q261" s="211">
        <v>0.0015138899999999999</v>
      </c>
      <c r="R261" s="211">
        <f>Q261*H261</f>
        <v>0.022496405399999999</v>
      </c>
      <c r="S261" s="211">
        <v>0</v>
      </c>
      <c r="T261" s="212">
        <f>S261*H261</f>
        <v>0</v>
      </c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R261" s="213" t="s">
        <v>172</v>
      </c>
      <c r="AT261" s="213" t="s">
        <v>168</v>
      </c>
      <c r="AU261" s="213" t="s">
        <v>93</v>
      </c>
      <c r="AY261" s="15" t="s">
        <v>166</v>
      </c>
      <c r="BE261" s="214">
        <f>IF(N261="základná",J261,0)</f>
        <v>0</v>
      </c>
      <c r="BF261" s="214">
        <f>IF(N261="znížená",J261,0)</f>
        <v>0</v>
      </c>
      <c r="BG261" s="214">
        <f>IF(N261="zákl. prenesená",J261,0)</f>
        <v>0</v>
      </c>
      <c r="BH261" s="214">
        <f>IF(N261="zníž. prenesená",J261,0)</f>
        <v>0</v>
      </c>
      <c r="BI261" s="214">
        <f>IF(N261="nulová",J261,0)</f>
        <v>0</v>
      </c>
      <c r="BJ261" s="15" t="s">
        <v>93</v>
      </c>
      <c r="BK261" s="214">
        <f>ROUND(I261*H261,2)</f>
        <v>0</v>
      </c>
      <c r="BL261" s="15" t="s">
        <v>172</v>
      </c>
      <c r="BM261" s="213" t="s">
        <v>970</v>
      </c>
    </row>
    <row r="262" s="2" customFormat="1" ht="24.15" customHeight="1">
      <c r="A262" s="34"/>
      <c r="B262" s="165"/>
      <c r="C262" s="201" t="s">
        <v>971</v>
      </c>
      <c r="D262" s="201" t="s">
        <v>168</v>
      </c>
      <c r="E262" s="202" t="s">
        <v>972</v>
      </c>
      <c r="F262" s="203" t="s">
        <v>973</v>
      </c>
      <c r="G262" s="204" t="s">
        <v>284</v>
      </c>
      <c r="H262" s="205">
        <v>619.24000000000001</v>
      </c>
      <c r="I262" s="206"/>
      <c r="J262" s="207">
        <f>ROUND(I262*H262,2)</f>
        <v>0</v>
      </c>
      <c r="K262" s="208"/>
      <c r="L262" s="35"/>
      <c r="M262" s="209" t="s">
        <v>1</v>
      </c>
      <c r="N262" s="210" t="s">
        <v>46</v>
      </c>
      <c r="O262" s="78"/>
      <c r="P262" s="211">
        <f>O262*H262</f>
        <v>0</v>
      </c>
      <c r="Q262" s="211">
        <v>1.0000000000000001E-05</v>
      </c>
      <c r="R262" s="211">
        <f>Q262*H262</f>
        <v>0.0061924000000000007</v>
      </c>
      <c r="S262" s="211">
        <v>0</v>
      </c>
      <c r="T262" s="212">
        <f>S262*H262</f>
        <v>0</v>
      </c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R262" s="213" t="s">
        <v>172</v>
      </c>
      <c r="AT262" s="213" t="s">
        <v>168</v>
      </c>
      <c r="AU262" s="213" t="s">
        <v>93</v>
      </c>
      <c r="AY262" s="15" t="s">
        <v>166</v>
      </c>
      <c r="BE262" s="214">
        <f>IF(N262="základná",J262,0)</f>
        <v>0</v>
      </c>
      <c r="BF262" s="214">
        <f>IF(N262="znížená",J262,0)</f>
        <v>0</v>
      </c>
      <c r="BG262" s="214">
        <f>IF(N262="zákl. prenesená",J262,0)</f>
        <v>0</v>
      </c>
      <c r="BH262" s="214">
        <f>IF(N262="zníž. prenesená",J262,0)</f>
        <v>0</v>
      </c>
      <c r="BI262" s="214">
        <f>IF(N262="nulová",J262,0)</f>
        <v>0</v>
      </c>
      <c r="BJ262" s="15" t="s">
        <v>93</v>
      </c>
      <c r="BK262" s="214">
        <f>ROUND(I262*H262,2)</f>
        <v>0</v>
      </c>
      <c r="BL262" s="15" t="s">
        <v>172</v>
      </c>
      <c r="BM262" s="213" t="s">
        <v>974</v>
      </c>
    </row>
    <row r="263" s="2" customFormat="1" ht="24.15" customHeight="1">
      <c r="A263" s="34"/>
      <c r="B263" s="165"/>
      <c r="C263" s="215" t="s">
        <v>975</v>
      </c>
      <c r="D263" s="215" t="s">
        <v>259</v>
      </c>
      <c r="E263" s="216" t="s">
        <v>976</v>
      </c>
      <c r="F263" s="217" t="s">
        <v>977</v>
      </c>
      <c r="G263" s="218" t="s">
        <v>171</v>
      </c>
      <c r="H263" s="219">
        <v>123.848</v>
      </c>
      <c r="I263" s="220"/>
      <c r="J263" s="221">
        <f>ROUND(I263*H263,2)</f>
        <v>0</v>
      </c>
      <c r="K263" s="222"/>
      <c r="L263" s="223"/>
      <c r="M263" s="224" t="s">
        <v>1</v>
      </c>
      <c r="N263" s="225" t="s">
        <v>46</v>
      </c>
      <c r="O263" s="78"/>
      <c r="P263" s="211">
        <f>O263*H263</f>
        <v>0</v>
      </c>
      <c r="Q263" s="211">
        <v>0.010999999999999999</v>
      </c>
      <c r="R263" s="211">
        <f>Q263*H263</f>
        <v>1.362328</v>
      </c>
      <c r="S263" s="211">
        <v>0</v>
      </c>
      <c r="T263" s="212">
        <f>S263*H263</f>
        <v>0</v>
      </c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R263" s="213" t="s">
        <v>197</v>
      </c>
      <c r="AT263" s="213" t="s">
        <v>259</v>
      </c>
      <c r="AU263" s="213" t="s">
        <v>93</v>
      </c>
      <c r="AY263" s="15" t="s">
        <v>166</v>
      </c>
      <c r="BE263" s="214">
        <f>IF(N263="základná",J263,0)</f>
        <v>0</v>
      </c>
      <c r="BF263" s="214">
        <f>IF(N263="znížená",J263,0)</f>
        <v>0</v>
      </c>
      <c r="BG263" s="214">
        <f>IF(N263="zákl. prenesená",J263,0)</f>
        <v>0</v>
      </c>
      <c r="BH263" s="214">
        <f>IF(N263="zníž. prenesená",J263,0)</f>
        <v>0</v>
      </c>
      <c r="BI263" s="214">
        <f>IF(N263="nulová",J263,0)</f>
        <v>0</v>
      </c>
      <c r="BJ263" s="15" t="s">
        <v>93</v>
      </c>
      <c r="BK263" s="214">
        <f>ROUND(I263*H263,2)</f>
        <v>0</v>
      </c>
      <c r="BL263" s="15" t="s">
        <v>172</v>
      </c>
      <c r="BM263" s="213" t="s">
        <v>978</v>
      </c>
    </row>
    <row r="264" s="2" customFormat="1" ht="24.15" customHeight="1">
      <c r="A264" s="34"/>
      <c r="B264" s="165"/>
      <c r="C264" s="201" t="s">
        <v>979</v>
      </c>
      <c r="D264" s="201" t="s">
        <v>168</v>
      </c>
      <c r="E264" s="202" t="s">
        <v>980</v>
      </c>
      <c r="F264" s="203" t="s">
        <v>981</v>
      </c>
      <c r="G264" s="204" t="s">
        <v>284</v>
      </c>
      <c r="H264" s="205">
        <v>72</v>
      </c>
      <c r="I264" s="206"/>
      <c r="J264" s="207">
        <f>ROUND(I264*H264,2)</f>
        <v>0</v>
      </c>
      <c r="K264" s="208"/>
      <c r="L264" s="35"/>
      <c r="M264" s="209" t="s">
        <v>1</v>
      </c>
      <c r="N264" s="210" t="s">
        <v>46</v>
      </c>
      <c r="O264" s="78"/>
      <c r="P264" s="211">
        <f>O264*H264</f>
        <v>0</v>
      </c>
      <c r="Q264" s="211">
        <v>1.0000000000000001E-05</v>
      </c>
      <c r="R264" s="211">
        <f>Q264*H264</f>
        <v>0.00072000000000000005</v>
      </c>
      <c r="S264" s="211">
        <v>0</v>
      </c>
      <c r="T264" s="212">
        <f>S264*H264</f>
        <v>0</v>
      </c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R264" s="213" t="s">
        <v>172</v>
      </c>
      <c r="AT264" s="213" t="s">
        <v>168</v>
      </c>
      <c r="AU264" s="213" t="s">
        <v>93</v>
      </c>
      <c r="AY264" s="15" t="s">
        <v>166</v>
      </c>
      <c r="BE264" s="214">
        <f>IF(N264="základná",J264,0)</f>
        <v>0</v>
      </c>
      <c r="BF264" s="214">
        <f>IF(N264="znížená",J264,0)</f>
        <v>0</v>
      </c>
      <c r="BG264" s="214">
        <f>IF(N264="zákl. prenesená",J264,0)</f>
        <v>0</v>
      </c>
      <c r="BH264" s="214">
        <f>IF(N264="zníž. prenesená",J264,0)</f>
        <v>0</v>
      </c>
      <c r="BI264" s="214">
        <f>IF(N264="nulová",J264,0)</f>
        <v>0</v>
      </c>
      <c r="BJ264" s="15" t="s">
        <v>93</v>
      </c>
      <c r="BK264" s="214">
        <f>ROUND(I264*H264,2)</f>
        <v>0</v>
      </c>
      <c r="BL264" s="15" t="s">
        <v>172</v>
      </c>
      <c r="BM264" s="213" t="s">
        <v>982</v>
      </c>
    </row>
    <row r="265" s="2" customFormat="1" ht="24.15" customHeight="1">
      <c r="A265" s="34"/>
      <c r="B265" s="165"/>
      <c r="C265" s="215" t="s">
        <v>983</v>
      </c>
      <c r="D265" s="215" t="s">
        <v>259</v>
      </c>
      <c r="E265" s="216" t="s">
        <v>984</v>
      </c>
      <c r="F265" s="217" t="s">
        <v>985</v>
      </c>
      <c r="G265" s="218" t="s">
        <v>171</v>
      </c>
      <c r="H265" s="219">
        <v>14.4</v>
      </c>
      <c r="I265" s="220"/>
      <c r="J265" s="221">
        <f>ROUND(I265*H265,2)</f>
        <v>0</v>
      </c>
      <c r="K265" s="222"/>
      <c r="L265" s="223"/>
      <c r="M265" s="224" t="s">
        <v>1</v>
      </c>
      <c r="N265" s="225" t="s">
        <v>46</v>
      </c>
      <c r="O265" s="78"/>
      <c r="P265" s="211">
        <f>O265*H265</f>
        <v>0</v>
      </c>
      <c r="Q265" s="211">
        <v>0.01627</v>
      </c>
      <c r="R265" s="211">
        <f>Q265*H265</f>
        <v>0.234288</v>
      </c>
      <c r="S265" s="211">
        <v>0</v>
      </c>
      <c r="T265" s="212">
        <f>S265*H265</f>
        <v>0</v>
      </c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R265" s="213" t="s">
        <v>197</v>
      </c>
      <c r="AT265" s="213" t="s">
        <v>259</v>
      </c>
      <c r="AU265" s="213" t="s">
        <v>93</v>
      </c>
      <c r="AY265" s="15" t="s">
        <v>166</v>
      </c>
      <c r="BE265" s="214">
        <f>IF(N265="základná",J265,0)</f>
        <v>0</v>
      </c>
      <c r="BF265" s="214">
        <f>IF(N265="znížená",J265,0)</f>
        <v>0</v>
      </c>
      <c r="BG265" s="214">
        <f>IF(N265="zákl. prenesená",J265,0)</f>
        <v>0</v>
      </c>
      <c r="BH265" s="214">
        <f>IF(N265="zníž. prenesená",J265,0)</f>
        <v>0</v>
      </c>
      <c r="BI265" s="214">
        <f>IF(N265="nulová",J265,0)</f>
        <v>0</v>
      </c>
      <c r="BJ265" s="15" t="s">
        <v>93</v>
      </c>
      <c r="BK265" s="214">
        <f>ROUND(I265*H265,2)</f>
        <v>0</v>
      </c>
      <c r="BL265" s="15" t="s">
        <v>172</v>
      </c>
      <c r="BM265" s="213" t="s">
        <v>986</v>
      </c>
    </row>
    <row r="266" s="2" customFormat="1" ht="24.15" customHeight="1">
      <c r="A266" s="34"/>
      <c r="B266" s="165"/>
      <c r="C266" s="201" t="s">
        <v>987</v>
      </c>
      <c r="D266" s="201" t="s">
        <v>168</v>
      </c>
      <c r="E266" s="202" t="s">
        <v>988</v>
      </c>
      <c r="F266" s="203" t="s">
        <v>989</v>
      </c>
      <c r="G266" s="204" t="s">
        <v>284</v>
      </c>
      <c r="H266" s="205">
        <v>91.280000000000001</v>
      </c>
      <c r="I266" s="206"/>
      <c r="J266" s="207">
        <f>ROUND(I266*H266,2)</f>
        <v>0</v>
      </c>
      <c r="K266" s="208"/>
      <c r="L266" s="35"/>
      <c r="M266" s="209" t="s">
        <v>1</v>
      </c>
      <c r="N266" s="210" t="s">
        <v>46</v>
      </c>
      <c r="O266" s="78"/>
      <c r="P266" s="211">
        <f>O266*H266</f>
        <v>0</v>
      </c>
      <c r="Q266" s="211">
        <v>1.0000000000000001E-05</v>
      </c>
      <c r="R266" s="211">
        <f>Q266*H266</f>
        <v>0.00091280000000000007</v>
      </c>
      <c r="S266" s="211">
        <v>0</v>
      </c>
      <c r="T266" s="212">
        <f>S266*H266</f>
        <v>0</v>
      </c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R266" s="213" t="s">
        <v>172</v>
      </c>
      <c r="AT266" s="213" t="s">
        <v>168</v>
      </c>
      <c r="AU266" s="213" t="s">
        <v>93</v>
      </c>
      <c r="AY266" s="15" t="s">
        <v>166</v>
      </c>
      <c r="BE266" s="214">
        <f>IF(N266="základná",J266,0)</f>
        <v>0</v>
      </c>
      <c r="BF266" s="214">
        <f>IF(N266="znížená",J266,0)</f>
        <v>0</v>
      </c>
      <c r="BG266" s="214">
        <f>IF(N266="zákl. prenesená",J266,0)</f>
        <v>0</v>
      </c>
      <c r="BH266" s="214">
        <f>IF(N266="zníž. prenesená",J266,0)</f>
        <v>0</v>
      </c>
      <c r="BI266" s="214">
        <f>IF(N266="nulová",J266,0)</f>
        <v>0</v>
      </c>
      <c r="BJ266" s="15" t="s">
        <v>93</v>
      </c>
      <c r="BK266" s="214">
        <f>ROUND(I266*H266,2)</f>
        <v>0</v>
      </c>
      <c r="BL266" s="15" t="s">
        <v>172</v>
      </c>
      <c r="BM266" s="213" t="s">
        <v>990</v>
      </c>
    </row>
    <row r="267" s="2" customFormat="1" ht="24.15" customHeight="1">
      <c r="A267" s="34"/>
      <c r="B267" s="165"/>
      <c r="C267" s="215" t="s">
        <v>991</v>
      </c>
      <c r="D267" s="215" t="s">
        <v>259</v>
      </c>
      <c r="E267" s="216" t="s">
        <v>992</v>
      </c>
      <c r="F267" s="217" t="s">
        <v>993</v>
      </c>
      <c r="G267" s="218" t="s">
        <v>171</v>
      </c>
      <c r="H267" s="219">
        <v>21.256</v>
      </c>
      <c r="I267" s="220"/>
      <c r="J267" s="221">
        <f>ROUND(I267*H267,2)</f>
        <v>0</v>
      </c>
      <c r="K267" s="222"/>
      <c r="L267" s="223"/>
      <c r="M267" s="224" t="s">
        <v>1</v>
      </c>
      <c r="N267" s="225" t="s">
        <v>46</v>
      </c>
      <c r="O267" s="78"/>
      <c r="P267" s="211">
        <f>O267*H267</f>
        <v>0</v>
      </c>
      <c r="Q267" s="211">
        <v>0.030499999999999999</v>
      </c>
      <c r="R267" s="211">
        <f>Q267*H267</f>
        <v>0.648308</v>
      </c>
      <c r="S267" s="211">
        <v>0</v>
      </c>
      <c r="T267" s="212">
        <f>S267*H267</f>
        <v>0</v>
      </c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R267" s="213" t="s">
        <v>197</v>
      </c>
      <c r="AT267" s="213" t="s">
        <v>259</v>
      </c>
      <c r="AU267" s="213" t="s">
        <v>93</v>
      </c>
      <c r="AY267" s="15" t="s">
        <v>166</v>
      </c>
      <c r="BE267" s="214">
        <f>IF(N267="základná",J267,0)</f>
        <v>0</v>
      </c>
      <c r="BF267" s="214">
        <f>IF(N267="znížená",J267,0)</f>
        <v>0</v>
      </c>
      <c r="BG267" s="214">
        <f>IF(N267="zákl. prenesená",J267,0)</f>
        <v>0</v>
      </c>
      <c r="BH267" s="214">
        <f>IF(N267="zníž. prenesená",J267,0)</f>
        <v>0</v>
      </c>
      <c r="BI267" s="214">
        <f>IF(N267="nulová",J267,0)</f>
        <v>0</v>
      </c>
      <c r="BJ267" s="15" t="s">
        <v>93</v>
      </c>
      <c r="BK267" s="214">
        <f>ROUND(I267*H267,2)</f>
        <v>0</v>
      </c>
      <c r="BL267" s="15" t="s">
        <v>172</v>
      </c>
      <c r="BM267" s="213" t="s">
        <v>994</v>
      </c>
    </row>
    <row r="268" s="2" customFormat="1" ht="24.15" customHeight="1">
      <c r="A268" s="34"/>
      <c r="B268" s="165"/>
      <c r="C268" s="201" t="s">
        <v>995</v>
      </c>
      <c r="D268" s="201" t="s">
        <v>168</v>
      </c>
      <c r="E268" s="202" t="s">
        <v>996</v>
      </c>
      <c r="F268" s="203" t="s">
        <v>997</v>
      </c>
      <c r="G268" s="204" t="s">
        <v>284</v>
      </c>
      <c r="H268" s="205">
        <v>1048.2000000000001</v>
      </c>
      <c r="I268" s="206"/>
      <c r="J268" s="207">
        <f>ROUND(I268*H268,2)</f>
        <v>0</v>
      </c>
      <c r="K268" s="208"/>
      <c r="L268" s="35"/>
      <c r="M268" s="209" t="s">
        <v>1</v>
      </c>
      <c r="N268" s="210" t="s">
        <v>46</v>
      </c>
      <c r="O268" s="78"/>
      <c r="P268" s="211">
        <f>O268*H268</f>
        <v>0</v>
      </c>
      <c r="Q268" s="211">
        <v>2.0000000000000002E-05</v>
      </c>
      <c r="R268" s="211">
        <f>Q268*H268</f>
        <v>0.020964000000000003</v>
      </c>
      <c r="S268" s="211">
        <v>0</v>
      </c>
      <c r="T268" s="212">
        <f>S268*H268</f>
        <v>0</v>
      </c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R268" s="213" t="s">
        <v>172</v>
      </c>
      <c r="AT268" s="213" t="s">
        <v>168</v>
      </c>
      <c r="AU268" s="213" t="s">
        <v>93</v>
      </c>
      <c r="AY268" s="15" t="s">
        <v>166</v>
      </c>
      <c r="BE268" s="214">
        <f>IF(N268="základná",J268,0)</f>
        <v>0</v>
      </c>
      <c r="BF268" s="214">
        <f>IF(N268="znížená",J268,0)</f>
        <v>0</v>
      </c>
      <c r="BG268" s="214">
        <f>IF(N268="zákl. prenesená",J268,0)</f>
        <v>0</v>
      </c>
      <c r="BH268" s="214">
        <f>IF(N268="zníž. prenesená",J268,0)</f>
        <v>0</v>
      </c>
      <c r="BI268" s="214">
        <f>IF(N268="nulová",J268,0)</f>
        <v>0</v>
      </c>
      <c r="BJ268" s="15" t="s">
        <v>93</v>
      </c>
      <c r="BK268" s="214">
        <f>ROUND(I268*H268,2)</f>
        <v>0</v>
      </c>
      <c r="BL268" s="15" t="s">
        <v>172</v>
      </c>
      <c r="BM268" s="213" t="s">
        <v>998</v>
      </c>
    </row>
    <row r="269" s="2" customFormat="1" ht="24.15" customHeight="1">
      <c r="A269" s="34"/>
      <c r="B269" s="165"/>
      <c r="C269" s="215" t="s">
        <v>999</v>
      </c>
      <c r="D269" s="215" t="s">
        <v>259</v>
      </c>
      <c r="E269" s="216" t="s">
        <v>1000</v>
      </c>
      <c r="F269" s="217" t="s">
        <v>1001</v>
      </c>
      <c r="G269" s="218" t="s">
        <v>171</v>
      </c>
      <c r="H269" s="219">
        <v>143.62799999999999</v>
      </c>
      <c r="I269" s="220"/>
      <c r="J269" s="221">
        <f>ROUND(I269*H269,2)</f>
        <v>0</v>
      </c>
      <c r="K269" s="222"/>
      <c r="L269" s="223"/>
      <c r="M269" s="224" t="s">
        <v>1</v>
      </c>
      <c r="N269" s="225" t="s">
        <v>46</v>
      </c>
      <c r="O269" s="78"/>
      <c r="P269" s="211">
        <f>O269*H269</f>
        <v>0</v>
      </c>
      <c r="Q269" s="211">
        <v>0.050999999999999997</v>
      </c>
      <c r="R269" s="211">
        <f>Q269*H269</f>
        <v>7.3250279999999988</v>
      </c>
      <c r="S269" s="211">
        <v>0</v>
      </c>
      <c r="T269" s="212">
        <f>S269*H269</f>
        <v>0</v>
      </c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R269" s="213" t="s">
        <v>197</v>
      </c>
      <c r="AT269" s="213" t="s">
        <v>259</v>
      </c>
      <c r="AU269" s="213" t="s">
        <v>93</v>
      </c>
      <c r="AY269" s="15" t="s">
        <v>166</v>
      </c>
      <c r="BE269" s="214">
        <f>IF(N269="základná",J269,0)</f>
        <v>0</v>
      </c>
      <c r="BF269" s="214">
        <f>IF(N269="znížená",J269,0)</f>
        <v>0</v>
      </c>
      <c r="BG269" s="214">
        <f>IF(N269="zákl. prenesená",J269,0)</f>
        <v>0</v>
      </c>
      <c r="BH269" s="214">
        <f>IF(N269="zníž. prenesená",J269,0)</f>
        <v>0</v>
      </c>
      <c r="BI269" s="214">
        <f>IF(N269="nulová",J269,0)</f>
        <v>0</v>
      </c>
      <c r="BJ269" s="15" t="s">
        <v>93</v>
      </c>
      <c r="BK269" s="214">
        <f>ROUND(I269*H269,2)</f>
        <v>0</v>
      </c>
      <c r="BL269" s="15" t="s">
        <v>172</v>
      </c>
      <c r="BM269" s="213" t="s">
        <v>1002</v>
      </c>
    </row>
    <row r="270" s="2" customFormat="1" ht="24.15" customHeight="1">
      <c r="A270" s="34"/>
      <c r="B270" s="165"/>
      <c r="C270" s="215" t="s">
        <v>1003</v>
      </c>
      <c r="D270" s="215" t="s">
        <v>259</v>
      </c>
      <c r="E270" s="216" t="s">
        <v>1000</v>
      </c>
      <c r="F270" s="217" t="s">
        <v>1001</v>
      </c>
      <c r="G270" s="218" t="s">
        <v>171</v>
      </c>
      <c r="H270" s="219">
        <v>76.969999999999999</v>
      </c>
      <c r="I270" s="220"/>
      <c r="J270" s="221">
        <f>ROUND(I270*H270,2)</f>
        <v>0</v>
      </c>
      <c r="K270" s="222"/>
      <c r="L270" s="223"/>
      <c r="M270" s="224" t="s">
        <v>1</v>
      </c>
      <c r="N270" s="225" t="s">
        <v>46</v>
      </c>
      <c r="O270" s="78"/>
      <c r="P270" s="211">
        <f>O270*H270</f>
        <v>0</v>
      </c>
      <c r="Q270" s="211">
        <v>0.050999999999999997</v>
      </c>
      <c r="R270" s="211">
        <f>Q270*H270</f>
        <v>3.9254699999999998</v>
      </c>
      <c r="S270" s="211">
        <v>0</v>
      </c>
      <c r="T270" s="212">
        <f>S270*H270</f>
        <v>0</v>
      </c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R270" s="213" t="s">
        <v>197</v>
      </c>
      <c r="AT270" s="213" t="s">
        <v>259</v>
      </c>
      <c r="AU270" s="213" t="s">
        <v>93</v>
      </c>
      <c r="AY270" s="15" t="s">
        <v>166</v>
      </c>
      <c r="BE270" s="214">
        <f>IF(N270="základná",J270,0)</f>
        <v>0</v>
      </c>
      <c r="BF270" s="214">
        <f>IF(N270="znížená",J270,0)</f>
        <v>0</v>
      </c>
      <c r="BG270" s="214">
        <f>IF(N270="zákl. prenesená",J270,0)</f>
        <v>0</v>
      </c>
      <c r="BH270" s="214">
        <f>IF(N270="zníž. prenesená",J270,0)</f>
        <v>0</v>
      </c>
      <c r="BI270" s="214">
        <f>IF(N270="nulová",J270,0)</f>
        <v>0</v>
      </c>
      <c r="BJ270" s="15" t="s">
        <v>93</v>
      </c>
      <c r="BK270" s="214">
        <f>ROUND(I270*H270,2)</f>
        <v>0</v>
      </c>
      <c r="BL270" s="15" t="s">
        <v>172</v>
      </c>
      <c r="BM270" s="213" t="s">
        <v>1004</v>
      </c>
    </row>
    <row r="271" s="2" customFormat="1" ht="16.5" customHeight="1">
      <c r="A271" s="34"/>
      <c r="B271" s="165"/>
      <c r="C271" s="201" t="s">
        <v>1005</v>
      </c>
      <c r="D271" s="201" t="s">
        <v>168</v>
      </c>
      <c r="E271" s="202" t="s">
        <v>1006</v>
      </c>
      <c r="F271" s="203" t="s">
        <v>1007</v>
      </c>
      <c r="G271" s="204" t="s">
        <v>171</v>
      </c>
      <c r="H271" s="205">
        <v>160</v>
      </c>
      <c r="I271" s="206"/>
      <c r="J271" s="207">
        <f>ROUND(I271*H271,2)</f>
        <v>0</v>
      </c>
      <c r="K271" s="208"/>
      <c r="L271" s="35"/>
      <c r="M271" s="209" t="s">
        <v>1</v>
      </c>
      <c r="N271" s="210" t="s">
        <v>46</v>
      </c>
      <c r="O271" s="78"/>
      <c r="P271" s="211">
        <f>O271*H271</f>
        <v>0</v>
      </c>
      <c r="Q271" s="211">
        <v>5.0000000000000002E-05</v>
      </c>
      <c r="R271" s="211">
        <f>Q271*H271</f>
        <v>0.0080000000000000002</v>
      </c>
      <c r="S271" s="211">
        <v>0</v>
      </c>
      <c r="T271" s="212">
        <f>S271*H271</f>
        <v>0</v>
      </c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R271" s="213" t="s">
        <v>172</v>
      </c>
      <c r="AT271" s="213" t="s">
        <v>168</v>
      </c>
      <c r="AU271" s="213" t="s">
        <v>93</v>
      </c>
      <c r="AY271" s="15" t="s">
        <v>166</v>
      </c>
      <c r="BE271" s="214">
        <f>IF(N271="základná",J271,0)</f>
        <v>0</v>
      </c>
      <c r="BF271" s="214">
        <f>IF(N271="znížená",J271,0)</f>
        <v>0</v>
      </c>
      <c r="BG271" s="214">
        <f>IF(N271="zákl. prenesená",J271,0)</f>
        <v>0</v>
      </c>
      <c r="BH271" s="214">
        <f>IF(N271="zníž. prenesená",J271,0)</f>
        <v>0</v>
      </c>
      <c r="BI271" s="214">
        <f>IF(N271="nulová",J271,0)</f>
        <v>0</v>
      </c>
      <c r="BJ271" s="15" t="s">
        <v>93</v>
      </c>
      <c r="BK271" s="214">
        <f>ROUND(I271*H271,2)</f>
        <v>0</v>
      </c>
      <c r="BL271" s="15" t="s">
        <v>172</v>
      </c>
      <c r="BM271" s="213" t="s">
        <v>1008</v>
      </c>
    </row>
    <row r="272" s="2" customFormat="1" ht="24.15" customHeight="1">
      <c r="A272" s="34"/>
      <c r="B272" s="165"/>
      <c r="C272" s="215" t="s">
        <v>556</v>
      </c>
      <c r="D272" s="215" t="s">
        <v>259</v>
      </c>
      <c r="E272" s="216" t="s">
        <v>1009</v>
      </c>
      <c r="F272" s="217" t="s">
        <v>1010</v>
      </c>
      <c r="G272" s="218" t="s">
        <v>171</v>
      </c>
      <c r="H272" s="219">
        <v>85</v>
      </c>
      <c r="I272" s="220"/>
      <c r="J272" s="221">
        <f>ROUND(I272*H272,2)</f>
        <v>0</v>
      </c>
      <c r="K272" s="222"/>
      <c r="L272" s="223"/>
      <c r="M272" s="224" t="s">
        <v>1</v>
      </c>
      <c r="N272" s="225" t="s">
        <v>46</v>
      </c>
      <c r="O272" s="78"/>
      <c r="P272" s="211">
        <f>O272*H272</f>
        <v>0</v>
      </c>
      <c r="Q272" s="211">
        <v>0.00072000000000000005</v>
      </c>
      <c r="R272" s="211">
        <f>Q272*H272</f>
        <v>0.061200000000000004</v>
      </c>
      <c r="S272" s="211">
        <v>0</v>
      </c>
      <c r="T272" s="212">
        <f>S272*H272</f>
        <v>0</v>
      </c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R272" s="213" t="s">
        <v>197</v>
      </c>
      <c r="AT272" s="213" t="s">
        <v>259</v>
      </c>
      <c r="AU272" s="213" t="s">
        <v>93</v>
      </c>
      <c r="AY272" s="15" t="s">
        <v>166</v>
      </c>
      <c r="BE272" s="214">
        <f>IF(N272="základná",J272,0)</f>
        <v>0</v>
      </c>
      <c r="BF272" s="214">
        <f>IF(N272="znížená",J272,0)</f>
        <v>0</v>
      </c>
      <c r="BG272" s="214">
        <f>IF(N272="zákl. prenesená",J272,0)</f>
        <v>0</v>
      </c>
      <c r="BH272" s="214">
        <f>IF(N272="zníž. prenesená",J272,0)</f>
        <v>0</v>
      </c>
      <c r="BI272" s="214">
        <f>IF(N272="nulová",J272,0)</f>
        <v>0</v>
      </c>
      <c r="BJ272" s="15" t="s">
        <v>93</v>
      </c>
      <c r="BK272" s="214">
        <f>ROUND(I272*H272,2)</f>
        <v>0</v>
      </c>
      <c r="BL272" s="15" t="s">
        <v>172</v>
      </c>
      <c r="BM272" s="213" t="s">
        <v>1011</v>
      </c>
    </row>
    <row r="273" s="2" customFormat="1" ht="24.15" customHeight="1">
      <c r="A273" s="34"/>
      <c r="B273" s="165"/>
      <c r="C273" s="215" t="s">
        <v>1012</v>
      </c>
      <c r="D273" s="215" t="s">
        <v>259</v>
      </c>
      <c r="E273" s="216" t="s">
        <v>1013</v>
      </c>
      <c r="F273" s="217" t="s">
        <v>1014</v>
      </c>
      <c r="G273" s="218" t="s">
        <v>171</v>
      </c>
      <c r="H273" s="219">
        <v>38</v>
      </c>
      <c r="I273" s="220"/>
      <c r="J273" s="221">
        <f>ROUND(I273*H273,2)</f>
        <v>0</v>
      </c>
      <c r="K273" s="222"/>
      <c r="L273" s="223"/>
      <c r="M273" s="224" t="s">
        <v>1</v>
      </c>
      <c r="N273" s="225" t="s">
        <v>46</v>
      </c>
      <c r="O273" s="78"/>
      <c r="P273" s="211">
        <f>O273*H273</f>
        <v>0</v>
      </c>
      <c r="Q273" s="211">
        <v>0.00093000000000000005</v>
      </c>
      <c r="R273" s="211">
        <f>Q273*H273</f>
        <v>0.035340000000000003</v>
      </c>
      <c r="S273" s="211">
        <v>0</v>
      </c>
      <c r="T273" s="212">
        <f>S273*H273</f>
        <v>0</v>
      </c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R273" s="213" t="s">
        <v>197</v>
      </c>
      <c r="AT273" s="213" t="s">
        <v>259</v>
      </c>
      <c r="AU273" s="213" t="s">
        <v>93</v>
      </c>
      <c r="AY273" s="15" t="s">
        <v>166</v>
      </c>
      <c r="BE273" s="214">
        <f>IF(N273="základná",J273,0)</f>
        <v>0</v>
      </c>
      <c r="BF273" s="214">
        <f>IF(N273="znížená",J273,0)</f>
        <v>0</v>
      </c>
      <c r="BG273" s="214">
        <f>IF(N273="zákl. prenesená",J273,0)</f>
        <v>0</v>
      </c>
      <c r="BH273" s="214">
        <f>IF(N273="zníž. prenesená",J273,0)</f>
        <v>0</v>
      </c>
      <c r="BI273" s="214">
        <f>IF(N273="nulová",J273,0)</f>
        <v>0</v>
      </c>
      <c r="BJ273" s="15" t="s">
        <v>93</v>
      </c>
      <c r="BK273" s="214">
        <f>ROUND(I273*H273,2)</f>
        <v>0</v>
      </c>
      <c r="BL273" s="15" t="s">
        <v>172</v>
      </c>
      <c r="BM273" s="213" t="s">
        <v>1015</v>
      </c>
    </row>
    <row r="274" s="2" customFormat="1" ht="24.15" customHeight="1">
      <c r="A274" s="34"/>
      <c r="B274" s="165"/>
      <c r="C274" s="215" t="s">
        <v>1016</v>
      </c>
      <c r="D274" s="215" t="s">
        <v>259</v>
      </c>
      <c r="E274" s="216" t="s">
        <v>1017</v>
      </c>
      <c r="F274" s="217" t="s">
        <v>1018</v>
      </c>
      <c r="G274" s="218" t="s">
        <v>171</v>
      </c>
      <c r="H274" s="219">
        <v>37</v>
      </c>
      <c r="I274" s="220"/>
      <c r="J274" s="221">
        <f>ROUND(I274*H274,2)</f>
        <v>0</v>
      </c>
      <c r="K274" s="222"/>
      <c r="L274" s="223"/>
      <c r="M274" s="224" t="s">
        <v>1</v>
      </c>
      <c r="N274" s="225" t="s">
        <v>46</v>
      </c>
      <c r="O274" s="78"/>
      <c r="P274" s="211">
        <f>O274*H274</f>
        <v>0</v>
      </c>
      <c r="Q274" s="211">
        <v>0.00148</v>
      </c>
      <c r="R274" s="211">
        <f>Q274*H274</f>
        <v>0.054759999999999996</v>
      </c>
      <c r="S274" s="211">
        <v>0</v>
      </c>
      <c r="T274" s="212">
        <f>S274*H274</f>
        <v>0</v>
      </c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R274" s="213" t="s">
        <v>197</v>
      </c>
      <c r="AT274" s="213" t="s">
        <v>259</v>
      </c>
      <c r="AU274" s="213" t="s">
        <v>93</v>
      </c>
      <c r="AY274" s="15" t="s">
        <v>166</v>
      </c>
      <c r="BE274" s="214">
        <f>IF(N274="základná",J274,0)</f>
        <v>0</v>
      </c>
      <c r="BF274" s="214">
        <f>IF(N274="znížená",J274,0)</f>
        <v>0</v>
      </c>
      <c r="BG274" s="214">
        <f>IF(N274="zákl. prenesená",J274,0)</f>
        <v>0</v>
      </c>
      <c r="BH274" s="214">
        <f>IF(N274="zníž. prenesená",J274,0)</f>
        <v>0</v>
      </c>
      <c r="BI274" s="214">
        <f>IF(N274="nulová",J274,0)</f>
        <v>0</v>
      </c>
      <c r="BJ274" s="15" t="s">
        <v>93</v>
      </c>
      <c r="BK274" s="214">
        <f>ROUND(I274*H274,2)</f>
        <v>0</v>
      </c>
      <c r="BL274" s="15" t="s">
        <v>172</v>
      </c>
      <c r="BM274" s="213" t="s">
        <v>1019</v>
      </c>
    </row>
    <row r="275" s="2" customFormat="1" ht="16.5" customHeight="1">
      <c r="A275" s="34"/>
      <c r="B275" s="165"/>
      <c r="C275" s="201" t="s">
        <v>1020</v>
      </c>
      <c r="D275" s="201" t="s">
        <v>168</v>
      </c>
      <c r="E275" s="202" t="s">
        <v>1021</v>
      </c>
      <c r="F275" s="203" t="s">
        <v>1022</v>
      </c>
      <c r="G275" s="204" t="s">
        <v>171</v>
      </c>
      <c r="H275" s="205">
        <v>32</v>
      </c>
      <c r="I275" s="206"/>
      <c r="J275" s="207">
        <f>ROUND(I275*H275,2)</f>
        <v>0</v>
      </c>
      <c r="K275" s="208"/>
      <c r="L275" s="35"/>
      <c r="M275" s="209" t="s">
        <v>1</v>
      </c>
      <c r="N275" s="210" t="s">
        <v>46</v>
      </c>
      <c r="O275" s="78"/>
      <c r="P275" s="211">
        <f>O275*H275</f>
        <v>0</v>
      </c>
      <c r="Q275" s="211">
        <v>5.0000000000000002E-05</v>
      </c>
      <c r="R275" s="211">
        <f>Q275*H275</f>
        <v>0.0016000000000000001</v>
      </c>
      <c r="S275" s="211">
        <v>0</v>
      </c>
      <c r="T275" s="212">
        <f>S275*H275</f>
        <v>0</v>
      </c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R275" s="213" t="s">
        <v>172</v>
      </c>
      <c r="AT275" s="213" t="s">
        <v>168</v>
      </c>
      <c r="AU275" s="213" t="s">
        <v>93</v>
      </c>
      <c r="AY275" s="15" t="s">
        <v>166</v>
      </c>
      <c r="BE275" s="214">
        <f>IF(N275="základná",J275,0)</f>
        <v>0</v>
      </c>
      <c r="BF275" s="214">
        <f>IF(N275="znížená",J275,0)</f>
        <v>0</v>
      </c>
      <c r="BG275" s="214">
        <f>IF(N275="zákl. prenesená",J275,0)</f>
        <v>0</v>
      </c>
      <c r="BH275" s="214">
        <f>IF(N275="zníž. prenesená",J275,0)</f>
        <v>0</v>
      </c>
      <c r="BI275" s="214">
        <f>IF(N275="nulová",J275,0)</f>
        <v>0</v>
      </c>
      <c r="BJ275" s="15" t="s">
        <v>93</v>
      </c>
      <c r="BK275" s="214">
        <f>ROUND(I275*H275,2)</f>
        <v>0</v>
      </c>
      <c r="BL275" s="15" t="s">
        <v>172</v>
      </c>
      <c r="BM275" s="213" t="s">
        <v>1023</v>
      </c>
    </row>
    <row r="276" s="2" customFormat="1" ht="24.15" customHeight="1">
      <c r="A276" s="34"/>
      <c r="B276" s="165"/>
      <c r="C276" s="215" t="s">
        <v>1024</v>
      </c>
      <c r="D276" s="215" t="s">
        <v>259</v>
      </c>
      <c r="E276" s="216" t="s">
        <v>1025</v>
      </c>
      <c r="F276" s="217" t="s">
        <v>1026</v>
      </c>
      <c r="G276" s="218" t="s">
        <v>171</v>
      </c>
      <c r="H276" s="219">
        <v>32</v>
      </c>
      <c r="I276" s="220"/>
      <c r="J276" s="221">
        <f>ROUND(I276*H276,2)</f>
        <v>0</v>
      </c>
      <c r="K276" s="222"/>
      <c r="L276" s="223"/>
      <c r="M276" s="224" t="s">
        <v>1</v>
      </c>
      <c r="N276" s="225" t="s">
        <v>46</v>
      </c>
      <c r="O276" s="78"/>
      <c r="P276" s="211">
        <f>O276*H276</f>
        <v>0</v>
      </c>
      <c r="Q276" s="211">
        <v>0.0016100000000000001</v>
      </c>
      <c r="R276" s="211">
        <f>Q276*H276</f>
        <v>0.051520000000000003</v>
      </c>
      <c r="S276" s="211">
        <v>0</v>
      </c>
      <c r="T276" s="212">
        <f>S276*H276</f>
        <v>0</v>
      </c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R276" s="213" t="s">
        <v>197</v>
      </c>
      <c r="AT276" s="213" t="s">
        <v>259</v>
      </c>
      <c r="AU276" s="213" t="s">
        <v>93</v>
      </c>
      <c r="AY276" s="15" t="s">
        <v>166</v>
      </c>
      <c r="BE276" s="214">
        <f>IF(N276="základná",J276,0)</f>
        <v>0</v>
      </c>
      <c r="BF276" s="214">
        <f>IF(N276="znížená",J276,0)</f>
        <v>0</v>
      </c>
      <c r="BG276" s="214">
        <f>IF(N276="zákl. prenesená",J276,0)</f>
        <v>0</v>
      </c>
      <c r="BH276" s="214">
        <f>IF(N276="zníž. prenesená",J276,0)</f>
        <v>0</v>
      </c>
      <c r="BI276" s="214">
        <f>IF(N276="nulová",J276,0)</f>
        <v>0</v>
      </c>
      <c r="BJ276" s="15" t="s">
        <v>93</v>
      </c>
      <c r="BK276" s="214">
        <f>ROUND(I276*H276,2)</f>
        <v>0</v>
      </c>
      <c r="BL276" s="15" t="s">
        <v>172</v>
      </c>
      <c r="BM276" s="213" t="s">
        <v>1027</v>
      </c>
    </row>
    <row r="277" s="2" customFormat="1" ht="16.5" customHeight="1">
      <c r="A277" s="34"/>
      <c r="B277" s="165"/>
      <c r="C277" s="201" t="s">
        <v>1028</v>
      </c>
      <c r="D277" s="201" t="s">
        <v>168</v>
      </c>
      <c r="E277" s="202" t="s">
        <v>1029</v>
      </c>
      <c r="F277" s="203" t="s">
        <v>1030</v>
      </c>
      <c r="G277" s="204" t="s">
        <v>171</v>
      </c>
      <c r="H277" s="205">
        <v>117</v>
      </c>
      <c r="I277" s="206"/>
      <c r="J277" s="207">
        <f>ROUND(I277*H277,2)</f>
        <v>0</v>
      </c>
      <c r="K277" s="208"/>
      <c r="L277" s="35"/>
      <c r="M277" s="209" t="s">
        <v>1</v>
      </c>
      <c r="N277" s="210" t="s">
        <v>46</v>
      </c>
      <c r="O277" s="78"/>
      <c r="P277" s="211">
        <f>O277*H277</f>
        <v>0</v>
      </c>
      <c r="Q277" s="211">
        <v>5.0000000000000002E-05</v>
      </c>
      <c r="R277" s="211">
        <f>Q277*H277</f>
        <v>0.0058500000000000002</v>
      </c>
      <c r="S277" s="211">
        <v>0</v>
      </c>
      <c r="T277" s="212">
        <f>S277*H277</f>
        <v>0</v>
      </c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R277" s="213" t="s">
        <v>172</v>
      </c>
      <c r="AT277" s="213" t="s">
        <v>168</v>
      </c>
      <c r="AU277" s="213" t="s">
        <v>93</v>
      </c>
      <c r="AY277" s="15" t="s">
        <v>166</v>
      </c>
      <c r="BE277" s="214">
        <f>IF(N277="základná",J277,0)</f>
        <v>0</v>
      </c>
      <c r="BF277" s="214">
        <f>IF(N277="znížená",J277,0)</f>
        <v>0</v>
      </c>
      <c r="BG277" s="214">
        <f>IF(N277="zákl. prenesená",J277,0)</f>
        <v>0</v>
      </c>
      <c r="BH277" s="214">
        <f>IF(N277="zníž. prenesená",J277,0)</f>
        <v>0</v>
      </c>
      <c r="BI277" s="214">
        <f>IF(N277="nulová",J277,0)</f>
        <v>0</v>
      </c>
      <c r="BJ277" s="15" t="s">
        <v>93</v>
      </c>
      <c r="BK277" s="214">
        <f>ROUND(I277*H277,2)</f>
        <v>0</v>
      </c>
      <c r="BL277" s="15" t="s">
        <v>172</v>
      </c>
      <c r="BM277" s="213" t="s">
        <v>1031</v>
      </c>
    </row>
    <row r="278" s="2" customFormat="1" ht="24.15" customHeight="1">
      <c r="A278" s="34"/>
      <c r="B278" s="165"/>
      <c r="C278" s="215" t="s">
        <v>1032</v>
      </c>
      <c r="D278" s="215" t="s">
        <v>259</v>
      </c>
      <c r="E278" s="216" t="s">
        <v>1033</v>
      </c>
      <c r="F278" s="217" t="s">
        <v>1034</v>
      </c>
      <c r="G278" s="218" t="s">
        <v>171</v>
      </c>
      <c r="H278" s="219">
        <v>117</v>
      </c>
      <c r="I278" s="220"/>
      <c r="J278" s="221">
        <f>ROUND(I278*H278,2)</f>
        <v>0</v>
      </c>
      <c r="K278" s="222"/>
      <c r="L278" s="223"/>
      <c r="M278" s="224" t="s">
        <v>1</v>
      </c>
      <c r="N278" s="225" t="s">
        <v>46</v>
      </c>
      <c r="O278" s="78"/>
      <c r="P278" s="211">
        <f>O278*H278</f>
        <v>0</v>
      </c>
      <c r="Q278" s="211">
        <v>0.00038999999999999999</v>
      </c>
      <c r="R278" s="211">
        <f>Q278*H278</f>
        <v>0.045629999999999997</v>
      </c>
      <c r="S278" s="211">
        <v>0</v>
      </c>
      <c r="T278" s="212">
        <f>S278*H278</f>
        <v>0</v>
      </c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R278" s="213" t="s">
        <v>197</v>
      </c>
      <c r="AT278" s="213" t="s">
        <v>259</v>
      </c>
      <c r="AU278" s="213" t="s">
        <v>93</v>
      </c>
      <c r="AY278" s="15" t="s">
        <v>166</v>
      </c>
      <c r="BE278" s="214">
        <f>IF(N278="základná",J278,0)</f>
        <v>0</v>
      </c>
      <c r="BF278" s="214">
        <f>IF(N278="znížená",J278,0)</f>
        <v>0</v>
      </c>
      <c r="BG278" s="214">
        <f>IF(N278="zákl. prenesená",J278,0)</f>
        <v>0</v>
      </c>
      <c r="BH278" s="214">
        <f>IF(N278="zníž. prenesená",J278,0)</f>
        <v>0</v>
      </c>
      <c r="BI278" s="214">
        <f>IF(N278="nulová",J278,0)</f>
        <v>0</v>
      </c>
      <c r="BJ278" s="15" t="s">
        <v>93</v>
      </c>
      <c r="BK278" s="214">
        <f>ROUND(I278*H278,2)</f>
        <v>0</v>
      </c>
      <c r="BL278" s="15" t="s">
        <v>172</v>
      </c>
      <c r="BM278" s="213" t="s">
        <v>1035</v>
      </c>
    </row>
    <row r="279" s="2" customFormat="1" ht="16.5" customHeight="1">
      <c r="A279" s="34"/>
      <c r="B279" s="165"/>
      <c r="C279" s="201" t="s">
        <v>1036</v>
      </c>
      <c r="D279" s="201" t="s">
        <v>168</v>
      </c>
      <c r="E279" s="202" t="s">
        <v>1037</v>
      </c>
      <c r="F279" s="203" t="s">
        <v>1038</v>
      </c>
      <c r="G279" s="204" t="s">
        <v>171</v>
      </c>
      <c r="H279" s="205">
        <v>53</v>
      </c>
      <c r="I279" s="206"/>
      <c r="J279" s="207">
        <f>ROUND(I279*H279,2)</f>
        <v>0</v>
      </c>
      <c r="K279" s="208"/>
      <c r="L279" s="35"/>
      <c r="M279" s="209" t="s">
        <v>1</v>
      </c>
      <c r="N279" s="210" t="s">
        <v>46</v>
      </c>
      <c r="O279" s="78"/>
      <c r="P279" s="211">
        <f>O279*H279</f>
        <v>0</v>
      </c>
      <c r="Q279" s="211">
        <v>5.0000000000000002E-05</v>
      </c>
      <c r="R279" s="211">
        <f>Q279*H279</f>
        <v>0.00265</v>
      </c>
      <c r="S279" s="211">
        <v>0</v>
      </c>
      <c r="T279" s="212">
        <f>S279*H279</f>
        <v>0</v>
      </c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R279" s="213" t="s">
        <v>172</v>
      </c>
      <c r="AT279" s="213" t="s">
        <v>168</v>
      </c>
      <c r="AU279" s="213" t="s">
        <v>93</v>
      </c>
      <c r="AY279" s="15" t="s">
        <v>166</v>
      </c>
      <c r="BE279" s="214">
        <f>IF(N279="základná",J279,0)</f>
        <v>0</v>
      </c>
      <c r="BF279" s="214">
        <f>IF(N279="znížená",J279,0)</f>
        <v>0</v>
      </c>
      <c r="BG279" s="214">
        <f>IF(N279="zákl. prenesená",J279,0)</f>
        <v>0</v>
      </c>
      <c r="BH279" s="214">
        <f>IF(N279="zníž. prenesená",J279,0)</f>
        <v>0</v>
      </c>
      <c r="BI279" s="214">
        <f>IF(N279="nulová",J279,0)</f>
        <v>0</v>
      </c>
      <c r="BJ279" s="15" t="s">
        <v>93</v>
      </c>
      <c r="BK279" s="214">
        <f>ROUND(I279*H279,2)</f>
        <v>0</v>
      </c>
      <c r="BL279" s="15" t="s">
        <v>172</v>
      </c>
      <c r="BM279" s="213" t="s">
        <v>1039</v>
      </c>
    </row>
    <row r="280" s="2" customFormat="1" ht="24.15" customHeight="1">
      <c r="A280" s="34"/>
      <c r="B280" s="165"/>
      <c r="C280" s="215" t="s">
        <v>1040</v>
      </c>
      <c r="D280" s="215" t="s">
        <v>259</v>
      </c>
      <c r="E280" s="216" t="s">
        <v>1041</v>
      </c>
      <c r="F280" s="217" t="s">
        <v>1042</v>
      </c>
      <c r="G280" s="218" t="s">
        <v>171</v>
      </c>
      <c r="H280" s="219">
        <v>53</v>
      </c>
      <c r="I280" s="220"/>
      <c r="J280" s="221">
        <f>ROUND(I280*H280,2)</f>
        <v>0</v>
      </c>
      <c r="K280" s="222"/>
      <c r="L280" s="223"/>
      <c r="M280" s="224" t="s">
        <v>1</v>
      </c>
      <c r="N280" s="225" t="s">
        <v>46</v>
      </c>
      <c r="O280" s="78"/>
      <c r="P280" s="211">
        <f>O280*H280</f>
        <v>0</v>
      </c>
      <c r="Q280" s="211">
        <v>0.00056999999999999998</v>
      </c>
      <c r="R280" s="211">
        <f>Q280*H280</f>
        <v>0.030209999999999997</v>
      </c>
      <c r="S280" s="211">
        <v>0</v>
      </c>
      <c r="T280" s="212">
        <f>S280*H280</f>
        <v>0</v>
      </c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R280" s="213" t="s">
        <v>197</v>
      </c>
      <c r="AT280" s="213" t="s">
        <v>259</v>
      </c>
      <c r="AU280" s="213" t="s">
        <v>93</v>
      </c>
      <c r="AY280" s="15" t="s">
        <v>166</v>
      </c>
      <c r="BE280" s="214">
        <f>IF(N280="základná",J280,0)</f>
        <v>0</v>
      </c>
      <c r="BF280" s="214">
        <f>IF(N280="znížená",J280,0)</f>
        <v>0</v>
      </c>
      <c r="BG280" s="214">
        <f>IF(N280="zákl. prenesená",J280,0)</f>
        <v>0</v>
      </c>
      <c r="BH280" s="214">
        <f>IF(N280="zníž. prenesená",J280,0)</f>
        <v>0</v>
      </c>
      <c r="BI280" s="214">
        <f>IF(N280="nulová",J280,0)</f>
        <v>0</v>
      </c>
      <c r="BJ280" s="15" t="s">
        <v>93</v>
      </c>
      <c r="BK280" s="214">
        <f>ROUND(I280*H280,2)</f>
        <v>0</v>
      </c>
      <c r="BL280" s="15" t="s">
        <v>172</v>
      </c>
      <c r="BM280" s="213" t="s">
        <v>1043</v>
      </c>
    </row>
    <row r="281" s="2" customFormat="1" ht="16.5" customHeight="1">
      <c r="A281" s="34"/>
      <c r="B281" s="165"/>
      <c r="C281" s="201" t="s">
        <v>1044</v>
      </c>
      <c r="D281" s="201" t="s">
        <v>168</v>
      </c>
      <c r="E281" s="202" t="s">
        <v>1045</v>
      </c>
      <c r="F281" s="203" t="s">
        <v>1046</v>
      </c>
      <c r="G281" s="204" t="s">
        <v>171</v>
      </c>
      <c r="H281" s="205">
        <v>49</v>
      </c>
      <c r="I281" s="206"/>
      <c r="J281" s="207">
        <f>ROUND(I281*H281,2)</f>
        <v>0</v>
      </c>
      <c r="K281" s="208"/>
      <c r="L281" s="35"/>
      <c r="M281" s="209" t="s">
        <v>1</v>
      </c>
      <c r="N281" s="210" t="s">
        <v>46</v>
      </c>
      <c r="O281" s="78"/>
      <c r="P281" s="211">
        <f>O281*H281</f>
        <v>0</v>
      </c>
      <c r="Q281" s="211">
        <v>6.9999999999999994E-05</v>
      </c>
      <c r="R281" s="211">
        <f>Q281*H281</f>
        <v>0.0034299999999999999</v>
      </c>
      <c r="S281" s="211">
        <v>0</v>
      </c>
      <c r="T281" s="212">
        <f>S281*H281</f>
        <v>0</v>
      </c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R281" s="213" t="s">
        <v>172</v>
      </c>
      <c r="AT281" s="213" t="s">
        <v>168</v>
      </c>
      <c r="AU281" s="213" t="s">
        <v>93</v>
      </c>
      <c r="AY281" s="15" t="s">
        <v>166</v>
      </c>
      <c r="BE281" s="214">
        <f>IF(N281="základná",J281,0)</f>
        <v>0</v>
      </c>
      <c r="BF281" s="214">
        <f>IF(N281="znížená",J281,0)</f>
        <v>0</v>
      </c>
      <c r="BG281" s="214">
        <f>IF(N281="zákl. prenesená",J281,0)</f>
        <v>0</v>
      </c>
      <c r="BH281" s="214">
        <f>IF(N281="zníž. prenesená",J281,0)</f>
        <v>0</v>
      </c>
      <c r="BI281" s="214">
        <f>IF(N281="nulová",J281,0)</f>
        <v>0</v>
      </c>
      <c r="BJ281" s="15" t="s">
        <v>93</v>
      </c>
      <c r="BK281" s="214">
        <f>ROUND(I281*H281,2)</f>
        <v>0</v>
      </c>
      <c r="BL281" s="15" t="s">
        <v>172</v>
      </c>
      <c r="BM281" s="213" t="s">
        <v>1047</v>
      </c>
    </row>
    <row r="282" s="2" customFormat="1" ht="24.15" customHeight="1">
      <c r="A282" s="34"/>
      <c r="B282" s="165"/>
      <c r="C282" s="215" t="s">
        <v>1048</v>
      </c>
      <c r="D282" s="215" t="s">
        <v>259</v>
      </c>
      <c r="E282" s="216" t="s">
        <v>1049</v>
      </c>
      <c r="F282" s="217" t="s">
        <v>1050</v>
      </c>
      <c r="G282" s="218" t="s">
        <v>171</v>
      </c>
      <c r="H282" s="219">
        <v>43</v>
      </c>
      <c r="I282" s="220"/>
      <c r="J282" s="221">
        <f>ROUND(I282*H282,2)</f>
        <v>0</v>
      </c>
      <c r="K282" s="222"/>
      <c r="L282" s="223"/>
      <c r="M282" s="224" t="s">
        <v>1</v>
      </c>
      <c r="N282" s="225" t="s">
        <v>46</v>
      </c>
      <c r="O282" s="78"/>
      <c r="P282" s="211">
        <f>O282*H282</f>
        <v>0</v>
      </c>
      <c r="Q282" s="211">
        <v>0.00125</v>
      </c>
      <c r="R282" s="211">
        <f>Q282*H282</f>
        <v>0.053749999999999999</v>
      </c>
      <c r="S282" s="211">
        <v>0</v>
      </c>
      <c r="T282" s="212">
        <f>S282*H282</f>
        <v>0</v>
      </c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R282" s="213" t="s">
        <v>197</v>
      </c>
      <c r="AT282" s="213" t="s">
        <v>259</v>
      </c>
      <c r="AU282" s="213" t="s">
        <v>93</v>
      </c>
      <c r="AY282" s="15" t="s">
        <v>166</v>
      </c>
      <c r="BE282" s="214">
        <f>IF(N282="základná",J282,0)</f>
        <v>0</v>
      </c>
      <c r="BF282" s="214">
        <f>IF(N282="znížená",J282,0)</f>
        <v>0</v>
      </c>
      <c r="BG282" s="214">
        <f>IF(N282="zákl. prenesená",J282,0)</f>
        <v>0</v>
      </c>
      <c r="BH282" s="214">
        <f>IF(N282="zníž. prenesená",J282,0)</f>
        <v>0</v>
      </c>
      <c r="BI282" s="214">
        <f>IF(N282="nulová",J282,0)</f>
        <v>0</v>
      </c>
      <c r="BJ282" s="15" t="s">
        <v>93</v>
      </c>
      <c r="BK282" s="214">
        <f>ROUND(I282*H282,2)</f>
        <v>0</v>
      </c>
      <c r="BL282" s="15" t="s">
        <v>172</v>
      </c>
      <c r="BM282" s="213" t="s">
        <v>1051</v>
      </c>
    </row>
    <row r="283" s="2" customFormat="1" ht="21.75" customHeight="1">
      <c r="A283" s="34"/>
      <c r="B283" s="165"/>
      <c r="C283" s="215" t="s">
        <v>1052</v>
      </c>
      <c r="D283" s="215" t="s">
        <v>259</v>
      </c>
      <c r="E283" s="216" t="s">
        <v>1053</v>
      </c>
      <c r="F283" s="217" t="s">
        <v>1054</v>
      </c>
      <c r="G283" s="218" t="s">
        <v>171</v>
      </c>
      <c r="H283" s="219">
        <v>3</v>
      </c>
      <c r="I283" s="220"/>
      <c r="J283" s="221">
        <f>ROUND(I283*H283,2)</f>
        <v>0</v>
      </c>
      <c r="K283" s="222"/>
      <c r="L283" s="223"/>
      <c r="M283" s="224" t="s">
        <v>1</v>
      </c>
      <c r="N283" s="225" t="s">
        <v>46</v>
      </c>
      <c r="O283" s="78"/>
      <c r="P283" s="211">
        <f>O283*H283</f>
        <v>0</v>
      </c>
      <c r="Q283" s="211">
        <v>0.0016999999999999999</v>
      </c>
      <c r="R283" s="211">
        <f>Q283*H283</f>
        <v>0.0050999999999999995</v>
      </c>
      <c r="S283" s="211">
        <v>0</v>
      </c>
      <c r="T283" s="212">
        <f>S283*H283</f>
        <v>0</v>
      </c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R283" s="213" t="s">
        <v>197</v>
      </c>
      <c r="AT283" s="213" t="s">
        <v>259</v>
      </c>
      <c r="AU283" s="213" t="s">
        <v>93</v>
      </c>
      <c r="AY283" s="15" t="s">
        <v>166</v>
      </c>
      <c r="BE283" s="214">
        <f>IF(N283="základná",J283,0)</f>
        <v>0</v>
      </c>
      <c r="BF283" s="214">
        <f>IF(N283="znížená",J283,0)</f>
        <v>0</v>
      </c>
      <c r="BG283" s="214">
        <f>IF(N283="zákl. prenesená",J283,0)</f>
        <v>0</v>
      </c>
      <c r="BH283" s="214">
        <f>IF(N283="zníž. prenesená",J283,0)</f>
        <v>0</v>
      </c>
      <c r="BI283" s="214">
        <f>IF(N283="nulová",J283,0)</f>
        <v>0</v>
      </c>
      <c r="BJ283" s="15" t="s">
        <v>93</v>
      </c>
      <c r="BK283" s="214">
        <f>ROUND(I283*H283,2)</f>
        <v>0</v>
      </c>
      <c r="BL283" s="15" t="s">
        <v>172</v>
      </c>
      <c r="BM283" s="213" t="s">
        <v>1055</v>
      </c>
    </row>
    <row r="284" s="2" customFormat="1" ht="24.15" customHeight="1">
      <c r="A284" s="34"/>
      <c r="B284" s="165"/>
      <c r="C284" s="215" t="s">
        <v>1056</v>
      </c>
      <c r="D284" s="215" t="s">
        <v>259</v>
      </c>
      <c r="E284" s="216" t="s">
        <v>1057</v>
      </c>
      <c r="F284" s="217" t="s">
        <v>1058</v>
      </c>
      <c r="G284" s="218" t="s">
        <v>171</v>
      </c>
      <c r="H284" s="219">
        <v>3</v>
      </c>
      <c r="I284" s="220"/>
      <c r="J284" s="221">
        <f>ROUND(I284*H284,2)</f>
        <v>0</v>
      </c>
      <c r="K284" s="222"/>
      <c r="L284" s="223"/>
      <c r="M284" s="224" t="s">
        <v>1</v>
      </c>
      <c r="N284" s="225" t="s">
        <v>46</v>
      </c>
      <c r="O284" s="78"/>
      <c r="P284" s="211">
        <f>O284*H284</f>
        <v>0</v>
      </c>
      <c r="Q284" s="211">
        <v>0.00148</v>
      </c>
      <c r="R284" s="211">
        <f>Q284*H284</f>
        <v>0.0044399999999999995</v>
      </c>
      <c r="S284" s="211">
        <v>0</v>
      </c>
      <c r="T284" s="212">
        <f>S284*H284</f>
        <v>0</v>
      </c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  <c r="AR284" s="213" t="s">
        <v>197</v>
      </c>
      <c r="AT284" s="213" t="s">
        <v>259</v>
      </c>
      <c r="AU284" s="213" t="s">
        <v>93</v>
      </c>
      <c r="AY284" s="15" t="s">
        <v>166</v>
      </c>
      <c r="BE284" s="214">
        <f>IF(N284="základná",J284,0)</f>
        <v>0</v>
      </c>
      <c r="BF284" s="214">
        <f>IF(N284="znížená",J284,0)</f>
        <v>0</v>
      </c>
      <c r="BG284" s="214">
        <f>IF(N284="zákl. prenesená",J284,0)</f>
        <v>0</v>
      </c>
      <c r="BH284" s="214">
        <f>IF(N284="zníž. prenesená",J284,0)</f>
        <v>0</v>
      </c>
      <c r="BI284" s="214">
        <f>IF(N284="nulová",J284,0)</f>
        <v>0</v>
      </c>
      <c r="BJ284" s="15" t="s">
        <v>93</v>
      </c>
      <c r="BK284" s="214">
        <f>ROUND(I284*H284,2)</f>
        <v>0</v>
      </c>
      <c r="BL284" s="15" t="s">
        <v>172</v>
      </c>
      <c r="BM284" s="213" t="s">
        <v>1059</v>
      </c>
    </row>
    <row r="285" s="2" customFormat="1" ht="16.5" customHeight="1">
      <c r="A285" s="34"/>
      <c r="B285" s="165"/>
      <c r="C285" s="201" t="s">
        <v>1060</v>
      </c>
      <c r="D285" s="201" t="s">
        <v>168</v>
      </c>
      <c r="E285" s="202" t="s">
        <v>1061</v>
      </c>
      <c r="F285" s="203" t="s">
        <v>1062</v>
      </c>
      <c r="G285" s="204" t="s">
        <v>171</v>
      </c>
      <c r="H285" s="205">
        <v>18</v>
      </c>
      <c r="I285" s="206"/>
      <c r="J285" s="207">
        <f>ROUND(I285*H285,2)</f>
        <v>0</v>
      </c>
      <c r="K285" s="208"/>
      <c r="L285" s="35"/>
      <c r="M285" s="209" t="s">
        <v>1</v>
      </c>
      <c r="N285" s="210" t="s">
        <v>46</v>
      </c>
      <c r="O285" s="78"/>
      <c r="P285" s="211">
        <f>O285*H285</f>
        <v>0</v>
      </c>
      <c r="Q285" s="211">
        <v>6.9999999999999994E-05</v>
      </c>
      <c r="R285" s="211">
        <f>Q285*H285</f>
        <v>0.0012599999999999998</v>
      </c>
      <c r="S285" s="211">
        <v>0</v>
      </c>
      <c r="T285" s="212">
        <f>S285*H285</f>
        <v>0</v>
      </c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R285" s="213" t="s">
        <v>172</v>
      </c>
      <c r="AT285" s="213" t="s">
        <v>168</v>
      </c>
      <c r="AU285" s="213" t="s">
        <v>93</v>
      </c>
      <c r="AY285" s="15" t="s">
        <v>166</v>
      </c>
      <c r="BE285" s="214">
        <f>IF(N285="základná",J285,0)</f>
        <v>0</v>
      </c>
      <c r="BF285" s="214">
        <f>IF(N285="znížená",J285,0)</f>
        <v>0</v>
      </c>
      <c r="BG285" s="214">
        <f>IF(N285="zákl. prenesená",J285,0)</f>
        <v>0</v>
      </c>
      <c r="BH285" s="214">
        <f>IF(N285="zníž. prenesená",J285,0)</f>
        <v>0</v>
      </c>
      <c r="BI285" s="214">
        <f>IF(N285="nulová",J285,0)</f>
        <v>0</v>
      </c>
      <c r="BJ285" s="15" t="s">
        <v>93</v>
      </c>
      <c r="BK285" s="214">
        <f>ROUND(I285*H285,2)</f>
        <v>0</v>
      </c>
      <c r="BL285" s="15" t="s">
        <v>172</v>
      </c>
      <c r="BM285" s="213" t="s">
        <v>1063</v>
      </c>
    </row>
    <row r="286" s="2" customFormat="1" ht="24.15" customHeight="1">
      <c r="A286" s="34"/>
      <c r="B286" s="165"/>
      <c r="C286" s="215" t="s">
        <v>1064</v>
      </c>
      <c r="D286" s="215" t="s">
        <v>259</v>
      </c>
      <c r="E286" s="216" t="s">
        <v>1065</v>
      </c>
      <c r="F286" s="217" t="s">
        <v>1066</v>
      </c>
      <c r="G286" s="218" t="s">
        <v>171</v>
      </c>
      <c r="H286" s="219">
        <v>18</v>
      </c>
      <c r="I286" s="220"/>
      <c r="J286" s="221">
        <f>ROUND(I286*H286,2)</f>
        <v>0</v>
      </c>
      <c r="K286" s="222"/>
      <c r="L286" s="223"/>
      <c r="M286" s="224" t="s">
        <v>1</v>
      </c>
      <c r="N286" s="225" t="s">
        <v>46</v>
      </c>
      <c r="O286" s="78"/>
      <c r="P286" s="211">
        <f>O286*H286</f>
        <v>0</v>
      </c>
      <c r="Q286" s="211">
        <v>0.00098999999999999999</v>
      </c>
      <c r="R286" s="211">
        <f>Q286*H286</f>
        <v>0.017819999999999999</v>
      </c>
      <c r="S286" s="211">
        <v>0</v>
      </c>
      <c r="T286" s="212">
        <f>S286*H286</f>
        <v>0</v>
      </c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  <c r="AR286" s="213" t="s">
        <v>197</v>
      </c>
      <c r="AT286" s="213" t="s">
        <v>259</v>
      </c>
      <c r="AU286" s="213" t="s">
        <v>93</v>
      </c>
      <c r="AY286" s="15" t="s">
        <v>166</v>
      </c>
      <c r="BE286" s="214">
        <f>IF(N286="základná",J286,0)</f>
        <v>0</v>
      </c>
      <c r="BF286" s="214">
        <f>IF(N286="znížená",J286,0)</f>
        <v>0</v>
      </c>
      <c r="BG286" s="214">
        <f>IF(N286="zákl. prenesená",J286,0)</f>
        <v>0</v>
      </c>
      <c r="BH286" s="214">
        <f>IF(N286="zníž. prenesená",J286,0)</f>
        <v>0</v>
      </c>
      <c r="BI286" s="214">
        <f>IF(N286="nulová",J286,0)</f>
        <v>0</v>
      </c>
      <c r="BJ286" s="15" t="s">
        <v>93</v>
      </c>
      <c r="BK286" s="214">
        <f>ROUND(I286*H286,2)</f>
        <v>0</v>
      </c>
      <c r="BL286" s="15" t="s">
        <v>172</v>
      </c>
      <c r="BM286" s="213" t="s">
        <v>1067</v>
      </c>
    </row>
    <row r="287" s="2" customFormat="1" ht="16.5" customHeight="1">
      <c r="A287" s="34"/>
      <c r="B287" s="165"/>
      <c r="C287" s="201" t="s">
        <v>1068</v>
      </c>
      <c r="D287" s="201" t="s">
        <v>168</v>
      </c>
      <c r="E287" s="202" t="s">
        <v>1069</v>
      </c>
      <c r="F287" s="203" t="s">
        <v>1070</v>
      </c>
      <c r="G287" s="204" t="s">
        <v>171</v>
      </c>
      <c r="H287" s="205">
        <v>8</v>
      </c>
      <c r="I287" s="206"/>
      <c r="J287" s="207">
        <f>ROUND(I287*H287,2)</f>
        <v>0</v>
      </c>
      <c r="K287" s="208"/>
      <c r="L287" s="35"/>
      <c r="M287" s="209" t="s">
        <v>1</v>
      </c>
      <c r="N287" s="210" t="s">
        <v>46</v>
      </c>
      <c r="O287" s="78"/>
      <c r="P287" s="211">
        <f>O287*H287</f>
        <v>0</v>
      </c>
      <c r="Q287" s="211">
        <v>8.0000000000000007E-05</v>
      </c>
      <c r="R287" s="211">
        <f>Q287*H287</f>
        <v>0.00064000000000000005</v>
      </c>
      <c r="S287" s="211">
        <v>0</v>
      </c>
      <c r="T287" s="212">
        <f>S287*H287</f>
        <v>0</v>
      </c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R287" s="213" t="s">
        <v>172</v>
      </c>
      <c r="AT287" s="213" t="s">
        <v>168</v>
      </c>
      <c r="AU287" s="213" t="s">
        <v>93</v>
      </c>
      <c r="AY287" s="15" t="s">
        <v>166</v>
      </c>
      <c r="BE287" s="214">
        <f>IF(N287="základná",J287,0)</f>
        <v>0</v>
      </c>
      <c r="BF287" s="214">
        <f>IF(N287="znížená",J287,0)</f>
        <v>0</v>
      </c>
      <c r="BG287" s="214">
        <f>IF(N287="zákl. prenesená",J287,0)</f>
        <v>0</v>
      </c>
      <c r="BH287" s="214">
        <f>IF(N287="zníž. prenesená",J287,0)</f>
        <v>0</v>
      </c>
      <c r="BI287" s="214">
        <f>IF(N287="nulová",J287,0)</f>
        <v>0</v>
      </c>
      <c r="BJ287" s="15" t="s">
        <v>93</v>
      </c>
      <c r="BK287" s="214">
        <f>ROUND(I287*H287,2)</f>
        <v>0</v>
      </c>
      <c r="BL287" s="15" t="s">
        <v>172</v>
      </c>
      <c r="BM287" s="213" t="s">
        <v>1071</v>
      </c>
    </row>
    <row r="288" s="2" customFormat="1" ht="24.15" customHeight="1">
      <c r="A288" s="34"/>
      <c r="B288" s="165"/>
      <c r="C288" s="215" t="s">
        <v>1072</v>
      </c>
      <c r="D288" s="215" t="s">
        <v>259</v>
      </c>
      <c r="E288" s="216" t="s">
        <v>1073</v>
      </c>
      <c r="F288" s="217" t="s">
        <v>1074</v>
      </c>
      <c r="G288" s="218" t="s">
        <v>171</v>
      </c>
      <c r="H288" s="219">
        <v>5</v>
      </c>
      <c r="I288" s="220"/>
      <c r="J288" s="221">
        <f>ROUND(I288*H288,2)</f>
        <v>0</v>
      </c>
      <c r="K288" s="222"/>
      <c r="L288" s="223"/>
      <c r="M288" s="224" t="s">
        <v>1</v>
      </c>
      <c r="N288" s="225" t="s">
        <v>46</v>
      </c>
      <c r="O288" s="78"/>
      <c r="P288" s="211">
        <f>O288*H288</f>
        <v>0</v>
      </c>
      <c r="Q288" s="211">
        <v>0.00398</v>
      </c>
      <c r="R288" s="211">
        <f>Q288*H288</f>
        <v>0.019900000000000001</v>
      </c>
      <c r="S288" s="211">
        <v>0</v>
      </c>
      <c r="T288" s="212">
        <f>S288*H288</f>
        <v>0</v>
      </c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R288" s="213" t="s">
        <v>197</v>
      </c>
      <c r="AT288" s="213" t="s">
        <v>259</v>
      </c>
      <c r="AU288" s="213" t="s">
        <v>93</v>
      </c>
      <c r="AY288" s="15" t="s">
        <v>166</v>
      </c>
      <c r="BE288" s="214">
        <f>IF(N288="základná",J288,0)</f>
        <v>0</v>
      </c>
      <c r="BF288" s="214">
        <f>IF(N288="znížená",J288,0)</f>
        <v>0</v>
      </c>
      <c r="BG288" s="214">
        <f>IF(N288="zákl. prenesená",J288,0)</f>
        <v>0</v>
      </c>
      <c r="BH288" s="214">
        <f>IF(N288="zníž. prenesená",J288,0)</f>
        <v>0</v>
      </c>
      <c r="BI288" s="214">
        <f>IF(N288="nulová",J288,0)</f>
        <v>0</v>
      </c>
      <c r="BJ288" s="15" t="s">
        <v>93</v>
      </c>
      <c r="BK288" s="214">
        <f>ROUND(I288*H288,2)</f>
        <v>0</v>
      </c>
      <c r="BL288" s="15" t="s">
        <v>172</v>
      </c>
      <c r="BM288" s="213" t="s">
        <v>1075</v>
      </c>
    </row>
    <row r="289" s="2" customFormat="1" ht="24.15" customHeight="1">
      <c r="A289" s="34"/>
      <c r="B289" s="165"/>
      <c r="C289" s="215" t="s">
        <v>1076</v>
      </c>
      <c r="D289" s="215" t="s">
        <v>259</v>
      </c>
      <c r="E289" s="216" t="s">
        <v>1077</v>
      </c>
      <c r="F289" s="217" t="s">
        <v>1078</v>
      </c>
      <c r="G289" s="218" t="s">
        <v>171</v>
      </c>
      <c r="H289" s="219">
        <v>3</v>
      </c>
      <c r="I289" s="220"/>
      <c r="J289" s="221">
        <f>ROUND(I289*H289,2)</f>
        <v>0</v>
      </c>
      <c r="K289" s="222"/>
      <c r="L289" s="223"/>
      <c r="M289" s="224" t="s">
        <v>1</v>
      </c>
      <c r="N289" s="225" t="s">
        <v>46</v>
      </c>
      <c r="O289" s="78"/>
      <c r="P289" s="211">
        <f>O289*H289</f>
        <v>0</v>
      </c>
      <c r="Q289" s="211">
        <v>0.0047299999999999998</v>
      </c>
      <c r="R289" s="211">
        <f>Q289*H289</f>
        <v>0.01419</v>
      </c>
      <c r="S289" s="211">
        <v>0</v>
      </c>
      <c r="T289" s="212">
        <f>S289*H289</f>
        <v>0</v>
      </c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R289" s="213" t="s">
        <v>197</v>
      </c>
      <c r="AT289" s="213" t="s">
        <v>259</v>
      </c>
      <c r="AU289" s="213" t="s">
        <v>93</v>
      </c>
      <c r="AY289" s="15" t="s">
        <v>166</v>
      </c>
      <c r="BE289" s="214">
        <f>IF(N289="základná",J289,0)</f>
        <v>0</v>
      </c>
      <c r="BF289" s="214">
        <f>IF(N289="znížená",J289,0)</f>
        <v>0</v>
      </c>
      <c r="BG289" s="214">
        <f>IF(N289="zákl. prenesená",J289,0)</f>
        <v>0</v>
      </c>
      <c r="BH289" s="214">
        <f>IF(N289="zníž. prenesená",J289,0)</f>
        <v>0</v>
      </c>
      <c r="BI289" s="214">
        <f>IF(N289="nulová",J289,0)</f>
        <v>0</v>
      </c>
      <c r="BJ289" s="15" t="s">
        <v>93</v>
      </c>
      <c r="BK289" s="214">
        <f>ROUND(I289*H289,2)</f>
        <v>0</v>
      </c>
      <c r="BL289" s="15" t="s">
        <v>172</v>
      </c>
      <c r="BM289" s="213" t="s">
        <v>1079</v>
      </c>
    </row>
    <row r="290" s="2" customFormat="1" ht="16.5" customHeight="1">
      <c r="A290" s="34"/>
      <c r="B290" s="165"/>
      <c r="C290" s="201" t="s">
        <v>1080</v>
      </c>
      <c r="D290" s="201" t="s">
        <v>168</v>
      </c>
      <c r="E290" s="202" t="s">
        <v>1081</v>
      </c>
      <c r="F290" s="203" t="s">
        <v>1082</v>
      </c>
      <c r="G290" s="204" t="s">
        <v>171</v>
      </c>
      <c r="H290" s="205">
        <v>2</v>
      </c>
      <c r="I290" s="206"/>
      <c r="J290" s="207">
        <f>ROUND(I290*H290,2)</f>
        <v>0</v>
      </c>
      <c r="K290" s="208"/>
      <c r="L290" s="35"/>
      <c r="M290" s="209" t="s">
        <v>1</v>
      </c>
      <c r="N290" s="210" t="s">
        <v>46</v>
      </c>
      <c r="O290" s="78"/>
      <c r="P290" s="211">
        <f>O290*H290</f>
        <v>0</v>
      </c>
      <c r="Q290" s="211">
        <v>8.0000000000000007E-05</v>
      </c>
      <c r="R290" s="211">
        <f>Q290*H290</f>
        <v>0.00016000000000000001</v>
      </c>
      <c r="S290" s="211">
        <v>0</v>
      </c>
      <c r="T290" s="212">
        <f>S290*H290</f>
        <v>0</v>
      </c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  <c r="AR290" s="213" t="s">
        <v>172</v>
      </c>
      <c r="AT290" s="213" t="s">
        <v>168</v>
      </c>
      <c r="AU290" s="213" t="s">
        <v>93</v>
      </c>
      <c r="AY290" s="15" t="s">
        <v>166</v>
      </c>
      <c r="BE290" s="214">
        <f>IF(N290="základná",J290,0)</f>
        <v>0</v>
      </c>
      <c r="BF290" s="214">
        <f>IF(N290="znížená",J290,0)</f>
        <v>0</v>
      </c>
      <c r="BG290" s="214">
        <f>IF(N290="zákl. prenesená",J290,0)</f>
        <v>0</v>
      </c>
      <c r="BH290" s="214">
        <f>IF(N290="zníž. prenesená",J290,0)</f>
        <v>0</v>
      </c>
      <c r="BI290" s="214">
        <f>IF(N290="nulová",J290,0)</f>
        <v>0</v>
      </c>
      <c r="BJ290" s="15" t="s">
        <v>93</v>
      </c>
      <c r="BK290" s="214">
        <f>ROUND(I290*H290,2)</f>
        <v>0</v>
      </c>
      <c r="BL290" s="15" t="s">
        <v>172</v>
      </c>
      <c r="BM290" s="213" t="s">
        <v>1083</v>
      </c>
    </row>
    <row r="291" s="2" customFormat="1" ht="24.15" customHeight="1">
      <c r="A291" s="34"/>
      <c r="B291" s="165"/>
      <c r="C291" s="215" t="s">
        <v>1084</v>
      </c>
      <c r="D291" s="215" t="s">
        <v>259</v>
      </c>
      <c r="E291" s="216" t="s">
        <v>1085</v>
      </c>
      <c r="F291" s="217" t="s">
        <v>1086</v>
      </c>
      <c r="G291" s="218" t="s">
        <v>171</v>
      </c>
      <c r="H291" s="219">
        <v>2</v>
      </c>
      <c r="I291" s="220"/>
      <c r="J291" s="221">
        <f>ROUND(I291*H291,2)</f>
        <v>0</v>
      </c>
      <c r="K291" s="222"/>
      <c r="L291" s="223"/>
      <c r="M291" s="224" t="s">
        <v>1</v>
      </c>
      <c r="N291" s="225" t="s">
        <v>46</v>
      </c>
      <c r="O291" s="78"/>
      <c r="P291" s="211">
        <f>O291*H291</f>
        <v>0</v>
      </c>
      <c r="Q291" s="211">
        <v>0.0016999999999999999</v>
      </c>
      <c r="R291" s="211">
        <f>Q291*H291</f>
        <v>0.0033999999999999998</v>
      </c>
      <c r="S291" s="211">
        <v>0</v>
      </c>
      <c r="T291" s="212">
        <f>S291*H291</f>
        <v>0</v>
      </c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R291" s="213" t="s">
        <v>197</v>
      </c>
      <c r="AT291" s="213" t="s">
        <v>259</v>
      </c>
      <c r="AU291" s="213" t="s">
        <v>93</v>
      </c>
      <c r="AY291" s="15" t="s">
        <v>166</v>
      </c>
      <c r="BE291" s="214">
        <f>IF(N291="základná",J291,0)</f>
        <v>0</v>
      </c>
      <c r="BF291" s="214">
        <f>IF(N291="znížená",J291,0)</f>
        <v>0</v>
      </c>
      <c r="BG291" s="214">
        <f>IF(N291="zákl. prenesená",J291,0)</f>
        <v>0</v>
      </c>
      <c r="BH291" s="214">
        <f>IF(N291="zníž. prenesená",J291,0)</f>
        <v>0</v>
      </c>
      <c r="BI291" s="214">
        <f>IF(N291="nulová",J291,0)</f>
        <v>0</v>
      </c>
      <c r="BJ291" s="15" t="s">
        <v>93</v>
      </c>
      <c r="BK291" s="214">
        <f>ROUND(I291*H291,2)</f>
        <v>0</v>
      </c>
      <c r="BL291" s="15" t="s">
        <v>172</v>
      </c>
      <c r="BM291" s="213" t="s">
        <v>1087</v>
      </c>
    </row>
    <row r="292" s="2" customFormat="1" ht="16.5" customHeight="1">
      <c r="A292" s="34"/>
      <c r="B292" s="165"/>
      <c r="C292" s="201" t="s">
        <v>1088</v>
      </c>
      <c r="D292" s="201" t="s">
        <v>168</v>
      </c>
      <c r="E292" s="202" t="s">
        <v>1089</v>
      </c>
      <c r="F292" s="203" t="s">
        <v>1090</v>
      </c>
      <c r="G292" s="204" t="s">
        <v>171</v>
      </c>
      <c r="H292" s="205">
        <v>1</v>
      </c>
      <c r="I292" s="206"/>
      <c r="J292" s="207">
        <f>ROUND(I292*H292,2)</f>
        <v>0</v>
      </c>
      <c r="K292" s="208"/>
      <c r="L292" s="35"/>
      <c r="M292" s="209" t="s">
        <v>1</v>
      </c>
      <c r="N292" s="210" t="s">
        <v>46</v>
      </c>
      <c r="O292" s="78"/>
      <c r="P292" s="211">
        <f>O292*H292</f>
        <v>0</v>
      </c>
      <c r="Q292" s="211">
        <v>8.0000000000000007E-05</v>
      </c>
      <c r="R292" s="211">
        <f>Q292*H292</f>
        <v>8.0000000000000007E-05</v>
      </c>
      <c r="S292" s="211">
        <v>0</v>
      </c>
      <c r="T292" s="212">
        <f>S292*H292</f>
        <v>0</v>
      </c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R292" s="213" t="s">
        <v>172</v>
      </c>
      <c r="AT292" s="213" t="s">
        <v>168</v>
      </c>
      <c r="AU292" s="213" t="s">
        <v>93</v>
      </c>
      <c r="AY292" s="15" t="s">
        <v>166</v>
      </c>
      <c r="BE292" s="214">
        <f>IF(N292="základná",J292,0)</f>
        <v>0</v>
      </c>
      <c r="BF292" s="214">
        <f>IF(N292="znížená",J292,0)</f>
        <v>0</v>
      </c>
      <c r="BG292" s="214">
        <f>IF(N292="zákl. prenesená",J292,0)</f>
        <v>0</v>
      </c>
      <c r="BH292" s="214">
        <f>IF(N292="zníž. prenesená",J292,0)</f>
        <v>0</v>
      </c>
      <c r="BI292" s="214">
        <f>IF(N292="nulová",J292,0)</f>
        <v>0</v>
      </c>
      <c r="BJ292" s="15" t="s">
        <v>93</v>
      </c>
      <c r="BK292" s="214">
        <f>ROUND(I292*H292,2)</f>
        <v>0</v>
      </c>
      <c r="BL292" s="15" t="s">
        <v>172</v>
      </c>
      <c r="BM292" s="213" t="s">
        <v>1091</v>
      </c>
    </row>
    <row r="293" s="2" customFormat="1" ht="24.15" customHeight="1">
      <c r="A293" s="34"/>
      <c r="B293" s="165"/>
      <c r="C293" s="215" t="s">
        <v>1092</v>
      </c>
      <c r="D293" s="215" t="s">
        <v>259</v>
      </c>
      <c r="E293" s="216" t="s">
        <v>1093</v>
      </c>
      <c r="F293" s="217" t="s">
        <v>1094</v>
      </c>
      <c r="G293" s="218" t="s">
        <v>171</v>
      </c>
      <c r="H293" s="219">
        <v>1</v>
      </c>
      <c r="I293" s="220"/>
      <c r="J293" s="221">
        <f>ROUND(I293*H293,2)</f>
        <v>0</v>
      </c>
      <c r="K293" s="222"/>
      <c r="L293" s="223"/>
      <c r="M293" s="224" t="s">
        <v>1</v>
      </c>
      <c r="N293" s="225" t="s">
        <v>46</v>
      </c>
      <c r="O293" s="78"/>
      <c r="P293" s="211">
        <f>O293*H293</f>
        <v>0</v>
      </c>
      <c r="Q293" s="211">
        <v>0.0011000000000000001</v>
      </c>
      <c r="R293" s="211">
        <f>Q293*H293</f>
        <v>0.0011000000000000001</v>
      </c>
      <c r="S293" s="211">
        <v>0</v>
      </c>
      <c r="T293" s="212">
        <f>S293*H293</f>
        <v>0</v>
      </c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R293" s="213" t="s">
        <v>197</v>
      </c>
      <c r="AT293" s="213" t="s">
        <v>259</v>
      </c>
      <c r="AU293" s="213" t="s">
        <v>93</v>
      </c>
      <c r="AY293" s="15" t="s">
        <v>166</v>
      </c>
      <c r="BE293" s="214">
        <f>IF(N293="základná",J293,0)</f>
        <v>0</v>
      </c>
      <c r="BF293" s="214">
        <f>IF(N293="znížená",J293,0)</f>
        <v>0</v>
      </c>
      <c r="BG293" s="214">
        <f>IF(N293="zákl. prenesená",J293,0)</f>
        <v>0</v>
      </c>
      <c r="BH293" s="214">
        <f>IF(N293="zníž. prenesená",J293,0)</f>
        <v>0</v>
      </c>
      <c r="BI293" s="214">
        <f>IF(N293="nulová",J293,0)</f>
        <v>0</v>
      </c>
      <c r="BJ293" s="15" t="s">
        <v>93</v>
      </c>
      <c r="BK293" s="214">
        <f>ROUND(I293*H293,2)</f>
        <v>0</v>
      </c>
      <c r="BL293" s="15" t="s">
        <v>172</v>
      </c>
      <c r="BM293" s="213" t="s">
        <v>1095</v>
      </c>
    </row>
    <row r="294" s="2" customFormat="1" ht="16.5" customHeight="1">
      <c r="A294" s="34"/>
      <c r="B294" s="165"/>
      <c r="C294" s="201" t="s">
        <v>1096</v>
      </c>
      <c r="D294" s="201" t="s">
        <v>168</v>
      </c>
      <c r="E294" s="202" t="s">
        <v>1097</v>
      </c>
      <c r="F294" s="203" t="s">
        <v>1098</v>
      </c>
      <c r="G294" s="204" t="s">
        <v>171</v>
      </c>
      <c r="H294" s="205">
        <v>1</v>
      </c>
      <c r="I294" s="206"/>
      <c r="J294" s="207">
        <f>ROUND(I294*H294,2)</f>
        <v>0</v>
      </c>
      <c r="K294" s="208"/>
      <c r="L294" s="35"/>
      <c r="M294" s="209" t="s">
        <v>1</v>
      </c>
      <c r="N294" s="210" t="s">
        <v>46</v>
      </c>
      <c r="O294" s="78"/>
      <c r="P294" s="211">
        <f>O294*H294</f>
        <v>0</v>
      </c>
      <c r="Q294" s="211">
        <v>8.0000000000000007E-05</v>
      </c>
      <c r="R294" s="211">
        <f>Q294*H294</f>
        <v>8.0000000000000007E-05</v>
      </c>
      <c r="S294" s="211">
        <v>0</v>
      </c>
      <c r="T294" s="212">
        <f>S294*H294</f>
        <v>0</v>
      </c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  <c r="AR294" s="213" t="s">
        <v>172</v>
      </c>
      <c r="AT294" s="213" t="s">
        <v>168</v>
      </c>
      <c r="AU294" s="213" t="s">
        <v>93</v>
      </c>
      <c r="AY294" s="15" t="s">
        <v>166</v>
      </c>
      <c r="BE294" s="214">
        <f>IF(N294="základná",J294,0)</f>
        <v>0</v>
      </c>
      <c r="BF294" s="214">
        <f>IF(N294="znížená",J294,0)</f>
        <v>0</v>
      </c>
      <c r="BG294" s="214">
        <f>IF(N294="zákl. prenesená",J294,0)</f>
        <v>0</v>
      </c>
      <c r="BH294" s="214">
        <f>IF(N294="zníž. prenesená",J294,0)</f>
        <v>0</v>
      </c>
      <c r="BI294" s="214">
        <f>IF(N294="nulová",J294,0)</f>
        <v>0</v>
      </c>
      <c r="BJ294" s="15" t="s">
        <v>93</v>
      </c>
      <c r="BK294" s="214">
        <f>ROUND(I294*H294,2)</f>
        <v>0</v>
      </c>
      <c r="BL294" s="15" t="s">
        <v>172</v>
      </c>
      <c r="BM294" s="213" t="s">
        <v>1099</v>
      </c>
    </row>
    <row r="295" s="2" customFormat="1" ht="24.15" customHeight="1">
      <c r="A295" s="34"/>
      <c r="B295" s="165"/>
      <c r="C295" s="215" t="s">
        <v>1100</v>
      </c>
      <c r="D295" s="215" t="s">
        <v>259</v>
      </c>
      <c r="E295" s="216" t="s">
        <v>1101</v>
      </c>
      <c r="F295" s="217" t="s">
        <v>1102</v>
      </c>
      <c r="G295" s="218" t="s">
        <v>171</v>
      </c>
      <c r="H295" s="219">
        <v>1</v>
      </c>
      <c r="I295" s="220"/>
      <c r="J295" s="221">
        <f>ROUND(I295*H295,2)</f>
        <v>0</v>
      </c>
      <c r="K295" s="222"/>
      <c r="L295" s="223"/>
      <c r="M295" s="224" t="s">
        <v>1</v>
      </c>
      <c r="N295" s="225" t="s">
        <v>46</v>
      </c>
      <c r="O295" s="78"/>
      <c r="P295" s="211">
        <f>O295*H295</f>
        <v>0</v>
      </c>
      <c r="Q295" s="211">
        <v>0.00077999999999999999</v>
      </c>
      <c r="R295" s="211">
        <f>Q295*H295</f>
        <v>0.00077999999999999999</v>
      </c>
      <c r="S295" s="211">
        <v>0</v>
      </c>
      <c r="T295" s="212">
        <f>S295*H295</f>
        <v>0</v>
      </c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R295" s="213" t="s">
        <v>197</v>
      </c>
      <c r="AT295" s="213" t="s">
        <v>259</v>
      </c>
      <c r="AU295" s="213" t="s">
        <v>93</v>
      </c>
      <c r="AY295" s="15" t="s">
        <v>166</v>
      </c>
      <c r="BE295" s="214">
        <f>IF(N295="základná",J295,0)</f>
        <v>0</v>
      </c>
      <c r="BF295" s="214">
        <f>IF(N295="znížená",J295,0)</f>
        <v>0</v>
      </c>
      <c r="BG295" s="214">
        <f>IF(N295="zákl. prenesená",J295,0)</f>
        <v>0</v>
      </c>
      <c r="BH295" s="214">
        <f>IF(N295="zníž. prenesená",J295,0)</f>
        <v>0</v>
      </c>
      <c r="BI295" s="214">
        <f>IF(N295="nulová",J295,0)</f>
        <v>0</v>
      </c>
      <c r="BJ295" s="15" t="s">
        <v>93</v>
      </c>
      <c r="BK295" s="214">
        <f>ROUND(I295*H295,2)</f>
        <v>0</v>
      </c>
      <c r="BL295" s="15" t="s">
        <v>172</v>
      </c>
      <c r="BM295" s="213" t="s">
        <v>1103</v>
      </c>
    </row>
    <row r="296" s="2" customFormat="1" ht="16.5" customHeight="1">
      <c r="A296" s="34"/>
      <c r="B296" s="165"/>
      <c r="C296" s="201" t="s">
        <v>1104</v>
      </c>
      <c r="D296" s="201" t="s">
        <v>168</v>
      </c>
      <c r="E296" s="202" t="s">
        <v>1105</v>
      </c>
      <c r="F296" s="203" t="s">
        <v>1106</v>
      </c>
      <c r="G296" s="204" t="s">
        <v>171</v>
      </c>
      <c r="H296" s="205">
        <v>38</v>
      </c>
      <c r="I296" s="206"/>
      <c r="J296" s="207">
        <f>ROUND(I296*H296,2)</f>
        <v>0</v>
      </c>
      <c r="K296" s="208"/>
      <c r="L296" s="35"/>
      <c r="M296" s="209" t="s">
        <v>1</v>
      </c>
      <c r="N296" s="210" t="s">
        <v>46</v>
      </c>
      <c r="O296" s="78"/>
      <c r="P296" s="211">
        <f>O296*H296</f>
        <v>0</v>
      </c>
      <c r="Q296" s="211">
        <v>0.00010000000000000001</v>
      </c>
      <c r="R296" s="211">
        <f>Q296*H296</f>
        <v>0.0038</v>
      </c>
      <c r="S296" s="211">
        <v>0</v>
      </c>
      <c r="T296" s="212">
        <f>S296*H296</f>
        <v>0</v>
      </c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R296" s="213" t="s">
        <v>172</v>
      </c>
      <c r="AT296" s="213" t="s">
        <v>168</v>
      </c>
      <c r="AU296" s="213" t="s">
        <v>93</v>
      </c>
      <c r="AY296" s="15" t="s">
        <v>166</v>
      </c>
      <c r="BE296" s="214">
        <f>IF(N296="základná",J296,0)</f>
        <v>0</v>
      </c>
      <c r="BF296" s="214">
        <f>IF(N296="znížená",J296,0)</f>
        <v>0</v>
      </c>
      <c r="BG296" s="214">
        <f>IF(N296="zákl. prenesená",J296,0)</f>
        <v>0</v>
      </c>
      <c r="BH296" s="214">
        <f>IF(N296="zníž. prenesená",J296,0)</f>
        <v>0</v>
      </c>
      <c r="BI296" s="214">
        <f>IF(N296="nulová",J296,0)</f>
        <v>0</v>
      </c>
      <c r="BJ296" s="15" t="s">
        <v>93</v>
      </c>
      <c r="BK296" s="214">
        <f>ROUND(I296*H296,2)</f>
        <v>0</v>
      </c>
      <c r="BL296" s="15" t="s">
        <v>172</v>
      </c>
      <c r="BM296" s="213" t="s">
        <v>1107</v>
      </c>
    </row>
    <row r="297" s="2" customFormat="1" ht="24.15" customHeight="1">
      <c r="A297" s="34"/>
      <c r="B297" s="165"/>
      <c r="C297" s="215" t="s">
        <v>1108</v>
      </c>
      <c r="D297" s="215" t="s">
        <v>259</v>
      </c>
      <c r="E297" s="216" t="s">
        <v>1109</v>
      </c>
      <c r="F297" s="217" t="s">
        <v>1110</v>
      </c>
      <c r="G297" s="218" t="s">
        <v>171</v>
      </c>
      <c r="H297" s="219">
        <v>13</v>
      </c>
      <c r="I297" s="220"/>
      <c r="J297" s="221">
        <f>ROUND(I297*H297,2)</f>
        <v>0</v>
      </c>
      <c r="K297" s="222"/>
      <c r="L297" s="223"/>
      <c r="M297" s="224" t="s">
        <v>1</v>
      </c>
      <c r="N297" s="225" t="s">
        <v>46</v>
      </c>
      <c r="O297" s="78"/>
      <c r="P297" s="211">
        <f>O297*H297</f>
        <v>0</v>
      </c>
      <c r="Q297" s="211">
        <v>0.0058900000000000003</v>
      </c>
      <c r="R297" s="211">
        <f>Q297*H297</f>
        <v>0.076569999999999999</v>
      </c>
      <c r="S297" s="211">
        <v>0</v>
      </c>
      <c r="T297" s="212">
        <f>S297*H297</f>
        <v>0</v>
      </c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R297" s="213" t="s">
        <v>197</v>
      </c>
      <c r="AT297" s="213" t="s">
        <v>259</v>
      </c>
      <c r="AU297" s="213" t="s">
        <v>93</v>
      </c>
      <c r="AY297" s="15" t="s">
        <v>166</v>
      </c>
      <c r="BE297" s="214">
        <f>IF(N297="základná",J297,0)</f>
        <v>0</v>
      </c>
      <c r="BF297" s="214">
        <f>IF(N297="znížená",J297,0)</f>
        <v>0</v>
      </c>
      <c r="BG297" s="214">
        <f>IF(N297="zákl. prenesená",J297,0)</f>
        <v>0</v>
      </c>
      <c r="BH297" s="214">
        <f>IF(N297="zníž. prenesená",J297,0)</f>
        <v>0</v>
      </c>
      <c r="BI297" s="214">
        <f>IF(N297="nulová",J297,0)</f>
        <v>0</v>
      </c>
      <c r="BJ297" s="15" t="s">
        <v>93</v>
      </c>
      <c r="BK297" s="214">
        <f>ROUND(I297*H297,2)</f>
        <v>0</v>
      </c>
      <c r="BL297" s="15" t="s">
        <v>172</v>
      </c>
      <c r="BM297" s="213" t="s">
        <v>1111</v>
      </c>
    </row>
    <row r="298" s="2" customFormat="1" ht="24.15" customHeight="1">
      <c r="A298" s="34"/>
      <c r="B298" s="165"/>
      <c r="C298" s="215" t="s">
        <v>1112</v>
      </c>
      <c r="D298" s="215" t="s">
        <v>259</v>
      </c>
      <c r="E298" s="216" t="s">
        <v>1113</v>
      </c>
      <c r="F298" s="217" t="s">
        <v>1114</v>
      </c>
      <c r="G298" s="218" t="s">
        <v>171</v>
      </c>
      <c r="H298" s="219">
        <v>25</v>
      </c>
      <c r="I298" s="220"/>
      <c r="J298" s="221">
        <f>ROUND(I298*H298,2)</f>
        <v>0</v>
      </c>
      <c r="K298" s="222"/>
      <c r="L298" s="223"/>
      <c r="M298" s="224" t="s">
        <v>1</v>
      </c>
      <c r="N298" s="225" t="s">
        <v>46</v>
      </c>
      <c r="O298" s="78"/>
      <c r="P298" s="211">
        <f>O298*H298</f>
        <v>0</v>
      </c>
      <c r="Q298" s="211">
        <v>0.0099299999999999996</v>
      </c>
      <c r="R298" s="211">
        <f>Q298*H298</f>
        <v>0.24825</v>
      </c>
      <c r="S298" s="211">
        <v>0</v>
      </c>
      <c r="T298" s="212">
        <f>S298*H298</f>
        <v>0</v>
      </c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  <c r="AR298" s="213" t="s">
        <v>197</v>
      </c>
      <c r="AT298" s="213" t="s">
        <v>259</v>
      </c>
      <c r="AU298" s="213" t="s">
        <v>93</v>
      </c>
      <c r="AY298" s="15" t="s">
        <v>166</v>
      </c>
      <c r="BE298" s="214">
        <f>IF(N298="základná",J298,0)</f>
        <v>0</v>
      </c>
      <c r="BF298" s="214">
        <f>IF(N298="znížená",J298,0)</f>
        <v>0</v>
      </c>
      <c r="BG298" s="214">
        <f>IF(N298="zákl. prenesená",J298,0)</f>
        <v>0</v>
      </c>
      <c r="BH298" s="214">
        <f>IF(N298="zníž. prenesená",J298,0)</f>
        <v>0</v>
      </c>
      <c r="BI298" s="214">
        <f>IF(N298="nulová",J298,0)</f>
        <v>0</v>
      </c>
      <c r="BJ298" s="15" t="s">
        <v>93</v>
      </c>
      <c r="BK298" s="214">
        <f>ROUND(I298*H298,2)</f>
        <v>0</v>
      </c>
      <c r="BL298" s="15" t="s">
        <v>172</v>
      </c>
      <c r="BM298" s="213" t="s">
        <v>1115</v>
      </c>
    </row>
    <row r="299" s="2" customFormat="1" ht="21.75" customHeight="1">
      <c r="A299" s="34"/>
      <c r="B299" s="165"/>
      <c r="C299" s="201" t="s">
        <v>1116</v>
      </c>
      <c r="D299" s="201" t="s">
        <v>168</v>
      </c>
      <c r="E299" s="202" t="s">
        <v>1117</v>
      </c>
      <c r="F299" s="203" t="s">
        <v>1118</v>
      </c>
      <c r="G299" s="204" t="s">
        <v>171</v>
      </c>
      <c r="H299" s="205">
        <v>1</v>
      </c>
      <c r="I299" s="206"/>
      <c r="J299" s="207">
        <f>ROUND(I299*H299,2)</f>
        <v>0</v>
      </c>
      <c r="K299" s="208"/>
      <c r="L299" s="35"/>
      <c r="M299" s="209" t="s">
        <v>1</v>
      </c>
      <c r="N299" s="210" t="s">
        <v>46</v>
      </c>
      <c r="O299" s="78"/>
      <c r="P299" s="211">
        <f>O299*H299</f>
        <v>0</v>
      </c>
      <c r="Q299" s="211">
        <v>0.00010000000000000001</v>
      </c>
      <c r="R299" s="211">
        <f>Q299*H299</f>
        <v>0.00010000000000000001</v>
      </c>
      <c r="S299" s="211">
        <v>0</v>
      </c>
      <c r="T299" s="212">
        <f>S299*H299</f>
        <v>0</v>
      </c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R299" s="213" t="s">
        <v>172</v>
      </c>
      <c r="AT299" s="213" t="s">
        <v>168</v>
      </c>
      <c r="AU299" s="213" t="s">
        <v>93</v>
      </c>
      <c r="AY299" s="15" t="s">
        <v>166</v>
      </c>
      <c r="BE299" s="214">
        <f>IF(N299="základná",J299,0)</f>
        <v>0</v>
      </c>
      <c r="BF299" s="214">
        <f>IF(N299="znížená",J299,0)</f>
        <v>0</v>
      </c>
      <c r="BG299" s="214">
        <f>IF(N299="zákl. prenesená",J299,0)</f>
        <v>0</v>
      </c>
      <c r="BH299" s="214">
        <f>IF(N299="zníž. prenesená",J299,0)</f>
        <v>0</v>
      </c>
      <c r="BI299" s="214">
        <f>IF(N299="nulová",J299,0)</f>
        <v>0</v>
      </c>
      <c r="BJ299" s="15" t="s">
        <v>93</v>
      </c>
      <c r="BK299" s="214">
        <f>ROUND(I299*H299,2)</f>
        <v>0</v>
      </c>
      <c r="BL299" s="15" t="s">
        <v>172</v>
      </c>
      <c r="BM299" s="213" t="s">
        <v>1119</v>
      </c>
    </row>
    <row r="300" s="2" customFormat="1" ht="24.15" customHeight="1">
      <c r="A300" s="34"/>
      <c r="B300" s="165"/>
      <c r="C300" s="215" t="s">
        <v>1120</v>
      </c>
      <c r="D300" s="215" t="s">
        <v>259</v>
      </c>
      <c r="E300" s="216" t="s">
        <v>1121</v>
      </c>
      <c r="F300" s="217" t="s">
        <v>1122</v>
      </c>
      <c r="G300" s="218" t="s">
        <v>171</v>
      </c>
      <c r="H300" s="219">
        <v>1</v>
      </c>
      <c r="I300" s="220"/>
      <c r="J300" s="221">
        <f>ROUND(I300*H300,2)</f>
        <v>0</v>
      </c>
      <c r="K300" s="222"/>
      <c r="L300" s="223"/>
      <c r="M300" s="224" t="s">
        <v>1</v>
      </c>
      <c r="N300" s="225" t="s">
        <v>46</v>
      </c>
      <c r="O300" s="78"/>
      <c r="P300" s="211">
        <f>O300*H300</f>
        <v>0</v>
      </c>
      <c r="Q300" s="211">
        <v>0.0019</v>
      </c>
      <c r="R300" s="211">
        <f>Q300*H300</f>
        <v>0.0019</v>
      </c>
      <c r="S300" s="211">
        <v>0</v>
      </c>
      <c r="T300" s="212">
        <f>S300*H300</f>
        <v>0</v>
      </c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R300" s="213" t="s">
        <v>197</v>
      </c>
      <c r="AT300" s="213" t="s">
        <v>259</v>
      </c>
      <c r="AU300" s="213" t="s">
        <v>93</v>
      </c>
      <c r="AY300" s="15" t="s">
        <v>166</v>
      </c>
      <c r="BE300" s="214">
        <f>IF(N300="základná",J300,0)</f>
        <v>0</v>
      </c>
      <c r="BF300" s="214">
        <f>IF(N300="znížená",J300,0)</f>
        <v>0</v>
      </c>
      <c r="BG300" s="214">
        <f>IF(N300="zákl. prenesená",J300,0)</f>
        <v>0</v>
      </c>
      <c r="BH300" s="214">
        <f>IF(N300="zníž. prenesená",J300,0)</f>
        <v>0</v>
      </c>
      <c r="BI300" s="214">
        <f>IF(N300="nulová",J300,0)</f>
        <v>0</v>
      </c>
      <c r="BJ300" s="15" t="s">
        <v>93</v>
      </c>
      <c r="BK300" s="214">
        <f>ROUND(I300*H300,2)</f>
        <v>0</v>
      </c>
      <c r="BL300" s="15" t="s">
        <v>172</v>
      </c>
      <c r="BM300" s="213" t="s">
        <v>1123</v>
      </c>
    </row>
    <row r="301" s="2" customFormat="1" ht="16.5" customHeight="1">
      <c r="A301" s="34"/>
      <c r="B301" s="165"/>
      <c r="C301" s="201" t="s">
        <v>1124</v>
      </c>
      <c r="D301" s="201" t="s">
        <v>168</v>
      </c>
      <c r="E301" s="202" t="s">
        <v>1125</v>
      </c>
      <c r="F301" s="203" t="s">
        <v>1126</v>
      </c>
      <c r="G301" s="204" t="s">
        <v>171</v>
      </c>
      <c r="H301" s="205">
        <v>3</v>
      </c>
      <c r="I301" s="206"/>
      <c r="J301" s="207">
        <f>ROUND(I301*H301,2)</f>
        <v>0</v>
      </c>
      <c r="K301" s="208"/>
      <c r="L301" s="35"/>
      <c r="M301" s="209" t="s">
        <v>1</v>
      </c>
      <c r="N301" s="210" t="s">
        <v>46</v>
      </c>
      <c r="O301" s="78"/>
      <c r="P301" s="211">
        <f>O301*H301</f>
        <v>0</v>
      </c>
      <c r="Q301" s="211">
        <v>0.00010000000000000001</v>
      </c>
      <c r="R301" s="211">
        <f>Q301*H301</f>
        <v>0.00030000000000000003</v>
      </c>
      <c r="S301" s="211">
        <v>0</v>
      </c>
      <c r="T301" s="212">
        <f>S301*H301</f>
        <v>0</v>
      </c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R301" s="213" t="s">
        <v>172</v>
      </c>
      <c r="AT301" s="213" t="s">
        <v>168</v>
      </c>
      <c r="AU301" s="213" t="s">
        <v>93</v>
      </c>
      <c r="AY301" s="15" t="s">
        <v>166</v>
      </c>
      <c r="BE301" s="214">
        <f>IF(N301="základná",J301,0)</f>
        <v>0</v>
      </c>
      <c r="BF301" s="214">
        <f>IF(N301="znížená",J301,0)</f>
        <v>0</v>
      </c>
      <c r="BG301" s="214">
        <f>IF(N301="zákl. prenesená",J301,0)</f>
        <v>0</v>
      </c>
      <c r="BH301" s="214">
        <f>IF(N301="zníž. prenesená",J301,0)</f>
        <v>0</v>
      </c>
      <c r="BI301" s="214">
        <f>IF(N301="nulová",J301,0)</f>
        <v>0</v>
      </c>
      <c r="BJ301" s="15" t="s">
        <v>93</v>
      </c>
      <c r="BK301" s="214">
        <f>ROUND(I301*H301,2)</f>
        <v>0</v>
      </c>
      <c r="BL301" s="15" t="s">
        <v>172</v>
      </c>
      <c r="BM301" s="213" t="s">
        <v>1127</v>
      </c>
    </row>
    <row r="302" s="2" customFormat="1" ht="24.15" customHeight="1">
      <c r="A302" s="34"/>
      <c r="B302" s="165"/>
      <c r="C302" s="215" t="s">
        <v>1128</v>
      </c>
      <c r="D302" s="215" t="s">
        <v>259</v>
      </c>
      <c r="E302" s="216" t="s">
        <v>1129</v>
      </c>
      <c r="F302" s="217" t="s">
        <v>1130</v>
      </c>
      <c r="G302" s="218" t="s">
        <v>171</v>
      </c>
      <c r="H302" s="219">
        <v>3</v>
      </c>
      <c r="I302" s="220"/>
      <c r="J302" s="221">
        <f>ROUND(I302*H302,2)</f>
        <v>0</v>
      </c>
      <c r="K302" s="222"/>
      <c r="L302" s="223"/>
      <c r="M302" s="224" t="s">
        <v>1</v>
      </c>
      <c r="N302" s="225" t="s">
        <v>46</v>
      </c>
      <c r="O302" s="78"/>
      <c r="P302" s="211">
        <f>O302*H302</f>
        <v>0</v>
      </c>
      <c r="Q302" s="211">
        <v>0.0018</v>
      </c>
      <c r="R302" s="211">
        <f>Q302*H302</f>
        <v>0.0054000000000000003</v>
      </c>
      <c r="S302" s="211">
        <v>0</v>
      </c>
      <c r="T302" s="212">
        <f>S302*H302</f>
        <v>0</v>
      </c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  <c r="AR302" s="213" t="s">
        <v>197</v>
      </c>
      <c r="AT302" s="213" t="s">
        <v>259</v>
      </c>
      <c r="AU302" s="213" t="s">
        <v>93</v>
      </c>
      <c r="AY302" s="15" t="s">
        <v>166</v>
      </c>
      <c r="BE302" s="214">
        <f>IF(N302="základná",J302,0)</f>
        <v>0</v>
      </c>
      <c r="BF302" s="214">
        <f>IF(N302="znížená",J302,0)</f>
        <v>0</v>
      </c>
      <c r="BG302" s="214">
        <f>IF(N302="zákl. prenesená",J302,0)</f>
        <v>0</v>
      </c>
      <c r="BH302" s="214">
        <f>IF(N302="zníž. prenesená",J302,0)</f>
        <v>0</v>
      </c>
      <c r="BI302" s="214">
        <f>IF(N302="nulová",J302,0)</f>
        <v>0</v>
      </c>
      <c r="BJ302" s="15" t="s">
        <v>93</v>
      </c>
      <c r="BK302" s="214">
        <f>ROUND(I302*H302,2)</f>
        <v>0</v>
      </c>
      <c r="BL302" s="15" t="s">
        <v>172</v>
      </c>
      <c r="BM302" s="213" t="s">
        <v>1131</v>
      </c>
    </row>
    <row r="303" s="2" customFormat="1" ht="16.5" customHeight="1">
      <c r="A303" s="34"/>
      <c r="B303" s="165"/>
      <c r="C303" s="201" t="s">
        <v>1132</v>
      </c>
      <c r="D303" s="201" t="s">
        <v>168</v>
      </c>
      <c r="E303" s="202" t="s">
        <v>356</v>
      </c>
      <c r="F303" s="203" t="s">
        <v>357</v>
      </c>
      <c r="G303" s="204" t="s">
        <v>171</v>
      </c>
      <c r="H303" s="205">
        <v>50</v>
      </c>
      <c r="I303" s="206"/>
      <c r="J303" s="207">
        <f>ROUND(I303*H303,2)</f>
        <v>0</v>
      </c>
      <c r="K303" s="208"/>
      <c r="L303" s="35"/>
      <c r="M303" s="209" t="s">
        <v>1</v>
      </c>
      <c r="N303" s="210" t="s">
        <v>46</v>
      </c>
      <c r="O303" s="78"/>
      <c r="P303" s="211">
        <f>O303*H303</f>
        <v>0</v>
      </c>
      <c r="Q303" s="211">
        <v>0.00010000000000000001</v>
      </c>
      <c r="R303" s="211">
        <f>Q303*H303</f>
        <v>0.0050000000000000001</v>
      </c>
      <c r="S303" s="211">
        <v>0</v>
      </c>
      <c r="T303" s="212">
        <f>S303*H303</f>
        <v>0</v>
      </c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R303" s="213" t="s">
        <v>172</v>
      </c>
      <c r="AT303" s="213" t="s">
        <v>168</v>
      </c>
      <c r="AU303" s="213" t="s">
        <v>93</v>
      </c>
      <c r="AY303" s="15" t="s">
        <v>166</v>
      </c>
      <c r="BE303" s="214">
        <f>IF(N303="základná",J303,0)</f>
        <v>0</v>
      </c>
      <c r="BF303" s="214">
        <f>IF(N303="znížená",J303,0)</f>
        <v>0</v>
      </c>
      <c r="BG303" s="214">
        <f>IF(N303="zákl. prenesená",J303,0)</f>
        <v>0</v>
      </c>
      <c r="BH303" s="214">
        <f>IF(N303="zníž. prenesená",J303,0)</f>
        <v>0</v>
      </c>
      <c r="BI303" s="214">
        <f>IF(N303="nulová",J303,0)</f>
        <v>0</v>
      </c>
      <c r="BJ303" s="15" t="s">
        <v>93</v>
      </c>
      <c r="BK303" s="214">
        <f>ROUND(I303*H303,2)</f>
        <v>0</v>
      </c>
      <c r="BL303" s="15" t="s">
        <v>172</v>
      </c>
      <c r="BM303" s="213" t="s">
        <v>1133</v>
      </c>
    </row>
    <row r="304" s="2" customFormat="1" ht="24.15" customHeight="1">
      <c r="A304" s="34"/>
      <c r="B304" s="165"/>
      <c r="C304" s="215" t="s">
        <v>1134</v>
      </c>
      <c r="D304" s="215" t="s">
        <v>259</v>
      </c>
      <c r="E304" s="216" t="s">
        <v>360</v>
      </c>
      <c r="F304" s="217" t="s">
        <v>953</v>
      </c>
      <c r="G304" s="218" t="s">
        <v>171</v>
      </c>
      <c r="H304" s="219">
        <v>50</v>
      </c>
      <c r="I304" s="220"/>
      <c r="J304" s="221">
        <f>ROUND(I304*H304,2)</f>
        <v>0</v>
      </c>
      <c r="K304" s="222"/>
      <c r="L304" s="223"/>
      <c r="M304" s="224" t="s">
        <v>1</v>
      </c>
      <c r="N304" s="225" t="s">
        <v>46</v>
      </c>
      <c r="O304" s="78"/>
      <c r="P304" s="211">
        <f>O304*H304</f>
        <v>0</v>
      </c>
      <c r="Q304" s="211">
        <v>0.00131</v>
      </c>
      <c r="R304" s="211">
        <f>Q304*H304</f>
        <v>0.065500000000000003</v>
      </c>
      <c r="S304" s="211">
        <v>0</v>
      </c>
      <c r="T304" s="212">
        <f>S304*H304</f>
        <v>0</v>
      </c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  <c r="AR304" s="213" t="s">
        <v>197</v>
      </c>
      <c r="AT304" s="213" t="s">
        <v>259</v>
      </c>
      <c r="AU304" s="213" t="s">
        <v>93</v>
      </c>
      <c r="AY304" s="15" t="s">
        <v>166</v>
      </c>
      <c r="BE304" s="214">
        <f>IF(N304="základná",J304,0)</f>
        <v>0</v>
      </c>
      <c r="BF304" s="214">
        <f>IF(N304="znížená",J304,0)</f>
        <v>0</v>
      </c>
      <c r="BG304" s="214">
        <f>IF(N304="zákl. prenesená",J304,0)</f>
        <v>0</v>
      </c>
      <c r="BH304" s="214">
        <f>IF(N304="zníž. prenesená",J304,0)</f>
        <v>0</v>
      </c>
      <c r="BI304" s="214">
        <f>IF(N304="nulová",J304,0)</f>
        <v>0</v>
      </c>
      <c r="BJ304" s="15" t="s">
        <v>93</v>
      </c>
      <c r="BK304" s="214">
        <f>ROUND(I304*H304,2)</f>
        <v>0</v>
      </c>
      <c r="BL304" s="15" t="s">
        <v>172</v>
      </c>
      <c r="BM304" s="213" t="s">
        <v>1135</v>
      </c>
    </row>
    <row r="305" s="2" customFormat="1" ht="24.15" customHeight="1">
      <c r="A305" s="34"/>
      <c r="B305" s="165"/>
      <c r="C305" s="201" t="s">
        <v>1136</v>
      </c>
      <c r="D305" s="201" t="s">
        <v>168</v>
      </c>
      <c r="E305" s="202" t="s">
        <v>1137</v>
      </c>
      <c r="F305" s="203" t="s">
        <v>1138</v>
      </c>
      <c r="G305" s="204" t="s">
        <v>284</v>
      </c>
      <c r="H305" s="205">
        <v>14.859999999999999</v>
      </c>
      <c r="I305" s="206"/>
      <c r="J305" s="207">
        <f>ROUND(I305*H305,2)</f>
        <v>0</v>
      </c>
      <c r="K305" s="208"/>
      <c r="L305" s="35"/>
      <c r="M305" s="209" t="s">
        <v>1</v>
      </c>
      <c r="N305" s="210" t="s">
        <v>46</v>
      </c>
      <c r="O305" s="78"/>
      <c r="P305" s="211">
        <f>O305*H305</f>
        <v>0</v>
      </c>
      <c r="Q305" s="211">
        <v>0</v>
      </c>
      <c r="R305" s="211">
        <f>Q305*H305</f>
        <v>0</v>
      </c>
      <c r="S305" s="211">
        <v>0</v>
      </c>
      <c r="T305" s="212">
        <f>S305*H305</f>
        <v>0</v>
      </c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R305" s="213" t="s">
        <v>172</v>
      </c>
      <c r="AT305" s="213" t="s">
        <v>168</v>
      </c>
      <c r="AU305" s="213" t="s">
        <v>93</v>
      </c>
      <c r="AY305" s="15" t="s">
        <v>166</v>
      </c>
      <c r="BE305" s="214">
        <f>IF(N305="základná",J305,0)</f>
        <v>0</v>
      </c>
      <c r="BF305" s="214">
        <f>IF(N305="znížená",J305,0)</f>
        <v>0</v>
      </c>
      <c r="BG305" s="214">
        <f>IF(N305="zákl. prenesená",J305,0)</f>
        <v>0</v>
      </c>
      <c r="BH305" s="214">
        <f>IF(N305="zníž. prenesená",J305,0)</f>
        <v>0</v>
      </c>
      <c r="BI305" s="214">
        <f>IF(N305="nulová",J305,0)</f>
        <v>0</v>
      </c>
      <c r="BJ305" s="15" t="s">
        <v>93</v>
      </c>
      <c r="BK305" s="214">
        <f>ROUND(I305*H305,2)</f>
        <v>0</v>
      </c>
      <c r="BL305" s="15" t="s">
        <v>172</v>
      </c>
      <c r="BM305" s="213" t="s">
        <v>1139</v>
      </c>
    </row>
    <row r="306" s="2" customFormat="1" ht="16.5" customHeight="1">
      <c r="A306" s="34"/>
      <c r="B306" s="165"/>
      <c r="C306" s="201" t="s">
        <v>1140</v>
      </c>
      <c r="D306" s="201" t="s">
        <v>168</v>
      </c>
      <c r="E306" s="202" t="s">
        <v>1141</v>
      </c>
      <c r="F306" s="203" t="s">
        <v>1142</v>
      </c>
      <c r="G306" s="204" t="s">
        <v>284</v>
      </c>
      <c r="H306" s="205">
        <v>619.24000000000001</v>
      </c>
      <c r="I306" s="206"/>
      <c r="J306" s="207">
        <f>ROUND(I306*H306,2)</f>
        <v>0</v>
      </c>
      <c r="K306" s="208"/>
      <c r="L306" s="35"/>
      <c r="M306" s="209" t="s">
        <v>1</v>
      </c>
      <c r="N306" s="210" t="s">
        <v>46</v>
      </c>
      <c r="O306" s="78"/>
      <c r="P306" s="211">
        <f>O306*H306</f>
        <v>0</v>
      </c>
      <c r="Q306" s="211">
        <v>0</v>
      </c>
      <c r="R306" s="211">
        <f>Q306*H306</f>
        <v>0</v>
      </c>
      <c r="S306" s="211">
        <v>0</v>
      </c>
      <c r="T306" s="212">
        <f>S306*H306</f>
        <v>0</v>
      </c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R306" s="213" t="s">
        <v>172</v>
      </c>
      <c r="AT306" s="213" t="s">
        <v>168</v>
      </c>
      <c r="AU306" s="213" t="s">
        <v>93</v>
      </c>
      <c r="AY306" s="15" t="s">
        <v>166</v>
      </c>
      <c r="BE306" s="214">
        <f>IF(N306="základná",J306,0)</f>
        <v>0</v>
      </c>
      <c r="BF306" s="214">
        <f>IF(N306="znížená",J306,0)</f>
        <v>0</v>
      </c>
      <c r="BG306" s="214">
        <f>IF(N306="zákl. prenesená",J306,0)</f>
        <v>0</v>
      </c>
      <c r="BH306" s="214">
        <f>IF(N306="zníž. prenesená",J306,0)</f>
        <v>0</v>
      </c>
      <c r="BI306" s="214">
        <f>IF(N306="nulová",J306,0)</f>
        <v>0</v>
      </c>
      <c r="BJ306" s="15" t="s">
        <v>93</v>
      </c>
      <c r="BK306" s="214">
        <f>ROUND(I306*H306,2)</f>
        <v>0</v>
      </c>
      <c r="BL306" s="15" t="s">
        <v>172</v>
      </c>
      <c r="BM306" s="213" t="s">
        <v>1143</v>
      </c>
    </row>
    <row r="307" s="2" customFormat="1" ht="16.5" customHeight="1">
      <c r="A307" s="34"/>
      <c r="B307" s="165"/>
      <c r="C307" s="201" t="s">
        <v>1144</v>
      </c>
      <c r="D307" s="201" t="s">
        <v>168</v>
      </c>
      <c r="E307" s="202" t="s">
        <v>1145</v>
      </c>
      <c r="F307" s="203" t="s">
        <v>1146</v>
      </c>
      <c r="G307" s="204" t="s">
        <v>284</v>
      </c>
      <c r="H307" s="205">
        <v>72</v>
      </c>
      <c r="I307" s="206"/>
      <c r="J307" s="207">
        <f>ROUND(I307*H307,2)</f>
        <v>0</v>
      </c>
      <c r="K307" s="208"/>
      <c r="L307" s="35"/>
      <c r="M307" s="209" t="s">
        <v>1</v>
      </c>
      <c r="N307" s="210" t="s">
        <v>46</v>
      </c>
      <c r="O307" s="78"/>
      <c r="P307" s="211">
        <f>O307*H307</f>
        <v>0</v>
      </c>
      <c r="Q307" s="211">
        <v>0</v>
      </c>
      <c r="R307" s="211">
        <f>Q307*H307</f>
        <v>0</v>
      </c>
      <c r="S307" s="211">
        <v>0</v>
      </c>
      <c r="T307" s="212">
        <f>S307*H307</f>
        <v>0</v>
      </c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R307" s="213" t="s">
        <v>172</v>
      </c>
      <c r="AT307" s="213" t="s">
        <v>168</v>
      </c>
      <c r="AU307" s="213" t="s">
        <v>93</v>
      </c>
      <c r="AY307" s="15" t="s">
        <v>166</v>
      </c>
      <c r="BE307" s="214">
        <f>IF(N307="základná",J307,0)</f>
        <v>0</v>
      </c>
      <c r="BF307" s="214">
        <f>IF(N307="znížená",J307,0)</f>
        <v>0</v>
      </c>
      <c r="BG307" s="214">
        <f>IF(N307="zákl. prenesená",J307,0)</f>
        <v>0</v>
      </c>
      <c r="BH307" s="214">
        <f>IF(N307="zníž. prenesená",J307,0)</f>
        <v>0</v>
      </c>
      <c r="BI307" s="214">
        <f>IF(N307="nulová",J307,0)</f>
        <v>0</v>
      </c>
      <c r="BJ307" s="15" t="s">
        <v>93</v>
      </c>
      <c r="BK307" s="214">
        <f>ROUND(I307*H307,2)</f>
        <v>0</v>
      </c>
      <c r="BL307" s="15" t="s">
        <v>172</v>
      </c>
      <c r="BM307" s="213" t="s">
        <v>1147</v>
      </c>
    </row>
    <row r="308" s="2" customFormat="1" ht="16.5" customHeight="1">
      <c r="A308" s="34"/>
      <c r="B308" s="165"/>
      <c r="C308" s="201" t="s">
        <v>1148</v>
      </c>
      <c r="D308" s="201" t="s">
        <v>168</v>
      </c>
      <c r="E308" s="202" t="s">
        <v>1149</v>
      </c>
      <c r="F308" s="203" t="s">
        <v>1150</v>
      </c>
      <c r="G308" s="204" t="s">
        <v>284</v>
      </c>
      <c r="H308" s="205">
        <v>91.280000000000001</v>
      </c>
      <c r="I308" s="206"/>
      <c r="J308" s="207">
        <f>ROUND(I308*H308,2)</f>
        <v>0</v>
      </c>
      <c r="K308" s="208"/>
      <c r="L308" s="35"/>
      <c r="M308" s="209" t="s">
        <v>1</v>
      </c>
      <c r="N308" s="210" t="s">
        <v>46</v>
      </c>
      <c r="O308" s="78"/>
      <c r="P308" s="211">
        <f>O308*H308</f>
        <v>0</v>
      </c>
      <c r="Q308" s="211">
        <v>0</v>
      </c>
      <c r="R308" s="211">
        <f>Q308*H308</f>
        <v>0</v>
      </c>
      <c r="S308" s="211">
        <v>0</v>
      </c>
      <c r="T308" s="212">
        <f>S308*H308</f>
        <v>0</v>
      </c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R308" s="213" t="s">
        <v>172</v>
      </c>
      <c r="AT308" s="213" t="s">
        <v>168</v>
      </c>
      <c r="AU308" s="213" t="s">
        <v>93</v>
      </c>
      <c r="AY308" s="15" t="s">
        <v>166</v>
      </c>
      <c r="BE308" s="214">
        <f>IF(N308="základná",J308,0)</f>
        <v>0</v>
      </c>
      <c r="BF308" s="214">
        <f>IF(N308="znížená",J308,0)</f>
        <v>0</v>
      </c>
      <c r="BG308" s="214">
        <f>IF(N308="zákl. prenesená",J308,0)</f>
        <v>0</v>
      </c>
      <c r="BH308" s="214">
        <f>IF(N308="zníž. prenesená",J308,0)</f>
        <v>0</v>
      </c>
      <c r="BI308" s="214">
        <f>IF(N308="nulová",J308,0)</f>
        <v>0</v>
      </c>
      <c r="BJ308" s="15" t="s">
        <v>93</v>
      </c>
      <c r="BK308" s="214">
        <f>ROUND(I308*H308,2)</f>
        <v>0</v>
      </c>
      <c r="BL308" s="15" t="s">
        <v>172</v>
      </c>
      <c r="BM308" s="213" t="s">
        <v>1151</v>
      </c>
    </row>
    <row r="309" s="2" customFormat="1" ht="16.5" customHeight="1">
      <c r="A309" s="34"/>
      <c r="B309" s="165"/>
      <c r="C309" s="201" t="s">
        <v>1152</v>
      </c>
      <c r="D309" s="201" t="s">
        <v>168</v>
      </c>
      <c r="E309" s="202" t="s">
        <v>1153</v>
      </c>
      <c r="F309" s="203" t="s">
        <v>1154</v>
      </c>
      <c r="G309" s="204" t="s">
        <v>284</v>
      </c>
      <c r="H309" s="205">
        <v>1048.2000000000001</v>
      </c>
      <c r="I309" s="206"/>
      <c r="J309" s="207">
        <f>ROUND(I309*H309,2)</f>
        <v>0</v>
      </c>
      <c r="K309" s="208"/>
      <c r="L309" s="35"/>
      <c r="M309" s="209" t="s">
        <v>1</v>
      </c>
      <c r="N309" s="210" t="s">
        <v>46</v>
      </c>
      <c r="O309" s="78"/>
      <c r="P309" s="211">
        <f>O309*H309</f>
        <v>0</v>
      </c>
      <c r="Q309" s="211">
        <v>0</v>
      </c>
      <c r="R309" s="211">
        <f>Q309*H309</f>
        <v>0</v>
      </c>
      <c r="S309" s="211">
        <v>0</v>
      </c>
      <c r="T309" s="212">
        <f>S309*H309</f>
        <v>0</v>
      </c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R309" s="213" t="s">
        <v>172</v>
      </c>
      <c r="AT309" s="213" t="s">
        <v>168</v>
      </c>
      <c r="AU309" s="213" t="s">
        <v>93</v>
      </c>
      <c r="AY309" s="15" t="s">
        <v>166</v>
      </c>
      <c r="BE309" s="214">
        <f>IF(N309="základná",J309,0)</f>
        <v>0</v>
      </c>
      <c r="BF309" s="214">
        <f>IF(N309="znížená",J309,0)</f>
        <v>0</v>
      </c>
      <c r="BG309" s="214">
        <f>IF(N309="zákl. prenesená",J309,0)</f>
        <v>0</v>
      </c>
      <c r="BH309" s="214">
        <f>IF(N309="zníž. prenesená",J309,0)</f>
        <v>0</v>
      </c>
      <c r="BI309" s="214">
        <f>IF(N309="nulová",J309,0)</f>
        <v>0</v>
      </c>
      <c r="BJ309" s="15" t="s">
        <v>93</v>
      </c>
      <c r="BK309" s="214">
        <f>ROUND(I309*H309,2)</f>
        <v>0</v>
      </c>
      <c r="BL309" s="15" t="s">
        <v>172</v>
      </c>
      <c r="BM309" s="213" t="s">
        <v>1155</v>
      </c>
    </row>
    <row r="310" s="2" customFormat="1" ht="24.15" customHeight="1">
      <c r="A310" s="34"/>
      <c r="B310" s="165"/>
      <c r="C310" s="201" t="s">
        <v>1156</v>
      </c>
      <c r="D310" s="201" t="s">
        <v>168</v>
      </c>
      <c r="E310" s="202" t="s">
        <v>1157</v>
      </c>
      <c r="F310" s="203" t="s">
        <v>1158</v>
      </c>
      <c r="G310" s="204" t="s">
        <v>205</v>
      </c>
      <c r="H310" s="205">
        <v>3.3300000000000001</v>
      </c>
      <c r="I310" s="206"/>
      <c r="J310" s="207">
        <f>ROUND(I310*H310,2)</f>
        <v>0</v>
      </c>
      <c r="K310" s="208"/>
      <c r="L310" s="35"/>
      <c r="M310" s="209" t="s">
        <v>1</v>
      </c>
      <c r="N310" s="210" t="s">
        <v>46</v>
      </c>
      <c r="O310" s="78"/>
      <c r="P310" s="211">
        <f>O310*H310</f>
        <v>0</v>
      </c>
      <c r="Q310" s="211">
        <v>2.3453369999999998</v>
      </c>
      <c r="R310" s="211">
        <f>Q310*H310</f>
        <v>7.8099722099999997</v>
      </c>
      <c r="S310" s="211">
        <v>0</v>
      </c>
      <c r="T310" s="212">
        <f>S310*H310</f>
        <v>0</v>
      </c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R310" s="213" t="s">
        <v>172</v>
      </c>
      <c r="AT310" s="213" t="s">
        <v>168</v>
      </c>
      <c r="AU310" s="213" t="s">
        <v>93</v>
      </c>
      <c r="AY310" s="15" t="s">
        <v>166</v>
      </c>
      <c r="BE310" s="214">
        <f>IF(N310="základná",J310,0)</f>
        <v>0</v>
      </c>
      <c r="BF310" s="214">
        <f>IF(N310="znížená",J310,0)</f>
        <v>0</v>
      </c>
      <c r="BG310" s="214">
        <f>IF(N310="zákl. prenesená",J310,0)</f>
        <v>0</v>
      </c>
      <c r="BH310" s="214">
        <f>IF(N310="zníž. prenesená",J310,0)</f>
        <v>0</v>
      </c>
      <c r="BI310" s="214">
        <f>IF(N310="nulová",J310,0)</f>
        <v>0</v>
      </c>
      <c r="BJ310" s="15" t="s">
        <v>93</v>
      </c>
      <c r="BK310" s="214">
        <f>ROUND(I310*H310,2)</f>
        <v>0</v>
      </c>
      <c r="BL310" s="15" t="s">
        <v>172</v>
      </c>
      <c r="BM310" s="213" t="s">
        <v>1159</v>
      </c>
    </row>
    <row r="311" s="2" customFormat="1" ht="16.5" customHeight="1">
      <c r="A311" s="34"/>
      <c r="B311" s="165"/>
      <c r="C311" s="201" t="s">
        <v>1160</v>
      </c>
      <c r="D311" s="201" t="s">
        <v>168</v>
      </c>
      <c r="E311" s="202" t="s">
        <v>1161</v>
      </c>
      <c r="F311" s="203" t="s">
        <v>1162</v>
      </c>
      <c r="G311" s="204" t="s">
        <v>171</v>
      </c>
      <c r="H311" s="205">
        <v>45</v>
      </c>
      <c r="I311" s="206"/>
      <c r="J311" s="207">
        <f>ROUND(I311*H311,2)</f>
        <v>0</v>
      </c>
      <c r="K311" s="208"/>
      <c r="L311" s="35"/>
      <c r="M311" s="209" t="s">
        <v>1</v>
      </c>
      <c r="N311" s="210" t="s">
        <v>46</v>
      </c>
      <c r="O311" s="78"/>
      <c r="P311" s="211">
        <f>O311*H311</f>
        <v>0</v>
      </c>
      <c r="Q311" s="211">
        <v>0.0033</v>
      </c>
      <c r="R311" s="211">
        <f>Q311*H311</f>
        <v>0.14849999999999999</v>
      </c>
      <c r="S311" s="211">
        <v>0</v>
      </c>
      <c r="T311" s="212">
        <f>S311*H311</f>
        <v>0</v>
      </c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  <c r="AR311" s="213" t="s">
        <v>172</v>
      </c>
      <c r="AT311" s="213" t="s">
        <v>168</v>
      </c>
      <c r="AU311" s="213" t="s">
        <v>93</v>
      </c>
      <c r="AY311" s="15" t="s">
        <v>166</v>
      </c>
      <c r="BE311" s="214">
        <f>IF(N311="základná",J311,0)</f>
        <v>0</v>
      </c>
      <c r="BF311" s="214">
        <f>IF(N311="znížená",J311,0)</f>
        <v>0</v>
      </c>
      <c r="BG311" s="214">
        <f>IF(N311="zákl. prenesená",J311,0)</f>
        <v>0</v>
      </c>
      <c r="BH311" s="214">
        <f>IF(N311="zníž. prenesená",J311,0)</f>
        <v>0</v>
      </c>
      <c r="BI311" s="214">
        <f>IF(N311="nulová",J311,0)</f>
        <v>0</v>
      </c>
      <c r="BJ311" s="15" t="s">
        <v>93</v>
      </c>
      <c r="BK311" s="214">
        <f>ROUND(I311*H311,2)</f>
        <v>0</v>
      </c>
      <c r="BL311" s="15" t="s">
        <v>172</v>
      </c>
      <c r="BM311" s="213" t="s">
        <v>1163</v>
      </c>
    </row>
    <row r="312" s="2" customFormat="1" ht="24.15" customHeight="1">
      <c r="A312" s="34"/>
      <c r="B312" s="165"/>
      <c r="C312" s="215" t="s">
        <v>1164</v>
      </c>
      <c r="D312" s="215" t="s">
        <v>259</v>
      </c>
      <c r="E312" s="216" t="s">
        <v>1165</v>
      </c>
      <c r="F312" s="217" t="s">
        <v>1166</v>
      </c>
      <c r="G312" s="218" t="s">
        <v>171</v>
      </c>
      <c r="H312" s="219">
        <v>14</v>
      </c>
      <c r="I312" s="220"/>
      <c r="J312" s="221">
        <f>ROUND(I312*H312,2)</f>
        <v>0</v>
      </c>
      <c r="K312" s="222"/>
      <c r="L312" s="223"/>
      <c r="M312" s="224" t="s">
        <v>1</v>
      </c>
      <c r="N312" s="225" t="s">
        <v>46</v>
      </c>
      <c r="O312" s="78"/>
      <c r="P312" s="211">
        <f>O312*H312</f>
        <v>0</v>
      </c>
      <c r="Q312" s="211">
        <v>0.64000000000000001</v>
      </c>
      <c r="R312" s="211">
        <f>Q312*H312</f>
        <v>8.9600000000000009</v>
      </c>
      <c r="S312" s="211">
        <v>0</v>
      </c>
      <c r="T312" s="212">
        <f>S312*H312</f>
        <v>0</v>
      </c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  <c r="AR312" s="213" t="s">
        <v>197</v>
      </c>
      <c r="AT312" s="213" t="s">
        <v>259</v>
      </c>
      <c r="AU312" s="213" t="s">
        <v>93</v>
      </c>
      <c r="AY312" s="15" t="s">
        <v>166</v>
      </c>
      <c r="BE312" s="214">
        <f>IF(N312="základná",J312,0)</f>
        <v>0</v>
      </c>
      <c r="BF312" s="214">
        <f>IF(N312="znížená",J312,0)</f>
        <v>0</v>
      </c>
      <c r="BG312" s="214">
        <f>IF(N312="zákl. prenesená",J312,0)</f>
        <v>0</v>
      </c>
      <c r="BH312" s="214">
        <f>IF(N312="zníž. prenesená",J312,0)</f>
        <v>0</v>
      </c>
      <c r="BI312" s="214">
        <f>IF(N312="nulová",J312,0)</f>
        <v>0</v>
      </c>
      <c r="BJ312" s="15" t="s">
        <v>93</v>
      </c>
      <c r="BK312" s="214">
        <f>ROUND(I312*H312,2)</f>
        <v>0</v>
      </c>
      <c r="BL312" s="15" t="s">
        <v>172</v>
      </c>
      <c r="BM312" s="213" t="s">
        <v>1167</v>
      </c>
    </row>
    <row r="313" s="2" customFormat="1" ht="24.15" customHeight="1">
      <c r="A313" s="34"/>
      <c r="B313" s="165"/>
      <c r="C313" s="215" t="s">
        <v>1168</v>
      </c>
      <c r="D313" s="215" t="s">
        <v>259</v>
      </c>
      <c r="E313" s="216" t="s">
        <v>1169</v>
      </c>
      <c r="F313" s="217" t="s">
        <v>1170</v>
      </c>
      <c r="G313" s="218" t="s">
        <v>171</v>
      </c>
      <c r="H313" s="219">
        <v>31</v>
      </c>
      <c r="I313" s="220"/>
      <c r="J313" s="221">
        <f>ROUND(I313*H313,2)</f>
        <v>0</v>
      </c>
      <c r="K313" s="222"/>
      <c r="L313" s="223"/>
      <c r="M313" s="224" t="s">
        <v>1</v>
      </c>
      <c r="N313" s="225" t="s">
        <v>46</v>
      </c>
      <c r="O313" s="78"/>
      <c r="P313" s="211">
        <f>O313*H313</f>
        <v>0</v>
      </c>
      <c r="Q313" s="211">
        <v>0.48799999999999999</v>
      </c>
      <c r="R313" s="211">
        <f>Q313*H313</f>
        <v>15.128</v>
      </c>
      <c r="S313" s="211">
        <v>0</v>
      </c>
      <c r="T313" s="212">
        <f>S313*H313</f>
        <v>0</v>
      </c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  <c r="AR313" s="213" t="s">
        <v>197</v>
      </c>
      <c r="AT313" s="213" t="s">
        <v>259</v>
      </c>
      <c r="AU313" s="213" t="s">
        <v>93</v>
      </c>
      <c r="AY313" s="15" t="s">
        <v>166</v>
      </c>
      <c r="BE313" s="214">
        <f>IF(N313="základná",J313,0)</f>
        <v>0</v>
      </c>
      <c r="BF313" s="214">
        <f>IF(N313="znížená",J313,0)</f>
        <v>0</v>
      </c>
      <c r="BG313" s="214">
        <f>IF(N313="zákl. prenesená",J313,0)</f>
        <v>0</v>
      </c>
      <c r="BH313" s="214">
        <f>IF(N313="zníž. prenesená",J313,0)</f>
        <v>0</v>
      </c>
      <c r="BI313" s="214">
        <f>IF(N313="nulová",J313,0)</f>
        <v>0</v>
      </c>
      <c r="BJ313" s="15" t="s">
        <v>93</v>
      </c>
      <c r="BK313" s="214">
        <f>ROUND(I313*H313,2)</f>
        <v>0</v>
      </c>
      <c r="BL313" s="15" t="s">
        <v>172</v>
      </c>
      <c r="BM313" s="213" t="s">
        <v>1171</v>
      </c>
    </row>
    <row r="314" s="2" customFormat="1" ht="16.5" customHeight="1">
      <c r="A314" s="34"/>
      <c r="B314" s="165"/>
      <c r="C314" s="215" t="s">
        <v>1172</v>
      </c>
      <c r="D314" s="215" t="s">
        <v>259</v>
      </c>
      <c r="E314" s="216" t="s">
        <v>1173</v>
      </c>
      <c r="F314" s="217" t="s">
        <v>1174</v>
      </c>
      <c r="G314" s="218" t="s">
        <v>171</v>
      </c>
      <c r="H314" s="219">
        <v>41</v>
      </c>
      <c r="I314" s="220"/>
      <c r="J314" s="221">
        <f>ROUND(I314*H314,2)</f>
        <v>0</v>
      </c>
      <c r="K314" s="222"/>
      <c r="L314" s="223"/>
      <c r="M314" s="224" t="s">
        <v>1</v>
      </c>
      <c r="N314" s="225" t="s">
        <v>46</v>
      </c>
      <c r="O314" s="78"/>
      <c r="P314" s="211">
        <f>O314*H314</f>
        <v>0</v>
      </c>
      <c r="Q314" s="211">
        <v>1.4930000000000001</v>
      </c>
      <c r="R314" s="211">
        <f>Q314*H314</f>
        <v>61.213000000000001</v>
      </c>
      <c r="S314" s="211">
        <v>0</v>
      </c>
      <c r="T314" s="212">
        <f>S314*H314</f>
        <v>0</v>
      </c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  <c r="AR314" s="213" t="s">
        <v>197</v>
      </c>
      <c r="AT314" s="213" t="s">
        <v>259</v>
      </c>
      <c r="AU314" s="213" t="s">
        <v>93</v>
      </c>
      <c r="AY314" s="15" t="s">
        <v>166</v>
      </c>
      <c r="BE314" s="214">
        <f>IF(N314="základná",J314,0)</f>
        <v>0</v>
      </c>
      <c r="BF314" s="214">
        <f>IF(N314="znížená",J314,0)</f>
        <v>0</v>
      </c>
      <c r="BG314" s="214">
        <f>IF(N314="zákl. prenesená",J314,0)</f>
        <v>0</v>
      </c>
      <c r="BH314" s="214">
        <f>IF(N314="zníž. prenesená",J314,0)</f>
        <v>0</v>
      </c>
      <c r="BI314" s="214">
        <f>IF(N314="nulová",J314,0)</f>
        <v>0</v>
      </c>
      <c r="BJ314" s="15" t="s">
        <v>93</v>
      </c>
      <c r="BK314" s="214">
        <f>ROUND(I314*H314,2)</f>
        <v>0</v>
      </c>
      <c r="BL314" s="15" t="s">
        <v>172</v>
      </c>
      <c r="BM314" s="213" t="s">
        <v>1175</v>
      </c>
    </row>
    <row r="315" s="2" customFormat="1" ht="21.75" customHeight="1">
      <c r="A315" s="34"/>
      <c r="B315" s="165"/>
      <c r="C315" s="215" t="s">
        <v>1176</v>
      </c>
      <c r="D315" s="215" t="s">
        <v>259</v>
      </c>
      <c r="E315" s="216" t="s">
        <v>1177</v>
      </c>
      <c r="F315" s="217" t="s">
        <v>1178</v>
      </c>
      <c r="G315" s="218" t="s">
        <v>171</v>
      </c>
      <c r="H315" s="219">
        <v>4</v>
      </c>
      <c r="I315" s="220"/>
      <c r="J315" s="221">
        <f>ROUND(I315*H315,2)</f>
        <v>0</v>
      </c>
      <c r="K315" s="222"/>
      <c r="L315" s="223"/>
      <c r="M315" s="224" t="s">
        <v>1</v>
      </c>
      <c r="N315" s="225" t="s">
        <v>46</v>
      </c>
      <c r="O315" s="78"/>
      <c r="P315" s="211">
        <f>O315*H315</f>
        <v>0</v>
      </c>
      <c r="Q315" s="211">
        <v>1.3620000000000001</v>
      </c>
      <c r="R315" s="211">
        <f>Q315*H315</f>
        <v>5.4480000000000004</v>
      </c>
      <c r="S315" s="211">
        <v>0</v>
      </c>
      <c r="T315" s="212">
        <f>S315*H315</f>
        <v>0</v>
      </c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  <c r="AR315" s="213" t="s">
        <v>197</v>
      </c>
      <c r="AT315" s="213" t="s">
        <v>259</v>
      </c>
      <c r="AU315" s="213" t="s">
        <v>93</v>
      </c>
      <c r="AY315" s="15" t="s">
        <v>166</v>
      </c>
      <c r="BE315" s="214">
        <f>IF(N315="základná",J315,0)</f>
        <v>0</v>
      </c>
      <c r="BF315" s="214">
        <f>IF(N315="znížená",J315,0)</f>
        <v>0</v>
      </c>
      <c r="BG315" s="214">
        <f>IF(N315="zákl. prenesená",J315,0)</f>
        <v>0</v>
      </c>
      <c r="BH315" s="214">
        <f>IF(N315="zníž. prenesená",J315,0)</f>
        <v>0</v>
      </c>
      <c r="BI315" s="214">
        <f>IF(N315="nulová",J315,0)</f>
        <v>0</v>
      </c>
      <c r="BJ315" s="15" t="s">
        <v>93</v>
      </c>
      <c r="BK315" s="214">
        <f>ROUND(I315*H315,2)</f>
        <v>0</v>
      </c>
      <c r="BL315" s="15" t="s">
        <v>172</v>
      </c>
      <c r="BM315" s="213" t="s">
        <v>1179</v>
      </c>
    </row>
    <row r="316" s="2" customFormat="1" ht="24.15" customHeight="1">
      <c r="A316" s="34"/>
      <c r="B316" s="165"/>
      <c r="C316" s="215" t="s">
        <v>1180</v>
      </c>
      <c r="D316" s="215" t="s">
        <v>259</v>
      </c>
      <c r="E316" s="216" t="s">
        <v>1181</v>
      </c>
      <c r="F316" s="217" t="s">
        <v>1182</v>
      </c>
      <c r="G316" s="218" t="s">
        <v>171</v>
      </c>
      <c r="H316" s="219">
        <v>25</v>
      </c>
      <c r="I316" s="220"/>
      <c r="J316" s="221">
        <f>ROUND(I316*H316,2)</f>
        <v>0</v>
      </c>
      <c r="K316" s="222"/>
      <c r="L316" s="223"/>
      <c r="M316" s="224" t="s">
        <v>1</v>
      </c>
      <c r="N316" s="225" t="s">
        <v>46</v>
      </c>
      <c r="O316" s="78"/>
      <c r="P316" s="211">
        <f>O316*H316</f>
        <v>0</v>
      </c>
      <c r="Q316" s="211">
        <v>1.006</v>
      </c>
      <c r="R316" s="211">
        <f>Q316*H316</f>
        <v>25.149999999999999</v>
      </c>
      <c r="S316" s="211">
        <v>0</v>
      </c>
      <c r="T316" s="212">
        <f>S316*H316</f>
        <v>0</v>
      </c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R316" s="213" t="s">
        <v>197</v>
      </c>
      <c r="AT316" s="213" t="s">
        <v>259</v>
      </c>
      <c r="AU316" s="213" t="s">
        <v>93</v>
      </c>
      <c r="AY316" s="15" t="s">
        <v>166</v>
      </c>
      <c r="BE316" s="214">
        <f>IF(N316="základná",J316,0)</f>
        <v>0</v>
      </c>
      <c r="BF316" s="214">
        <f>IF(N316="znížená",J316,0)</f>
        <v>0</v>
      </c>
      <c r="BG316" s="214">
        <f>IF(N316="zákl. prenesená",J316,0)</f>
        <v>0</v>
      </c>
      <c r="BH316" s="214">
        <f>IF(N316="zníž. prenesená",J316,0)</f>
        <v>0</v>
      </c>
      <c r="BI316" s="214">
        <f>IF(N316="nulová",J316,0)</f>
        <v>0</v>
      </c>
      <c r="BJ316" s="15" t="s">
        <v>93</v>
      </c>
      <c r="BK316" s="214">
        <f>ROUND(I316*H316,2)</f>
        <v>0</v>
      </c>
      <c r="BL316" s="15" t="s">
        <v>172</v>
      </c>
      <c r="BM316" s="213" t="s">
        <v>1183</v>
      </c>
    </row>
    <row r="317" s="2" customFormat="1" ht="16.5" customHeight="1">
      <c r="A317" s="34"/>
      <c r="B317" s="165"/>
      <c r="C317" s="215" t="s">
        <v>1184</v>
      </c>
      <c r="D317" s="215" t="s">
        <v>259</v>
      </c>
      <c r="E317" s="216" t="s">
        <v>1185</v>
      </c>
      <c r="F317" s="217" t="s">
        <v>1186</v>
      </c>
      <c r="G317" s="218" t="s">
        <v>171</v>
      </c>
      <c r="H317" s="219">
        <v>10</v>
      </c>
      <c r="I317" s="220"/>
      <c r="J317" s="221">
        <f>ROUND(I317*H317,2)</f>
        <v>0</v>
      </c>
      <c r="K317" s="222"/>
      <c r="L317" s="223"/>
      <c r="M317" s="224" t="s">
        <v>1</v>
      </c>
      <c r="N317" s="225" t="s">
        <v>46</v>
      </c>
      <c r="O317" s="78"/>
      <c r="P317" s="211">
        <f>O317*H317</f>
        <v>0</v>
      </c>
      <c r="Q317" s="211">
        <v>0.73199999999999998</v>
      </c>
      <c r="R317" s="211">
        <f>Q317*H317</f>
        <v>7.3200000000000003</v>
      </c>
      <c r="S317" s="211">
        <v>0</v>
      </c>
      <c r="T317" s="212">
        <f>S317*H317</f>
        <v>0</v>
      </c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  <c r="AR317" s="213" t="s">
        <v>197</v>
      </c>
      <c r="AT317" s="213" t="s">
        <v>259</v>
      </c>
      <c r="AU317" s="213" t="s">
        <v>93</v>
      </c>
      <c r="AY317" s="15" t="s">
        <v>166</v>
      </c>
      <c r="BE317" s="214">
        <f>IF(N317="základná",J317,0)</f>
        <v>0</v>
      </c>
      <c r="BF317" s="214">
        <f>IF(N317="znížená",J317,0)</f>
        <v>0</v>
      </c>
      <c r="BG317" s="214">
        <f>IF(N317="zákl. prenesená",J317,0)</f>
        <v>0</v>
      </c>
      <c r="BH317" s="214">
        <f>IF(N317="zníž. prenesená",J317,0)</f>
        <v>0</v>
      </c>
      <c r="BI317" s="214">
        <f>IF(N317="nulová",J317,0)</f>
        <v>0</v>
      </c>
      <c r="BJ317" s="15" t="s">
        <v>93</v>
      </c>
      <c r="BK317" s="214">
        <f>ROUND(I317*H317,2)</f>
        <v>0</v>
      </c>
      <c r="BL317" s="15" t="s">
        <v>172</v>
      </c>
      <c r="BM317" s="213" t="s">
        <v>1187</v>
      </c>
    </row>
    <row r="318" s="2" customFormat="1" ht="16.5" customHeight="1">
      <c r="A318" s="34"/>
      <c r="B318" s="165"/>
      <c r="C318" s="215" t="s">
        <v>1188</v>
      </c>
      <c r="D318" s="215" t="s">
        <v>259</v>
      </c>
      <c r="E318" s="216" t="s">
        <v>1189</v>
      </c>
      <c r="F318" s="217" t="s">
        <v>1190</v>
      </c>
      <c r="G318" s="218" t="s">
        <v>171</v>
      </c>
      <c r="H318" s="219">
        <v>8</v>
      </c>
      <c r="I318" s="220"/>
      <c r="J318" s="221">
        <f>ROUND(I318*H318,2)</f>
        <v>0</v>
      </c>
      <c r="K318" s="222"/>
      <c r="L318" s="223"/>
      <c r="M318" s="224" t="s">
        <v>1</v>
      </c>
      <c r="N318" s="225" t="s">
        <v>46</v>
      </c>
      <c r="O318" s="78"/>
      <c r="P318" s="211">
        <f>O318*H318</f>
        <v>0</v>
      </c>
      <c r="Q318" s="211">
        <v>0.247</v>
      </c>
      <c r="R318" s="211">
        <f>Q318*H318</f>
        <v>1.976</v>
      </c>
      <c r="S318" s="211">
        <v>0</v>
      </c>
      <c r="T318" s="212">
        <f>S318*H318</f>
        <v>0</v>
      </c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  <c r="AR318" s="213" t="s">
        <v>197</v>
      </c>
      <c r="AT318" s="213" t="s">
        <v>259</v>
      </c>
      <c r="AU318" s="213" t="s">
        <v>93</v>
      </c>
      <c r="AY318" s="15" t="s">
        <v>166</v>
      </c>
      <c r="BE318" s="214">
        <f>IF(N318="základná",J318,0)</f>
        <v>0</v>
      </c>
      <c r="BF318" s="214">
        <f>IF(N318="znížená",J318,0)</f>
        <v>0</v>
      </c>
      <c r="BG318" s="214">
        <f>IF(N318="zákl. prenesená",J318,0)</f>
        <v>0</v>
      </c>
      <c r="BH318" s="214">
        <f>IF(N318="zníž. prenesená",J318,0)</f>
        <v>0</v>
      </c>
      <c r="BI318" s="214">
        <f>IF(N318="nulová",J318,0)</f>
        <v>0</v>
      </c>
      <c r="BJ318" s="15" t="s">
        <v>93</v>
      </c>
      <c r="BK318" s="214">
        <f>ROUND(I318*H318,2)</f>
        <v>0</v>
      </c>
      <c r="BL318" s="15" t="s">
        <v>172</v>
      </c>
      <c r="BM318" s="213" t="s">
        <v>1191</v>
      </c>
    </row>
    <row r="319" s="2" customFormat="1" ht="16.5" customHeight="1">
      <c r="A319" s="34"/>
      <c r="B319" s="165"/>
      <c r="C319" s="215" t="s">
        <v>1192</v>
      </c>
      <c r="D319" s="215" t="s">
        <v>259</v>
      </c>
      <c r="E319" s="216" t="s">
        <v>1193</v>
      </c>
      <c r="F319" s="217" t="s">
        <v>1194</v>
      </c>
      <c r="G319" s="218" t="s">
        <v>171</v>
      </c>
      <c r="H319" s="219">
        <v>27</v>
      </c>
      <c r="I319" s="220"/>
      <c r="J319" s="221">
        <f>ROUND(I319*H319,2)</f>
        <v>0</v>
      </c>
      <c r="K319" s="222"/>
      <c r="L319" s="223"/>
      <c r="M319" s="224" t="s">
        <v>1</v>
      </c>
      <c r="N319" s="225" t="s">
        <v>46</v>
      </c>
      <c r="O319" s="78"/>
      <c r="P319" s="211">
        <f>O319*H319</f>
        <v>0</v>
      </c>
      <c r="Q319" s="211">
        <v>0.17799999999999999</v>
      </c>
      <c r="R319" s="211">
        <f>Q319*H319</f>
        <v>4.806</v>
      </c>
      <c r="S319" s="211">
        <v>0</v>
      </c>
      <c r="T319" s="212">
        <f>S319*H319</f>
        <v>0</v>
      </c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R319" s="213" t="s">
        <v>197</v>
      </c>
      <c r="AT319" s="213" t="s">
        <v>259</v>
      </c>
      <c r="AU319" s="213" t="s">
        <v>93</v>
      </c>
      <c r="AY319" s="15" t="s">
        <v>166</v>
      </c>
      <c r="BE319" s="214">
        <f>IF(N319="základná",J319,0)</f>
        <v>0</v>
      </c>
      <c r="BF319" s="214">
        <f>IF(N319="znížená",J319,0)</f>
        <v>0</v>
      </c>
      <c r="BG319" s="214">
        <f>IF(N319="zákl. prenesená",J319,0)</f>
        <v>0</v>
      </c>
      <c r="BH319" s="214">
        <f>IF(N319="zníž. prenesená",J319,0)</f>
        <v>0</v>
      </c>
      <c r="BI319" s="214">
        <f>IF(N319="nulová",J319,0)</f>
        <v>0</v>
      </c>
      <c r="BJ319" s="15" t="s">
        <v>93</v>
      </c>
      <c r="BK319" s="214">
        <f>ROUND(I319*H319,2)</f>
        <v>0</v>
      </c>
      <c r="BL319" s="15" t="s">
        <v>172</v>
      </c>
      <c r="BM319" s="213" t="s">
        <v>1195</v>
      </c>
    </row>
    <row r="320" s="2" customFormat="1" ht="16.5" customHeight="1">
      <c r="A320" s="34"/>
      <c r="B320" s="165"/>
      <c r="C320" s="215" t="s">
        <v>1196</v>
      </c>
      <c r="D320" s="215" t="s">
        <v>259</v>
      </c>
      <c r="E320" s="216" t="s">
        <v>1197</v>
      </c>
      <c r="F320" s="217" t="s">
        <v>1198</v>
      </c>
      <c r="G320" s="218" t="s">
        <v>171</v>
      </c>
      <c r="H320" s="219">
        <v>8</v>
      </c>
      <c r="I320" s="220"/>
      <c r="J320" s="221">
        <f>ROUND(I320*H320,2)</f>
        <v>0</v>
      </c>
      <c r="K320" s="222"/>
      <c r="L320" s="223"/>
      <c r="M320" s="224" t="s">
        <v>1</v>
      </c>
      <c r="N320" s="225" t="s">
        <v>46</v>
      </c>
      <c r="O320" s="78"/>
      <c r="P320" s="211">
        <f>O320*H320</f>
        <v>0</v>
      </c>
      <c r="Q320" s="211">
        <v>0.5</v>
      </c>
      <c r="R320" s="211">
        <f>Q320*H320</f>
        <v>4</v>
      </c>
      <c r="S320" s="211">
        <v>0</v>
      </c>
      <c r="T320" s="212">
        <f>S320*H320</f>
        <v>0</v>
      </c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  <c r="AR320" s="213" t="s">
        <v>197</v>
      </c>
      <c r="AT320" s="213" t="s">
        <v>259</v>
      </c>
      <c r="AU320" s="213" t="s">
        <v>93</v>
      </c>
      <c r="AY320" s="15" t="s">
        <v>166</v>
      </c>
      <c r="BE320" s="214">
        <f>IF(N320="základná",J320,0)</f>
        <v>0</v>
      </c>
      <c r="BF320" s="214">
        <f>IF(N320="znížená",J320,0)</f>
        <v>0</v>
      </c>
      <c r="BG320" s="214">
        <f>IF(N320="zákl. prenesená",J320,0)</f>
        <v>0</v>
      </c>
      <c r="BH320" s="214">
        <f>IF(N320="zníž. prenesená",J320,0)</f>
        <v>0</v>
      </c>
      <c r="BI320" s="214">
        <f>IF(N320="nulová",J320,0)</f>
        <v>0</v>
      </c>
      <c r="BJ320" s="15" t="s">
        <v>93</v>
      </c>
      <c r="BK320" s="214">
        <f>ROUND(I320*H320,2)</f>
        <v>0</v>
      </c>
      <c r="BL320" s="15" t="s">
        <v>172</v>
      </c>
      <c r="BM320" s="213" t="s">
        <v>1199</v>
      </c>
    </row>
    <row r="321" s="2" customFormat="1" ht="16.5" customHeight="1">
      <c r="A321" s="34"/>
      <c r="B321" s="165"/>
      <c r="C321" s="215" t="s">
        <v>1200</v>
      </c>
      <c r="D321" s="215" t="s">
        <v>259</v>
      </c>
      <c r="E321" s="216" t="s">
        <v>1201</v>
      </c>
      <c r="F321" s="217" t="s">
        <v>1202</v>
      </c>
      <c r="G321" s="218" t="s">
        <v>171</v>
      </c>
      <c r="H321" s="219">
        <v>12</v>
      </c>
      <c r="I321" s="220"/>
      <c r="J321" s="221">
        <f>ROUND(I321*H321,2)</f>
        <v>0</v>
      </c>
      <c r="K321" s="222"/>
      <c r="L321" s="223"/>
      <c r="M321" s="224" t="s">
        <v>1</v>
      </c>
      <c r="N321" s="225" t="s">
        <v>46</v>
      </c>
      <c r="O321" s="78"/>
      <c r="P321" s="211">
        <f>O321*H321</f>
        <v>0</v>
      </c>
      <c r="Q321" s="211">
        <v>0.36299999999999999</v>
      </c>
      <c r="R321" s="211">
        <f>Q321*H321</f>
        <v>4.3559999999999999</v>
      </c>
      <c r="S321" s="211">
        <v>0</v>
      </c>
      <c r="T321" s="212">
        <f>S321*H321</f>
        <v>0</v>
      </c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  <c r="AR321" s="213" t="s">
        <v>197</v>
      </c>
      <c r="AT321" s="213" t="s">
        <v>259</v>
      </c>
      <c r="AU321" s="213" t="s">
        <v>93</v>
      </c>
      <c r="AY321" s="15" t="s">
        <v>166</v>
      </c>
      <c r="BE321" s="214">
        <f>IF(N321="základná",J321,0)</f>
        <v>0</v>
      </c>
      <c r="BF321" s="214">
        <f>IF(N321="znížená",J321,0)</f>
        <v>0</v>
      </c>
      <c r="BG321" s="214">
        <f>IF(N321="zákl. prenesená",J321,0)</f>
        <v>0</v>
      </c>
      <c r="BH321" s="214">
        <f>IF(N321="zníž. prenesená",J321,0)</f>
        <v>0</v>
      </c>
      <c r="BI321" s="214">
        <f>IF(N321="nulová",J321,0)</f>
        <v>0</v>
      </c>
      <c r="BJ321" s="15" t="s">
        <v>93</v>
      </c>
      <c r="BK321" s="214">
        <f>ROUND(I321*H321,2)</f>
        <v>0</v>
      </c>
      <c r="BL321" s="15" t="s">
        <v>172</v>
      </c>
      <c r="BM321" s="213" t="s">
        <v>1203</v>
      </c>
    </row>
    <row r="322" s="2" customFormat="1" ht="16.5" customHeight="1">
      <c r="A322" s="34"/>
      <c r="B322" s="165"/>
      <c r="C322" s="215" t="s">
        <v>1204</v>
      </c>
      <c r="D322" s="235" t="s">
        <v>259</v>
      </c>
      <c r="E322" s="216" t="s">
        <v>1205</v>
      </c>
      <c r="F322" s="217" t="s">
        <v>1206</v>
      </c>
      <c r="G322" s="218" t="s">
        <v>171</v>
      </c>
      <c r="H322" s="219">
        <v>135</v>
      </c>
      <c r="I322" s="220"/>
      <c r="J322" s="221">
        <f>ROUND(I322*H322,2)</f>
        <v>0</v>
      </c>
      <c r="K322" s="222"/>
      <c r="L322" s="223"/>
      <c r="M322" s="224" t="s">
        <v>1</v>
      </c>
      <c r="N322" s="225" t="s">
        <v>46</v>
      </c>
      <c r="O322" s="78"/>
      <c r="P322" s="211">
        <f>O322*H322</f>
        <v>0</v>
      </c>
      <c r="Q322" s="211">
        <v>0</v>
      </c>
      <c r="R322" s="211">
        <f>Q322*H322</f>
        <v>0</v>
      </c>
      <c r="S322" s="211">
        <v>0</v>
      </c>
      <c r="T322" s="212">
        <f>S322*H322</f>
        <v>0</v>
      </c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  <c r="AR322" s="213" t="s">
        <v>197</v>
      </c>
      <c r="AT322" s="213" t="s">
        <v>259</v>
      </c>
      <c r="AU322" s="213" t="s">
        <v>93</v>
      </c>
      <c r="AY322" s="15" t="s">
        <v>166</v>
      </c>
      <c r="BE322" s="214">
        <f>IF(N322="základná",J322,0)</f>
        <v>0</v>
      </c>
      <c r="BF322" s="214">
        <f>IF(N322="znížená",J322,0)</f>
        <v>0</v>
      </c>
      <c r="BG322" s="214">
        <f>IF(N322="zákl. prenesená",J322,0)</f>
        <v>0</v>
      </c>
      <c r="BH322" s="214">
        <f>IF(N322="zníž. prenesená",J322,0)</f>
        <v>0</v>
      </c>
      <c r="BI322" s="214">
        <f>IF(N322="nulová",J322,0)</f>
        <v>0</v>
      </c>
      <c r="BJ322" s="15" t="s">
        <v>93</v>
      </c>
      <c r="BK322" s="214">
        <f>ROUND(I322*H322,2)</f>
        <v>0</v>
      </c>
      <c r="BL322" s="15" t="s">
        <v>172</v>
      </c>
      <c r="BM322" s="213" t="s">
        <v>1207</v>
      </c>
    </row>
    <row r="323" s="2" customFormat="1" ht="16.5" customHeight="1">
      <c r="A323" s="34"/>
      <c r="B323" s="165"/>
      <c r="C323" s="215" t="s">
        <v>1208</v>
      </c>
      <c r="D323" s="215" t="s">
        <v>259</v>
      </c>
      <c r="E323" s="216" t="s">
        <v>1209</v>
      </c>
      <c r="F323" s="217" t="s">
        <v>1210</v>
      </c>
      <c r="G323" s="218" t="s">
        <v>171</v>
      </c>
      <c r="H323" s="219">
        <v>12</v>
      </c>
      <c r="I323" s="220"/>
      <c r="J323" s="221">
        <f>ROUND(I323*H323,2)</f>
        <v>0</v>
      </c>
      <c r="K323" s="222"/>
      <c r="L323" s="223"/>
      <c r="M323" s="224" t="s">
        <v>1</v>
      </c>
      <c r="N323" s="225" t="s">
        <v>46</v>
      </c>
      <c r="O323" s="78"/>
      <c r="P323" s="211">
        <f>O323*H323</f>
        <v>0</v>
      </c>
      <c r="Q323" s="211">
        <v>0.067000000000000004</v>
      </c>
      <c r="R323" s="211">
        <f>Q323*H323</f>
        <v>0.80400000000000005</v>
      </c>
      <c r="S323" s="211">
        <v>0</v>
      </c>
      <c r="T323" s="212">
        <f>S323*H323</f>
        <v>0</v>
      </c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  <c r="AR323" s="213" t="s">
        <v>197</v>
      </c>
      <c r="AT323" s="213" t="s">
        <v>259</v>
      </c>
      <c r="AU323" s="213" t="s">
        <v>93</v>
      </c>
      <c r="AY323" s="15" t="s">
        <v>166</v>
      </c>
      <c r="BE323" s="214">
        <f>IF(N323="základná",J323,0)</f>
        <v>0</v>
      </c>
      <c r="BF323" s="214">
        <f>IF(N323="znížená",J323,0)</f>
        <v>0</v>
      </c>
      <c r="BG323" s="214">
        <f>IF(N323="zákl. prenesená",J323,0)</f>
        <v>0</v>
      </c>
      <c r="BH323" s="214">
        <f>IF(N323="zníž. prenesená",J323,0)</f>
        <v>0</v>
      </c>
      <c r="BI323" s="214">
        <f>IF(N323="nulová",J323,0)</f>
        <v>0</v>
      </c>
      <c r="BJ323" s="15" t="s">
        <v>93</v>
      </c>
      <c r="BK323" s="214">
        <f>ROUND(I323*H323,2)</f>
        <v>0</v>
      </c>
      <c r="BL323" s="15" t="s">
        <v>172</v>
      </c>
      <c r="BM323" s="213" t="s">
        <v>1211</v>
      </c>
    </row>
    <row r="324" s="2" customFormat="1" ht="16.5" customHeight="1">
      <c r="A324" s="34"/>
      <c r="B324" s="165"/>
      <c r="C324" s="215" t="s">
        <v>1212</v>
      </c>
      <c r="D324" s="215" t="s">
        <v>259</v>
      </c>
      <c r="E324" s="216" t="s">
        <v>1213</v>
      </c>
      <c r="F324" s="217" t="s">
        <v>1214</v>
      </c>
      <c r="G324" s="218" t="s">
        <v>171</v>
      </c>
      <c r="H324" s="219">
        <v>31</v>
      </c>
      <c r="I324" s="220"/>
      <c r="J324" s="221">
        <f>ROUND(I324*H324,2)</f>
        <v>0</v>
      </c>
      <c r="K324" s="222"/>
      <c r="L324" s="223"/>
      <c r="M324" s="224" t="s">
        <v>1</v>
      </c>
      <c r="N324" s="225" t="s">
        <v>46</v>
      </c>
      <c r="O324" s="78"/>
      <c r="P324" s="211">
        <f>O324*H324</f>
        <v>0</v>
      </c>
      <c r="Q324" s="211">
        <v>0.080000000000000002</v>
      </c>
      <c r="R324" s="211">
        <f>Q324*H324</f>
        <v>2.48</v>
      </c>
      <c r="S324" s="211">
        <v>0</v>
      </c>
      <c r="T324" s="212">
        <f>S324*H324</f>
        <v>0</v>
      </c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  <c r="AR324" s="213" t="s">
        <v>197</v>
      </c>
      <c r="AT324" s="213" t="s">
        <v>259</v>
      </c>
      <c r="AU324" s="213" t="s">
        <v>93</v>
      </c>
      <c r="AY324" s="15" t="s">
        <v>166</v>
      </c>
      <c r="BE324" s="214">
        <f>IF(N324="základná",J324,0)</f>
        <v>0</v>
      </c>
      <c r="BF324" s="214">
        <f>IF(N324="znížená",J324,0)</f>
        <v>0</v>
      </c>
      <c r="BG324" s="214">
        <f>IF(N324="zákl. prenesená",J324,0)</f>
        <v>0</v>
      </c>
      <c r="BH324" s="214">
        <f>IF(N324="zníž. prenesená",J324,0)</f>
        <v>0</v>
      </c>
      <c r="BI324" s="214">
        <f>IF(N324="nulová",J324,0)</f>
        <v>0</v>
      </c>
      <c r="BJ324" s="15" t="s">
        <v>93</v>
      </c>
      <c r="BK324" s="214">
        <f>ROUND(I324*H324,2)</f>
        <v>0</v>
      </c>
      <c r="BL324" s="15" t="s">
        <v>172</v>
      </c>
      <c r="BM324" s="213" t="s">
        <v>1215</v>
      </c>
    </row>
    <row r="325" s="2" customFormat="1" ht="16.5" customHeight="1">
      <c r="A325" s="34"/>
      <c r="B325" s="165"/>
      <c r="C325" s="215" t="s">
        <v>1216</v>
      </c>
      <c r="D325" s="215" t="s">
        <v>259</v>
      </c>
      <c r="E325" s="216" t="s">
        <v>1217</v>
      </c>
      <c r="F325" s="217" t="s">
        <v>1218</v>
      </c>
      <c r="G325" s="218" t="s">
        <v>171</v>
      </c>
      <c r="H325" s="219">
        <v>10</v>
      </c>
      <c r="I325" s="220"/>
      <c r="J325" s="221">
        <f>ROUND(I325*H325,2)</f>
        <v>0</v>
      </c>
      <c r="K325" s="222"/>
      <c r="L325" s="223"/>
      <c r="M325" s="224" t="s">
        <v>1</v>
      </c>
      <c r="N325" s="225" t="s">
        <v>46</v>
      </c>
      <c r="O325" s="78"/>
      <c r="P325" s="211">
        <f>O325*H325</f>
        <v>0</v>
      </c>
      <c r="Q325" s="211">
        <v>0.027</v>
      </c>
      <c r="R325" s="211">
        <f>Q325*H325</f>
        <v>0.27000000000000002</v>
      </c>
      <c r="S325" s="211">
        <v>0</v>
      </c>
      <c r="T325" s="212">
        <f>S325*H325</f>
        <v>0</v>
      </c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  <c r="AR325" s="213" t="s">
        <v>197</v>
      </c>
      <c r="AT325" s="213" t="s">
        <v>259</v>
      </c>
      <c r="AU325" s="213" t="s">
        <v>93</v>
      </c>
      <c r="AY325" s="15" t="s">
        <v>166</v>
      </c>
      <c r="BE325" s="214">
        <f>IF(N325="základná",J325,0)</f>
        <v>0</v>
      </c>
      <c r="BF325" s="214">
        <f>IF(N325="znížená",J325,0)</f>
        <v>0</v>
      </c>
      <c r="BG325" s="214">
        <f>IF(N325="zákl. prenesená",J325,0)</f>
        <v>0</v>
      </c>
      <c r="BH325" s="214">
        <f>IF(N325="zníž. prenesená",J325,0)</f>
        <v>0</v>
      </c>
      <c r="BI325" s="214">
        <f>IF(N325="nulová",J325,0)</f>
        <v>0</v>
      </c>
      <c r="BJ325" s="15" t="s">
        <v>93</v>
      </c>
      <c r="BK325" s="214">
        <f>ROUND(I325*H325,2)</f>
        <v>0</v>
      </c>
      <c r="BL325" s="15" t="s">
        <v>172</v>
      </c>
      <c r="BM325" s="213" t="s">
        <v>1219</v>
      </c>
    </row>
    <row r="326" s="2" customFormat="1" ht="16.5" customHeight="1">
      <c r="A326" s="34"/>
      <c r="B326" s="165"/>
      <c r="C326" s="215" t="s">
        <v>1220</v>
      </c>
      <c r="D326" s="215" t="s">
        <v>259</v>
      </c>
      <c r="E326" s="216" t="s">
        <v>1221</v>
      </c>
      <c r="F326" s="217" t="s">
        <v>1222</v>
      </c>
      <c r="G326" s="218" t="s">
        <v>171</v>
      </c>
      <c r="H326" s="219">
        <v>7</v>
      </c>
      <c r="I326" s="220"/>
      <c r="J326" s="221">
        <f>ROUND(I326*H326,2)</f>
        <v>0</v>
      </c>
      <c r="K326" s="222"/>
      <c r="L326" s="223"/>
      <c r="M326" s="224" t="s">
        <v>1</v>
      </c>
      <c r="N326" s="225" t="s">
        <v>46</v>
      </c>
      <c r="O326" s="78"/>
      <c r="P326" s="211">
        <f>O326*H326</f>
        <v>0</v>
      </c>
      <c r="Q326" s="211">
        <v>0.040000000000000001</v>
      </c>
      <c r="R326" s="211">
        <f>Q326*H326</f>
        <v>0.28000000000000003</v>
      </c>
      <c r="S326" s="211">
        <v>0</v>
      </c>
      <c r="T326" s="212">
        <f>S326*H326</f>
        <v>0</v>
      </c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  <c r="AR326" s="213" t="s">
        <v>197</v>
      </c>
      <c r="AT326" s="213" t="s">
        <v>259</v>
      </c>
      <c r="AU326" s="213" t="s">
        <v>93</v>
      </c>
      <c r="AY326" s="15" t="s">
        <v>166</v>
      </c>
      <c r="BE326" s="214">
        <f>IF(N326="základná",J326,0)</f>
        <v>0</v>
      </c>
      <c r="BF326" s="214">
        <f>IF(N326="znížená",J326,0)</f>
        <v>0</v>
      </c>
      <c r="BG326" s="214">
        <f>IF(N326="zákl. prenesená",J326,0)</f>
        <v>0</v>
      </c>
      <c r="BH326" s="214">
        <f>IF(N326="zníž. prenesená",J326,0)</f>
        <v>0</v>
      </c>
      <c r="BI326" s="214">
        <f>IF(N326="nulová",J326,0)</f>
        <v>0</v>
      </c>
      <c r="BJ326" s="15" t="s">
        <v>93</v>
      </c>
      <c r="BK326" s="214">
        <f>ROUND(I326*H326,2)</f>
        <v>0</v>
      </c>
      <c r="BL326" s="15" t="s">
        <v>172</v>
      </c>
      <c r="BM326" s="213" t="s">
        <v>1223</v>
      </c>
    </row>
    <row r="327" s="2" customFormat="1" ht="16.5" customHeight="1">
      <c r="A327" s="34"/>
      <c r="B327" s="165"/>
      <c r="C327" s="215" t="s">
        <v>1224</v>
      </c>
      <c r="D327" s="215" t="s">
        <v>259</v>
      </c>
      <c r="E327" s="216" t="s">
        <v>1225</v>
      </c>
      <c r="F327" s="217" t="s">
        <v>1226</v>
      </c>
      <c r="G327" s="218" t="s">
        <v>171</v>
      </c>
      <c r="H327" s="219">
        <v>7</v>
      </c>
      <c r="I327" s="220"/>
      <c r="J327" s="221">
        <f>ROUND(I327*H327,2)</f>
        <v>0</v>
      </c>
      <c r="K327" s="222"/>
      <c r="L327" s="223"/>
      <c r="M327" s="224" t="s">
        <v>1</v>
      </c>
      <c r="N327" s="225" t="s">
        <v>46</v>
      </c>
      <c r="O327" s="78"/>
      <c r="P327" s="211">
        <f>O327*H327</f>
        <v>0</v>
      </c>
      <c r="Q327" s="211">
        <v>0.053999999999999999</v>
      </c>
      <c r="R327" s="211">
        <f>Q327*H327</f>
        <v>0.378</v>
      </c>
      <c r="S327" s="211">
        <v>0</v>
      </c>
      <c r="T327" s="212">
        <f>S327*H327</f>
        <v>0</v>
      </c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R327" s="213" t="s">
        <v>197</v>
      </c>
      <c r="AT327" s="213" t="s">
        <v>259</v>
      </c>
      <c r="AU327" s="213" t="s">
        <v>93</v>
      </c>
      <c r="AY327" s="15" t="s">
        <v>166</v>
      </c>
      <c r="BE327" s="214">
        <f>IF(N327="základná",J327,0)</f>
        <v>0</v>
      </c>
      <c r="BF327" s="214">
        <f>IF(N327="znížená",J327,0)</f>
        <v>0</v>
      </c>
      <c r="BG327" s="214">
        <f>IF(N327="zákl. prenesená",J327,0)</f>
        <v>0</v>
      </c>
      <c r="BH327" s="214">
        <f>IF(N327="zníž. prenesená",J327,0)</f>
        <v>0</v>
      </c>
      <c r="BI327" s="214">
        <f>IF(N327="nulová",J327,0)</f>
        <v>0</v>
      </c>
      <c r="BJ327" s="15" t="s">
        <v>93</v>
      </c>
      <c r="BK327" s="214">
        <f>ROUND(I327*H327,2)</f>
        <v>0</v>
      </c>
      <c r="BL327" s="15" t="s">
        <v>172</v>
      </c>
      <c r="BM327" s="213" t="s">
        <v>1227</v>
      </c>
    </row>
    <row r="328" s="2" customFormat="1" ht="33" customHeight="1">
      <c r="A328" s="34"/>
      <c r="B328" s="165"/>
      <c r="C328" s="201" t="s">
        <v>1228</v>
      </c>
      <c r="D328" s="201" t="s">
        <v>168</v>
      </c>
      <c r="E328" s="202" t="s">
        <v>1229</v>
      </c>
      <c r="F328" s="203" t="s">
        <v>1230</v>
      </c>
      <c r="G328" s="204" t="s">
        <v>171</v>
      </c>
      <c r="H328" s="205">
        <v>93</v>
      </c>
      <c r="I328" s="206"/>
      <c r="J328" s="207">
        <f>ROUND(I328*H328,2)</f>
        <v>0</v>
      </c>
      <c r="K328" s="208"/>
      <c r="L328" s="35"/>
      <c r="M328" s="209" t="s">
        <v>1</v>
      </c>
      <c r="N328" s="210" t="s">
        <v>46</v>
      </c>
      <c r="O328" s="78"/>
      <c r="P328" s="211">
        <f>O328*H328</f>
        <v>0</v>
      </c>
      <c r="Q328" s="211">
        <v>2.0000000000000002E-05</v>
      </c>
      <c r="R328" s="211">
        <f>Q328*H328</f>
        <v>0.0018600000000000001</v>
      </c>
      <c r="S328" s="211">
        <v>0</v>
      </c>
      <c r="T328" s="212">
        <f>S328*H328</f>
        <v>0</v>
      </c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  <c r="AR328" s="213" t="s">
        <v>172</v>
      </c>
      <c r="AT328" s="213" t="s">
        <v>168</v>
      </c>
      <c r="AU328" s="213" t="s">
        <v>93</v>
      </c>
      <c r="AY328" s="15" t="s">
        <v>166</v>
      </c>
      <c r="BE328" s="214">
        <f>IF(N328="základná",J328,0)</f>
        <v>0</v>
      </c>
      <c r="BF328" s="214">
        <f>IF(N328="znížená",J328,0)</f>
        <v>0</v>
      </c>
      <c r="BG328" s="214">
        <f>IF(N328="zákl. prenesená",J328,0)</f>
        <v>0</v>
      </c>
      <c r="BH328" s="214">
        <f>IF(N328="zníž. prenesená",J328,0)</f>
        <v>0</v>
      </c>
      <c r="BI328" s="214">
        <f>IF(N328="nulová",J328,0)</f>
        <v>0</v>
      </c>
      <c r="BJ328" s="15" t="s">
        <v>93</v>
      </c>
      <c r="BK328" s="214">
        <f>ROUND(I328*H328,2)</f>
        <v>0</v>
      </c>
      <c r="BL328" s="15" t="s">
        <v>172</v>
      </c>
      <c r="BM328" s="213" t="s">
        <v>1231</v>
      </c>
    </row>
    <row r="329" s="2" customFormat="1" ht="24.15" customHeight="1">
      <c r="A329" s="34"/>
      <c r="B329" s="165"/>
      <c r="C329" s="215" t="s">
        <v>1232</v>
      </c>
      <c r="D329" s="215" t="s">
        <v>259</v>
      </c>
      <c r="E329" s="216" t="s">
        <v>1233</v>
      </c>
      <c r="F329" s="217" t="s">
        <v>1234</v>
      </c>
      <c r="G329" s="218" t="s">
        <v>171</v>
      </c>
      <c r="H329" s="219">
        <v>21.149999999999999</v>
      </c>
      <c r="I329" s="220"/>
      <c r="J329" s="221">
        <f>ROUND(I329*H329,2)</f>
        <v>0</v>
      </c>
      <c r="K329" s="222"/>
      <c r="L329" s="223"/>
      <c r="M329" s="224" t="s">
        <v>1</v>
      </c>
      <c r="N329" s="225" t="s">
        <v>46</v>
      </c>
      <c r="O329" s="78"/>
      <c r="P329" s="211">
        <f>O329*H329</f>
        <v>0</v>
      </c>
      <c r="Q329" s="211">
        <v>0.029000000000000001</v>
      </c>
      <c r="R329" s="211">
        <f>Q329*H329</f>
        <v>0.61334999999999995</v>
      </c>
      <c r="S329" s="211">
        <v>0</v>
      </c>
      <c r="T329" s="212">
        <f>S329*H329</f>
        <v>0</v>
      </c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R329" s="213" t="s">
        <v>197</v>
      </c>
      <c r="AT329" s="213" t="s">
        <v>259</v>
      </c>
      <c r="AU329" s="213" t="s">
        <v>93</v>
      </c>
      <c r="AY329" s="15" t="s">
        <v>166</v>
      </c>
      <c r="BE329" s="214">
        <f>IF(N329="základná",J329,0)</f>
        <v>0</v>
      </c>
      <c r="BF329" s="214">
        <f>IF(N329="znížená",J329,0)</f>
        <v>0</v>
      </c>
      <c r="BG329" s="214">
        <f>IF(N329="zákl. prenesená",J329,0)</f>
        <v>0</v>
      </c>
      <c r="BH329" s="214">
        <f>IF(N329="zníž. prenesená",J329,0)</f>
        <v>0</v>
      </c>
      <c r="BI329" s="214">
        <f>IF(N329="nulová",J329,0)</f>
        <v>0</v>
      </c>
      <c r="BJ329" s="15" t="s">
        <v>93</v>
      </c>
      <c r="BK329" s="214">
        <f>ROUND(I329*H329,2)</f>
        <v>0</v>
      </c>
      <c r="BL329" s="15" t="s">
        <v>172</v>
      </c>
      <c r="BM329" s="213" t="s">
        <v>1235</v>
      </c>
    </row>
    <row r="330" s="2" customFormat="1" ht="24.15" customHeight="1">
      <c r="A330" s="34"/>
      <c r="B330" s="165"/>
      <c r="C330" s="215" t="s">
        <v>1236</v>
      </c>
      <c r="D330" s="235" t="s">
        <v>259</v>
      </c>
      <c r="E330" s="216" t="s">
        <v>1237</v>
      </c>
      <c r="F330" s="217" t="s">
        <v>1238</v>
      </c>
      <c r="G330" s="218" t="s">
        <v>171</v>
      </c>
      <c r="H330" s="219">
        <v>75</v>
      </c>
      <c r="I330" s="220"/>
      <c r="J330" s="221">
        <f>ROUND(I330*H330,2)</f>
        <v>0</v>
      </c>
      <c r="K330" s="222"/>
      <c r="L330" s="223"/>
      <c r="M330" s="224" t="s">
        <v>1</v>
      </c>
      <c r="N330" s="225" t="s">
        <v>46</v>
      </c>
      <c r="O330" s="78"/>
      <c r="P330" s="211">
        <f>O330*H330</f>
        <v>0</v>
      </c>
      <c r="Q330" s="211">
        <v>0</v>
      </c>
      <c r="R330" s="211">
        <f>Q330*H330</f>
        <v>0</v>
      </c>
      <c r="S330" s="211">
        <v>0</v>
      </c>
      <c r="T330" s="212">
        <f>S330*H330</f>
        <v>0</v>
      </c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  <c r="AR330" s="213" t="s">
        <v>197</v>
      </c>
      <c r="AT330" s="213" t="s">
        <v>259</v>
      </c>
      <c r="AU330" s="213" t="s">
        <v>93</v>
      </c>
      <c r="AY330" s="15" t="s">
        <v>166</v>
      </c>
      <c r="BE330" s="214">
        <f>IF(N330="základná",J330,0)</f>
        <v>0</v>
      </c>
      <c r="BF330" s="214">
        <f>IF(N330="znížená",J330,0)</f>
        <v>0</v>
      </c>
      <c r="BG330" s="214">
        <f>IF(N330="zákl. prenesená",J330,0)</f>
        <v>0</v>
      </c>
      <c r="BH330" s="214">
        <f>IF(N330="zníž. prenesená",J330,0)</f>
        <v>0</v>
      </c>
      <c r="BI330" s="214">
        <f>IF(N330="nulová",J330,0)</f>
        <v>0</v>
      </c>
      <c r="BJ330" s="15" t="s">
        <v>93</v>
      </c>
      <c r="BK330" s="214">
        <f>ROUND(I330*H330,2)</f>
        <v>0</v>
      </c>
      <c r="BL330" s="15" t="s">
        <v>172</v>
      </c>
      <c r="BM330" s="213" t="s">
        <v>1239</v>
      </c>
    </row>
    <row r="331" s="2" customFormat="1" ht="24.15" customHeight="1">
      <c r="A331" s="34"/>
      <c r="B331" s="165"/>
      <c r="C331" s="215" t="s">
        <v>1240</v>
      </c>
      <c r="D331" s="235" t="s">
        <v>259</v>
      </c>
      <c r="E331" s="216" t="s">
        <v>1241</v>
      </c>
      <c r="F331" s="217" t="s">
        <v>1242</v>
      </c>
      <c r="G331" s="218" t="s">
        <v>171</v>
      </c>
      <c r="H331" s="219">
        <v>12</v>
      </c>
      <c r="I331" s="220"/>
      <c r="J331" s="221">
        <f>ROUND(I331*H331,2)</f>
        <v>0</v>
      </c>
      <c r="K331" s="222"/>
      <c r="L331" s="223"/>
      <c r="M331" s="224" t="s">
        <v>1</v>
      </c>
      <c r="N331" s="225" t="s">
        <v>46</v>
      </c>
      <c r="O331" s="78"/>
      <c r="P331" s="211">
        <f>O331*H331</f>
        <v>0</v>
      </c>
      <c r="Q331" s="211">
        <v>0.0030000000000000001</v>
      </c>
      <c r="R331" s="211">
        <f>Q331*H331</f>
        <v>0.036000000000000004</v>
      </c>
      <c r="S331" s="211">
        <v>0</v>
      </c>
      <c r="T331" s="212">
        <f>S331*H331</f>
        <v>0</v>
      </c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R331" s="213" t="s">
        <v>197</v>
      </c>
      <c r="AT331" s="213" t="s">
        <v>259</v>
      </c>
      <c r="AU331" s="213" t="s">
        <v>93</v>
      </c>
      <c r="AY331" s="15" t="s">
        <v>166</v>
      </c>
      <c r="BE331" s="214">
        <f>IF(N331="základná",J331,0)</f>
        <v>0</v>
      </c>
      <c r="BF331" s="214">
        <f>IF(N331="znížená",J331,0)</f>
        <v>0</v>
      </c>
      <c r="BG331" s="214">
        <f>IF(N331="zákl. prenesená",J331,0)</f>
        <v>0</v>
      </c>
      <c r="BH331" s="214">
        <f>IF(N331="zníž. prenesená",J331,0)</f>
        <v>0</v>
      </c>
      <c r="BI331" s="214">
        <f>IF(N331="nulová",J331,0)</f>
        <v>0</v>
      </c>
      <c r="BJ331" s="15" t="s">
        <v>93</v>
      </c>
      <c r="BK331" s="214">
        <f>ROUND(I331*H331,2)</f>
        <v>0</v>
      </c>
      <c r="BL331" s="15" t="s">
        <v>172</v>
      </c>
      <c r="BM331" s="213" t="s">
        <v>1243</v>
      </c>
    </row>
    <row r="332" s="2" customFormat="1" ht="24.15" customHeight="1">
      <c r="A332" s="34"/>
      <c r="B332" s="165"/>
      <c r="C332" s="215" t="s">
        <v>1244</v>
      </c>
      <c r="D332" s="235" t="s">
        <v>259</v>
      </c>
      <c r="E332" s="216" t="s">
        <v>1245</v>
      </c>
      <c r="F332" s="217" t="s">
        <v>1246</v>
      </c>
      <c r="G332" s="218" t="s">
        <v>171</v>
      </c>
      <c r="H332" s="219">
        <v>10</v>
      </c>
      <c r="I332" s="220"/>
      <c r="J332" s="221">
        <f>ROUND(I332*H332,2)</f>
        <v>0</v>
      </c>
      <c r="K332" s="222"/>
      <c r="L332" s="223"/>
      <c r="M332" s="224" t="s">
        <v>1</v>
      </c>
      <c r="N332" s="225" t="s">
        <v>46</v>
      </c>
      <c r="O332" s="78"/>
      <c r="P332" s="211">
        <f>O332*H332</f>
        <v>0</v>
      </c>
      <c r="Q332" s="211">
        <v>0.0030000000000000001</v>
      </c>
      <c r="R332" s="211">
        <f>Q332*H332</f>
        <v>0.029999999999999999</v>
      </c>
      <c r="S332" s="211">
        <v>0</v>
      </c>
      <c r="T332" s="212">
        <f>S332*H332</f>
        <v>0</v>
      </c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  <c r="AR332" s="213" t="s">
        <v>197</v>
      </c>
      <c r="AT332" s="213" t="s">
        <v>259</v>
      </c>
      <c r="AU332" s="213" t="s">
        <v>93</v>
      </c>
      <c r="AY332" s="15" t="s">
        <v>166</v>
      </c>
      <c r="BE332" s="214">
        <f>IF(N332="základná",J332,0)</f>
        <v>0</v>
      </c>
      <c r="BF332" s="214">
        <f>IF(N332="znížená",J332,0)</f>
        <v>0</v>
      </c>
      <c r="BG332" s="214">
        <f>IF(N332="zákl. prenesená",J332,0)</f>
        <v>0</v>
      </c>
      <c r="BH332" s="214">
        <f>IF(N332="zníž. prenesená",J332,0)</f>
        <v>0</v>
      </c>
      <c r="BI332" s="214">
        <f>IF(N332="nulová",J332,0)</f>
        <v>0</v>
      </c>
      <c r="BJ332" s="15" t="s">
        <v>93</v>
      </c>
      <c r="BK332" s="214">
        <f>ROUND(I332*H332,2)</f>
        <v>0</v>
      </c>
      <c r="BL332" s="15" t="s">
        <v>172</v>
      </c>
      <c r="BM332" s="213" t="s">
        <v>1247</v>
      </c>
    </row>
    <row r="333" s="2" customFormat="1" ht="24.15" customHeight="1">
      <c r="A333" s="34"/>
      <c r="B333" s="165"/>
      <c r="C333" s="215" t="s">
        <v>1248</v>
      </c>
      <c r="D333" s="235" t="s">
        <v>259</v>
      </c>
      <c r="E333" s="216" t="s">
        <v>1249</v>
      </c>
      <c r="F333" s="217" t="s">
        <v>1250</v>
      </c>
      <c r="G333" s="218" t="s">
        <v>171</v>
      </c>
      <c r="H333" s="219">
        <v>6</v>
      </c>
      <c r="I333" s="220"/>
      <c r="J333" s="221">
        <f>ROUND(I333*H333,2)</f>
        <v>0</v>
      </c>
      <c r="K333" s="222"/>
      <c r="L333" s="223"/>
      <c r="M333" s="224" t="s">
        <v>1</v>
      </c>
      <c r="N333" s="225" t="s">
        <v>46</v>
      </c>
      <c r="O333" s="78"/>
      <c r="P333" s="211">
        <f>O333*H333</f>
        <v>0</v>
      </c>
      <c r="Q333" s="211">
        <v>0.0030000000000000001</v>
      </c>
      <c r="R333" s="211">
        <f>Q333*H333</f>
        <v>0.018000000000000002</v>
      </c>
      <c r="S333" s="211">
        <v>0</v>
      </c>
      <c r="T333" s="212">
        <f>S333*H333</f>
        <v>0</v>
      </c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  <c r="AR333" s="213" t="s">
        <v>197</v>
      </c>
      <c r="AT333" s="213" t="s">
        <v>259</v>
      </c>
      <c r="AU333" s="213" t="s">
        <v>93</v>
      </c>
      <c r="AY333" s="15" t="s">
        <v>166</v>
      </c>
      <c r="BE333" s="214">
        <f>IF(N333="základná",J333,0)</f>
        <v>0</v>
      </c>
      <c r="BF333" s="214">
        <f>IF(N333="znížená",J333,0)</f>
        <v>0</v>
      </c>
      <c r="BG333" s="214">
        <f>IF(N333="zákl. prenesená",J333,0)</f>
        <v>0</v>
      </c>
      <c r="BH333" s="214">
        <f>IF(N333="zníž. prenesená",J333,0)</f>
        <v>0</v>
      </c>
      <c r="BI333" s="214">
        <f>IF(N333="nulová",J333,0)</f>
        <v>0</v>
      </c>
      <c r="BJ333" s="15" t="s">
        <v>93</v>
      </c>
      <c r="BK333" s="214">
        <f>ROUND(I333*H333,2)</f>
        <v>0</v>
      </c>
      <c r="BL333" s="15" t="s">
        <v>172</v>
      </c>
      <c r="BM333" s="213" t="s">
        <v>1251</v>
      </c>
    </row>
    <row r="334" s="2" customFormat="1" ht="24.15" customHeight="1">
      <c r="A334" s="34"/>
      <c r="B334" s="165"/>
      <c r="C334" s="201" t="s">
        <v>1252</v>
      </c>
      <c r="D334" s="201" t="s">
        <v>168</v>
      </c>
      <c r="E334" s="202" t="s">
        <v>1253</v>
      </c>
      <c r="F334" s="203" t="s">
        <v>1254</v>
      </c>
      <c r="G334" s="204" t="s">
        <v>182</v>
      </c>
      <c r="H334" s="205">
        <v>9.9000000000000004</v>
      </c>
      <c r="I334" s="206"/>
      <c r="J334" s="207">
        <f>ROUND(I334*H334,2)</f>
        <v>0</v>
      </c>
      <c r="K334" s="208"/>
      <c r="L334" s="35"/>
      <c r="M334" s="209" t="s">
        <v>1</v>
      </c>
      <c r="N334" s="210" t="s">
        <v>46</v>
      </c>
      <c r="O334" s="78"/>
      <c r="P334" s="211">
        <f>O334*H334</f>
        <v>0</v>
      </c>
      <c r="Q334" s="211">
        <v>0.0043287500000000001</v>
      </c>
      <c r="R334" s="211">
        <f>Q334*H334</f>
        <v>0.042854625</v>
      </c>
      <c r="S334" s="211">
        <v>0</v>
      </c>
      <c r="T334" s="212">
        <f>S334*H334</f>
        <v>0</v>
      </c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R334" s="213" t="s">
        <v>172</v>
      </c>
      <c r="AT334" s="213" t="s">
        <v>168</v>
      </c>
      <c r="AU334" s="213" t="s">
        <v>93</v>
      </c>
      <c r="AY334" s="15" t="s">
        <v>166</v>
      </c>
      <c r="BE334" s="214">
        <f>IF(N334="základná",J334,0)</f>
        <v>0</v>
      </c>
      <c r="BF334" s="214">
        <f>IF(N334="znížená",J334,0)</f>
        <v>0</v>
      </c>
      <c r="BG334" s="214">
        <f>IF(N334="zákl. prenesená",J334,0)</f>
        <v>0</v>
      </c>
      <c r="BH334" s="214">
        <f>IF(N334="zníž. prenesená",J334,0)</f>
        <v>0</v>
      </c>
      <c r="BI334" s="214">
        <f>IF(N334="nulová",J334,0)</f>
        <v>0</v>
      </c>
      <c r="BJ334" s="15" t="s">
        <v>93</v>
      </c>
      <c r="BK334" s="214">
        <f>ROUND(I334*H334,2)</f>
        <v>0</v>
      </c>
      <c r="BL334" s="15" t="s">
        <v>172</v>
      </c>
      <c r="BM334" s="213" t="s">
        <v>1255</v>
      </c>
    </row>
    <row r="335" s="2" customFormat="1" ht="24.15" customHeight="1">
      <c r="A335" s="34"/>
      <c r="B335" s="165"/>
      <c r="C335" s="201" t="s">
        <v>1256</v>
      </c>
      <c r="D335" s="201" t="s">
        <v>168</v>
      </c>
      <c r="E335" s="202" t="s">
        <v>1257</v>
      </c>
      <c r="F335" s="203" t="s">
        <v>1258</v>
      </c>
      <c r="G335" s="204" t="s">
        <v>293</v>
      </c>
      <c r="H335" s="205">
        <v>0.29299999999999998</v>
      </c>
      <c r="I335" s="206"/>
      <c r="J335" s="207">
        <f>ROUND(I335*H335,2)</f>
        <v>0</v>
      </c>
      <c r="K335" s="208"/>
      <c r="L335" s="35"/>
      <c r="M335" s="209" t="s">
        <v>1</v>
      </c>
      <c r="N335" s="210" t="s">
        <v>46</v>
      </c>
      <c r="O335" s="78"/>
      <c r="P335" s="211">
        <f>O335*H335</f>
        <v>0</v>
      </c>
      <c r="Q335" s="211">
        <v>1.0059400000000001</v>
      </c>
      <c r="R335" s="211">
        <f>Q335*H335</f>
        <v>0.29474042</v>
      </c>
      <c r="S335" s="211">
        <v>0</v>
      </c>
      <c r="T335" s="212">
        <f>S335*H335</f>
        <v>0</v>
      </c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R335" s="213" t="s">
        <v>172</v>
      </c>
      <c r="AT335" s="213" t="s">
        <v>168</v>
      </c>
      <c r="AU335" s="213" t="s">
        <v>93</v>
      </c>
      <c r="AY335" s="15" t="s">
        <v>166</v>
      </c>
      <c r="BE335" s="214">
        <f>IF(N335="základná",J335,0)</f>
        <v>0</v>
      </c>
      <c r="BF335" s="214">
        <f>IF(N335="znížená",J335,0)</f>
        <v>0</v>
      </c>
      <c r="BG335" s="214">
        <f>IF(N335="zákl. prenesená",J335,0)</f>
        <v>0</v>
      </c>
      <c r="BH335" s="214">
        <f>IF(N335="zníž. prenesená",J335,0)</f>
        <v>0</v>
      </c>
      <c r="BI335" s="214">
        <f>IF(N335="nulová",J335,0)</f>
        <v>0</v>
      </c>
      <c r="BJ335" s="15" t="s">
        <v>93</v>
      </c>
      <c r="BK335" s="214">
        <f>ROUND(I335*H335,2)</f>
        <v>0</v>
      </c>
      <c r="BL335" s="15" t="s">
        <v>172</v>
      </c>
      <c r="BM335" s="213" t="s">
        <v>1259</v>
      </c>
    </row>
    <row r="336" s="2" customFormat="1" ht="24.15" customHeight="1">
      <c r="A336" s="34"/>
      <c r="B336" s="165"/>
      <c r="C336" s="201" t="s">
        <v>1260</v>
      </c>
      <c r="D336" s="201" t="s">
        <v>168</v>
      </c>
      <c r="E336" s="202" t="s">
        <v>1261</v>
      </c>
      <c r="F336" s="203" t="s">
        <v>1262</v>
      </c>
      <c r="G336" s="204" t="s">
        <v>171</v>
      </c>
      <c r="H336" s="205">
        <v>93</v>
      </c>
      <c r="I336" s="206"/>
      <c r="J336" s="207">
        <f>ROUND(I336*H336,2)</f>
        <v>0</v>
      </c>
      <c r="K336" s="208"/>
      <c r="L336" s="35"/>
      <c r="M336" s="209" t="s">
        <v>1</v>
      </c>
      <c r="N336" s="210" t="s">
        <v>46</v>
      </c>
      <c r="O336" s="78"/>
      <c r="P336" s="211">
        <f>O336*H336</f>
        <v>0</v>
      </c>
      <c r="Q336" s="211">
        <v>0.0041999999999999997</v>
      </c>
      <c r="R336" s="211">
        <f>Q336*H336</f>
        <v>0.3906</v>
      </c>
      <c r="S336" s="211">
        <v>0</v>
      </c>
      <c r="T336" s="212">
        <f>S336*H336</f>
        <v>0</v>
      </c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R336" s="213" t="s">
        <v>172</v>
      </c>
      <c r="AT336" s="213" t="s">
        <v>168</v>
      </c>
      <c r="AU336" s="213" t="s">
        <v>93</v>
      </c>
      <c r="AY336" s="15" t="s">
        <v>166</v>
      </c>
      <c r="BE336" s="214">
        <f>IF(N336="základná",J336,0)</f>
        <v>0</v>
      </c>
      <c r="BF336" s="214">
        <f>IF(N336="znížená",J336,0)</f>
        <v>0</v>
      </c>
      <c r="BG336" s="214">
        <f>IF(N336="zákl. prenesená",J336,0)</f>
        <v>0</v>
      </c>
      <c r="BH336" s="214">
        <f>IF(N336="zníž. prenesená",J336,0)</f>
        <v>0</v>
      </c>
      <c r="BI336" s="214">
        <f>IF(N336="nulová",J336,0)</f>
        <v>0</v>
      </c>
      <c r="BJ336" s="15" t="s">
        <v>93</v>
      </c>
      <c r="BK336" s="214">
        <f>ROUND(I336*H336,2)</f>
        <v>0</v>
      </c>
      <c r="BL336" s="15" t="s">
        <v>172</v>
      </c>
      <c r="BM336" s="213" t="s">
        <v>1263</v>
      </c>
    </row>
    <row r="337" s="2" customFormat="1" ht="16.5" customHeight="1">
      <c r="A337" s="34"/>
      <c r="B337" s="165"/>
      <c r="C337" s="215" t="s">
        <v>1264</v>
      </c>
      <c r="D337" s="215" t="s">
        <v>259</v>
      </c>
      <c r="E337" s="216" t="s">
        <v>1265</v>
      </c>
      <c r="F337" s="217" t="s">
        <v>1266</v>
      </c>
      <c r="G337" s="218" t="s">
        <v>171</v>
      </c>
      <c r="H337" s="219">
        <v>93</v>
      </c>
      <c r="I337" s="220"/>
      <c r="J337" s="221">
        <f>ROUND(I337*H337,2)</f>
        <v>0</v>
      </c>
      <c r="K337" s="222"/>
      <c r="L337" s="223"/>
      <c r="M337" s="224" t="s">
        <v>1</v>
      </c>
      <c r="N337" s="225" t="s">
        <v>46</v>
      </c>
      <c r="O337" s="78"/>
      <c r="P337" s="211">
        <f>O337*H337</f>
        <v>0</v>
      </c>
      <c r="Q337" s="211">
        <v>0.00059000000000000003</v>
      </c>
      <c r="R337" s="211">
        <f>Q337*H337</f>
        <v>0.054870000000000002</v>
      </c>
      <c r="S337" s="211">
        <v>0</v>
      </c>
      <c r="T337" s="212">
        <f>S337*H337</f>
        <v>0</v>
      </c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R337" s="213" t="s">
        <v>197</v>
      </c>
      <c r="AT337" s="213" t="s">
        <v>259</v>
      </c>
      <c r="AU337" s="213" t="s">
        <v>93</v>
      </c>
      <c r="AY337" s="15" t="s">
        <v>166</v>
      </c>
      <c r="BE337" s="214">
        <f>IF(N337="základná",J337,0)</f>
        <v>0</v>
      </c>
      <c r="BF337" s="214">
        <f>IF(N337="znížená",J337,0)</f>
        <v>0</v>
      </c>
      <c r="BG337" s="214">
        <f>IF(N337="zákl. prenesená",J337,0)</f>
        <v>0</v>
      </c>
      <c r="BH337" s="214">
        <f>IF(N337="zníž. prenesená",J337,0)</f>
        <v>0</v>
      </c>
      <c r="BI337" s="214">
        <f>IF(N337="nulová",J337,0)</f>
        <v>0</v>
      </c>
      <c r="BJ337" s="15" t="s">
        <v>93</v>
      </c>
      <c r="BK337" s="214">
        <f>ROUND(I337*H337,2)</f>
        <v>0</v>
      </c>
      <c r="BL337" s="15" t="s">
        <v>172</v>
      </c>
      <c r="BM337" s="213" t="s">
        <v>1267</v>
      </c>
    </row>
    <row r="338" s="2" customFormat="1" ht="24.15" customHeight="1">
      <c r="A338" s="34"/>
      <c r="B338" s="165"/>
      <c r="C338" s="201" t="s">
        <v>1268</v>
      </c>
      <c r="D338" s="201" t="s">
        <v>168</v>
      </c>
      <c r="E338" s="202" t="s">
        <v>1269</v>
      </c>
      <c r="F338" s="203" t="s">
        <v>1270</v>
      </c>
      <c r="G338" s="204" t="s">
        <v>171</v>
      </c>
      <c r="H338" s="205">
        <v>45</v>
      </c>
      <c r="I338" s="206"/>
      <c r="J338" s="207">
        <f>ROUND(I338*H338,2)</f>
        <v>0</v>
      </c>
      <c r="K338" s="208"/>
      <c r="L338" s="35"/>
      <c r="M338" s="209" t="s">
        <v>1</v>
      </c>
      <c r="N338" s="210" t="s">
        <v>46</v>
      </c>
      <c r="O338" s="78"/>
      <c r="P338" s="211">
        <f>O338*H338</f>
        <v>0</v>
      </c>
      <c r="Q338" s="211">
        <v>0.0063</v>
      </c>
      <c r="R338" s="211">
        <f>Q338*H338</f>
        <v>0.28349999999999997</v>
      </c>
      <c r="S338" s="211">
        <v>0</v>
      </c>
      <c r="T338" s="212">
        <f>S338*H338</f>
        <v>0</v>
      </c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R338" s="213" t="s">
        <v>172</v>
      </c>
      <c r="AT338" s="213" t="s">
        <v>168</v>
      </c>
      <c r="AU338" s="213" t="s">
        <v>93</v>
      </c>
      <c r="AY338" s="15" t="s">
        <v>166</v>
      </c>
      <c r="BE338" s="214">
        <f>IF(N338="základná",J338,0)</f>
        <v>0</v>
      </c>
      <c r="BF338" s="214">
        <f>IF(N338="znížená",J338,0)</f>
        <v>0</v>
      </c>
      <c r="BG338" s="214">
        <f>IF(N338="zákl. prenesená",J338,0)</f>
        <v>0</v>
      </c>
      <c r="BH338" s="214">
        <f>IF(N338="zníž. prenesená",J338,0)</f>
        <v>0</v>
      </c>
      <c r="BI338" s="214">
        <f>IF(N338="nulová",J338,0)</f>
        <v>0</v>
      </c>
      <c r="BJ338" s="15" t="s">
        <v>93</v>
      </c>
      <c r="BK338" s="214">
        <f>ROUND(I338*H338,2)</f>
        <v>0</v>
      </c>
      <c r="BL338" s="15" t="s">
        <v>172</v>
      </c>
      <c r="BM338" s="213" t="s">
        <v>1271</v>
      </c>
    </row>
    <row r="339" s="2" customFormat="1" ht="16.5" customHeight="1">
      <c r="A339" s="34"/>
      <c r="B339" s="165"/>
      <c r="C339" s="215" t="s">
        <v>1272</v>
      </c>
      <c r="D339" s="215" t="s">
        <v>259</v>
      </c>
      <c r="E339" s="216" t="s">
        <v>1273</v>
      </c>
      <c r="F339" s="217" t="s">
        <v>1274</v>
      </c>
      <c r="G339" s="218" t="s">
        <v>171</v>
      </c>
      <c r="H339" s="219">
        <v>5</v>
      </c>
      <c r="I339" s="220"/>
      <c r="J339" s="221">
        <f>ROUND(I339*H339,2)</f>
        <v>0</v>
      </c>
      <c r="K339" s="222"/>
      <c r="L339" s="223"/>
      <c r="M339" s="224" t="s">
        <v>1</v>
      </c>
      <c r="N339" s="225" t="s">
        <v>46</v>
      </c>
      <c r="O339" s="78"/>
      <c r="P339" s="211">
        <f>O339*H339</f>
        <v>0</v>
      </c>
      <c r="Q339" s="211">
        <v>0.086400000000000005</v>
      </c>
      <c r="R339" s="211">
        <f>Q339*H339</f>
        <v>0.43200000000000005</v>
      </c>
      <c r="S339" s="211">
        <v>0</v>
      </c>
      <c r="T339" s="212">
        <f>S339*H339</f>
        <v>0</v>
      </c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  <c r="AR339" s="213" t="s">
        <v>197</v>
      </c>
      <c r="AT339" s="213" t="s">
        <v>259</v>
      </c>
      <c r="AU339" s="213" t="s">
        <v>93</v>
      </c>
      <c r="AY339" s="15" t="s">
        <v>166</v>
      </c>
      <c r="BE339" s="214">
        <f>IF(N339="základná",J339,0)</f>
        <v>0</v>
      </c>
      <c r="BF339" s="214">
        <f>IF(N339="znížená",J339,0)</f>
        <v>0</v>
      </c>
      <c r="BG339" s="214">
        <f>IF(N339="zákl. prenesená",J339,0)</f>
        <v>0</v>
      </c>
      <c r="BH339" s="214">
        <f>IF(N339="zníž. prenesená",J339,0)</f>
        <v>0</v>
      </c>
      <c r="BI339" s="214">
        <f>IF(N339="nulová",J339,0)</f>
        <v>0</v>
      </c>
      <c r="BJ339" s="15" t="s">
        <v>93</v>
      </c>
      <c r="BK339" s="214">
        <f>ROUND(I339*H339,2)</f>
        <v>0</v>
      </c>
      <c r="BL339" s="15" t="s">
        <v>172</v>
      </c>
      <c r="BM339" s="213" t="s">
        <v>1275</v>
      </c>
    </row>
    <row r="340" s="2" customFormat="1" ht="16.5" customHeight="1">
      <c r="A340" s="34"/>
      <c r="B340" s="165"/>
      <c r="C340" s="215" t="s">
        <v>1276</v>
      </c>
      <c r="D340" s="215" t="s">
        <v>259</v>
      </c>
      <c r="E340" s="216" t="s">
        <v>1277</v>
      </c>
      <c r="F340" s="217" t="s">
        <v>1278</v>
      </c>
      <c r="G340" s="218" t="s">
        <v>171</v>
      </c>
      <c r="H340" s="219">
        <v>40</v>
      </c>
      <c r="I340" s="220"/>
      <c r="J340" s="221">
        <f>ROUND(I340*H340,2)</f>
        <v>0</v>
      </c>
      <c r="K340" s="222"/>
      <c r="L340" s="223"/>
      <c r="M340" s="224" t="s">
        <v>1</v>
      </c>
      <c r="N340" s="225" t="s">
        <v>46</v>
      </c>
      <c r="O340" s="78"/>
      <c r="P340" s="211">
        <f>O340*H340</f>
        <v>0</v>
      </c>
      <c r="Q340" s="211">
        <v>0.056800000000000003</v>
      </c>
      <c r="R340" s="211">
        <f>Q340*H340</f>
        <v>2.2720000000000002</v>
      </c>
      <c r="S340" s="211">
        <v>0</v>
      </c>
      <c r="T340" s="212">
        <f>S340*H340</f>
        <v>0</v>
      </c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R340" s="213" t="s">
        <v>197</v>
      </c>
      <c r="AT340" s="213" t="s">
        <v>259</v>
      </c>
      <c r="AU340" s="213" t="s">
        <v>93</v>
      </c>
      <c r="AY340" s="15" t="s">
        <v>166</v>
      </c>
      <c r="BE340" s="214">
        <f>IF(N340="základná",J340,0)</f>
        <v>0</v>
      </c>
      <c r="BF340" s="214">
        <f>IF(N340="znížená",J340,0)</f>
        <v>0</v>
      </c>
      <c r="BG340" s="214">
        <f>IF(N340="zákl. prenesená",J340,0)</f>
        <v>0</v>
      </c>
      <c r="BH340" s="214">
        <f>IF(N340="zníž. prenesená",J340,0)</f>
        <v>0</v>
      </c>
      <c r="BI340" s="214">
        <f>IF(N340="nulová",J340,0)</f>
        <v>0</v>
      </c>
      <c r="BJ340" s="15" t="s">
        <v>93</v>
      </c>
      <c r="BK340" s="214">
        <f>ROUND(I340*H340,2)</f>
        <v>0</v>
      </c>
      <c r="BL340" s="15" t="s">
        <v>172</v>
      </c>
      <c r="BM340" s="213" t="s">
        <v>1279</v>
      </c>
    </row>
    <row r="341" s="2" customFormat="1" ht="33" customHeight="1">
      <c r="A341" s="34"/>
      <c r="B341" s="165"/>
      <c r="C341" s="201" t="s">
        <v>1280</v>
      </c>
      <c r="D341" s="201" t="s">
        <v>168</v>
      </c>
      <c r="E341" s="202" t="s">
        <v>1281</v>
      </c>
      <c r="F341" s="203" t="s">
        <v>1282</v>
      </c>
      <c r="G341" s="204" t="s">
        <v>171</v>
      </c>
      <c r="H341" s="205">
        <v>45</v>
      </c>
      <c r="I341" s="206"/>
      <c r="J341" s="207">
        <f>ROUND(I341*H341,2)</f>
        <v>0</v>
      </c>
      <c r="K341" s="208"/>
      <c r="L341" s="35"/>
      <c r="M341" s="209" t="s">
        <v>1</v>
      </c>
      <c r="N341" s="210" t="s">
        <v>46</v>
      </c>
      <c r="O341" s="78"/>
      <c r="P341" s="211">
        <f>O341*H341</f>
        <v>0</v>
      </c>
      <c r="Q341" s="211">
        <v>0.017000000000000001</v>
      </c>
      <c r="R341" s="211">
        <f>Q341*H341</f>
        <v>0.76500000000000001</v>
      </c>
      <c r="S341" s="211">
        <v>0</v>
      </c>
      <c r="T341" s="212">
        <f>S341*H341</f>
        <v>0</v>
      </c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  <c r="AR341" s="213" t="s">
        <v>172</v>
      </c>
      <c r="AT341" s="213" t="s">
        <v>168</v>
      </c>
      <c r="AU341" s="213" t="s">
        <v>93</v>
      </c>
      <c r="AY341" s="15" t="s">
        <v>166</v>
      </c>
      <c r="BE341" s="214">
        <f>IF(N341="základná",J341,0)</f>
        <v>0</v>
      </c>
      <c r="BF341" s="214">
        <f>IF(N341="znížená",J341,0)</f>
        <v>0</v>
      </c>
      <c r="BG341" s="214">
        <f>IF(N341="zákl. prenesená",J341,0)</f>
        <v>0</v>
      </c>
      <c r="BH341" s="214">
        <f>IF(N341="zníž. prenesená",J341,0)</f>
        <v>0</v>
      </c>
      <c r="BI341" s="214">
        <f>IF(N341="nulová",J341,0)</f>
        <v>0</v>
      </c>
      <c r="BJ341" s="15" t="s">
        <v>93</v>
      </c>
      <c r="BK341" s="214">
        <f>ROUND(I341*H341,2)</f>
        <v>0</v>
      </c>
      <c r="BL341" s="15" t="s">
        <v>172</v>
      </c>
      <c r="BM341" s="213" t="s">
        <v>1283</v>
      </c>
    </row>
    <row r="342" s="2" customFormat="1" ht="33" customHeight="1">
      <c r="A342" s="34"/>
      <c r="B342" s="165"/>
      <c r="C342" s="201" t="s">
        <v>1284</v>
      </c>
      <c r="D342" s="201" t="s">
        <v>168</v>
      </c>
      <c r="E342" s="202" t="s">
        <v>1285</v>
      </c>
      <c r="F342" s="203" t="s">
        <v>1286</v>
      </c>
      <c r="G342" s="204" t="s">
        <v>171</v>
      </c>
      <c r="H342" s="205">
        <v>225</v>
      </c>
      <c r="I342" s="206"/>
      <c r="J342" s="207">
        <f>ROUND(I342*H342,2)</f>
        <v>0</v>
      </c>
      <c r="K342" s="208"/>
      <c r="L342" s="35"/>
      <c r="M342" s="209" t="s">
        <v>1</v>
      </c>
      <c r="N342" s="210" t="s">
        <v>46</v>
      </c>
      <c r="O342" s="78"/>
      <c r="P342" s="211">
        <f>O342*H342</f>
        <v>0</v>
      </c>
      <c r="Q342" s="211">
        <v>0.0064999999999999997</v>
      </c>
      <c r="R342" s="211">
        <f>Q342*H342</f>
        <v>1.4624999999999999</v>
      </c>
      <c r="S342" s="211">
        <v>0</v>
      </c>
      <c r="T342" s="212">
        <f>S342*H342</f>
        <v>0</v>
      </c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R342" s="213" t="s">
        <v>172</v>
      </c>
      <c r="AT342" s="213" t="s">
        <v>168</v>
      </c>
      <c r="AU342" s="213" t="s">
        <v>93</v>
      </c>
      <c r="AY342" s="15" t="s">
        <v>166</v>
      </c>
      <c r="BE342" s="214">
        <f>IF(N342="základná",J342,0)</f>
        <v>0</v>
      </c>
      <c r="BF342" s="214">
        <f>IF(N342="znížená",J342,0)</f>
        <v>0</v>
      </c>
      <c r="BG342" s="214">
        <f>IF(N342="zákl. prenesená",J342,0)</f>
        <v>0</v>
      </c>
      <c r="BH342" s="214">
        <f>IF(N342="zníž. prenesená",J342,0)</f>
        <v>0</v>
      </c>
      <c r="BI342" s="214">
        <f>IF(N342="nulová",J342,0)</f>
        <v>0</v>
      </c>
      <c r="BJ342" s="15" t="s">
        <v>93</v>
      </c>
      <c r="BK342" s="214">
        <f>ROUND(I342*H342,2)</f>
        <v>0</v>
      </c>
      <c r="BL342" s="15" t="s">
        <v>172</v>
      </c>
      <c r="BM342" s="213" t="s">
        <v>1287</v>
      </c>
    </row>
    <row r="343" s="2" customFormat="1" ht="24.15" customHeight="1">
      <c r="A343" s="34"/>
      <c r="B343" s="165"/>
      <c r="C343" s="201" t="s">
        <v>1288</v>
      </c>
      <c r="D343" s="201" t="s">
        <v>168</v>
      </c>
      <c r="E343" s="202" t="s">
        <v>1289</v>
      </c>
      <c r="F343" s="203" t="s">
        <v>1290</v>
      </c>
      <c r="G343" s="204" t="s">
        <v>171</v>
      </c>
      <c r="H343" s="205">
        <v>10</v>
      </c>
      <c r="I343" s="206"/>
      <c r="J343" s="207">
        <f>ROUND(I343*H343,2)</f>
        <v>0</v>
      </c>
      <c r="K343" s="208"/>
      <c r="L343" s="35"/>
      <c r="M343" s="209" t="s">
        <v>1</v>
      </c>
      <c r="N343" s="210" t="s">
        <v>46</v>
      </c>
      <c r="O343" s="78"/>
      <c r="P343" s="211">
        <f>O343*H343</f>
        <v>0</v>
      </c>
      <c r="Q343" s="211">
        <v>0</v>
      </c>
      <c r="R343" s="211">
        <f>Q343*H343</f>
        <v>0</v>
      </c>
      <c r="S343" s="211">
        <v>0</v>
      </c>
      <c r="T343" s="212">
        <f>S343*H343</f>
        <v>0</v>
      </c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R343" s="213" t="s">
        <v>172</v>
      </c>
      <c r="AT343" s="213" t="s">
        <v>168</v>
      </c>
      <c r="AU343" s="213" t="s">
        <v>93</v>
      </c>
      <c r="AY343" s="15" t="s">
        <v>166</v>
      </c>
      <c r="BE343" s="214">
        <f>IF(N343="základná",J343,0)</f>
        <v>0</v>
      </c>
      <c r="BF343" s="214">
        <f>IF(N343="znížená",J343,0)</f>
        <v>0</v>
      </c>
      <c r="BG343" s="214">
        <f>IF(N343="zákl. prenesená",J343,0)</f>
        <v>0</v>
      </c>
      <c r="BH343" s="214">
        <f>IF(N343="zníž. prenesená",J343,0)</f>
        <v>0</v>
      </c>
      <c r="BI343" s="214">
        <f>IF(N343="nulová",J343,0)</f>
        <v>0</v>
      </c>
      <c r="BJ343" s="15" t="s">
        <v>93</v>
      </c>
      <c r="BK343" s="214">
        <f>ROUND(I343*H343,2)</f>
        <v>0</v>
      </c>
      <c r="BL343" s="15" t="s">
        <v>172</v>
      </c>
      <c r="BM343" s="213" t="s">
        <v>1291</v>
      </c>
    </row>
    <row r="344" s="2" customFormat="1" ht="16.5" customHeight="1">
      <c r="A344" s="34"/>
      <c r="B344" s="165"/>
      <c r="C344" s="215" t="s">
        <v>1292</v>
      </c>
      <c r="D344" s="215" t="s">
        <v>259</v>
      </c>
      <c r="E344" s="216" t="s">
        <v>1293</v>
      </c>
      <c r="F344" s="217" t="s">
        <v>1294</v>
      </c>
      <c r="G344" s="218" t="s">
        <v>171</v>
      </c>
      <c r="H344" s="219">
        <v>10</v>
      </c>
      <c r="I344" s="220"/>
      <c r="J344" s="221">
        <f>ROUND(I344*H344,2)</f>
        <v>0</v>
      </c>
      <c r="K344" s="222"/>
      <c r="L344" s="223"/>
      <c r="M344" s="224" t="s">
        <v>1</v>
      </c>
      <c r="N344" s="225" t="s">
        <v>46</v>
      </c>
      <c r="O344" s="78"/>
      <c r="P344" s="211">
        <f>O344*H344</f>
        <v>0</v>
      </c>
      <c r="Q344" s="211">
        <v>4.0000000000000003E-05</v>
      </c>
      <c r="R344" s="211">
        <f>Q344*H344</f>
        <v>0.00040000000000000002</v>
      </c>
      <c r="S344" s="211">
        <v>0</v>
      </c>
      <c r="T344" s="212">
        <f>S344*H344</f>
        <v>0</v>
      </c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R344" s="213" t="s">
        <v>197</v>
      </c>
      <c r="AT344" s="213" t="s">
        <v>259</v>
      </c>
      <c r="AU344" s="213" t="s">
        <v>93</v>
      </c>
      <c r="AY344" s="15" t="s">
        <v>166</v>
      </c>
      <c r="BE344" s="214">
        <f>IF(N344="základná",J344,0)</f>
        <v>0</v>
      </c>
      <c r="BF344" s="214">
        <f>IF(N344="znížená",J344,0)</f>
        <v>0</v>
      </c>
      <c r="BG344" s="214">
        <f>IF(N344="zákl. prenesená",J344,0)</f>
        <v>0</v>
      </c>
      <c r="BH344" s="214">
        <f>IF(N344="zníž. prenesená",J344,0)</f>
        <v>0</v>
      </c>
      <c r="BI344" s="214">
        <f>IF(N344="nulová",J344,0)</f>
        <v>0</v>
      </c>
      <c r="BJ344" s="15" t="s">
        <v>93</v>
      </c>
      <c r="BK344" s="214">
        <f>ROUND(I344*H344,2)</f>
        <v>0</v>
      </c>
      <c r="BL344" s="15" t="s">
        <v>172</v>
      </c>
      <c r="BM344" s="213" t="s">
        <v>1295</v>
      </c>
    </row>
    <row r="345" s="2" customFormat="1" ht="24.15" customHeight="1">
      <c r="A345" s="34"/>
      <c r="B345" s="165"/>
      <c r="C345" s="201" t="s">
        <v>1296</v>
      </c>
      <c r="D345" s="201" t="s">
        <v>168</v>
      </c>
      <c r="E345" s="202" t="s">
        <v>1297</v>
      </c>
      <c r="F345" s="203" t="s">
        <v>1298</v>
      </c>
      <c r="G345" s="204" t="s">
        <v>171</v>
      </c>
      <c r="H345" s="205">
        <v>123</v>
      </c>
      <c r="I345" s="206"/>
      <c r="J345" s="207">
        <f>ROUND(I345*H345,2)</f>
        <v>0</v>
      </c>
      <c r="K345" s="208"/>
      <c r="L345" s="35"/>
      <c r="M345" s="209" t="s">
        <v>1</v>
      </c>
      <c r="N345" s="210" t="s">
        <v>46</v>
      </c>
      <c r="O345" s="78"/>
      <c r="P345" s="211">
        <f>O345*H345</f>
        <v>0</v>
      </c>
      <c r="Q345" s="211">
        <v>0</v>
      </c>
      <c r="R345" s="211">
        <f>Q345*H345</f>
        <v>0</v>
      </c>
      <c r="S345" s="211">
        <v>0</v>
      </c>
      <c r="T345" s="212">
        <f>S345*H345</f>
        <v>0</v>
      </c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R345" s="213" t="s">
        <v>172</v>
      </c>
      <c r="AT345" s="213" t="s">
        <v>168</v>
      </c>
      <c r="AU345" s="213" t="s">
        <v>93</v>
      </c>
      <c r="AY345" s="15" t="s">
        <v>166</v>
      </c>
      <c r="BE345" s="214">
        <f>IF(N345="základná",J345,0)</f>
        <v>0</v>
      </c>
      <c r="BF345" s="214">
        <f>IF(N345="znížená",J345,0)</f>
        <v>0</v>
      </c>
      <c r="BG345" s="214">
        <f>IF(N345="zákl. prenesená",J345,0)</f>
        <v>0</v>
      </c>
      <c r="BH345" s="214">
        <f>IF(N345="zníž. prenesená",J345,0)</f>
        <v>0</v>
      </c>
      <c r="BI345" s="214">
        <f>IF(N345="nulová",J345,0)</f>
        <v>0</v>
      </c>
      <c r="BJ345" s="15" t="s">
        <v>93</v>
      </c>
      <c r="BK345" s="214">
        <f>ROUND(I345*H345,2)</f>
        <v>0</v>
      </c>
      <c r="BL345" s="15" t="s">
        <v>172</v>
      </c>
      <c r="BM345" s="213" t="s">
        <v>1299</v>
      </c>
    </row>
    <row r="346" s="2" customFormat="1" ht="16.5" customHeight="1">
      <c r="A346" s="34"/>
      <c r="B346" s="165"/>
      <c r="C346" s="215" t="s">
        <v>1300</v>
      </c>
      <c r="D346" s="215" t="s">
        <v>259</v>
      </c>
      <c r="E346" s="216" t="s">
        <v>1301</v>
      </c>
      <c r="F346" s="217" t="s">
        <v>1302</v>
      </c>
      <c r="G346" s="218" t="s">
        <v>171</v>
      </c>
      <c r="H346" s="219">
        <v>67</v>
      </c>
      <c r="I346" s="220"/>
      <c r="J346" s="221">
        <f>ROUND(I346*H346,2)</f>
        <v>0</v>
      </c>
      <c r="K346" s="222"/>
      <c r="L346" s="223"/>
      <c r="M346" s="224" t="s">
        <v>1</v>
      </c>
      <c r="N346" s="225" t="s">
        <v>46</v>
      </c>
      <c r="O346" s="78"/>
      <c r="P346" s="211">
        <f>O346*H346</f>
        <v>0</v>
      </c>
      <c r="Q346" s="211">
        <v>3.0000000000000001E-05</v>
      </c>
      <c r="R346" s="211">
        <f>Q346*H346</f>
        <v>0.0020100000000000001</v>
      </c>
      <c r="S346" s="211">
        <v>0</v>
      </c>
      <c r="T346" s="212">
        <f>S346*H346</f>
        <v>0</v>
      </c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R346" s="213" t="s">
        <v>197</v>
      </c>
      <c r="AT346" s="213" t="s">
        <v>259</v>
      </c>
      <c r="AU346" s="213" t="s">
        <v>93</v>
      </c>
      <c r="AY346" s="15" t="s">
        <v>166</v>
      </c>
      <c r="BE346" s="214">
        <f>IF(N346="základná",J346,0)</f>
        <v>0</v>
      </c>
      <c r="BF346" s="214">
        <f>IF(N346="znížená",J346,0)</f>
        <v>0</v>
      </c>
      <c r="BG346" s="214">
        <f>IF(N346="zákl. prenesená",J346,0)</f>
        <v>0</v>
      </c>
      <c r="BH346" s="214">
        <f>IF(N346="zníž. prenesená",J346,0)</f>
        <v>0</v>
      </c>
      <c r="BI346" s="214">
        <f>IF(N346="nulová",J346,0)</f>
        <v>0</v>
      </c>
      <c r="BJ346" s="15" t="s">
        <v>93</v>
      </c>
      <c r="BK346" s="214">
        <f>ROUND(I346*H346,2)</f>
        <v>0</v>
      </c>
      <c r="BL346" s="15" t="s">
        <v>172</v>
      </c>
      <c r="BM346" s="213" t="s">
        <v>1303</v>
      </c>
    </row>
    <row r="347" s="2" customFormat="1" ht="16.5" customHeight="1">
      <c r="A347" s="34"/>
      <c r="B347" s="165"/>
      <c r="C347" s="215" t="s">
        <v>1304</v>
      </c>
      <c r="D347" s="215" t="s">
        <v>259</v>
      </c>
      <c r="E347" s="216" t="s">
        <v>1305</v>
      </c>
      <c r="F347" s="217" t="s">
        <v>1306</v>
      </c>
      <c r="G347" s="218" t="s">
        <v>171</v>
      </c>
      <c r="H347" s="219">
        <v>56</v>
      </c>
      <c r="I347" s="220"/>
      <c r="J347" s="221">
        <f>ROUND(I347*H347,2)</f>
        <v>0</v>
      </c>
      <c r="K347" s="222"/>
      <c r="L347" s="223"/>
      <c r="M347" s="224" t="s">
        <v>1</v>
      </c>
      <c r="N347" s="225" t="s">
        <v>46</v>
      </c>
      <c r="O347" s="78"/>
      <c r="P347" s="211">
        <f>O347*H347</f>
        <v>0</v>
      </c>
      <c r="Q347" s="211">
        <v>0.00027</v>
      </c>
      <c r="R347" s="211">
        <f>Q347*H347</f>
        <v>0.01512</v>
      </c>
      <c r="S347" s="211">
        <v>0</v>
      </c>
      <c r="T347" s="212">
        <f>S347*H347</f>
        <v>0</v>
      </c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R347" s="213" t="s">
        <v>197</v>
      </c>
      <c r="AT347" s="213" t="s">
        <v>259</v>
      </c>
      <c r="AU347" s="213" t="s">
        <v>93</v>
      </c>
      <c r="AY347" s="15" t="s">
        <v>166</v>
      </c>
      <c r="BE347" s="214">
        <f>IF(N347="základná",J347,0)</f>
        <v>0</v>
      </c>
      <c r="BF347" s="214">
        <f>IF(N347="znížená",J347,0)</f>
        <v>0</v>
      </c>
      <c r="BG347" s="214">
        <f>IF(N347="zákl. prenesená",J347,0)</f>
        <v>0</v>
      </c>
      <c r="BH347" s="214">
        <f>IF(N347="zníž. prenesená",J347,0)</f>
        <v>0</v>
      </c>
      <c r="BI347" s="214">
        <f>IF(N347="nulová",J347,0)</f>
        <v>0</v>
      </c>
      <c r="BJ347" s="15" t="s">
        <v>93</v>
      </c>
      <c r="BK347" s="214">
        <f>ROUND(I347*H347,2)</f>
        <v>0</v>
      </c>
      <c r="BL347" s="15" t="s">
        <v>172</v>
      </c>
      <c r="BM347" s="213" t="s">
        <v>1307</v>
      </c>
    </row>
    <row r="348" s="2" customFormat="1" ht="24.15" customHeight="1">
      <c r="A348" s="34"/>
      <c r="B348" s="165"/>
      <c r="C348" s="201" t="s">
        <v>1308</v>
      </c>
      <c r="D348" s="201" t="s">
        <v>168</v>
      </c>
      <c r="E348" s="202" t="s">
        <v>1309</v>
      </c>
      <c r="F348" s="203" t="s">
        <v>1310</v>
      </c>
      <c r="G348" s="204" t="s">
        <v>171</v>
      </c>
      <c r="H348" s="205">
        <v>24</v>
      </c>
      <c r="I348" s="206"/>
      <c r="J348" s="207">
        <f>ROUND(I348*H348,2)</f>
        <v>0</v>
      </c>
      <c r="K348" s="208"/>
      <c r="L348" s="35"/>
      <c r="M348" s="209" t="s">
        <v>1</v>
      </c>
      <c r="N348" s="210" t="s">
        <v>46</v>
      </c>
      <c r="O348" s="78"/>
      <c r="P348" s="211">
        <f>O348*H348</f>
        <v>0</v>
      </c>
      <c r="Q348" s="211">
        <v>0</v>
      </c>
      <c r="R348" s="211">
        <f>Q348*H348</f>
        <v>0</v>
      </c>
      <c r="S348" s="211">
        <v>0</v>
      </c>
      <c r="T348" s="212">
        <f>S348*H348</f>
        <v>0</v>
      </c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R348" s="213" t="s">
        <v>172</v>
      </c>
      <c r="AT348" s="213" t="s">
        <v>168</v>
      </c>
      <c r="AU348" s="213" t="s">
        <v>93</v>
      </c>
      <c r="AY348" s="15" t="s">
        <v>166</v>
      </c>
      <c r="BE348" s="214">
        <f>IF(N348="základná",J348,0)</f>
        <v>0</v>
      </c>
      <c r="BF348" s="214">
        <f>IF(N348="znížená",J348,0)</f>
        <v>0</v>
      </c>
      <c r="BG348" s="214">
        <f>IF(N348="zákl. prenesená",J348,0)</f>
        <v>0</v>
      </c>
      <c r="BH348" s="214">
        <f>IF(N348="zníž. prenesená",J348,0)</f>
        <v>0</v>
      </c>
      <c r="BI348" s="214">
        <f>IF(N348="nulová",J348,0)</f>
        <v>0</v>
      </c>
      <c r="BJ348" s="15" t="s">
        <v>93</v>
      </c>
      <c r="BK348" s="214">
        <f>ROUND(I348*H348,2)</f>
        <v>0</v>
      </c>
      <c r="BL348" s="15" t="s">
        <v>172</v>
      </c>
      <c r="BM348" s="213" t="s">
        <v>1311</v>
      </c>
    </row>
    <row r="349" s="2" customFormat="1" ht="16.5" customHeight="1">
      <c r="A349" s="34"/>
      <c r="B349" s="165"/>
      <c r="C349" s="215" t="s">
        <v>1312</v>
      </c>
      <c r="D349" s="215" t="s">
        <v>259</v>
      </c>
      <c r="E349" s="216" t="s">
        <v>1313</v>
      </c>
      <c r="F349" s="217" t="s">
        <v>1314</v>
      </c>
      <c r="G349" s="218" t="s">
        <v>171</v>
      </c>
      <c r="H349" s="219">
        <v>24</v>
      </c>
      <c r="I349" s="220"/>
      <c r="J349" s="221">
        <f>ROUND(I349*H349,2)</f>
        <v>0</v>
      </c>
      <c r="K349" s="222"/>
      <c r="L349" s="223"/>
      <c r="M349" s="224" t="s">
        <v>1</v>
      </c>
      <c r="N349" s="225" t="s">
        <v>46</v>
      </c>
      <c r="O349" s="78"/>
      <c r="P349" s="211">
        <f>O349*H349</f>
        <v>0</v>
      </c>
      <c r="Q349" s="211">
        <v>0.00017000000000000001</v>
      </c>
      <c r="R349" s="211">
        <f>Q349*H349</f>
        <v>0.0040800000000000003</v>
      </c>
      <c r="S349" s="211">
        <v>0</v>
      </c>
      <c r="T349" s="212">
        <f>S349*H349</f>
        <v>0</v>
      </c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R349" s="213" t="s">
        <v>197</v>
      </c>
      <c r="AT349" s="213" t="s">
        <v>259</v>
      </c>
      <c r="AU349" s="213" t="s">
        <v>93</v>
      </c>
      <c r="AY349" s="15" t="s">
        <v>166</v>
      </c>
      <c r="BE349" s="214">
        <f>IF(N349="základná",J349,0)</f>
        <v>0</v>
      </c>
      <c r="BF349" s="214">
        <f>IF(N349="znížená",J349,0)</f>
        <v>0</v>
      </c>
      <c r="BG349" s="214">
        <f>IF(N349="zákl. prenesená",J349,0)</f>
        <v>0</v>
      </c>
      <c r="BH349" s="214">
        <f>IF(N349="zníž. prenesená",J349,0)</f>
        <v>0</v>
      </c>
      <c r="BI349" s="214">
        <f>IF(N349="nulová",J349,0)</f>
        <v>0</v>
      </c>
      <c r="BJ349" s="15" t="s">
        <v>93</v>
      </c>
      <c r="BK349" s="214">
        <f>ROUND(I349*H349,2)</f>
        <v>0</v>
      </c>
      <c r="BL349" s="15" t="s">
        <v>172</v>
      </c>
      <c r="BM349" s="213" t="s">
        <v>1315</v>
      </c>
    </row>
    <row r="350" s="2" customFormat="1" ht="24.15" customHeight="1">
      <c r="A350" s="34"/>
      <c r="B350" s="165"/>
      <c r="C350" s="201" t="s">
        <v>1316</v>
      </c>
      <c r="D350" s="201" t="s">
        <v>168</v>
      </c>
      <c r="E350" s="202" t="s">
        <v>1317</v>
      </c>
      <c r="F350" s="203" t="s">
        <v>1318</v>
      </c>
      <c r="G350" s="204" t="s">
        <v>171</v>
      </c>
      <c r="H350" s="205">
        <v>140</v>
      </c>
      <c r="I350" s="206"/>
      <c r="J350" s="207">
        <f>ROUND(I350*H350,2)</f>
        <v>0</v>
      </c>
      <c r="K350" s="208"/>
      <c r="L350" s="35"/>
      <c r="M350" s="209" t="s">
        <v>1</v>
      </c>
      <c r="N350" s="210" t="s">
        <v>46</v>
      </c>
      <c r="O350" s="78"/>
      <c r="P350" s="211">
        <f>O350*H350</f>
        <v>0</v>
      </c>
      <c r="Q350" s="211">
        <v>0</v>
      </c>
      <c r="R350" s="211">
        <f>Q350*H350</f>
        <v>0</v>
      </c>
      <c r="S350" s="211">
        <v>0</v>
      </c>
      <c r="T350" s="212">
        <f>S350*H350</f>
        <v>0</v>
      </c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  <c r="AR350" s="213" t="s">
        <v>172</v>
      </c>
      <c r="AT350" s="213" t="s">
        <v>168</v>
      </c>
      <c r="AU350" s="213" t="s">
        <v>93</v>
      </c>
      <c r="AY350" s="15" t="s">
        <v>166</v>
      </c>
      <c r="BE350" s="214">
        <f>IF(N350="základná",J350,0)</f>
        <v>0</v>
      </c>
      <c r="BF350" s="214">
        <f>IF(N350="znížená",J350,0)</f>
        <v>0</v>
      </c>
      <c r="BG350" s="214">
        <f>IF(N350="zákl. prenesená",J350,0)</f>
        <v>0</v>
      </c>
      <c r="BH350" s="214">
        <f>IF(N350="zníž. prenesená",J350,0)</f>
        <v>0</v>
      </c>
      <c r="BI350" s="214">
        <f>IF(N350="nulová",J350,0)</f>
        <v>0</v>
      </c>
      <c r="BJ350" s="15" t="s">
        <v>93</v>
      </c>
      <c r="BK350" s="214">
        <f>ROUND(I350*H350,2)</f>
        <v>0</v>
      </c>
      <c r="BL350" s="15" t="s">
        <v>172</v>
      </c>
      <c r="BM350" s="213" t="s">
        <v>1319</v>
      </c>
    </row>
    <row r="351" s="2" customFormat="1" ht="16.5" customHeight="1">
      <c r="A351" s="34"/>
      <c r="B351" s="165"/>
      <c r="C351" s="215" t="s">
        <v>1320</v>
      </c>
      <c r="D351" s="215" t="s">
        <v>259</v>
      </c>
      <c r="E351" s="216" t="s">
        <v>1313</v>
      </c>
      <c r="F351" s="217" t="s">
        <v>1314</v>
      </c>
      <c r="G351" s="218" t="s">
        <v>171</v>
      </c>
      <c r="H351" s="219">
        <v>140</v>
      </c>
      <c r="I351" s="220"/>
      <c r="J351" s="221">
        <f>ROUND(I351*H351,2)</f>
        <v>0</v>
      </c>
      <c r="K351" s="222"/>
      <c r="L351" s="223"/>
      <c r="M351" s="224" t="s">
        <v>1</v>
      </c>
      <c r="N351" s="225" t="s">
        <v>46</v>
      </c>
      <c r="O351" s="78"/>
      <c r="P351" s="211">
        <f>O351*H351</f>
        <v>0</v>
      </c>
      <c r="Q351" s="211">
        <v>0.00017000000000000001</v>
      </c>
      <c r="R351" s="211">
        <f>Q351*H351</f>
        <v>0.023800000000000002</v>
      </c>
      <c r="S351" s="211">
        <v>0</v>
      </c>
      <c r="T351" s="212">
        <f>S351*H351</f>
        <v>0</v>
      </c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  <c r="AR351" s="213" t="s">
        <v>197</v>
      </c>
      <c r="AT351" s="213" t="s">
        <v>259</v>
      </c>
      <c r="AU351" s="213" t="s">
        <v>93</v>
      </c>
      <c r="AY351" s="15" t="s">
        <v>166</v>
      </c>
      <c r="BE351" s="214">
        <f>IF(N351="základná",J351,0)</f>
        <v>0</v>
      </c>
      <c r="BF351" s="214">
        <f>IF(N351="znížená",J351,0)</f>
        <v>0</v>
      </c>
      <c r="BG351" s="214">
        <f>IF(N351="zákl. prenesená",J351,0)</f>
        <v>0</v>
      </c>
      <c r="BH351" s="214">
        <f>IF(N351="zníž. prenesená",J351,0)</f>
        <v>0</v>
      </c>
      <c r="BI351" s="214">
        <f>IF(N351="nulová",J351,0)</f>
        <v>0</v>
      </c>
      <c r="BJ351" s="15" t="s">
        <v>93</v>
      </c>
      <c r="BK351" s="214">
        <f>ROUND(I351*H351,2)</f>
        <v>0</v>
      </c>
      <c r="BL351" s="15" t="s">
        <v>172</v>
      </c>
      <c r="BM351" s="213" t="s">
        <v>1321</v>
      </c>
    </row>
    <row r="352" s="12" customFormat="1" ht="22.8" customHeight="1">
      <c r="A352" s="12"/>
      <c r="B352" s="188"/>
      <c r="C352" s="12"/>
      <c r="D352" s="189" t="s">
        <v>79</v>
      </c>
      <c r="E352" s="199" t="s">
        <v>202</v>
      </c>
      <c r="F352" s="199" t="s">
        <v>368</v>
      </c>
      <c r="G352" s="12"/>
      <c r="H352" s="12"/>
      <c r="I352" s="191"/>
      <c r="J352" s="200">
        <f>BK352</f>
        <v>0</v>
      </c>
      <c r="K352" s="12"/>
      <c r="L352" s="188"/>
      <c r="M352" s="193"/>
      <c r="N352" s="194"/>
      <c r="O352" s="194"/>
      <c r="P352" s="195">
        <f>SUM(P353:P381)</f>
        <v>0</v>
      </c>
      <c r="Q352" s="194"/>
      <c r="R352" s="195">
        <f>SUM(R353:R381)</f>
        <v>995.31368446630017</v>
      </c>
      <c r="S352" s="194"/>
      <c r="T352" s="196">
        <f>SUM(T353:T381)</f>
        <v>296.95909999999998</v>
      </c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R352" s="189" t="s">
        <v>87</v>
      </c>
      <c r="AT352" s="197" t="s">
        <v>79</v>
      </c>
      <c r="AU352" s="197" t="s">
        <v>87</v>
      </c>
      <c r="AY352" s="189" t="s">
        <v>166</v>
      </c>
      <c r="BK352" s="198">
        <f>SUM(BK353:BK381)</f>
        <v>0</v>
      </c>
    </row>
    <row r="353" s="2" customFormat="1" ht="33" customHeight="1">
      <c r="A353" s="34"/>
      <c r="B353" s="165"/>
      <c r="C353" s="201" t="s">
        <v>1322</v>
      </c>
      <c r="D353" s="201" t="s">
        <v>168</v>
      </c>
      <c r="E353" s="202" t="s">
        <v>1323</v>
      </c>
      <c r="F353" s="203" t="s">
        <v>1324</v>
      </c>
      <c r="G353" s="204" t="s">
        <v>284</v>
      </c>
      <c r="H353" s="205">
        <v>426.28300000000002</v>
      </c>
      <c r="I353" s="206"/>
      <c r="J353" s="207">
        <f>ROUND(I353*H353,2)</f>
        <v>0</v>
      </c>
      <c r="K353" s="208"/>
      <c r="L353" s="35"/>
      <c r="M353" s="209" t="s">
        <v>1</v>
      </c>
      <c r="N353" s="210" t="s">
        <v>46</v>
      </c>
      <c r="O353" s="78"/>
      <c r="P353" s="211">
        <f>O353*H353</f>
        <v>0</v>
      </c>
      <c r="Q353" s="211">
        <v>0.16401250000000001</v>
      </c>
      <c r="R353" s="211">
        <f>Q353*H353</f>
        <v>69.9157405375</v>
      </c>
      <c r="S353" s="211">
        <v>0</v>
      </c>
      <c r="T353" s="212">
        <f>S353*H353</f>
        <v>0</v>
      </c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R353" s="213" t="s">
        <v>172</v>
      </c>
      <c r="AT353" s="213" t="s">
        <v>168</v>
      </c>
      <c r="AU353" s="213" t="s">
        <v>93</v>
      </c>
      <c r="AY353" s="15" t="s">
        <v>166</v>
      </c>
      <c r="BE353" s="214">
        <f>IF(N353="základná",J353,0)</f>
        <v>0</v>
      </c>
      <c r="BF353" s="214">
        <f>IF(N353="znížená",J353,0)</f>
        <v>0</v>
      </c>
      <c r="BG353" s="214">
        <f>IF(N353="zákl. prenesená",J353,0)</f>
        <v>0</v>
      </c>
      <c r="BH353" s="214">
        <f>IF(N353="zníž. prenesená",J353,0)</f>
        <v>0</v>
      </c>
      <c r="BI353" s="214">
        <f>IF(N353="nulová",J353,0)</f>
        <v>0</v>
      </c>
      <c r="BJ353" s="15" t="s">
        <v>93</v>
      </c>
      <c r="BK353" s="214">
        <f>ROUND(I353*H353,2)</f>
        <v>0</v>
      </c>
      <c r="BL353" s="15" t="s">
        <v>172</v>
      </c>
      <c r="BM353" s="213" t="s">
        <v>1325</v>
      </c>
    </row>
    <row r="354" s="2" customFormat="1" ht="16.5" customHeight="1">
      <c r="A354" s="34"/>
      <c r="B354" s="165"/>
      <c r="C354" s="215" t="s">
        <v>1326</v>
      </c>
      <c r="D354" s="215" t="s">
        <v>259</v>
      </c>
      <c r="E354" s="216" t="s">
        <v>1327</v>
      </c>
      <c r="F354" s="217" t="s">
        <v>1328</v>
      </c>
      <c r="G354" s="218" t="s">
        <v>171</v>
      </c>
      <c r="H354" s="219">
        <v>430.54599999999999</v>
      </c>
      <c r="I354" s="220"/>
      <c r="J354" s="221">
        <f>ROUND(I354*H354,2)</f>
        <v>0</v>
      </c>
      <c r="K354" s="222"/>
      <c r="L354" s="223"/>
      <c r="M354" s="224" t="s">
        <v>1</v>
      </c>
      <c r="N354" s="225" t="s">
        <v>46</v>
      </c>
      <c r="O354" s="78"/>
      <c r="P354" s="211">
        <f>O354*H354</f>
        <v>0</v>
      </c>
      <c r="Q354" s="211">
        <v>0.048000000000000001</v>
      </c>
      <c r="R354" s="211">
        <f>Q354*H354</f>
        <v>20.666208000000001</v>
      </c>
      <c r="S354" s="211">
        <v>0</v>
      </c>
      <c r="T354" s="212">
        <f>S354*H354</f>
        <v>0</v>
      </c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R354" s="213" t="s">
        <v>197</v>
      </c>
      <c r="AT354" s="213" t="s">
        <v>259</v>
      </c>
      <c r="AU354" s="213" t="s">
        <v>93</v>
      </c>
      <c r="AY354" s="15" t="s">
        <v>166</v>
      </c>
      <c r="BE354" s="214">
        <f>IF(N354="základná",J354,0)</f>
        <v>0</v>
      </c>
      <c r="BF354" s="214">
        <f>IF(N354="znížená",J354,0)</f>
        <v>0</v>
      </c>
      <c r="BG354" s="214">
        <f>IF(N354="zákl. prenesená",J354,0)</f>
        <v>0</v>
      </c>
      <c r="BH354" s="214">
        <f>IF(N354="zníž. prenesená",J354,0)</f>
        <v>0</v>
      </c>
      <c r="BI354" s="214">
        <f>IF(N354="nulová",J354,0)</f>
        <v>0</v>
      </c>
      <c r="BJ354" s="15" t="s">
        <v>93</v>
      </c>
      <c r="BK354" s="214">
        <f>ROUND(I354*H354,2)</f>
        <v>0</v>
      </c>
      <c r="BL354" s="15" t="s">
        <v>172</v>
      </c>
      <c r="BM354" s="213" t="s">
        <v>1329</v>
      </c>
    </row>
    <row r="355" s="2" customFormat="1" ht="24.15" customHeight="1">
      <c r="A355" s="34"/>
      <c r="B355" s="165"/>
      <c r="C355" s="201" t="s">
        <v>1330</v>
      </c>
      <c r="D355" s="236" t="s">
        <v>168</v>
      </c>
      <c r="E355" s="202" t="s">
        <v>1331</v>
      </c>
      <c r="F355" s="203" t="s">
        <v>1332</v>
      </c>
      <c r="G355" s="204" t="s">
        <v>171</v>
      </c>
      <c r="H355" s="205">
        <v>74</v>
      </c>
      <c r="I355" s="206"/>
      <c r="J355" s="207">
        <f>ROUND(I355*H355,2)</f>
        <v>0</v>
      </c>
      <c r="K355" s="208"/>
      <c r="L355" s="35"/>
      <c r="M355" s="209" t="s">
        <v>1</v>
      </c>
      <c r="N355" s="210" t="s">
        <v>46</v>
      </c>
      <c r="O355" s="78"/>
      <c r="P355" s="211">
        <f>O355*H355</f>
        <v>0</v>
      </c>
      <c r="Q355" s="211">
        <v>5.9609100000000002</v>
      </c>
      <c r="R355" s="211">
        <f>Q355*H355</f>
        <v>441.10734000000002</v>
      </c>
      <c r="S355" s="211">
        <v>0</v>
      </c>
      <c r="T355" s="212">
        <f>S355*H355</f>
        <v>0</v>
      </c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R355" s="213" t="s">
        <v>172</v>
      </c>
      <c r="AT355" s="213" t="s">
        <v>168</v>
      </c>
      <c r="AU355" s="213" t="s">
        <v>93</v>
      </c>
      <c r="AY355" s="15" t="s">
        <v>166</v>
      </c>
      <c r="BE355" s="214">
        <f>IF(N355="základná",J355,0)</f>
        <v>0</v>
      </c>
      <c r="BF355" s="214">
        <f>IF(N355="znížená",J355,0)</f>
        <v>0</v>
      </c>
      <c r="BG355" s="214">
        <f>IF(N355="zákl. prenesená",J355,0)</f>
        <v>0</v>
      </c>
      <c r="BH355" s="214">
        <f>IF(N355="zníž. prenesená",J355,0)</f>
        <v>0</v>
      </c>
      <c r="BI355" s="214">
        <f>IF(N355="nulová",J355,0)</f>
        <v>0</v>
      </c>
      <c r="BJ355" s="15" t="s">
        <v>93</v>
      </c>
      <c r="BK355" s="214">
        <f>ROUND(I355*H355,2)</f>
        <v>0</v>
      </c>
      <c r="BL355" s="15" t="s">
        <v>172</v>
      </c>
      <c r="BM355" s="213" t="s">
        <v>1333</v>
      </c>
    </row>
    <row r="356" s="2" customFormat="1" ht="21.75" customHeight="1">
      <c r="A356" s="34"/>
      <c r="B356" s="165"/>
      <c r="C356" s="201" t="s">
        <v>1334</v>
      </c>
      <c r="D356" s="201" t="s">
        <v>168</v>
      </c>
      <c r="E356" s="202" t="s">
        <v>1335</v>
      </c>
      <c r="F356" s="203" t="s">
        <v>1336</v>
      </c>
      <c r="G356" s="204" t="s">
        <v>284</v>
      </c>
      <c r="H356" s="205">
        <v>11.233000000000001</v>
      </c>
      <c r="I356" s="206"/>
      <c r="J356" s="207">
        <f>ROUND(I356*H356,2)</f>
        <v>0</v>
      </c>
      <c r="K356" s="208"/>
      <c r="L356" s="35"/>
      <c r="M356" s="209" t="s">
        <v>1</v>
      </c>
      <c r="N356" s="210" t="s">
        <v>46</v>
      </c>
      <c r="O356" s="78"/>
      <c r="P356" s="211">
        <f>O356*H356</f>
        <v>0</v>
      </c>
      <c r="Q356" s="211">
        <v>0.59902319999999998</v>
      </c>
      <c r="R356" s="211">
        <f>Q356*H356</f>
        <v>6.7288276056000003</v>
      </c>
      <c r="S356" s="211">
        <v>0</v>
      </c>
      <c r="T356" s="212">
        <f>S356*H356</f>
        <v>0</v>
      </c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  <c r="AR356" s="213" t="s">
        <v>172</v>
      </c>
      <c r="AT356" s="213" t="s">
        <v>168</v>
      </c>
      <c r="AU356" s="213" t="s">
        <v>93</v>
      </c>
      <c r="AY356" s="15" t="s">
        <v>166</v>
      </c>
      <c r="BE356" s="214">
        <f>IF(N356="základná",J356,0)</f>
        <v>0</v>
      </c>
      <c r="BF356" s="214">
        <f>IF(N356="znížená",J356,0)</f>
        <v>0</v>
      </c>
      <c r="BG356" s="214">
        <f>IF(N356="zákl. prenesená",J356,0)</f>
        <v>0</v>
      </c>
      <c r="BH356" s="214">
        <f>IF(N356="zníž. prenesená",J356,0)</f>
        <v>0</v>
      </c>
      <c r="BI356" s="214">
        <f>IF(N356="nulová",J356,0)</f>
        <v>0</v>
      </c>
      <c r="BJ356" s="15" t="s">
        <v>93</v>
      </c>
      <c r="BK356" s="214">
        <f>ROUND(I356*H356,2)</f>
        <v>0</v>
      </c>
      <c r="BL356" s="15" t="s">
        <v>172</v>
      </c>
      <c r="BM356" s="213" t="s">
        <v>1337</v>
      </c>
    </row>
    <row r="357" s="2" customFormat="1" ht="24.15" customHeight="1">
      <c r="A357" s="34"/>
      <c r="B357" s="165"/>
      <c r="C357" s="215" t="s">
        <v>1338</v>
      </c>
      <c r="D357" s="215" t="s">
        <v>259</v>
      </c>
      <c r="E357" s="216" t="s">
        <v>1339</v>
      </c>
      <c r="F357" s="217" t="s">
        <v>1340</v>
      </c>
      <c r="G357" s="218" t="s">
        <v>171</v>
      </c>
      <c r="H357" s="219">
        <v>4.5380000000000003</v>
      </c>
      <c r="I357" s="220"/>
      <c r="J357" s="221">
        <f>ROUND(I357*H357,2)</f>
        <v>0</v>
      </c>
      <c r="K357" s="222"/>
      <c r="L357" s="223"/>
      <c r="M357" s="224" t="s">
        <v>1</v>
      </c>
      <c r="N357" s="225" t="s">
        <v>46</v>
      </c>
      <c r="O357" s="78"/>
      <c r="P357" s="211">
        <f>O357*H357</f>
        <v>0</v>
      </c>
      <c r="Q357" s="211">
        <v>0.57499999999999996</v>
      </c>
      <c r="R357" s="211">
        <f>Q357*H357</f>
        <v>2.6093500000000001</v>
      </c>
      <c r="S357" s="211">
        <v>0</v>
      </c>
      <c r="T357" s="212">
        <f>S357*H357</f>
        <v>0</v>
      </c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R357" s="213" t="s">
        <v>197</v>
      </c>
      <c r="AT357" s="213" t="s">
        <v>259</v>
      </c>
      <c r="AU357" s="213" t="s">
        <v>93</v>
      </c>
      <c r="AY357" s="15" t="s">
        <v>166</v>
      </c>
      <c r="BE357" s="214">
        <f>IF(N357="základná",J357,0)</f>
        <v>0</v>
      </c>
      <c r="BF357" s="214">
        <f>IF(N357="znížená",J357,0)</f>
        <v>0</v>
      </c>
      <c r="BG357" s="214">
        <f>IF(N357="zákl. prenesená",J357,0)</f>
        <v>0</v>
      </c>
      <c r="BH357" s="214">
        <f>IF(N357="zníž. prenesená",J357,0)</f>
        <v>0</v>
      </c>
      <c r="BI357" s="214">
        <f>IF(N357="nulová",J357,0)</f>
        <v>0</v>
      </c>
      <c r="BJ357" s="15" t="s">
        <v>93</v>
      </c>
      <c r="BK357" s="214">
        <f>ROUND(I357*H357,2)</f>
        <v>0</v>
      </c>
      <c r="BL357" s="15" t="s">
        <v>172</v>
      </c>
      <c r="BM357" s="213" t="s">
        <v>1341</v>
      </c>
    </row>
    <row r="358" s="2" customFormat="1" ht="24.15" customHeight="1">
      <c r="A358" s="34"/>
      <c r="B358" s="165"/>
      <c r="C358" s="201" t="s">
        <v>1342</v>
      </c>
      <c r="D358" s="236" t="s">
        <v>168</v>
      </c>
      <c r="E358" s="202" t="s">
        <v>1343</v>
      </c>
      <c r="F358" s="203" t="s">
        <v>1344</v>
      </c>
      <c r="G358" s="204" t="s">
        <v>284</v>
      </c>
      <c r="H358" s="205">
        <v>232.292</v>
      </c>
      <c r="I358" s="206"/>
      <c r="J358" s="207">
        <f>ROUND(I358*H358,2)</f>
        <v>0</v>
      </c>
      <c r="K358" s="208"/>
      <c r="L358" s="35"/>
      <c r="M358" s="209" t="s">
        <v>1</v>
      </c>
      <c r="N358" s="210" t="s">
        <v>46</v>
      </c>
      <c r="O358" s="78"/>
      <c r="P358" s="211">
        <f>O358*H358</f>
        <v>0</v>
      </c>
      <c r="Q358" s="211">
        <v>0.62343000000000004</v>
      </c>
      <c r="R358" s="211">
        <f>Q358*H358</f>
        <v>144.81780156000002</v>
      </c>
      <c r="S358" s="211">
        <v>0</v>
      </c>
      <c r="T358" s="212">
        <f>S358*H358</f>
        <v>0</v>
      </c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R358" s="213" t="s">
        <v>172</v>
      </c>
      <c r="AT358" s="213" t="s">
        <v>168</v>
      </c>
      <c r="AU358" s="213" t="s">
        <v>93</v>
      </c>
      <c r="AY358" s="15" t="s">
        <v>166</v>
      </c>
      <c r="BE358" s="214">
        <f>IF(N358="základná",J358,0)</f>
        <v>0</v>
      </c>
      <c r="BF358" s="214">
        <f>IF(N358="znížená",J358,0)</f>
        <v>0</v>
      </c>
      <c r="BG358" s="214">
        <f>IF(N358="zákl. prenesená",J358,0)</f>
        <v>0</v>
      </c>
      <c r="BH358" s="214">
        <f>IF(N358="zníž. prenesená",J358,0)</f>
        <v>0</v>
      </c>
      <c r="BI358" s="214">
        <f>IF(N358="nulová",J358,0)</f>
        <v>0</v>
      </c>
      <c r="BJ358" s="15" t="s">
        <v>93</v>
      </c>
      <c r="BK358" s="214">
        <f>ROUND(I358*H358,2)</f>
        <v>0</v>
      </c>
      <c r="BL358" s="15" t="s">
        <v>172</v>
      </c>
      <c r="BM358" s="213" t="s">
        <v>1345</v>
      </c>
    </row>
    <row r="359" s="2" customFormat="1" ht="24.15" customHeight="1">
      <c r="A359" s="34"/>
      <c r="B359" s="165"/>
      <c r="C359" s="215" t="s">
        <v>1346</v>
      </c>
      <c r="D359" s="235" t="s">
        <v>259</v>
      </c>
      <c r="E359" s="216" t="s">
        <v>1347</v>
      </c>
      <c r="F359" s="217" t="s">
        <v>1348</v>
      </c>
      <c r="G359" s="218" t="s">
        <v>171</v>
      </c>
      <c r="H359" s="219">
        <v>93.846000000000004</v>
      </c>
      <c r="I359" s="220"/>
      <c r="J359" s="221">
        <f>ROUND(I359*H359,2)</f>
        <v>0</v>
      </c>
      <c r="K359" s="222"/>
      <c r="L359" s="223"/>
      <c r="M359" s="224" t="s">
        <v>1</v>
      </c>
      <c r="N359" s="225" t="s">
        <v>46</v>
      </c>
      <c r="O359" s="78"/>
      <c r="P359" s="211">
        <f>O359*H359</f>
        <v>0</v>
      </c>
      <c r="Q359" s="211">
        <v>0.80000000000000004</v>
      </c>
      <c r="R359" s="211">
        <f>Q359*H359</f>
        <v>75.076800000000006</v>
      </c>
      <c r="S359" s="211">
        <v>0</v>
      </c>
      <c r="T359" s="212">
        <f>S359*H359</f>
        <v>0</v>
      </c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R359" s="213" t="s">
        <v>197</v>
      </c>
      <c r="AT359" s="213" t="s">
        <v>259</v>
      </c>
      <c r="AU359" s="213" t="s">
        <v>93</v>
      </c>
      <c r="AY359" s="15" t="s">
        <v>166</v>
      </c>
      <c r="BE359" s="214">
        <f>IF(N359="základná",J359,0)</f>
        <v>0</v>
      </c>
      <c r="BF359" s="214">
        <f>IF(N359="znížená",J359,0)</f>
        <v>0</v>
      </c>
      <c r="BG359" s="214">
        <f>IF(N359="zákl. prenesená",J359,0)</f>
        <v>0</v>
      </c>
      <c r="BH359" s="214">
        <f>IF(N359="zníž. prenesená",J359,0)</f>
        <v>0</v>
      </c>
      <c r="BI359" s="214">
        <f>IF(N359="nulová",J359,0)</f>
        <v>0</v>
      </c>
      <c r="BJ359" s="15" t="s">
        <v>93</v>
      </c>
      <c r="BK359" s="214">
        <f>ROUND(I359*H359,2)</f>
        <v>0</v>
      </c>
      <c r="BL359" s="15" t="s">
        <v>172</v>
      </c>
      <c r="BM359" s="213" t="s">
        <v>1349</v>
      </c>
    </row>
    <row r="360" s="2" customFormat="1" ht="16.5" customHeight="1">
      <c r="A360" s="34"/>
      <c r="B360" s="165"/>
      <c r="C360" s="201" t="s">
        <v>1350</v>
      </c>
      <c r="D360" s="236" t="s">
        <v>168</v>
      </c>
      <c r="E360" s="202" t="s">
        <v>1351</v>
      </c>
      <c r="F360" s="203" t="s">
        <v>838</v>
      </c>
      <c r="G360" s="204" t="s">
        <v>284</v>
      </c>
      <c r="H360" s="205">
        <v>0</v>
      </c>
      <c r="I360" s="206"/>
      <c r="J360" s="207">
        <f>ROUND(I360*H360,2)</f>
        <v>0</v>
      </c>
      <c r="K360" s="208"/>
      <c r="L360" s="35"/>
      <c r="M360" s="209" t="s">
        <v>1</v>
      </c>
      <c r="N360" s="210" t="s">
        <v>46</v>
      </c>
      <c r="O360" s="78"/>
      <c r="P360" s="211">
        <f>O360*H360</f>
        <v>0</v>
      </c>
      <c r="Q360" s="211">
        <v>0.76261999999999996</v>
      </c>
      <c r="R360" s="211">
        <f>Q360*H360</f>
        <v>0</v>
      </c>
      <c r="S360" s="211">
        <v>0</v>
      </c>
      <c r="T360" s="212">
        <f>S360*H360</f>
        <v>0</v>
      </c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R360" s="213" t="s">
        <v>172</v>
      </c>
      <c r="AT360" s="213" t="s">
        <v>168</v>
      </c>
      <c r="AU360" s="213" t="s">
        <v>93</v>
      </c>
      <c r="AY360" s="15" t="s">
        <v>166</v>
      </c>
      <c r="BE360" s="214">
        <f>IF(N360="základná",J360,0)</f>
        <v>0</v>
      </c>
      <c r="BF360" s="214">
        <f>IF(N360="znížená",J360,0)</f>
        <v>0</v>
      </c>
      <c r="BG360" s="214">
        <f>IF(N360="zákl. prenesená",J360,0)</f>
        <v>0</v>
      </c>
      <c r="BH360" s="214">
        <f>IF(N360="zníž. prenesená",J360,0)</f>
        <v>0</v>
      </c>
      <c r="BI360" s="214">
        <f>IF(N360="nulová",J360,0)</f>
        <v>0</v>
      </c>
      <c r="BJ360" s="15" t="s">
        <v>93</v>
      </c>
      <c r="BK360" s="214">
        <f>ROUND(I360*H360,2)</f>
        <v>0</v>
      </c>
      <c r="BL360" s="15" t="s">
        <v>172</v>
      </c>
      <c r="BM360" s="213" t="s">
        <v>1352</v>
      </c>
    </row>
    <row r="361" s="2" customFormat="1" ht="16.5" customHeight="1">
      <c r="A361" s="34"/>
      <c r="B361" s="165"/>
      <c r="C361" s="215" t="s">
        <v>1353</v>
      </c>
      <c r="D361" s="235" t="s">
        <v>259</v>
      </c>
      <c r="E361" s="216" t="s">
        <v>1354</v>
      </c>
      <c r="F361" s="217" t="s">
        <v>838</v>
      </c>
      <c r="G361" s="218" t="s">
        <v>171</v>
      </c>
      <c r="H361" s="219">
        <v>0</v>
      </c>
      <c r="I361" s="220"/>
      <c r="J361" s="221">
        <f>ROUND(I361*H361,2)</f>
        <v>0</v>
      </c>
      <c r="K361" s="222"/>
      <c r="L361" s="223"/>
      <c r="M361" s="224" t="s">
        <v>1</v>
      </c>
      <c r="N361" s="225" t="s">
        <v>46</v>
      </c>
      <c r="O361" s="78"/>
      <c r="P361" s="211">
        <f>O361*H361</f>
        <v>0</v>
      </c>
      <c r="Q361" s="211">
        <v>1.0349999999999999</v>
      </c>
      <c r="R361" s="211">
        <f>Q361*H361</f>
        <v>0</v>
      </c>
      <c r="S361" s="211">
        <v>0</v>
      </c>
      <c r="T361" s="212">
        <f>S361*H361</f>
        <v>0</v>
      </c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  <c r="AR361" s="213" t="s">
        <v>197</v>
      </c>
      <c r="AT361" s="213" t="s">
        <v>259</v>
      </c>
      <c r="AU361" s="213" t="s">
        <v>93</v>
      </c>
      <c r="AY361" s="15" t="s">
        <v>166</v>
      </c>
      <c r="BE361" s="214">
        <f>IF(N361="základná",J361,0)</f>
        <v>0</v>
      </c>
      <c r="BF361" s="214">
        <f>IF(N361="znížená",J361,0)</f>
        <v>0</v>
      </c>
      <c r="BG361" s="214">
        <f>IF(N361="zákl. prenesená",J361,0)</f>
        <v>0</v>
      </c>
      <c r="BH361" s="214">
        <f>IF(N361="zníž. prenesená",J361,0)</f>
        <v>0</v>
      </c>
      <c r="BI361" s="214">
        <f>IF(N361="nulová",J361,0)</f>
        <v>0</v>
      </c>
      <c r="BJ361" s="15" t="s">
        <v>93</v>
      </c>
      <c r="BK361" s="214">
        <f>ROUND(I361*H361,2)</f>
        <v>0</v>
      </c>
      <c r="BL361" s="15" t="s">
        <v>172</v>
      </c>
      <c r="BM361" s="213" t="s">
        <v>1355</v>
      </c>
    </row>
    <row r="362" s="2" customFormat="1" ht="24.15" customHeight="1">
      <c r="A362" s="34"/>
      <c r="B362" s="165"/>
      <c r="C362" s="201" t="s">
        <v>1356</v>
      </c>
      <c r="D362" s="201" t="s">
        <v>168</v>
      </c>
      <c r="E362" s="202" t="s">
        <v>1357</v>
      </c>
      <c r="F362" s="203" t="s">
        <v>1358</v>
      </c>
      <c r="G362" s="204" t="s">
        <v>284</v>
      </c>
      <c r="H362" s="205">
        <v>5</v>
      </c>
      <c r="I362" s="206"/>
      <c r="J362" s="207">
        <f>ROUND(I362*H362,2)</f>
        <v>0</v>
      </c>
      <c r="K362" s="208"/>
      <c r="L362" s="35"/>
      <c r="M362" s="209" t="s">
        <v>1</v>
      </c>
      <c r="N362" s="210" t="s">
        <v>46</v>
      </c>
      <c r="O362" s="78"/>
      <c r="P362" s="211">
        <f>O362*H362</f>
        <v>0</v>
      </c>
      <c r="Q362" s="211">
        <v>0</v>
      </c>
      <c r="R362" s="211">
        <f>Q362*H362</f>
        <v>0</v>
      </c>
      <c r="S362" s="211">
        <v>0</v>
      </c>
      <c r="T362" s="212">
        <f>S362*H362</f>
        <v>0</v>
      </c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  <c r="AR362" s="213" t="s">
        <v>172</v>
      </c>
      <c r="AT362" s="213" t="s">
        <v>168</v>
      </c>
      <c r="AU362" s="213" t="s">
        <v>93</v>
      </c>
      <c r="AY362" s="15" t="s">
        <v>166</v>
      </c>
      <c r="BE362" s="214">
        <f>IF(N362="základná",J362,0)</f>
        <v>0</v>
      </c>
      <c r="BF362" s="214">
        <f>IF(N362="znížená",J362,0)</f>
        <v>0</v>
      </c>
      <c r="BG362" s="214">
        <f>IF(N362="zákl. prenesená",J362,0)</f>
        <v>0</v>
      </c>
      <c r="BH362" s="214">
        <f>IF(N362="zníž. prenesená",J362,0)</f>
        <v>0</v>
      </c>
      <c r="BI362" s="214">
        <f>IF(N362="nulová",J362,0)</f>
        <v>0</v>
      </c>
      <c r="BJ362" s="15" t="s">
        <v>93</v>
      </c>
      <c r="BK362" s="214">
        <f>ROUND(I362*H362,2)</f>
        <v>0</v>
      </c>
      <c r="BL362" s="15" t="s">
        <v>172</v>
      </c>
      <c r="BM362" s="213" t="s">
        <v>1359</v>
      </c>
    </row>
    <row r="363" s="2" customFormat="1" ht="24.15" customHeight="1">
      <c r="A363" s="34"/>
      <c r="B363" s="165"/>
      <c r="C363" s="215" t="s">
        <v>1360</v>
      </c>
      <c r="D363" s="215" t="s">
        <v>259</v>
      </c>
      <c r="E363" s="216" t="s">
        <v>1361</v>
      </c>
      <c r="F363" s="217" t="s">
        <v>1362</v>
      </c>
      <c r="G363" s="218" t="s">
        <v>284</v>
      </c>
      <c r="H363" s="219">
        <v>5.0499999999999998</v>
      </c>
      <c r="I363" s="220"/>
      <c r="J363" s="221">
        <f>ROUND(I363*H363,2)</f>
        <v>0</v>
      </c>
      <c r="K363" s="222"/>
      <c r="L363" s="223"/>
      <c r="M363" s="224" t="s">
        <v>1</v>
      </c>
      <c r="N363" s="225" t="s">
        <v>46</v>
      </c>
      <c r="O363" s="78"/>
      <c r="P363" s="211">
        <f>O363*H363</f>
        <v>0</v>
      </c>
      <c r="Q363" s="211">
        <v>0.065329999999999999</v>
      </c>
      <c r="R363" s="211">
        <f>Q363*H363</f>
        <v>0.3299165</v>
      </c>
      <c r="S363" s="211">
        <v>0</v>
      </c>
      <c r="T363" s="212">
        <f>S363*H363</f>
        <v>0</v>
      </c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  <c r="AR363" s="213" t="s">
        <v>197</v>
      </c>
      <c r="AT363" s="213" t="s">
        <v>259</v>
      </c>
      <c r="AU363" s="213" t="s">
        <v>93</v>
      </c>
      <c r="AY363" s="15" t="s">
        <v>166</v>
      </c>
      <c r="BE363" s="214">
        <f>IF(N363="základná",J363,0)</f>
        <v>0</v>
      </c>
      <c r="BF363" s="214">
        <f>IF(N363="znížená",J363,0)</f>
        <v>0</v>
      </c>
      <c r="BG363" s="214">
        <f>IF(N363="zákl. prenesená",J363,0)</f>
        <v>0</v>
      </c>
      <c r="BH363" s="214">
        <f>IF(N363="zníž. prenesená",J363,0)</f>
        <v>0</v>
      </c>
      <c r="BI363" s="214">
        <f>IF(N363="nulová",J363,0)</f>
        <v>0</v>
      </c>
      <c r="BJ363" s="15" t="s">
        <v>93</v>
      </c>
      <c r="BK363" s="214">
        <f>ROUND(I363*H363,2)</f>
        <v>0</v>
      </c>
      <c r="BL363" s="15" t="s">
        <v>172</v>
      </c>
      <c r="BM363" s="213" t="s">
        <v>1363</v>
      </c>
    </row>
    <row r="364" s="2" customFormat="1" ht="24.15" customHeight="1">
      <c r="A364" s="34"/>
      <c r="B364" s="165"/>
      <c r="C364" s="201" t="s">
        <v>1364</v>
      </c>
      <c r="D364" s="201" t="s">
        <v>168</v>
      </c>
      <c r="E364" s="202" t="s">
        <v>1365</v>
      </c>
      <c r="F364" s="203" t="s">
        <v>1366</v>
      </c>
      <c r="G364" s="204" t="s">
        <v>284</v>
      </c>
      <c r="H364" s="205">
        <v>399.33600000000001</v>
      </c>
      <c r="I364" s="206"/>
      <c r="J364" s="207">
        <f>ROUND(I364*H364,2)</f>
        <v>0</v>
      </c>
      <c r="K364" s="208"/>
      <c r="L364" s="35"/>
      <c r="M364" s="209" t="s">
        <v>1</v>
      </c>
      <c r="N364" s="210" t="s">
        <v>46</v>
      </c>
      <c r="O364" s="78"/>
      <c r="P364" s="211">
        <f>O364*H364</f>
        <v>0</v>
      </c>
      <c r="Q364" s="211">
        <v>0</v>
      </c>
      <c r="R364" s="211">
        <f>Q364*H364</f>
        <v>0</v>
      </c>
      <c r="S364" s="211">
        <v>0</v>
      </c>
      <c r="T364" s="212">
        <f>S364*H364</f>
        <v>0</v>
      </c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  <c r="AR364" s="213" t="s">
        <v>172</v>
      </c>
      <c r="AT364" s="213" t="s">
        <v>168</v>
      </c>
      <c r="AU364" s="213" t="s">
        <v>93</v>
      </c>
      <c r="AY364" s="15" t="s">
        <v>166</v>
      </c>
      <c r="BE364" s="214">
        <f>IF(N364="základná",J364,0)</f>
        <v>0</v>
      </c>
      <c r="BF364" s="214">
        <f>IF(N364="znížená",J364,0)</f>
        <v>0</v>
      </c>
      <c r="BG364" s="214">
        <f>IF(N364="zákl. prenesená",J364,0)</f>
        <v>0</v>
      </c>
      <c r="BH364" s="214">
        <f>IF(N364="zníž. prenesená",J364,0)</f>
        <v>0</v>
      </c>
      <c r="BI364" s="214">
        <f>IF(N364="nulová",J364,0)</f>
        <v>0</v>
      </c>
      <c r="BJ364" s="15" t="s">
        <v>93</v>
      </c>
      <c r="BK364" s="214">
        <f>ROUND(I364*H364,2)</f>
        <v>0</v>
      </c>
      <c r="BL364" s="15" t="s">
        <v>172</v>
      </c>
      <c r="BM364" s="213" t="s">
        <v>1367</v>
      </c>
    </row>
    <row r="365" s="2" customFormat="1" ht="24.15" customHeight="1">
      <c r="A365" s="34"/>
      <c r="B365" s="165"/>
      <c r="C365" s="201" t="s">
        <v>1368</v>
      </c>
      <c r="D365" s="201" t="s">
        <v>168</v>
      </c>
      <c r="E365" s="202" t="s">
        <v>1369</v>
      </c>
      <c r="F365" s="203" t="s">
        <v>1370</v>
      </c>
      <c r="G365" s="204" t="s">
        <v>284</v>
      </c>
      <c r="H365" s="205">
        <v>417.18599999999998</v>
      </c>
      <c r="I365" s="206"/>
      <c r="J365" s="207">
        <f>ROUND(I365*H365,2)</f>
        <v>0</v>
      </c>
      <c r="K365" s="208"/>
      <c r="L365" s="35"/>
      <c r="M365" s="209" t="s">
        <v>1</v>
      </c>
      <c r="N365" s="210" t="s">
        <v>46</v>
      </c>
      <c r="O365" s="78"/>
      <c r="P365" s="211">
        <f>O365*H365</f>
        <v>0</v>
      </c>
      <c r="Q365" s="211">
        <v>0</v>
      </c>
      <c r="R365" s="211">
        <f>Q365*H365</f>
        <v>0</v>
      </c>
      <c r="S365" s="211">
        <v>0</v>
      </c>
      <c r="T365" s="212">
        <f>S365*H365</f>
        <v>0</v>
      </c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R365" s="213" t="s">
        <v>172</v>
      </c>
      <c r="AT365" s="213" t="s">
        <v>168</v>
      </c>
      <c r="AU365" s="213" t="s">
        <v>93</v>
      </c>
      <c r="AY365" s="15" t="s">
        <v>166</v>
      </c>
      <c r="BE365" s="214">
        <f>IF(N365="základná",J365,0)</f>
        <v>0</v>
      </c>
      <c r="BF365" s="214">
        <f>IF(N365="znížená",J365,0)</f>
        <v>0</v>
      </c>
      <c r="BG365" s="214">
        <f>IF(N365="zákl. prenesená",J365,0)</f>
        <v>0</v>
      </c>
      <c r="BH365" s="214">
        <f>IF(N365="zníž. prenesená",J365,0)</f>
        <v>0</v>
      </c>
      <c r="BI365" s="214">
        <f>IF(N365="nulová",J365,0)</f>
        <v>0</v>
      </c>
      <c r="BJ365" s="15" t="s">
        <v>93</v>
      </c>
      <c r="BK365" s="214">
        <f>ROUND(I365*H365,2)</f>
        <v>0</v>
      </c>
      <c r="BL365" s="15" t="s">
        <v>172</v>
      </c>
      <c r="BM365" s="213" t="s">
        <v>1371</v>
      </c>
    </row>
    <row r="366" s="2" customFormat="1" ht="24.15" customHeight="1">
      <c r="A366" s="34"/>
      <c r="B366" s="165"/>
      <c r="C366" s="201" t="s">
        <v>1372</v>
      </c>
      <c r="D366" s="201" t="s">
        <v>168</v>
      </c>
      <c r="E366" s="202" t="s">
        <v>1373</v>
      </c>
      <c r="F366" s="203" t="s">
        <v>1374</v>
      </c>
      <c r="G366" s="204" t="s">
        <v>284</v>
      </c>
      <c r="H366" s="205">
        <v>399.33600000000001</v>
      </c>
      <c r="I366" s="206"/>
      <c r="J366" s="207">
        <f>ROUND(I366*H366,2)</f>
        <v>0</v>
      </c>
      <c r="K366" s="208"/>
      <c r="L366" s="35"/>
      <c r="M366" s="209" t="s">
        <v>1</v>
      </c>
      <c r="N366" s="210" t="s">
        <v>46</v>
      </c>
      <c r="O366" s="78"/>
      <c r="P366" s="211">
        <f>O366*H366</f>
        <v>0</v>
      </c>
      <c r="Q366" s="211">
        <v>0</v>
      </c>
      <c r="R366" s="211">
        <f>Q366*H366</f>
        <v>0</v>
      </c>
      <c r="S366" s="211">
        <v>0</v>
      </c>
      <c r="T366" s="212">
        <f>S366*H366</f>
        <v>0</v>
      </c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  <c r="AR366" s="213" t="s">
        <v>172</v>
      </c>
      <c r="AT366" s="213" t="s">
        <v>168</v>
      </c>
      <c r="AU366" s="213" t="s">
        <v>93</v>
      </c>
      <c r="AY366" s="15" t="s">
        <v>166</v>
      </c>
      <c r="BE366" s="214">
        <f>IF(N366="základná",J366,0)</f>
        <v>0</v>
      </c>
      <c r="BF366" s="214">
        <f>IF(N366="znížená",J366,0)</f>
        <v>0</v>
      </c>
      <c r="BG366" s="214">
        <f>IF(N366="zákl. prenesená",J366,0)</f>
        <v>0</v>
      </c>
      <c r="BH366" s="214">
        <f>IF(N366="zníž. prenesená",J366,0)</f>
        <v>0</v>
      </c>
      <c r="BI366" s="214">
        <f>IF(N366="nulová",J366,0)</f>
        <v>0</v>
      </c>
      <c r="BJ366" s="15" t="s">
        <v>93</v>
      </c>
      <c r="BK366" s="214">
        <f>ROUND(I366*H366,2)</f>
        <v>0</v>
      </c>
      <c r="BL366" s="15" t="s">
        <v>172</v>
      </c>
      <c r="BM366" s="213" t="s">
        <v>1375</v>
      </c>
    </row>
    <row r="367" s="2" customFormat="1" ht="24.15" customHeight="1">
      <c r="A367" s="34"/>
      <c r="B367" s="165"/>
      <c r="C367" s="201" t="s">
        <v>1376</v>
      </c>
      <c r="D367" s="201" t="s">
        <v>168</v>
      </c>
      <c r="E367" s="202" t="s">
        <v>1377</v>
      </c>
      <c r="F367" s="203" t="s">
        <v>1378</v>
      </c>
      <c r="G367" s="204" t="s">
        <v>284</v>
      </c>
      <c r="H367" s="205">
        <v>470.18599999999998</v>
      </c>
      <c r="I367" s="206"/>
      <c r="J367" s="207">
        <f>ROUND(I367*H367,2)</f>
        <v>0</v>
      </c>
      <c r="K367" s="208"/>
      <c r="L367" s="35"/>
      <c r="M367" s="209" t="s">
        <v>1</v>
      </c>
      <c r="N367" s="210" t="s">
        <v>46</v>
      </c>
      <c r="O367" s="78"/>
      <c r="P367" s="211">
        <f>O367*H367</f>
        <v>0</v>
      </c>
      <c r="Q367" s="211">
        <v>0</v>
      </c>
      <c r="R367" s="211">
        <f>Q367*H367</f>
        <v>0</v>
      </c>
      <c r="S367" s="211">
        <v>0</v>
      </c>
      <c r="T367" s="212">
        <f>S367*H367</f>
        <v>0</v>
      </c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  <c r="AE367" s="34"/>
      <c r="AR367" s="213" t="s">
        <v>172</v>
      </c>
      <c r="AT367" s="213" t="s">
        <v>168</v>
      </c>
      <c r="AU367" s="213" t="s">
        <v>93</v>
      </c>
      <c r="AY367" s="15" t="s">
        <v>166</v>
      </c>
      <c r="BE367" s="214">
        <f>IF(N367="základná",J367,0)</f>
        <v>0</v>
      </c>
      <c r="BF367" s="214">
        <f>IF(N367="znížená",J367,0)</f>
        <v>0</v>
      </c>
      <c r="BG367" s="214">
        <f>IF(N367="zákl. prenesená",J367,0)</f>
        <v>0</v>
      </c>
      <c r="BH367" s="214">
        <f>IF(N367="zníž. prenesená",J367,0)</f>
        <v>0</v>
      </c>
      <c r="BI367" s="214">
        <f>IF(N367="nulová",J367,0)</f>
        <v>0</v>
      </c>
      <c r="BJ367" s="15" t="s">
        <v>93</v>
      </c>
      <c r="BK367" s="214">
        <f>ROUND(I367*H367,2)</f>
        <v>0</v>
      </c>
      <c r="BL367" s="15" t="s">
        <v>172</v>
      </c>
      <c r="BM367" s="213" t="s">
        <v>1379</v>
      </c>
    </row>
    <row r="368" s="2" customFormat="1" ht="33" customHeight="1">
      <c r="A368" s="34"/>
      <c r="B368" s="165"/>
      <c r="C368" s="201" t="s">
        <v>1380</v>
      </c>
      <c r="D368" s="201" t="s">
        <v>168</v>
      </c>
      <c r="E368" s="202" t="s">
        <v>1381</v>
      </c>
      <c r="F368" s="203" t="s">
        <v>1382</v>
      </c>
      <c r="G368" s="204" t="s">
        <v>284</v>
      </c>
      <c r="H368" s="205">
        <v>83.620000000000005</v>
      </c>
      <c r="I368" s="206"/>
      <c r="J368" s="207">
        <f>ROUND(I368*H368,2)</f>
        <v>0</v>
      </c>
      <c r="K368" s="208"/>
      <c r="L368" s="35"/>
      <c r="M368" s="209" t="s">
        <v>1</v>
      </c>
      <c r="N368" s="210" t="s">
        <v>46</v>
      </c>
      <c r="O368" s="78"/>
      <c r="P368" s="211">
        <f>O368*H368</f>
        <v>0</v>
      </c>
      <c r="Q368" s="211">
        <v>0.023560000000000001</v>
      </c>
      <c r="R368" s="211">
        <f>Q368*H368</f>
        <v>1.9700872000000003</v>
      </c>
      <c r="S368" s="211">
        <v>0</v>
      </c>
      <c r="T368" s="212">
        <f>S368*H368</f>
        <v>0</v>
      </c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  <c r="AE368" s="34"/>
      <c r="AR368" s="213" t="s">
        <v>172</v>
      </c>
      <c r="AT368" s="213" t="s">
        <v>168</v>
      </c>
      <c r="AU368" s="213" t="s">
        <v>93</v>
      </c>
      <c r="AY368" s="15" t="s">
        <v>166</v>
      </c>
      <c r="BE368" s="214">
        <f>IF(N368="základná",J368,0)</f>
        <v>0</v>
      </c>
      <c r="BF368" s="214">
        <f>IF(N368="znížená",J368,0)</f>
        <v>0</v>
      </c>
      <c r="BG368" s="214">
        <f>IF(N368="zákl. prenesená",J368,0)</f>
        <v>0</v>
      </c>
      <c r="BH368" s="214">
        <f>IF(N368="zníž. prenesená",J368,0)</f>
        <v>0</v>
      </c>
      <c r="BI368" s="214">
        <f>IF(N368="nulová",J368,0)</f>
        <v>0</v>
      </c>
      <c r="BJ368" s="15" t="s">
        <v>93</v>
      </c>
      <c r="BK368" s="214">
        <f>ROUND(I368*H368,2)</f>
        <v>0</v>
      </c>
      <c r="BL368" s="15" t="s">
        <v>172</v>
      </c>
      <c r="BM368" s="213" t="s">
        <v>1383</v>
      </c>
    </row>
    <row r="369" s="2" customFormat="1" ht="33" customHeight="1">
      <c r="A369" s="34"/>
      <c r="B369" s="165"/>
      <c r="C369" s="201" t="s">
        <v>1384</v>
      </c>
      <c r="D369" s="201" t="s">
        <v>168</v>
      </c>
      <c r="E369" s="202" t="s">
        <v>1385</v>
      </c>
      <c r="F369" s="203" t="s">
        <v>1386</v>
      </c>
      <c r="G369" s="204" t="s">
        <v>182</v>
      </c>
      <c r="H369" s="205">
        <v>620.68200000000002</v>
      </c>
      <c r="I369" s="206"/>
      <c r="J369" s="207">
        <f>ROUND(I369*H369,2)</f>
        <v>0</v>
      </c>
      <c r="K369" s="208"/>
      <c r="L369" s="35"/>
      <c r="M369" s="209" t="s">
        <v>1</v>
      </c>
      <c r="N369" s="210" t="s">
        <v>46</v>
      </c>
      <c r="O369" s="78"/>
      <c r="P369" s="211">
        <f>O369*H369</f>
        <v>0</v>
      </c>
      <c r="Q369" s="211">
        <v>0.24465000000000001</v>
      </c>
      <c r="R369" s="211">
        <f>Q369*H369</f>
        <v>151.84985130000001</v>
      </c>
      <c r="S369" s="211">
        <v>0</v>
      </c>
      <c r="T369" s="212">
        <f>S369*H369</f>
        <v>0</v>
      </c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  <c r="AR369" s="213" t="s">
        <v>172</v>
      </c>
      <c r="AT369" s="213" t="s">
        <v>168</v>
      </c>
      <c r="AU369" s="213" t="s">
        <v>93</v>
      </c>
      <c r="AY369" s="15" t="s">
        <v>166</v>
      </c>
      <c r="BE369" s="214">
        <f>IF(N369="základná",J369,0)</f>
        <v>0</v>
      </c>
      <c r="BF369" s="214">
        <f>IF(N369="znížená",J369,0)</f>
        <v>0</v>
      </c>
      <c r="BG369" s="214">
        <f>IF(N369="zákl. prenesená",J369,0)</f>
        <v>0</v>
      </c>
      <c r="BH369" s="214">
        <f>IF(N369="zníž. prenesená",J369,0)</f>
        <v>0</v>
      </c>
      <c r="BI369" s="214">
        <f>IF(N369="nulová",J369,0)</f>
        <v>0</v>
      </c>
      <c r="BJ369" s="15" t="s">
        <v>93</v>
      </c>
      <c r="BK369" s="214">
        <f>ROUND(I369*H369,2)</f>
        <v>0</v>
      </c>
      <c r="BL369" s="15" t="s">
        <v>172</v>
      </c>
      <c r="BM369" s="213" t="s">
        <v>1387</v>
      </c>
    </row>
    <row r="370" s="2" customFormat="1" ht="24.15" customHeight="1">
      <c r="A370" s="34"/>
      <c r="B370" s="165"/>
      <c r="C370" s="215" t="s">
        <v>1388</v>
      </c>
      <c r="D370" s="215" t="s">
        <v>259</v>
      </c>
      <c r="E370" s="216" t="s">
        <v>382</v>
      </c>
      <c r="F370" s="217" t="s">
        <v>383</v>
      </c>
      <c r="G370" s="218" t="s">
        <v>171</v>
      </c>
      <c r="H370" s="219">
        <v>2507.5549999999998</v>
      </c>
      <c r="I370" s="220"/>
      <c r="J370" s="221">
        <f>ROUND(I370*H370,2)</f>
        <v>0</v>
      </c>
      <c r="K370" s="222"/>
      <c r="L370" s="223"/>
      <c r="M370" s="224" t="s">
        <v>1</v>
      </c>
      <c r="N370" s="225" t="s">
        <v>46</v>
      </c>
      <c r="O370" s="78"/>
      <c r="P370" s="211">
        <f>O370*H370</f>
        <v>0</v>
      </c>
      <c r="Q370" s="211">
        <v>0.032000000000000001</v>
      </c>
      <c r="R370" s="211">
        <f>Q370*H370</f>
        <v>80.241759999999999</v>
      </c>
      <c r="S370" s="211">
        <v>0</v>
      </c>
      <c r="T370" s="212">
        <f>S370*H370</f>
        <v>0</v>
      </c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  <c r="AE370" s="34"/>
      <c r="AR370" s="213" t="s">
        <v>197</v>
      </c>
      <c r="AT370" s="213" t="s">
        <v>259</v>
      </c>
      <c r="AU370" s="213" t="s">
        <v>93</v>
      </c>
      <c r="AY370" s="15" t="s">
        <v>166</v>
      </c>
      <c r="BE370" s="214">
        <f>IF(N370="základná",J370,0)</f>
        <v>0</v>
      </c>
      <c r="BF370" s="214">
        <f>IF(N370="znížená",J370,0)</f>
        <v>0</v>
      </c>
      <c r="BG370" s="214">
        <f>IF(N370="zákl. prenesená",J370,0)</f>
        <v>0</v>
      </c>
      <c r="BH370" s="214">
        <f>IF(N370="zníž. prenesená",J370,0)</f>
        <v>0</v>
      </c>
      <c r="BI370" s="214">
        <f>IF(N370="nulová",J370,0)</f>
        <v>0</v>
      </c>
      <c r="BJ370" s="15" t="s">
        <v>93</v>
      </c>
      <c r="BK370" s="214">
        <f>ROUND(I370*H370,2)</f>
        <v>0</v>
      </c>
      <c r="BL370" s="15" t="s">
        <v>172</v>
      </c>
      <c r="BM370" s="213" t="s">
        <v>1389</v>
      </c>
    </row>
    <row r="371" s="2" customFormat="1" ht="16.5" customHeight="1">
      <c r="A371" s="34"/>
      <c r="B371" s="165"/>
      <c r="C371" s="201" t="s">
        <v>1390</v>
      </c>
      <c r="D371" s="201" t="s">
        <v>168</v>
      </c>
      <c r="E371" s="202" t="s">
        <v>1391</v>
      </c>
      <c r="F371" s="203" t="s">
        <v>1392</v>
      </c>
      <c r="G371" s="204" t="s">
        <v>182</v>
      </c>
      <c r="H371" s="205">
        <v>0.16</v>
      </c>
      <c r="I371" s="206"/>
      <c r="J371" s="207">
        <f>ROUND(I371*H371,2)</f>
        <v>0</v>
      </c>
      <c r="K371" s="208"/>
      <c r="L371" s="35"/>
      <c r="M371" s="209" t="s">
        <v>1</v>
      </c>
      <c r="N371" s="210" t="s">
        <v>46</v>
      </c>
      <c r="O371" s="78"/>
      <c r="P371" s="211">
        <f>O371*H371</f>
        <v>0</v>
      </c>
      <c r="Q371" s="211">
        <v>1.102E-05</v>
      </c>
      <c r="R371" s="211">
        <f>Q371*H371</f>
        <v>1.7631999999999999E-06</v>
      </c>
      <c r="S371" s="211">
        <v>0.0060000000000000001</v>
      </c>
      <c r="T371" s="212">
        <f>S371*H371</f>
        <v>0.00096000000000000002</v>
      </c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  <c r="AR371" s="213" t="s">
        <v>172</v>
      </c>
      <c r="AT371" s="213" t="s">
        <v>168</v>
      </c>
      <c r="AU371" s="213" t="s">
        <v>93</v>
      </c>
      <c r="AY371" s="15" t="s">
        <v>166</v>
      </c>
      <c r="BE371" s="214">
        <f>IF(N371="základná",J371,0)</f>
        <v>0</v>
      </c>
      <c r="BF371" s="214">
        <f>IF(N371="znížená",J371,0)</f>
        <v>0</v>
      </c>
      <c r="BG371" s="214">
        <f>IF(N371="zákl. prenesená",J371,0)</f>
        <v>0</v>
      </c>
      <c r="BH371" s="214">
        <f>IF(N371="zníž. prenesená",J371,0)</f>
        <v>0</v>
      </c>
      <c r="BI371" s="214">
        <f>IF(N371="nulová",J371,0)</f>
        <v>0</v>
      </c>
      <c r="BJ371" s="15" t="s">
        <v>93</v>
      </c>
      <c r="BK371" s="214">
        <f>ROUND(I371*H371,2)</f>
        <v>0</v>
      </c>
      <c r="BL371" s="15" t="s">
        <v>172</v>
      </c>
      <c r="BM371" s="213" t="s">
        <v>1393</v>
      </c>
    </row>
    <row r="372" s="2" customFormat="1" ht="24.15" customHeight="1">
      <c r="A372" s="34"/>
      <c r="B372" s="165"/>
      <c r="C372" s="201" t="s">
        <v>1394</v>
      </c>
      <c r="D372" s="201" t="s">
        <v>168</v>
      </c>
      <c r="E372" s="202" t="s">
        <v>1395</v>
      </c>
      <c r="F372" s="203" t="s">
        <v>1396</v>
      </c>
      <c r="G372" s="204" t="s">
        <v>171</v>
      </c>
      <c r="H372" s="205">
        <v>1</v>
      </c>
      <c r="I372" s="206"/>
      <c r="J372" s="207">
        <f>ROUND(I372*H372,2)</f>
        <v>0</v>
      </c>
      <c r="K372" s="208"/>
      <c r="L372" s="35"/>
      <c r="M372" s="209" t="s">
        <v>1</v>
      </c>
      <c r="N372" s="210" t="s">
        <v>46</v>
      </c>
      <c r="O372" s="78"/>
      <c r="P372" s="211">
        <f>O372*H372</f>
        <v>0</v>
      </c>
      <c r="Q372" s="211">
        <v>0</v>
      </c>
      <c r="R372" s="211">
        <f>Q372*H372</f>
        <v>0</v>
      </c>
      <c r="S372" s="211">
        <v>0.45000000000000001</v>
      </c>
      <c r="T372" s="212">
        <f>S372*H372</f>
        <v>0.45000000000000001</v>
      </c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R372" s="213" t="s">
        <v>172</v>
      </c>
      <c r="AT372" s="213" t="s">
        <v>168</v>
      </c>
      <c r="AU372" s="213" t="s">
        <v>93</v>
      </c>
      <c r="AY372" s="15" t="s">
        <v>166</v>
      </c>
      <c r="BE372" s="214">
        <f>IF(N372="základná",J372,0)</f>
        <v>0</v>
      </c>
      <c r="BF372" s="214">
        <f>IF(N372="znížená",J372,0)</f>
        <v>0</v>
      </c>
      <c r="BG372" s="214">
        <f>IF(N372="zákl. prenesená",J372,0)</f>
        <v>0</v>
      </c>
      <c r="BH372" s="214">
        <f>IF(N372="zníž. prenesená",J372,0)</f>
        <v>0</v>
      </c>
      <c r="BI372" s="214">
        <f>IF(N372="nulová",J372,0)</f>
        <v>0</v>
      </c>
      <c r="BJ372" s="15" t="s">
        <v>93</v>
      </c>
      <c r="BK372" s="214">
        <f>ROUND(I372*H372,2)</f>
        <v>0</v>
      </c>
      <c r="BL372" s="15" t="s">
        <v>172</v>
      </c>
      <c r="BM372" s="213" t="s">
        <v>1397</v>
      </c>
    </row>
    <row r="373" s="2" customFormat="1" ht="21.75" customHeight="1">
      <c r="A373" s="34"/>
      <c r="B373" s="165"/>
      <c r="C373" s="201" t="s">
        <v>1398</v>
      </c>
      <c r="D373" s="201" t="s">
        <v>168</v>
      </c>
      <c r="E373" s="202" t="s">
        <v>1399</v>
      </c>
      <c r="F373" s="203" t="s">
        <v>1400</v>
      </c>
      <c r="G373" s="204" t="s">
        <v>366</v>
      </c>
      <c r="H373" s="205">
        <v>1</v>
      </c>
      <c r="I373" s="206"/>
      <c r="J373" s="207">
        <f>ROUND(I373*H373,2)</f>
        <v>0</v>
      </c>
      <c r="K373" s="208"/>
      <c r="L373" s="35"/>
      <c r="M373" s="209" t="s">
        <v>1</v>
      </c>
      <c r="N373" s="210" t="s">
        <v>46</v>
      </c>
      <c r="O373" s="78"/>
      <c r="P373" s="211">
        <f>O373*H373</f>
        <v>0</v>
      </c>
      <c r="Q373" s="211">
        <v>0</v>
      </c>
      <c r="R373" s="211">
        <f>Q373*H373</f>
        <v>0</v>
      </c>
      <c r="S373" s="211">
        <v>0.082000000000000003</v>
      </c>
      <c r="T373" s="212">
        <f>S373*H373</f>
        <v>0.082000000000000003</v>
      </c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  <c r="AR373" s="213" t="s">
        <v>172</v>
      </c>
      <c r="AT373" s="213" t="s">
        <v>168</v>
      </c>
      <c r="AU373" s="213" t="s">
        <v>93</v>
      </c>
      <c r="AY373" s="15" t="s">
        <v>166</v>
      </c>
      <c r="BE373" s="214">
        <f>IF(N373="základná",J373,0)</f>
        <v>0</v>
      </c>
      <c r="BF373" s="214">
        <f>IF(N373="znížená",J373,0)</f>
        <v>0</v>
      </c>
      <c r="BG373" s="214">
        <f>IF(N373="zákl. prenesená",J373,0)</f>
        <v>0</v>
      </c>
      <c r="BH373" s="214">
        <f>IF(N373="zníž. prenesená",J373,0)</f>
        <v>0</v>
      </c>
      <c r="BI373" s="214">
        <f>IF(N373="nulová",J373,0)</f>
        <v>0</v>
      </c>
      <c r="BJ373" s="15" t="s">
        <v>93</v>
      </c>
      <c r="BK373" s="214">
        <f>ROUND(I373*H373,2)</f>
        <v>0</v>
      </c>
      <c r="BL373" s="15" t="s">
        <v>172</v>
      </c>
      <c r="BM373" s="213" t="s">
        <v>1401</v>
      </c>
    </row>
    <row r="374" s="2" customFormat="1" ht="24.15" customHeight="1">
      <c r="A374" s="34"/>
      <c r="B374" s="165"/>
      <c r="C374" s="201" t="s">
        <v>1402</v>
      </c>
      <c r="D374" s="201" t="s">
        <v>168</v>
      </c>
      <c r="E374" s="202" t="s">
        <v>1403</v>
      </c>
      <c r="F374" s="203" t="s">
        <v>1404</v>
      </c>
      <c r="G374" s="204" t="s">
        <v>284</v>
      </c>
      <c r="H374" s="205">
        <v>22.02</v>
      </c>
      <c r="I374" s="206"/>
      <c r="J374" s="207">
        <f>ROUND(I374*H374,2)</f>
        <v>0</v>
      </c>
      <c r="K374" s="208"/>
      <c r="L374" s="35"/>
      <c r="M374" s="209" t="s">
        <v>1</v>
      </c>
      <c r="N374" s="210" t="s">
        <v>46</v>
      </c>
      <c r="O374" s="78"/>
      <c r="P374" s="211">
        <f>O374*H374</f>
        <v>0</v>
      </c>
      <c r="Q374" s="211">
        <v>0</v>
      </c>
      <c r="R374" s="211">
        <f>Q374*H374</f>
        <v>0</v>
      </c>
      <c r="S374" s="211">
        <v>0.753</v>
      </c>
      <c r="T374" s="212">
        <f>S374*H374</f>
        <v>16.581060000000001</v>
      </c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  <c r="AR374" s="213" t="s">
        <v>172</v>
      </c>
      <c r="AT374" s="213" t="s">
        <v>168</v>
      </c>
      <c r="AU374" s="213" t="s">
        <v>93</v>
      </c>
      <c r="AY374" s="15" t="s">
        <v>166</v>
      </c>
      <c r="BE374" s="214">
        <f>IF(N374="základná",J374,0)</f>
        <v>0</v>
      </c>
      <c r="BF374" s="214">
        <f>IF(N374="znížená",J374,0)</f>
        <v>0</v>
      </c>
      <c r="BG374" s="214">
        <f>IF(N374="zákl. prenesená",J374,0)</f>
        <v>0</v>
      </c>
      <c r="BH374" s="214">
        <f>IF(N374="zníž. prenesená",J374,0)</f>
        <v>0</v>
      </c>
      <c r="BI374" s="214">
        <f>IF(N374="nulová",J374,0)</f>
        <v>0</v>
      </c>
      <c r="BJ374" s="15" t="s">
        <v>93</v>
      </c>
      <c r="BK374" s="214">
        <f>ROUND(I374*H374,2)</f>
        <v>0</v>
      </c>
      <c r="BL374" s="15" t="s">
        <v>172</v>
      </c>
      <c r="BM374" s="213" t="s">
        <v>1405</v>
      </c>
    </row>
    <row r="375" s="2" customFormat="1" ht="24.15" customHeight="1">
      <c r="A375" s="34"/>
      <c r="B375" s="165"/>
      <c r="C375" s="201" t="s">
        <v>1406</v>
      </c>
      <c r="D375" s="201" t="s">
        <v>168</v>
      </c>
      <c r="E375" s="202" t="s">
        <v>1407</v>
      </c>
      <c r="F375" s="203" t="s">
        <v>1408</v>
      </c>
      <c r="G375" s="204" t="s">
        <v>284</v>
      </c>
      <c r="H375" s="205">
        <v>285.49599999999998</v>
      </c>
      <c r="I375" s="206"/>
      <c r="J375" s="207">
        <f>ROUND(I375*H375,2)</f>
        <v>0</v>
      </c>
      <c r="K375" s="208"/>
      <c r="L375" s="35"/>
      <c r="M375" s="209" t="s">
        <v>1</v>
      </c>
      <c r="N375" s="210" t="s">
        <v>46</v>
      </c>
      <c r="O375" s="78"/>
      <c r="P375" s="211">
        <f>O375*H375</f>
        <v>0</v>
      </c>
      <c r="Q375" s="211">
        <v>0</v>
      </c>
      <c r="R375" s="211">
        <f>Q375*H375</f>
        <v>0</v>
      </c>
      <c r="S375" s="211">
        <v>0.97999999999999998</v>
      </c>
      <c r="T375" s="212">
        <f>S375*H375</f>
        <v>279.78607999999997</v>
      </c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  <c r="AR375" s="213" t="s">
        <v>172</v>
      </c>
      <c r="AT375" s="213" t="s">
        <v>168</v>
      </c>
      <c r="AU375" s="213" t="s">
        <v>93</v>
      </c>
      <c r="AY375" s="15" t="s">
        <v>166</v>
      </c>
      <c r="BE375" s="214">
        <f>IF(N375="základná",J375,0)</f>
        <v>0</v>
      </c>
      <c r="BF375" s="214">
        <f>IF(N375="znížená",J375,0)</f>
        <v>0</v>
      </c>
      <c r="BG375" s="214">
        <f>IF(N375="zákl. prenesená",J375,0)</f>
        <v>0</v>
      </c>
      <c r="BH375" s="214">
        <f>IF(N375="zníž. prenesená",J375,0)</f>
        <v>0</v>
      </c>
      <c r="BI375" s="214">
        <f>IF(N375="nulová",J375,0)</f>
        <v>0</v>
      </c>
      <c r="BJ375" s="15" t="s">
        <v>93</v>
      </c>
      <c r="BK375" s="214">
        <f>ROUND(I375*H375,2)</f>
        <v>0</v>
      </c>
      <c r="BL375" s="15" t="s">
        <v>172</v>
      </c>
      <c r="BM375" s="213" t="s">
        <v>1409</v>
      </c>
    </row>
    <row r="376" s="2" customFormat="1" ht="16.5" customHeight="1">
      <c r="A376" s="34"/>
      <c r="B376" s="165"/>
      <c r="C376" s="201" t="s">
        <v>1410</v>
      </c>
      <c r="D376" s="201" t="s">
        <v>168</v>
      </c>
      <c r="E376" s="202" t="s">
        <v>1411</v>
      </c>
      <c r="F376" s="203" t="s">
        <v>1412</v>
      </c>
      <c r="G376" s="204" t="s">
        <v>171</v>
      </c>
      <c r="H376" s="205">
        <v>1</v>
      </c>
      <c r="I376" s="206"/>
      <c r="J376" s="207">
        <f>ROUND(I376*H376,2)</f>
        <v>0</v>
      </c>
      <c r="K376" s="208"/>
      <c r="L376" s="35"/>
      <c r="M376" s="209" t="s">
        <v>1</v>
      </c>
      <c r="N376" s="210" t="s">
        <v>46</v>
      </c>
      <c r="O376" s="78"/>
      <c r="P376" s="211">
        <f>O376*H376</f>
        <v>0</v>
      </c>
      <c r="Q376" s="211">
        <v>0</v>
      </c>
      <c r="R376" s="211">
        <f>Q376*H376</f>
        <v>0</v>
      </c>
      <c r="S376" s="211">
        <v>0.058999999999999997</v>
      </c>
      <c r="T376" s="212">
        <f>S376*H376</f>
        <v>0.058999999999999997</v>
      </c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  <c r="AR376" s="213" t="s">
        <v>172</v>
      </c>
      <c r="AT376" s="213" t="s">
        <v>168</v>
      </c>
      <c r="AU376" s="213" t="s">
        <v>93</v>
      </c>
      <c r="AY376" s="15" t="s">
        <v>166</v>
      </c>
      <c r="BE376" s="214">
        <f>IF(N376="základná",J376,0)</f>
        <v>0</v>
      </c>
      <c r="BF376" s="214">
        <f>IF(N376="znížená",J376,0)</f>
        <v>0</v>
      </c>
      <c r="BG376" s="214">
        <f>IF(N376="zákl. prenesená",J376,0)</f>
        <v>0</v>
      </c>
      <c r="BH376" s="214">
        <f>IF(N376="zníž. prenesená",J376,0)</f>
        <v>0</v>
      </c>
      <c r="BI376" s="214">
        <f>IF(N376="nulová",J376,0)</f>
        <v>0</v>
      </c>
      <c r="BJ376" s="15" t="s">
        <v>93</v>
      </c>
      <c r="BK376" s="214">
        <f>ROUND(I376*H376,2)</f>
        <v>0</v>
      </c>
      <c r="BL376" s="15" t="s">
        <v>172</v>
      </c>
      <c r="BM376" s="213" t="s">
        <v>1413</v>
      </c>
    </row>
    <row r="377" s="2" customFormat="1" ht="24.15" customHeight="1">
      <c r="A377" s="34"/>
      <c r="B377" s="165"/>
      <c r="C377" s="201" t="s">
        <v>1414</v>
      </c>
      <c r="D377" s="201" t="s">
        <v>168</v>
      </c>
      <c r="E377" s="202" t="s">
        <v>1415</v>
      </c>
      <c r="F377" s="203" t="s">
        <v>1416</v>
      </c>
      <c r="G377" s="204" t="s">
        <v>293</v>
      </c>
      <c r="H377" s="205">
        <v>1404.9960000000001</v>
      </c>
      <c r="I377" s="206"/>
      <c r="J377" s="207">
        <f>ROUND(I377*H377,2)</f>
        <v>0</v>
      </c>
      <c r="K377" s="208"/>
      <c r="L377" s="35"/>
      <c r="M377" s="209" t="s">
        <v>1</v>
      </c>
      <c r="N377" s="210" t="s">
        <v>46</v>
      </c>
      <c r="O377" s="78"/>
      <c r="P377" s="211">
        <f>O377*H377</f>
        <v>0</v>
      </c>
      <c r="Q377" s="211">
        <v>0</v>
      </c>
      <c r="R377" s="211">
        <f>Q377*H377</f>
        <v>0</v>
      </c>
      <c r="S377" s="211">
        <v>0</v>
      </c>
      <c r="T377" s="212">
        <f>S377*H377</f>
        <v>0</v>
      </c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R377" s="213" t="s">
        <v>172</v>
      </c>
      <c r="AT377" s="213" t="s">
        <v>168</v>
      </c>
      <c r="AU377" s="213" t="s">
        <v>93</v>
      </c>
      <c r="AY377" s="15" t="s">
        <v>166</v>
      </c>
      <c r="BE377" s="214">
        <f>IF(N377="základná",J377,0)</f>
        <v>0</v>
      </c>
      <c r="BF377" s="214">
        <f>IF(N377="znížená",J377,0)</f>
        <v>0</v>
      </c>
      <c r="BG377" s="214">
        <f>IF(N377="zákl. prenesená",J377,0)</f>
        <v>0</v>
      </c>
      <c r="BH377" s="214">
        <f>IF(N377="zníž. prenesená",J377,0)</f>
        <v>0</v>
      </c>
      <c r="BI377" s="214">
        <f>IF(N377="nulová",J377,0)</f>
        <v>0</v>
      </c>
      <c r="BJ377" s="15" t="s">
        <v>93</v>
      </c>
      <c r="BK377" s="214">
        <f>ROUND(I377*H377,2)</f>
        <v>0</v>
      </c>
      <c r="BL377" s="15" t="s">
        <v>172</v>
      </c>
      <c r="BM377" s="213" t="s">
        <v>1417</v>
      </c>
    </row>
    <row r="378" s="2" customFormat="1" ht="33" customHeight="1">
      <c r="A378" s="34"/>
      <c r="B378" s="165"/>
      <c r="C378" s="201" t="s">
        <v>1418</v>
      </c>
      <c r="D378" s="201" t="s">
        <v>168</v>
      </c>
      <c r="E378" s="202" t="s">
        <v>1419</v>
      </c>
      <c r="F378" s="203" t="s">
        <v>1420</v>
      </c>
      <c r="G378" s="204" t="s">
        <v>293</v>
      </c>
      <c r="H378" s="205">
        <v>1404.9960000000001</v>
      </c>
      <c r="I378" s="206"/>
      <c r="J378" s="207">
        <f>ROUND(I378*H378,2)</f>
        <v>0</v>
      </c>
      <c r="K378" s="208"/>
      <c r="L378" s="35"/>
      <c r="M378" s="209" t="s">
        <v>1</v>
      </c>
      <c r="N378" s="210" t="s">
        <v>46</v>
      </c>
      <c r="O378" s="78"/>
      <c r="P378" s="211">
        <f>O378*H378</f>
        <v>0</v>
      </c>
      <c r="Q378" s="211">
        <v>0</v>
      </c>
      <c r="R378" s="211">
        <f>Q378*H378</f>
        <v>0</v>
      </c>
      <c r="S378" s="211">
        <v>0</v>
      </c>
      <c r="T378" s="212">
        <f>S378*H378</f>
        <v>0</v>
      </c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  <c r="AR378" s="213" t="s">
        <v>172</v>
      </c>
      <c r="AT378" s="213" t="s">
        <v>168</v>
      </c>
      <c r="AU378" s="213" t="s">
        <v>93</v>
      </c>
      <c r="AY378" s="15" t="s">
        <v>166</v>
      </c>
      <c r="BE378" s="214">
        <f>IF(N378="základná",J378,0)</f>
        <v>0</v>
      </c>
      <c r="BF378" s="214">
        <f>IF(N378="znížená",J378,0)</f>
        <v>0</v>
      </c>
      <c r="BG378" s="214">
        <f>IF(N378="zákl. prenesená",J378,0)</f>
        <v>0</v>
      </c>
      <c r="BH378" s="214">
        <f>IF(N378="zníž. prenesená",J378,0)</f>
        <v>0</v>
      </c>
      <c r="BI378" s="214">
        <f>IF(N378="nulová",J378,0)</f>
        <v>0</v>
      </c>
      <c r="BJ378" s="15" t="s">
        <v>93</v>
      </c>
      <c r="BK378" s="214">
        <f>ROUND(I378*H378,2)</f>
        <v>0</v>
      </c>
      <c r="BL378" s="15" t="s">
        <v>172</v>
      </c>
      <c r="BM378" s="213" t="s">
        <v>1421</v>
      </c>
    </row>
    <row r="379" s="2" customFormat="1" ht="24.15" customHeight="1">
      <c r="A379" s="34"/>
      <c r="B379" s="165"/>
      <c r="C379" s="201" t="s">
        <v>1422</v>
      </c>
      <c r="D379" s="201" t="s">
        <v>168</v>
      </c>
      <c r="E379" s="202" t="s">
        <v>407</v>
      </c>
      <c r="F379" s="203" t="s">
        <v>408</v>
      </c>
      <c r="G379" s="204" t="s">
        <v>293</v>
      </c>
      <c r="H379" s="205">
        <v>1404.9960000000001</v>
      </c>
      <c r="I379" s="206"/>
      <c r="J379" s="207">
        <f>ROUND(I379*H379,2)</f>
        <v>0</v>
      </c>
      <c r="K379" s="208"/>
      <c r="L379" s="35"/>
      <c r="M379" s="209" t="s">
        <v>1</v>
      </c>
      <c r="N379" s="210" t="s">
        <v>46</v>
      </c>
      <c r="O379" s="78"/>
      <c r="P379" s="211">
        <f>O379*H379</f>
        <v>0</v>
      </c>
      <c r="Q379" s="211">
        <v>0</v>
      </c>
      <c r="R379" s="211">
        <f>Q379*H379</f>
        <v>0</v>
      </c>
      <c r="S379" s="211">
        <v>0</v>
      </c>
      <c r="T379" s="212">
        <f>S379*H379</f>
        <v>0</v>
      </c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  <c r="AR379" s="213" t="s">
        <v>172</v>
      </c>
      <c r="AT379" s="213" t="s">
        <v>168</v>
      </c>
      <c r="AU379" s="213" t="s">
        <v>93</v>
      </c>
      <c r="AY379" s="15" t="s">
        <v>166</v>
      </c>
      <c r="BE379" s="214">
        <f>IF(N379="základná",J379,0)</f>
        <v>0</v>
      </c>
      <c r="BF379" s="214">
        <f>IF(N379="znížená",J379,0)</f>
        <v>0</v>
      </c>
      <c r="BG379" s="214">
        <f>IF(N379="zákl. prenesená",J379,0)</f>
        <v>0</v>
      </c>
      <c r="BH379" s="214">
        <f>IF(N379="zníž. prenesená",J379,0)</f>
        <v>0</v>
      </c>
      <c r="BI379" s="214">
        <f>IF(N379="nulová",J379,0)</f>
        <v>0</v>
      </c>
      <c r="BJ379" s="15" t="s">
        <v>93</v>
      </c>
      <c r="BK379" s="214">
        <f>ROUND(I379*H379,2)</f>
        <v>0</v>
      </c>
      <c r="BL379" s="15" t="s">
        <v>172</v>
      </c>
      <c r="BM379" s="213" t="s">
        <v>1423</v>
      </c>
    </row>
    <row r="380" s="2" customFormat="1" ht="24.15" customHeight="1">
      <c r="A380" s="34"/>
      <c r="B380" s="165"/>
      <c r="C380" s="201" t="s">
        <v>1424</v>
      </c>
      <c r="D380" s="236" t="s">
        <v>168</v>
      </c>
      <c r="E380" s="202" t="s">
        <v>415</v>
      </c>
      <c r="F380" s="203" t="s">
        <v>1425</v>
      </c>
      <c r="G380" s="204" t="s">
        <v>293</v>
      </c>
      <c r="H380" s="205">
        <v>173.25899999999999</v>
      </c>
      <c r="I380" s="206"/>
      <c r="J380" s="207">
        <f>ROUND(I380*H380,2)</f>
        <v>0</v>
      </c>
      <c r="K380" s="208"/>
      <c r="L380" s="35"/>
      <c r="M380" s="209" t="s">
        <v>1</v>
      </c>
      <c r="N380" s="210" t="s">
        <v>46</v>
      </c>
      <c r="O380" s="78"/>
      <c r="P380" s="211">
        <f>O380*H380</f>
        <v>0</v>
      </c>
      <c r="Q380" s="211">
        <v>0</v>
      </c>
      <c r="R380" s="211">
        <f>Q380*H380</f>
        <v>0</v>
      </c>
      <c r="S380" s="211">
        <v>0</v>
      </c>
      <c r="T380" s="212">
        <f>S380*H380</f>
        <v>0</v>
      </c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R380" s="213" t="s">
        <v>172</v>
      </c>
      <c r="AT380" s="213" t="s">
        <v>168</v>
      </c>
      <c r="AU380" s="213" t="s">
        <v>93</v>
      </c>
      <c r="AY380" s="15" t="s">
        <v>166</v>
      </c>
      <c r="BE380" s="214">
        <f>IF(N380="základná",J380,0)</f>
        <v>0</v>
      </c>
      <c r="BF380" s="214">
        <f>IF(N380="znížená",J380,0)</f>
        <v>0</v>
      </c>
      <c r="BG380" s="214">
        <f>IF(N380="zákl. prenesená",J380,0)</f>
        <v>0</v>
      </c>
      <c r="BH380" s="214">
        <f>IF(N380="zníž. prenesená",J380,0)</f>
        <v>0</v>
      </c>
      <c r="BI380" s="214">
        <f>IF(N380="nulová",J380,0)</f>
        <v>0</v>
      </c>
      <c r="BJ380" s="15" t="s">
        <v>93</v>
      </c>
      <c r="BK380" s="214">
        <f>ROUND(I380*H380,2)</f>
        <v>0</v>
      </c>
      <c r="BL380" s="15" t="s">
        <v>172</v>
      </c>
      <c r="BM380" s="213" t="s">
        <v>1426</v>
      </c>
    </row>
    <row r="381" s="2" customFormat="1" ht="37.8" customHeight="1">
      <c r="A381" s="34"/>
      <c r="B381" s="165"/>
      <c r="C381" s="201" t="s">
        <v>1427</v>
      </c>
      <c r="D381" s="236" t="s">
        <v>168</v>
      </c>
      <c r="E381" s="202" t="s">
        <v>1428</v>
      </c>
      <c r="F381" s="203" t="s">
        <v>1429</v>
      </c>
      <c r="G381" s="204" t="s">
        <v>293</v>
      </c>
      <c r="H381" s="205">
        <v>937.97199999999998</v>
      </c>
      <c r="I381" s="206"/>
      <c r="J381" s="207">
        <f>ROUND(I381*H381,2)</f>
        <v>0</v>
      </c>
      <c r="K381" s="208"/>
      <c r="L381" s="35"/>
      <c r="M381" s="209" t="s">
        <v>1</v>
      </c>
      <c r="N381" s="210" t="s">
        <v>46</v>
      </c>
      <c r="O381" s="78"/>
      <c r="P381" s="211">
        <f>O381*H381</f>
        <v>0</v>
      </c>
      <c r="Q381" s="211">
        <v>0</v>
      </c>
      <c r="R381" s="211">
        <f>Q381*H381</f>
        <v>0</v>
      </c>
      <c r="S381" s="211">
        <v>0</v>
      </c>
      <c r="T381" s="212">
        <f>S381*H381</f>
        <v>0</v>
      </c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R381" s="213" t="s">
        <v>172</v>
      </c>
      <c r="AT381" s="213" t="s">
        <v>168</v>
      </c>
      <c r="AU381" s="213" t="s">
        <v>93</v>
      </c>
      <c r="AY381" s="15" t="s">
        <v>166</v>
      </c>
      <c r="BE381" s="214">
        <f>IF(N381="základná",J381,0)</f>
        <v>0</v>
      </c>
      <c r="BF381" s="214">
        <f>IF(N381="znížená",J381,0)</f>
        <v>0</v>
      </c>
      <c r="BG381" s="214">
        <f>IF(N381="zákl. prenesená",J381,0)</f>
        <v>0</v>
      </c>
      <c r="BH381" s="214">
        <f>IF(N381="zníž. prenesená",J381,0)</f>
        <v>0</v>
      </c>
      <c r="BI381" s="214">
        <f>IF(N381="nulová",J381,0)</f>
        <v>0</v>
      </c>
      <c r="BJ381" s="15" t="s">
        <v>93</v>
      </c>
      <c r="BK381" s="214">
        <f>ROUND(I381*H381,2)</f>
        <v>0</v>
      </c>
      <c r="BL381" s="15" t="s">
        <v>172</v>
      </c>
      <c r="BM381" s="213" t="s">
        <v>1430</v>
      </c>
    </row>
    <row r="382" s="12" customFormat="1" ht="22.8" customHeight="1">
      <c r="A382" s="12"/>
      <c r="B382" s="188"/>
      <c r="C382" s="12"/>
      <c r="D382" s="189" t="s">
        <v>79</v>
      </c>
      <c r="E382" s="199" t="s">
        <v>418</v>
      </c>
      <c r="F382" s="199" t="s">
        <v>419</v>
      </c>
      <c r="G382" s="12"/>
      <c r="H382" s="12"/>
      <c r="I382" s="191"/>
      <c r="J382" s="200">
        <f>BK382</f>
        <v>0</v>
      </c>
      <c r="K382" s="12"/>
      <c r="L382" s="188"/>
      <c r="M382" s="193"/>
      <c r="N382" s="194"/>
      <c r="O382" s="194"/>
      <c r="P382" s="195">
        <f>P383</f>
        <v>0</v>
      </c>
      <c r="Q382" s="194"/>
      <c r="R382" s="195">
        <f>R383</f>
        <v>0</v>
      </c>
      <c r="S382" s="194"/>
      <c r="T382" s="196">
        <f>T383</f>
        <v>0</v>
      </c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R382" s="189" t="s">
        <v>87</v>
      </c>
      <c r="AT382" s="197" t="s">
        <v>79</v>
      </c>
      <c r="AU382" s="197" t="s">
        <v>87</v>
      </c>
      <c r="AY382" s="189" t="s">
        <v>166</v>
      </c>
      <c r="BK382" s="198">
        <f>BK383</f>
        <v>0</v>
      </c>
    </row>
    <row r="383" s="2" customFormat="1" ht="33" customHeight="1">
      <c r="A383" s="34"/>
      <c r="B383" s="165"/>
      <c r="C383" s="201" t="s">
        <v>1431</v>
      </c>
      <c r="D383" s="201" t="s">
        <v>168</v>
      </c>
      <c r="E383" s="202" t="s">
        <v>1432</v>
      </c>
      <c r="F383" s="203" t="s">
        <v>1433</v>
      </c>
      <c r="G383" s="204" t="s">
        <v>293</v>
      </c>
      <c r="H383" s="205">
        <v>4343.8639999999996</v>
      </c>
      <c r="I383" s="206"/>
      <c r="J383" s="207">
        <f>ROUND(I383*H383,2)</f>
        <v>0</v>
      </c>
      <c r="K383" s="208"/>
      <c r="L383" s="35"/>
      <c r="M383" s="209" t="s">
        <v>1</v>
      </c>
      <c r="N383" s="210" t="s">
        <v>46</v>
      </c>
      <c r="O383" s="78"/>
      <c r="P383" s="211">
        <f>O383*H383</f>
        <v>0</v>
      </c>
      <c r="Q383" s="211">
        <v>0</v>
      </c>
      <c r="R383" s="211">
        <f>Q383*H383</f>
        <v>0</v>
      </c>
      <c r="S383" s="211">
        <v>0</v>
      </c>
      <c r="T383" s="212">
        <f>S383*H383</f>
        <v>0</v>
      </c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  <c r="AR383" s="213" t="s">
        <v>172</v>
      </c>
      <c r="AT383" s="213" t="s">
        <v>168</v>
      </c>
      <c r="AU383" s="213" t="s">
        <v>93</v>
      </c>
      <c r="AY383" s="15" t="s">
        <v>166</v>
      </c>
      <c r="BE383" s="214">
        <f>IF(N383="základná",J383,0)</f>
        <v>0</v>
      </c>
      <c r="BF383" s="214">
        <f>IF(N383="znížená",J383,0)</f>
        <v>0</v>
      </c>
      <c r="BG383" s="214">
        <f>IF(N383="zákl. prenesená",J383,0)</f>
        <v>0</v>
      </c>
      <c r="BH383" s="214">
        <f>IF(N383="zníž. prenesená",J383,0)</f>
        <v>0</v>
      </c>
      <c r="BI383" s="214">
        <f>IF(N383="nulová",J383,0)</f>
        <v>0</v>
      </c>
      <c r="BJ383" s="15" t="s">
        <v>93</v>
      </c>
      <c r="BK383" s="214">
        <f>ROUND(I383*H383,2)</f>
        <v>0</v>
      </c>
      <c r="BL383" s="15" t="s">
        <v>172</v>
      </c>
      <c r="BM383" s="213" t="s">
        <v>1434</v>
      </c>
    </row>
    <row r="384" s="12" customFormat="1" ht="25.92" customHeight="1">
      <c r="A384" s="12"/>
      <c r="B384" s="188"/>
      <c r="C384" s="12"/>
      <c r="D384" s="189" t="s">
        <v>79</v>
      </c>
      <c r="E384" s="190" t="s">
        <v>1435</v>
      </c>
      <c r="F384" s="190" t="s">
        <v>1436</v>
      </c>
      <c r="G384" s="12"/>
      <c r="H384" s="12"/>
      <c r="I384" s="191"/>
      <c r="J384" s="192">
        <f>BK384</f>
        <v>0</v>
      </c>
      <c r="K384" s="12"/>
      <c r="L384" s="188"/>
      <c r="M384" s="193"/>
      <c r="N384" s="194"/>
      <c r="O384" s="194"/>
      <c r="P384" s="195">
        <f>P385</f>
        <v>0</v>
      </c>
      <c r="Q384" s="194"/>
      <c r="R384" s="195">
        <f>R385</f>
        <v>0.0070387499999999999</v>
      </c>
      <c r="S384" s="194"/>
      <c r="T384" s="196">
        <f>T385</f>
        <v>0</v>
      </c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R384" s="189" t="s">
        <v>93</v>
      </c>
      <c r="AT384" s="197" t="s">
        <v>79</v>
      </c>
      <c r="AU384" s="197" t="s">
        <v>80</v>
      </c>
      <c r="AY384" s="189" t="s">
        <v>166</v>
      </c>
      <c r="BK384" s="198">
        <f>BK385</f>
        <v>0</v>
      </c>
    </row>
    <row r="385" s="12" customFormat="1" ht="22.8" customHeight="1">
      <c r="A385" s="12"/>
      <c r="B385" s="188"/>
      <c r="C385" s="12"/>
      <c r="D385" s="189" t="s">
        <v>79</v>
      </c>
      <c r="E385" s="199" t="s">
        <v>1437</v>
      </c>
      <c r="F385" s="199" t="s">
        <v>1438</v>
      </c>
      <c r="G385" s="12"/>
      <c r="H385" s="12"/>
      <c r="I385" s="191"/>
      <c r="J385" s="200">
        <f>BK385</f>
        <v>0</v>
      </c>
      <c r="K385" s="12"/>
      <c r="L385" s="188"/>
      <c r="M385" s="193"/>
      <c r="N385" s="194"/>
      <c r="O385" s="194"/>
      <c r="P385" s="195">
        <f>SUM(P386:P388)</f>
        <v>0</v>
      </c>
      <c r="Q385" s="194"/>
      <c r="R385" s="195">
        <f>SUM(R386:R388)</f>
        <v>0.0070387499999999999</v>
      </c>
      <c r="S385" s="194"/>
      <c r="T385" s="196">
        <f>SUM(T386:T388)</f>
        <v>0</v>
      </c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R385" s="189" t="s">
        <v>93</v>
      </c>
      <c r="AT385" s="197" t="s">
        <v>79</v>
      </c>
      <c r="AU385" s="197" t="s">
        <v>87</v>
      </c>
      <c r="AY385" s="189" t="s">
        <v>166</v>
      </c>
      <c r="BK385" s="198">
        <f>SUM(BK386:BK388)</f>
        <v>0</v>
      </c>
    </row>
    <row r="386" s="2" customFormat="1" ht="24.15" customHeight="1">
      <c r="A386" s="34"/>
      <c r="B386" s="165"/>
      <c r="C386" s="201" t="s">
        <v>1439</v>
      </c>
      <c r="D386" s="201" t="s">
        <v>168</v>
      </c>
      <c r="E386" s="202" t="s">
        <v>1440</v>
      </c>
      <c r="F386" s="203" t="s">
        <v>1441</v>
      </c>
      <c r="G386" s="204" t="s">
        <v>182</v>
      </c>
      <c r="H386" s="205">
        <v>0.050000000000000003</v>
      </c>
      <c r="I386" s="206"/>
      <c r="J386" s="207">
        <f>ROUND(I386*H386,2)</f>
        <v>0</v>
      </c>
      <c r="K386" s="208"/>
      <c r="L386" s="35"/>
      <c r="M386" s="209" t="s">
        <v>1</v>
      </c>
      <c r="N386" s="210" t="s">
        <v>46</v>
      </c>
      <c r="O386" s="78"/>
      <c r="P386" s="211">
        <f>O386*H386</f>
        <v>0</v>
      </c>
      <c r="Q386" s="211">
        <v>0.053775000000000003</v>
      </c>
      <c r="R386" s="211">
        <f>Q386*H386</f>
        <v>0.0026887500000000002</v>
      </c>
      <c r="S386" s="211">
        <v>0</v>
      </c>
      <c r="T386" s="212">
        <f>S386*H386</f>
        <v>0</v>
      </c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  <c r="AR386" s="213" t="s">
        <v>231</v>
      </c>
      <c r="AT386" s="213" t="s">
        <v>168</v>
      </c>
      <c r="AU386" s="213" t="s">
        <v>93</v>
      </c>
      <c r="AY386" s="15" t="s">
        <v>166</v>
      </c>
      <c r="BE386" s="214">
        <f>IF(N386="základná",J386,0)</f>
        <v>0</v>
      </c>
      <c r="BF386" s="214">
        <f>IF(N386="znížená",J386,0)</f>
        <v>0</v>
      </c>
      <c r="BG386" s="214">
        <f>IF(N386="zákl. prenesená",J386,0)</f>
        <v>0</v>
      </c>
      <c r="BH386" s="214">
        <f>IF(N386="zníž. prenesená",J386,0)</f>
        <v>0</v>
      </c>
      <c r="BI386" s="214">
        <f>IF(N386="nulová",J386,0)</f>
        <v>0</v>
      </c>
      <c r="BJ386" s="15" t="s">
        <v>93</v>
      </c>
      <c r="BK386" s="214">
        <f>ROUND(I386*H386,2)</f>
        <v>0</v>
      </c>
      <c r="BL386" s="15" t="s">
        <v>231</v>
      </c>
      <c r="BM386" s="213" t="s">
        <v>1442</v>
      </c>
    </row>
    <row r="387" s="2" customFormat="1" ht="24.15" customHeight="1">
      <c r="A387" s="34"/>
      <c r="B387" s="165"/>
      <c r="C387" s="215" t="s">
        <v>1443</v>
      </c>
      <c r="D387" s="215" t="s">
        <v>259</v>
      </c>
      <c r="E387" s="216" t="s">
        <v>1444</v>
      </c>
      <c r="F387" s="217" t="s">
        <v>1445</v>
      </c>
      <c r="G387" s="218" t="s">
        <v>182</v>
      </c>
      <c r="H387" s="219">
        <v>0.050000000000000003</v>
      </c>
      <c r="I387" s="220"/>
      <c r="J387" s="221">
        <f>ROUND(I387*H387,2)</f>
        <v>0</v>
      </c>
      <c r="K387" s="222"/>
      <c r="L387" s="223"/>
      <c r="M387" s="224" t="s">
        <v>1</v>
      </c>
      <c r="N387" s="225" t="s">
        <v>46</v>
      </c>
      <c r="O387" s="78"/>
      <c r="P387" s="211">
        <f>O387*H387</f>
        <v>0</v>
      </c>
      <c r="Q387" s="211">
        <v>0.086999999999999994</v>
      </c>
      <c r="R387" s="211">
        <f>Q387*H387</f>
        <v>0.0043499999999999997</v>
      </c>
      <c r="S387" s="211">
        <v>0</v>
      </c>
      <c r="T387" s="212">
        <f>S387*H387</f>
        <v>0</v>
      </c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  <c r="AR387" s="213" t="s">
        <v>299</v>
      </c>
      <c r="AT387" s="213" t="s">
        <v>259</v>
      </c>
      <c r="AU387" s="213" t="s">
        <v>93</v>
      </c>
      <c r="AY387" s="15" t="s">
        <v>166</v>
      </c>
      <c r="BE387" s="214">
        <f>IF(N387="základná",J387,0)</f>
        <v>0</v>
      </c>
      <c r="BF387" s="214">
        <f>IF(N387="znížená",J387,0)</f>
        <v>0</v>
      </c>
      <c r="BG387" s="214">
        <f>IF(N387="zákl. prenesená",J387,0)</f>
        <v>0</v>
      </c>
      <c r="BH387" s="214">
        <f>IF(N387="zníž. prenesená",J387,0)</f>
        <v>0</v>
      </c>
      <c r="BI387" s="214">
        <f>IF(N387="nulová",J387,0)</f>
        <v>0</v>
      </c>
      <c r="BJ387" s="15" t="s">
        <v>93</v>
      </c>
      <c r="BK387" s="214">
        <f>ROUND(I387*H387,2)</f>
        <v>0</v>
      </c>
      <c r="BL387" s="15" t="s">
        <v>231</v>
      </c>
      <c r="BM387" s="213" t="s">
        <v>1446</v>
      </c>
    </row>
    <row r="388" s="2" customFormat="1" ht="24.15" customHeight="1">
      <c r="A388" s="34"/>
      <c r="B388" s="165"/>
      <c r="C388" s="201" t="s">
        <v>1447</v>
      </c>
      <c r="D388" s="201" t="s">
        <v>168</v>
      </c>
      <c r="E388" s="202" t="s">
        <v>1448</v>
      </c>
      <c r="F388" s="203" t="s">
        <v>1449</v>
      </c>
      <c r="G388" s="204" t="s">
        <v>491</v>
      </c>
      <c r="H388" s="231"/>
      <c r="I388" s="206"/>
      <c r="J388" s="207">
        <f>ROUND(I388*H388,2)</f>
        <v>0</v>
      </c>
      <c r="K388" s="208"/>
      <c r="L388" s="35"/>
      <c r="M388" s="209" t="s">
        <v>1</v>
      </c>
      <c r="N388" s="210" t="s">
        <v>46</v>
      </c>
      <c r="O388" s="78"/>
      <c r="P388" s="211">
        <f>O388*H388</f>
        <v>0</v>
      </c>
      <c r="Q388" s="211">
        <v>0</v>
      </c>
      <c r="R388" s="211">
        <f>Q388*H388</f>
        <v>0</v>
      </c>
      <c r="S388" s="211">
        <v>0</v>
      </c>
      <c r="T388" s="212">
        <f>S388*H388</f>
        <v>0</v>
      </c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  <c r="AR388" s="213" t="s">
        <v>231</v>
      </c>
      <c r="AT388" s="213" t="s">
        <v>168</v>
      </c>
      <c r="AU388" s="213" t="s">
        <v>93</v>
      </c>
      <c r="AY388" s="15" t="s">
        <v>166</v>
      </c>
      <c r="BE388" s="214">
        <f>IF(N388="základná",J388,0)</f>
        <v>0</v>
      </c>
      <c r="BF388" s="214">
        <f>IF(N388="znížená",J388,0)</f>
        <v>0</v>
      </c>
      <c r="BG388" s="214">
        <f>IF(N388="zákl. prenesená",J388,0)</f>
        <v>0</v>
      </c>
      <c r="BH388" s="214">
        <f>IF(N388="zníž. prenesená",J388,0)</f>
        <v>0</v>
      </c>
      <c r="BI388" s="214">
        <f>IF(N388="nulová",J388,0)</f>
        <v>0</v>
      </c>
      <c r="BJ388" s="15" t="s">
        <v>93</v>
      </c>
      <c r="BK388" s="214">
        <f>ROUND(I388*H388,2)</f>
        <v>0</v>
      </c>
      <c r="BL388" s="15" t="s">
        <v>231</v>
      </c>
      <c r="BM388" s="213" t="s">
        <v>1450</v>
      </c>
    </row>
    <row r="389" s="12" customFormat="1" ht="25.92" customHeight="1">
      <c r="A389" s="12"/>
      <c r="B389" s="188"/>
      <c r="C389" s="12"/>
      <c r="D389" s="189" t="s">
        <v>79</v>
      </c>
      <c r="E389" s="190" t="s">
        <v>259</v>
      </c>
      <c r="F389" s="190" t="s">
        <v>510</v>
      </c>
      <c r="G389" s="12"/>
      <c r="H389" s="12"/>
      <c r="I389" s="191"/>
      <c r="J389" s="192">
        <f>BK389</f>
        <v>0</v>
      </c>
      <c r="K389" s="12"/>
      <c r="L389" s="188"/>
      <c r="M389" s="193"/>
      <c r="N389" s="194"/>
      <c r="O389" s="194"/>
      <c r="P389" s="195">
        <f>P390</f>
        <v>0</v>
      </c>
      <c r="Q389" s="194"/>
      <c r="R389" s="195">
        <f>R390</f>
        <v>5.3569943488000007</v>
      </c>
      <c r="S389" s="194"/>
      <c r="T389" s="196">
        <f>T390</f>
        <v>0</v>
      </c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R389" s="189" t="s">
        <v>112</v>
      </c>
      <c r="AT389" s="197" t="s">
        <v>79</v>
      </c>
      <c r="AU389" s="197" t="s">
        <v>80</v>
      </c>
      <c r="AY389" s="189" t="s">
        <v>166</v>
      </c>
      <c r="BK389" s="198">
        <f>BK390</f>
        <v>0</v>
      </c>
    </row>
    <row r="390" s="12" customFormat="1" ht="22.8" customHeight="1">
      <c r="A390" s="12"/>
      <c r="B390" s="188"/>
      <c r="C390" s="12"/>
      <c r="D390" s="189" t="s">
        <v>79</v>
      </c>
      <c r="E390" s="199" t="s">
        <v>1451</v>
      </c>
      <c r="F390" s="199" t="s">
        <v>1452</v>
      </c>
      <c r="G390" s="12"/>
      <c r="H390" s="12"/>
      <c r="I390" s="191"/>
      <c r="J390" s="200">
        <f>BK390</f>
        <v>0</v>
      </c>
      <c r="K390" s="12"/>
      <c r="L390" s="188"/>
      <c r="M390" s="193"/>
      <c r="N390" s="194"/>
      <c r="O390" s="194"/>
      <c r="P390" s="195">
        <f>SUM(P391:P403)</f>
        <v>0</v>
      </c>
      <c r="Q390" s="194"/>
      <c r="R390" s="195">
        <f>SUM(R391:R403)</f>
        <v>5.3569943488000007</v>
      </c>
      <c r="S390" s="194"/>
      <c r="T390" s="196">
        <f>SUM(T391:T403)</f>
        <v>0</v>
      </c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R390" s="189" t="s">
        <v>112</v>
      </c>
      <c r="AT390" s="197" t="s">
        <v>79</v>
      </c>
      <c r="AU390" s="197" t="s">
        <v>87</v>
      </c>
      <c r="AY390" s="189" t="s">
        <v>166</v>
      </c>
      <c r="BK390" s="198">
        <f>SUM(BK391:BK403)</f>
        <v>0</v>
      </c>
    </row>
    <row r="391" s="2" customFormat="1" ht="24.15" customHeight="1">
      <c r="A391" s="34"/>
      <c r="B391" s="165"/>
      <c r="C391" s="201" t="s">
        <v>1453</v>
      </c>
      <c r="D391" s="201" t="s">
        <v>168</v>
      </c>
      <c r="E391" s="202" t="s">
        <v>1454</v>
      </c>
      <c r="F391" s="203" t="s">
        <v>1455</v>
      </c>
      <c r="G391" s="204" t="s">
        <v>284</v>
      </c>
      <c r="H391" s="205">
        <v>12</v>
      </c>
      <c r="I391" s="206"/>
      <c r="J391" s="207">
        <f>ROUND(I391*H391,2)</f>
        <v>0</v>
      </c>
      <c r="K391" s="208"/>
      <c r="L391" s="35"/>
      <c r="M391" s="209" t="s">
        <v>1</v>
      </c>
      <c r="N391" s="210" t="s">
        <v>46</v>
      </c>
      <c r="O391" s="78"/>
      <c r="P391" s="211">
        <f>O391*H391</f>
        <v>0</v>
      </c>
      <c r="Q391" s="211">
        <v>0.025059999999999999</v>
      </c>
      <c r="R391" s="211">
        <f>Q391*H391</f>
        <v>0.30071999999999999</v>
      </c>
      <c r="S391" s="211">
        <v>0</v>
      </c>
      <c r="T391" s="212">
        <f>S391*H391</f>
        <v>0</v>
      </c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  <c r="AR391" s="213" t="s">
        <v>436</v>
      </c>
      <c r="AT391" s="213" t="s">
        <v>168</v>
      </c>
      <c r="AU391" s="213" t="s">
        <v>93</v>
      </c>
      <c r="AY391" s="15" t="s">
        <v>166</v>
      </c>
      <c r="BE391" s="214">
        <f>IF(N391="základná",J391,0)</f>
        <v>0</v>
      </c>
      <c r="BF391" s="214">
        <f>IF(N391="znížená",J391,0)</f>
        <v>0</v>
      </c>
      <c r="BG391" s="214">
        <f>IF(N391="zákl. prenesená",J391,0)</f>
        <v>0</v>
      </c>
      <c r="BH391" s="214">
        <f>IF(N391="zníž. prenesená",J391,0)</f>
        <v>0</v>
      </c>
      <c r="BI391" s="214">
        <f>IF(N391="nulová",J391,0)</f>
        <v>0</v>
      </c>
      <c r="BJ391" s="15" t="s">
        <v>93</v>
      </c>
      <c r="BK391" s="214">
        <f>ROUND(I391*H391,2)</f>
        <v>0</v>
      </c>
      <c r="BL391" s="15" t="s">
        <v>436</v>
      </c>
      <c r="BM391" s="213" t="s">
        <v>1456</v>
      </c>
    </row>
    <row r="392" s="2" customFormat="1" ht="24.15" customHeight="1">
      <c r="A392" s="34"/>
      <c r="B392" s="165"/>
      <c r="C392" s="201" t="s">
        <v>1457</v>
      </c>
      <c r="D392" s="201" t="s">
        <v>168</v>
      </c>
      <c r="E392" s="202" t="s">
        <v>1458</v>
      </c>
      <c r="F392" s="203" t="s">
        <v>1459</v>
      </c>
      <c r="G392" s="204" t="s">
        <v>284</v>
      </c>
      <c r="H392" s="205">
        <v>145.03</v>
      </c>
      <c r="I392" s="206"/>
      <c r="J392" s="207">
        <f>ROUND(I392*H392,2)</f>
        <v>0</v>
      </c>
      <c r="K392" s="208"/>
      <c r="L392" s="35"/>
      <c r="M392" s="209" t="s">
        <v>1</v>
      </c>
      <c r="N392" s="210" t="s">
        <v>46</v>
      </c>
      <c r="O392" s="78"/>
      <c r="P392" s="211">
        <f>O392*H392</f>
        <v>0</v>
      </c>
      <c r="Q392" s="211">
        <v>0.02537</v>
      </c>
      <c r="R392" s="211">
        <f>Q392*H392</f>
        <v>3.6794111000000003</v>
      </c>
      <c r="S392" s="211">
        <v>0</v>
      </c>
      <c r="T392" s="212">
        <f>S392*H392</f>
        <v>0</v>
      </c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  <c r="AR392" s="213" t="s">
        <v>436</v>
      </c>
      <c r="AT392" s="213" t="s">
        <v>168</v>
      </c>
      <c r="AU392" s="213" t="s">
        <v>93</v>
      </c>
      <c r="AY392" s="15" t="s">
        <v>166</v>
      </c>
      <c r="BE392" s="214">
        <f>IF(N392="základná",J392,0)</f>
        <v>0</v>
      </c>
      <c r="BF392" s="214">
        <f>IF(N392="znížená",J392,0)</f>
        <v>0</v>
      </c>
      <c r="BG392" s="214">
        <f>IF(N392="zákl. prenesená",J392,0)</f>
        <v>0</v>
      </c>
      <c r="BH392" s="214">
        <f>IF(N392="zníž. prenesená",J392,0)</f>
        <v>0</v>
      </c>
      <c r="BI392" s="214">
        <f>IF(N392="nulová",J392,0)</f>
        <v>0</v>
      </c>
      <c r="BJ392" s="15" t="s">
        <v>93</v>
      </c>
      <c r="BK392" s="214">
        <f>ROUND(I392*H392,2)</f>
        <v>0</v>
      </c>
      <c r="BL392" s="15" t="s">
        <v>436</v>
      </c>
      <c r="BM392" s="213" t="s">
        <v>1460</v>
      </c>
    </row>
    <row r="393" s="2" customFormat="1" ht="24.15" customHeight="1">
      <c r="A393" s="34"/>
      <c r="B393" s="165"/>
      <c r="C393" s="201" t="s">
        <v>1461</v>
      </c>
      <c r="D393" s="201" t="s">
        <v>168</v>
      </c>
      <c r="E393" s="202" t="s">
        <v>1462</v>
      </c>
      <c r="F393" s="203" t="s">
        <v>1463</v>
      </c>
      <c r="G393" s="204" t="s">
        <v>284</v>
      </c>
      <c r="H393" s="205">
        <v>5.2400000000000002</v>
      </c>
      <c r="I393" s="206"/>
      <c r="J393" s="207">
        <f>ROUND(I393*H393,2)</f>
        <v>0</v>
      </c>
      <c r="K393" s="208"/>
      <c r="L393" s="35"/>
      <c r="M393" s="209" t="s">
        <v>1</v>
      </c>
      <c r="N393" s="210" t="s">
        <v>46</v>
      </c>
      <c r="O393" s="78"/>
      <c r="P393" s="211">
        <f>O393*H393</f>
        <v>0</v>
      </c>
      <c r="Q393" s="211">
        <v>0.026500619999999999</v>
      </c>
      <c r="R393" s="211">
        <f>Q393*H393</f>
        <v>0.13886324880000001</v>
      </c>
      <c r="S393" s="211">
        <v>0</v>
      </c>
      <c r="T393" s="212">
        <f>S393*H393</f>
        <v>0</v>
      </c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  <c r="AR393" s="213" t="s">
        <v>436</v>
      </c>
      <c r="AT393" s="213" t="s">
        <v>168</v>
      </c>
      <c r="AU393" s="213" t="s">
        <v>93</v>
      </c>
      <c r="AY393" s="15" t="s">
        <v>166</v>
      </c>
      <c r="BE393" s="214">
        <f>IF(N393="základná",J393,0)</f>
        <v>0</v>
      </c>
      <c r="BF393" s="214">
        <f>IF(N393="znížená",J393,0)</f>
        <v>0</v>
      </c>
      <c r="BG393" s="214">
        <f>IF(N393="zákl. prenesená",J393,0)</f>
        <v>0</v>
      </c>
      <c r="BH393" s="214">
        <f>IF(N393="zníž. prenesená",J393,0)</f>
        <v>0</v>
      </c>
      <c r="BI393" s="214">
        <f>IF(N393="nulová",J393,0)</f>
        <v>0</v>
      </c>
      <c r="BJ393" s="15" t="s">
        <v>93</v>
      </c>
      <c r="BK393" s="214">
        <f>ROUND(I393*H393,2)</f>
        <v>0</v>
      </c>
      <c r="BL393" s="15" t="s">
        <v>436</v>
      </c>
      <c r="BM393" s="213" t="s">
        <v>1464</v>
      </c>
    </row>
    <row r="394" s="2" customFormat="1" ht="24.15" customHeight="1">
      <c r="A394" s="34"/>
      <c r="B394" s="165"/>
      <c r="C394" s="201" t="s">
        <v>1465</v>
      </c>
      <c r="D394" s="201" t="s">
        <v>168</v>
      </c>
      <c r="E394" s="202" t="s">
        <v>1466</v>
      </c>
      <c r="F394" s="203" t="s">
        <v>1467</v>
      </c>
      <c r="G394" s="204" t="s">
        <v>284</v>
      </c>
      <c r="H394" s="205">
        <v>43.75</v>
      </c>
      <c r="I394" s="206"/>
      <c r="J394" s="207">
        <f>ROUND(I394*H394,2)</f>
        <v>0</v>
      </c>
      <c r="K394" s="208"/>
      <c r="L394" s="35"/>
      <c r="M394" s="209" t="s">
        <v>1</v>
      </c>
      <c r="N394" s="210" t="s">
        <v>46</v>
      </c>
      <c r="O394" s="78"/>
      <c r="P394" s="211">
        <f>O394*H394</f>
        <v>0</v>
      </c>
      <c r="Q394" s="211">
        <v>0.027519999999999999</v>
      </c>
      <c r="R394" s="211">
        <f>Q394*H394</f>
        <v>1.204</v>
      </c>
      <c r="S394" s="211">
        <v>0</v>
      </c>
      <c r="T394" s="212">
        <f>S394*H394</f>
        <v>0</v>
      </c>
      <c r="U394" s="34"/>
      <c r="V394" s="34"/>
      <c r="W394" s="34"/>
      <c r="X394" s="34"/>
      <c r="Y394" s="34"/>
      <c r="Z394" s="34"/>
      <c r="AA394" s="34"/>
      <c r="AB394" s="34"/>
      <c r="AC394" s="34"/>
      <c r="AD394" s="34"/>
      <c r="AE394" s="34"/>
      <c r="AR394" s="213" t="s">
        <v>436</v>
      </c>
      <c r="AT394" s="213" t="s">
        <v>168</v>
      </c>
      <c r="AU394" s="213" t="s">
        <v>93</v>
      </c>
      <c r="AY394" s="15" t="s">
        <v>166</v>
      </c>
      <c r="BE394" s="214">
        <f>IF(N394="základná",J394,0)</f>
        <v>0</v>
      </c>
      <c r="BF394" s="214">
        <f>IF(N394="znížená",J394,0)</f>
        <v>0</v>
      </c>
      <c r="BG394" s="214">
        <f>IF(N394="zákl. prenesená",J394,0)</f>
        <v>0</v>
      </c>
      <c r="BH394" s="214">
        <f>IF(N394="zníž. prenesená",J394,0)</f>
        <v>0</v>
      </c>
      <c r="BI394" s="214">
        <f>IF(N394="nulová",J394,0)</f>
        <v>0</v>
      </c>
      <c r="BJ394" s="15" t="s">
        <v>93</v>
      </c>
      <c r="BK394" s="214">
        <f>ROUND(I394*H394,2)</f>
        <v>0</v>
      </c>
      <c r="BL394" s="15" t="s">
        <v>436</v>
      </c>
      <c r="BM394" s="213" t="s">
        <v>1468</v>
      </c>
    </row>
    <row r="395" s="2" customFormat="1" ht="24.15" customHeight="1">
      <c r="A395" s="34"/>
      <c r="B395" s="165"/>
      <c r="C395" s="215" t="s">
        <v>1469</v>
      </c>
      <c r="D395" s="215" t="s">
        <v>259</v>
      </c>
      <c r="E395" s="216" t="s">
        <v>1470</v>
      </c>
      <c r="F395" s="217" t="s">
        <v>1471</v>
      </c>
      <c r="G395" s="218" t="s">
        <v>171</v>
      </c>
      <c r="H395" s="219">
        <v>20</v>
      </c>
      <c r="I395" s="220"/>
      <c r="J395" s="221">
        <f>ROUND(I395*H395,2)</f>
        <v>0</v>
      </c>
      <c r="K395" s="222"/>
      <c r="L395" s="223"/>
      <c r="M395" s="224" t="s">
        <v>1</v>
      </c>
      <c r="N395" s="225" t="s">
        <v>46</v>
      </c>
      <c r="O395" s="78"/>
      <c r="P395" s="211">
        <f>O395*H395</f>
        <v>0</v>
      </c>
      <c r="Q395" s="211">
        <v>0.00089999999999999998</v>
      </c>
      <c r="R395" s="211">
        <f>Q395*H395</f>
        <v>0.017999999999999999</v>
      </c>
      <c r="S395" s="211">
        <v>0</v>
      </c>
      <c r="T395" s="212">
        <f>S395*H395</f>
        <v>0</v>
      </c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  <c r="AR395" s="213" t="s">
        <v>439</v>
      </c>
      <c r="AT395" s="213" t="s">
        <v>259</v>
      </c>
      <c r="AU395" s="213" t="s">
        <v>93</v>
      </c>
      <c r="AY395" s="15" t="s">
        <v>166</v>
      </c>
      <c r="BE395" s="214">
        <f>IF(N395="základná",J395,0)</f>
        <v>0</v>
      </c>
      <c r="BF395" s="214">
        <f>IF(N395="znížená",J395,0)</f>
        <v>0</v>
      </c>
      <c r="BG395" s="214">
        <f>IF(N395="zákl. prenesená",J395,0)</f>
        <v>0</v>
      </c>
      <c r="BH395" s="214">
        <f>IF(N395="zníž. prenesená",J395,0)</f>
        <v>0</v>
      </c>
      <c r="BI395" s="214">
        <f>IF(N395="nulová",J395,0)</f>
        <v>0</v>
      </c>
      <c r="BJ395" s="15" t="s">
        <v>93</v>
      </c>
      <c r="BK395" s="214">
        <f>ROUND(I395*H395,2)</f>
        <v>0</v>
      </c>
      <c r="BL395" s="15" t="s">
        <v>436</v>
      </c>
      <c r="BM395" s="213" t="s">
        <v>1472</v>
      </c>
    </row>
    <row r="396" s="2" customFormat="1" ht="24.15" customHeight="1">
      <c r="A396" s="34"/>
      <c r="B396" s="165"/>
      <c r="C396" s="215" t="s">
        <v>1473</v>
      </c>
      <c r="D396" s="215" t="s">
        <v>259</v>
      </c>
      <c r="E396" s="216" t="s">
        <v>1474</v>
      </c>
      <c r="F396" s="217" t="s">
        <v>1475</v>
      </c>
      <c r="G396" s="218" t="s">
        <v>171</v>
      </c>
      <c r="H396" s="219">
        <v>2</v>
      </c>
      <c r="I396" s="220"/>
      <c r="J396" s="221">
        <f>ROUND(I396*H396,2)</f>
        <v>0</v>
      </c>
      <c r="K396" s="222"/>
      <c r="L396" s="223"/>
      <c r="M396" s="224" t="s">
        <v>1</v>
      </c>
      <c r="N396" s="225" t="s">
        <v>46</v>
      </c>
      <c r="O396" s="78"/>
      <c r="P396" s="211">
        <f>O396*H396</f>
        <v>0</v>
      </c>
      <c r="Q396" s="211">
        <v>0</v>
      </c>
      <c r="R396" s="211">
        <f>Q396*H396</f>
        <v>0</v>
      </c>
      <c r="S396" s="211">
        <v>0</v>
      </c>
      <c r="T396" s="212">
        <f>S396*H396</f>
        <v>0</v>
      </c>
      <c r="U396" s="34"/>
      <c r="V396" s="34"/>
      <c r="W396" s="34"/>
      <c r="X396" s="34"/>
      <c r="Y396" s="34"/>
      <c r="Z396" s="34"/>
      <c r="AA396" s="34"/>
      <c r="AB396" s="34"/>
      <c r="AC396" s="34"/>
      <c r="AD396" s="34"/>
      <c r="AE396" s="34"/>
      <c r="AR396" s="213" t="s">
        <v>439</v>
      </c>
      <c r="AT396" s="213" t="s">
        <v>259</v>
      </c>
      <c r="AU396" s="213" t="s">
        <v>93</v>
      </c>
      <c r="AY396" s="15" t="s">
        <v>166</v>
      </c>
      <c r="BE396" s="214">
        <f>IF(N396="základná",J396,0)</f>
        <v>0</v>
      </c>
      <c r="BF396" s="214">
        <f>IF(N396="znížená",J396,0)</f>
        <v>0</v>
      </c>
      <c r="BG396" s="214">
        <f>IF(N396="zákl. prenesená",J396,0)</f>
        <v>0</v>
      </c>
      <c r="BH396" s="214">
        <f>IF(N396="zníž. prenesená",J396,0)</f>
        <v>0</v>
      </c>
      <c r="BI396" s="214">
        <f>IF(N396="nulová",J396,0)</f>
        <v>0</v>
      </c>
      <c r="BJ396" s="15" t="s">
        <v>93</v>
      </c>
      <c r="BK396" s="214">
        <f>ROUND(I396*H396,2)</f>
        <v>0</v>
      </c>
      <c r="BL396" s="15" t="s">
        <v>436</v>
      </c>
      <c r="BM396" s="213" t="s">
        <v>1476</v>
      </c>
    </row>
    <row r="397" s="2" customFormat="1" ht="24.15" customHeight="1">
      <c r="A397" s="34"/>
      <c r="B397" s="165"/>
      <c r="C397" s="215" t="s">
        <v>1477</v>
      </c>
      <c r="D397" s="215" t="s">
        <v>259</v>
      </c>
      <c r="E397" s="216" t="s">
        <v>1478</v>
      </c>
      <c r="F397" s="217" t="s">
        <v>1479</v>
      </c>
      <c r="G397" s="218" t="s">
        <v>171</v>
      </c>
      <c r="H397" s="219">
        <v>8</v>
      </c>
      <c r="I397" s="220"/>
      <c r="J397" s="221">
        <f>ROUND(I397*H397,2)</f>
        <v>0</v>
      </c>
      <c r="K397" s="222"/>
      <c r="L397" s="223"/>
      <c r="M397" s="224" t="s">
        <v>1</v>
      </c>
      <c r="N397" s="225" t="s">
        <v>46</v>
      </c>
      <c r="O397" s="78"/>
      <c r="P397" s="211">
        <f>O397*H397</f>
        <v>0</v>
      </c>
      <c r="Q397" s="211">
        <v>0.002</v>
      </c>
      <c r="R397" s="211">
        <f>Q397*H397</f>
        <v>0.016</v>
      </c>
      <c r="S397" s="211">
        <v>0</v>
      </c>
      <c r="T397" s="212">
        <f>S397*H397</f>
        <v>0</v>
      </c>
      <c r="U397" s="34"/>
      <c r="V397" s="34"/>
      <c r="W397" s="34"/>
      <c r="X397" s="34"/>
      <c r="Y397" s="34"/>
      <c r="Z397" s="34"/>
      <c r="AA397" s="34"/>
      <c r="AB397" s="34"/>
      <c r="AC397" s="34"/>
      <c r="AD397" s="34"/>
      <c r="AE397" s="34"/>
      <c r="AR397" s="213" t="s">
        <v>439</v>
      </c>
      <c r="AT397" s="213" t="s">
        <v>259</v>
      </c>
      <c r="AU397" s="213" t="s">
        <v>93</v>
      </c>
      <c r="AY397" s="15" t="s">
        <v>166</v>
      </c>
      <c r="BE397" s="214">
        <f>IF(N397="základná",J397,0)</f>
        <v>0</v>
      </c>
      <c r="BF397" s="214">
        <f>IF(N397="znížená",J397,0)</f>
        <v>0</v>
      </c>
      <c r="BG397" s="214">
        <f>IF(N397="zákl. prenesená",J397,0)</f>
        <v>0</v>
      </c>
      <c r="BH397" s="214">
        <f>IF(N397="zníž. prenesená",J397,0)</f>
        <v>0</v>
      </c>
      <c r="BI397" s="214">
        <f>IF(N397="nulová",J397,0)</f>
        <v>0</v>
      </c>
      <c r="BJ397" s="15" t="s">
        <v>93</v>
      </c>
      <c r="BK397" s="214">
        <f>ROUND(I397*H397,2)</f>
        <v>0</v>
      </c>
      <c r="BL397" s="15" t="s">
        <v>436</v>
      </c>
      <c r="BM397" s="213" t="s">
        <v>1480</v>
      </c>
    </row>
    <row r="398" s="2" customFormat="1" ht="24.15" customHeight="1">
      <c r="A398" s="34"/>
      <c r="B398" s="165"/>
      <c r="C398" s="215" t="s">
        <v>1481</v>
      </c>
      <c r="D398" s="215" t="s">
        <v>259</v>
      </c>
      <c r="E398" s="216" t="s">
        <v>1482</v>
      </c>
      <c r="F398" s="217" t="s">
        <v>1483</v>
      </c>
      <c r="G398" s="218" t="s">
        <v>171</v>
      </c>
      <c r="H398" s="219">
        <v>8</v>
      </c>
      <c r="I398" s="220"/>
      <c r="J398" s="221">
        <f>ROUND(I398*H398,2)</f>
        <v>0</v>
      </c>
      <c r="K398" s="222"/>
      <c r="L398" s="223"/>
      <c r="M398" s="224" t="s">
        <v>1</v>
      </c>
      <c r="N398" s="225" t="s">
        <v>46</v>
      </c>
      <c r="O398" s="78"/>
      <c r="P398" s="211">
        <f>O398*H398</f>
        <v>0</v>
      </c>
      <c r="Q398" s="211">
        <v>0</v>
      </c>
      <c r="R398" s="211">
        <f>Q398*H398</f>
        <v>0</v>
      </c>
      <c r="S398" s="211">
        <v>0</v>
      </c>
      <c r="T398" s="212">
        <f>S398*H398</f>
        <v>0</v>
      </c>
      <c r="U398" s="34"/>
      <c r="V398" s="34"/>
      <c r="W398" s="34"/>
      <c r="X398" s="34"/>
      <c r="Y398" s="34"/>
      <c r="Z398" s="34"/>
      <c r="AA398" s="34"/>
      <c r="AB398" s="34"/>
      <c r="AC398" s="34"/>
      <c r="AD398" s="34"/>
      <c r="AE398" s="34"/>
      <c r="AR398" s="213" t="s">
        <v>439</v>
      </c>
      <c r="AT398" s="213" t="s">
        <v>259</v>
      </c>
      <c r="AU398" s="213" t="s">
        <v>93</v>
      </c>
      <c r="AY398" s="15" t="s">
        <v>166</v>
      </c>
      <c r="BE398" s="214">
        <f>IF(N398="základná",J398,0)</f>
        <v>0</v>
      </c>
      <c r="BF398" s="214">
        <f>IF(N398="znížená",J398,0)</f>
        <v>0</v>
      </c>
      <c r="BG398" s="214">
        <f>IF(N398="zákl. prenesená",J398,0)</f>
        <v>0</v>
      </c>
      <c r="BH398" s="214">
        <f>IF(N398="zníž. prenesená",J398,0)</f>
        <v>0</v>
      </c>
      <c r="BI398" s="214">
        <f>IF(N398="nulová",J398,0)</f>
        <v>0</v>
      </c>
      <c r="BJ398" s="15" t="s">
        <v>93</v>
      </c>
      <c r="BK398" s="214">
        <f>ROUND(I398*H398,2)</f>
        <v>0</v>
      </c>
      <c r="BL398" s="15" t="s">
        <v>436</v>
      </c>
      <c r="BM398" s="213" t="s">
        <v>1484</v>
      </c>
    </row>
    <row r="399" s="2" customFormat="1" ht="24.15" customHeight="1">
      <c r="A399" s="34"/>
      <c r="B399" s="165"/>
      <c r="C399" s="215" t="s">
        <v>1485</v>
      </c>
      <c r="D399" s="215" t="s">
        <v>259</v>
      </c>
      <c r="E399" s="216" t="s">
        <v>1486</v>
      </c>
      <c r="F399" s="217" t="s">
        <v>1487</v>
      </c>
      <c r="G399" s="218" t="s">
        <v>171</v>
      </c>
      <c r="H399" s="219">
        <v>2</v>
      </c>
      <c r="I399" s="220"/>
      <c r="J399" s="221">
        <f>ROUND(I399*H399,2)</f>
        <v>0</v>
      </c>
      <c r="K399" s="222"/>
      <c r="L399" s="223"/>
      <c r="M399" s="224" t="s">
        <v>1</v>
      </c>
      <c r="N399" s="225" t="s">
        <v>46</v>
      </c>
      <c r="O399" s="78"/>
      <c r="P399" s="211">
        <f>O399*H399</f>
        <v>0</v>
      </c>
      <c r="Q399" s="211">
        <v>0</v>
      </c>
      <c r="R399" s="211">
        <f>Q399*H399</f>
        <v>0</v>
      </c>
      <c r="S399" s="211">
        <v>0</v>
      </c>
      <c r="T399" s="212">
        <f>S399*H399</f>
        <v>0</v>
      </c>
      <c r="U399" s="34"/>
      <c r="V399" s="34"/>
      <c r="W399" s="34"/>
      <c r="X399" s="34"/>
      <c r="Y399" s="34"/>
      <c r="Z399" s="34"/>
      <c r="AA399" s="34"/>
      <c r="AB399" s="34"/>
      <c r="AC399" s="34"/>
      <c r="AD399" s="34"/>
      <c r="AE399" s="34"/>
      <c r="AR399" s="213" t="s">
        <v>439</v>
      </c>
      <c r="AT399" s="213" t="s">
        <v>259</v>
      </c>
      <c r="AU399" s="213" t="s">
        <v>93</v>
      </c>
      <c r="AY399" s="15" t="s">
        <v>166</v>
      </c>
      <c r="BE399" s="214">
        <f>IF(N399="základná",J399,0)</f>
        <v>0</v>
      </c>
      <c r="BF399" s="214">
        <f>IF(N399="znížená",J399,0)</f>
        <v>0</v>
      </c>
      <c r="BG399" s="214">
        <f>IF(N399="zákl. prenesená",J399,0)</f>
        <v>0</v>
      </c>
      <c r="BH399" s="214">
        <f>IF(N399="zníž. prenesená",J399,0)</f>
        <v>0</v>
      </c>
      <c r="BI399" s="214">
        <f>IF(N399="nulová",J399,0)</f>
        <v>0</v>
      </c>
      <c r="BJ399" s="15" t="s">
        <v>93</v>
      </c>
      <c r="BK399" s="214">
        <f>ROUND(I399*H399,2)</f>
        <v>0</v>
      </c>
      <c r="BL399" s="15" t="s">
        <v>436</v>
      </c>
      <c r="BM399" s="213" t="s">
        <v>1488</v>
      </c>
    </row>
    <row r="400" s="2" customFormat="1" ht="16.5" customHeight="1">
      <c r="A400" s="34"/>
      <c r="B400" s="165"/>
      <c r="C400" s="201" t="s">
        <v>1489</v>
      </c>
      <c r="D400" s="201" t="s">
        <v>168</v>
      </c>
      <c r="E400" s="202" t="s">
        <v>1490</v>
      </c>
      <c r="F400" s="203" t="s">
        <v>1491</v>
      </c>
      <c r="G400" s="204" t="s">
        <v>491</v>
      </c>
      <c r="H400" s="231"/>
      <c r="I400" s="206"/>
      <c r="J400" s="207">
        <f>ROUND(I400*H400,2)</f>
        <v>0</v>
      </c>
      <c r="K400" s="208"/>
      <c r="L400" s="35"/>
      <c r="M400" s="209" t="s">
        <v>1</v>
      </c>
      <c r="N400" s="210" t="s">
        <v>46</v>
      </c>
      <c r="O400" s="78"/>
      <c r="P400" s="211">
        <f>O400*H400</f>
        <v>0</v>
      </c>
      <c r="Q400" s="211">
        <v>0</v>
      </c>
      <c r="R400" s="211">
        <f>Q400*H400</f>
        <v>0</v>
      </c>
      <c r="S400" s="211">
        <v>0</v>
      </c>
      <c r="T400" s="212">
        <f>S400*H400</f>
        <v>0</v>
      </c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  <c r="AR400" s="213" t="s">
        <v>436</v>
      </c>
      <c r="AT400" s="213" t="s">
        <v>168</v>
      </c>
      <c r="AU400" s="213" t="s">
        <v>93</v>
      </c>
      <c r="AY400" s="15" t="s">
        <v>166</v>
      </c>
      <c r="BE400" s="214">
        <f>IF(N400="základná",J400,0)</f>
        <v>0</v>
      </c>
      <c r="BF400" s="214">
        <f>IF(N400="znížená",J400,0)</f>
        <v>0</v>
      </c>
      <c r="BG400" s="214">
        <f>IF(N400="zákl. prenesená",J400,0)</f>
        <v>0</v>
      </c>
      <c r="BH400" s="214">
        <f>IF(N400="zníž. prenesená",J400,0)</f>
        <v>0</v>
      </c>
      <c r="BI400" s="214">
        <f>IF(N400="nulová",J400,0)</f>
        <v>0</v>
      </c>
      <c r="BJ400" s="15" t="s">
        <v>93</v>
      </c>
      <c r="BK400" s="214">
        <f>ROUND(I400*H400,2)</f>
        <v>0</v>
      </c>
      <c r="BL400" s="15" t="s">
        <v>436</v>
      </c>
      <c r="BM400" s="213" t="s">
        <v>1492</v>
      </c>
    </row>
    <row r="401" s="2" customFormat="1" ht="16.5" customHeight="1">
      <c r="A401" s="34"/>
      <c r="B401" s="165"/>
      <c r="C401" s="201" t="s">
        <v>1493</v>
      </c>
      <c r="D401" s="201" t="s">
        <v>168</v>
      </c>
      <c r="E401" s="202" t="s">
        <v>1494</v>
      </c>
      <c r="F401" s="203" t="s">
        <v>1495</v>
      </c>
      <c r="G401" s="204" t="s">
        <v>491</v>
      </c>
      <c r="H401" s="231"/>
      <c r="I401" s="206"/>
      <c r="J401" s="207">
        <f>ROUND(I401*H401,2)</f>
        <v>0</v>
      </c>
      <c r="K401" s="208"/>
      <c r="L401" s="35"/>
      <c r="M401" s="209" t="s">
        <v>1</v>
      </c>
      <c r="N401" s="210" t="s">
        <v>46</v>
      </c>
      <c r="O401" s="78"/>
      <c r="P401" s="211">
        <f>O401*H401</f>
        <v>0</v>
      </c>
      <c r="Q401" s="211">
        <v>0</v>
      </c>
      <c r="R401" s="211">
        <f>Q401*H401</f>
        <v>0</v>
      </c>
      <c r="S401" s="211">
        <v>0</v>
      </c>
      <c r="T401" s="212">
        <f>S401*H401</f>
        <v>0</v>
      </c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  <c r="AR401" s="213" t="s">
        <v>436</v>
      </c>
      <c r="AT401" s="213" t="s">
        <v>168</v>
      </c>
      <c r="AU401" s="213" t="s">
        <v>93</v>
      </c>
      <c r="AY401" s="15" t="s">
        <v>166</v>
      </c>
      <c r="BE401" s="214">
        <f>IF(N401="základná",J401,0)</f>
        <v>0</v>
      </c>
      <c r="BF401" s="214">
        <f>IF(N401="znížená",J401,0)</f>
        <v>0</v>
      </c>
      <c r="BG401" s="214">
        <f>IF(N401="zákl. prenesená",J401,0)</f>
        <v>0</v>
      </c>
      <c r="BH401" s="214">
        <f>IF(N401="zníž. prenesená",J401,0)</f>
        <v>0</v>
      </c>
      <c r="BI401" s="214">
        <f>IF(N401="nulová",J401,0)</f>
        <v>0</v>
      </c>
      <c r="BJ401" s="15" t="s">
        <v>93</v>
      </c>
      <c r="BK401" s="214">
        <f>ROUND(I401*H401,2)</f>
        <v>0</v>
      </c>
      <c r="BL401" s="15" t="s">
        <v>436</v>
      </c>
      <c r="BM401" s="213" t="s">
        <v>1496</v>
      </c>
    </row>
    <row r="402" s="2" customFormat="1" ht="16.5" customHeight="1">
      <c r="A402" s="34"/>
      <c r="B402" s="165"/>
      <c r="C402" s="201" t="s">
        <v>1497</v>
      </c>
      <c r="D402" s="201" t="s">
        <v>168</v>
      </c>
      <c r="E402" s="202" t="s">
        <v>1498</v>
      </c>
      <c r="F402" s="203" t="s">
        <v>1499</v>
      </c>
      <c r="G402" s="204" t="s">
        <v>491</v>
      </c>
      <c r="H402" s="231"/>
      <c r="I402" s="206"/>
      <c r="J402" s="207">
        <f>ROUND(I402*H402,2)</f>
        <v>0</v>
      </c>
      <c r="K402" s="208"/>
      <c r="L402" s="35"/>
      <c r="M402" s="209" t="s">
        <v>1</v>
      </c>
      <c r="N402" s="210" t="s">
        <v>46</v>
      </c>
      <c r="O402" s="78"/>
      <c r="P402" s="211">
        <f>O402*H402</f>
        <v>0</v>
      </c>
      <c r="Q402" s="211">
        <v>0</v>
      </c>
      <c r="R402" s="211">
        <f>Q402*H402</f>
        <v>0</v>
      </c>
      <c r="S402" s="211">
        <v>0</v>
      </c>
      <c r="T402" s="212">
        <f>S402*H402</f>
        <v>0</v>
      </c>
      <c r="U402" s="34"/>
      <c r="V402" s="34"/>
      <c r="W402" s="34"/>
      <c r="X402" s="34"/>
      <c r="Y402" s="34"/>
      <c r="Z402" s="34"/>
      <c r="AA402" s="34"/>
      <c r="AB402" s="34"/>
      <c r="AC402" s="34"/>
      <c r="AD402" s="34"/>
      <c r="AE402" s="34"/>
      <c r="AR402" s="213" t="s">
        <v>436</v>
      </c>
      <c r="AT402" s="213" t="s">
        <v>168</v>
      </c>
      <c r="AU402" s="213" t="s">
        <v>93</v>
      </c>
      <c r="AY402" s="15" t="s">
        <v>166</v>
      </c>
      <c r="BE402" s="214">
        <f>IF(N402="základná",J402,0)</f>
        <v>0</v>
      </c>
      <c r="BF402" s="214">
        <f>IF(N402="znížená",J402,0)</f>
        <v>0</v>
      </c>
      <c r="BG402" s="214">
        <f>IF(N402="zákl. prenesená",J402,0)</f>
        <v>0</v>
      </c>
      <c r="BH402" s="214">
        <f>IF(N402="zníž. prenesená",J402,0)</f>
        <v>0</v>
      </c>
      <c r="BI402" s="214">
        <f>IF(N402="nulová",J402,0)</f>
        <v>0</v>
      </c>
      <c r="BJ402" s="15" t="s">
        <v>93</v>
      </c>
      <c r="BK402" s="214">
        <f>ROUND(I402*H402,2)</f>
        <v>0</v>
      </c>
      <c r="BL402" s="15" t="s">
        <v>436</v>
      </c>
      <c r="BM402" s="213" t="s">
        <v>1500</v>
      </c>
    </row>
    <row r="403" s="2" customFormat="1" ht="16.5" customHeight="1">
      <c r="A403" s="34"/>
      <c r="B403" s="165"/>
      <c r="C403" s="201" t="s">
        <v>1501</v>
      </c>
      <c r="D403" s="201" t="s">
        <v>168</v>
      </c>
      <c r="E403" s="202" t="s">
        <v>1502</v>
      </c>
      <c r="F403" s="203" t="s">
        <v>1503</v>
      </c>
      <c r="G403" s="204" t="s">
        <v>491</v>
      </c>
      <c r="H403" s="231"/>
      <c r="I403" s="206"/>
      <c r="J403" s="207">
        <f>ROUND(I403*H403,2)</f>
        <v>0</v>
      </c>
      <c r="K403" s="208"/>
      <c r="L403" s="35"/>
      <c r="M403" s="226" t="s">
        <v>1</v>
      </c>
      <c r="N403" s="227" t="s">
        <v>46</v>
      </c>
      <c r="O403" s="228"/>
      <c r="P403" s="229">
        <f>O403*H403</f>
        <v>0</v>
      </c>
      <c r="Q403" s="229">
        <v>0</v>
      </c>
      <c r="R403" s="229">
        <f>Q403*H403</f>
        <v>0</v>
      </c>
      <c r="S403" s="229">
        <v>0</v>
      </c>
      <c r="T403" s="230">
        <f>S403*H403</f>
        <v>0</v>
      </c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  <c r="AR403" s="213" t="s">
        <v>436</v>
      </c>
      <c r="AT403" s="213" t="s">
        <v>168</v>
      </c>
      <c r="AU403" s="213" t="s">
        <v>93</v>
      </c>
      <c r="AY403" s="15" t="s">
        <v>166</v>
      </c>
      <c r="BE403" s="214">
        <f>IF(N403="základná",J403,0)</f>
        <v>0</v>
      </c>
      <c r="BF403" s="214">
        <f>IF(N403="znížená",J403,0)</f>
        <v>0</v>
      </c>
      <c r="BG403" s="214">
        <f>IF(N403="zákl. prenesená",J403,0)</f>
        <v>0</v>
      </c>
      <c r="BH403" s="214">
        <f>IF(N403="zníž. prenesená",J403,0)</f>
        <v>0</v>
      </c>
      <c r="BI403" s="214">
        <f>IF(N403="nulová",J403,0)</f>
        <v>0</v>
      </c>
      <c r="BJ403" s="15" t="s">
        <v>93</v>
      </c>
      <c r="BK403" s="214">
        <f>ROUND(I403*H403,2)</f>
        <v>0</v>
      </c>
      <c r="BL403" s="15" t="s">
        <v>436</v>
      </c>
      <c r="BM403" s="213" t="s">
        <v>1504</v>
      </c>
    </row>
    <row r="404" s="2" customFormat="1" ht="6.96" customHeight="1">
      <c r="A404" s="34"/>
      <c r="B404" s="61"/>
      <c r="C404" s="62"/>
      <c r="D404" s="62"/>
      <c r="E404" s="62"/>
      <c r="F404" s="62"/>
      <c r="G404" s="62"/>
      <c r="H404" s="62"/>
      <c r="I404" s="62"/>
      <c r="J404" s="62"/>
      <c r="K404" s="62"/>
      <c r="L404" s="35"/>
      <c r="M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D404" s="34"/>
      <c r="AE404" s="34"/>
    </row>
  </sheetData>
  <autoFilter ref="C137:K403"/>
  <mergeCells count="14">
    <mergeCell ref="E7:H7"/>
    <mergeCell ref="E9:H9"/>
    <mergeCell ref="E18:H18"/>
    <mergeCell ref="E27:H27"/>
    <mergeCell ref="E85:H85"/>
    <mergeCell ref="E87:H87"/>
    <mergeCell ref="D112:F112"/>
    <mergeCell ref="D113:F113"/>
    <mergeCell ref="D114:F114"/>
    <mergeCell ref="D115:F115"/>
    <mergeCell ref="D116:F116"/>
    <mergeCell ref="E128:H128"/>
    <mergeCell ref="E130:H13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113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80</v>
      </c>
    </row>
    <row r="4" s="1" customFormat="1" ht="24.96" customHeight="1">
      <c r="B4" s="18"/>
      <c r="D4" s="19" t="s">
        <v>120</v>
      </c>
      <c r="L4" s="18"/>
      <c r="M4" s="130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1" t="str">
        <f>'Rekapitulácia stavby'!K6</f>
        <v xml:space="preserve">KANALIZÁCIA PRE OBEC KOKŠOV - BAKŠA--UČS  č.1</v>
      </c>
      <c r="F7" s="28"/>
      <c r="G7" s="28"/>
      <c r="H7" s="28"/>
      <c r="L7" s="18"/>
    </row>
    <row r="8">
      <c r="B8" s="18"/>
      <c r="D8" s="28" t="s">
        <v>121</v>
      </c>
      <c r="L8" s="18"/>
    </row>
    <row r="9" s="1" customFormat="1" ht="16.5" customHeight="1">
      <c r="B9" s="18"/>
      <c r="E9" s="131" t="s">
        <v>1505</v>
      </c>
      <c r="F9" s="1"/>
      <c r="G9" s="1"/>
      <c r="H9" s="1"/>
      <c r="L9" s="18"/>
    </row>
    <row r="10" s="1" customFormat="1" ht="12" customHeight="1">
      <c r="B10" s="18"/>
      <c r="D10" s="28" t="s">
        <v>123</v>
      </c>
      <c r="L10" s="18"/>
    </row>
    <row r="11" s="2" customFormat="1" ht="16.5" customHeight="1">
      <c r="A11" s="34"/>
      <c r="B11" s="35"/>
      <c r="C11" s="34"/>
      <c r="D11" s="34"/>
      <c r="E11" s="138" t="s">
        <v>1506</v>
      </c>
      <c r="F11" s="34"/>
      <c r="G11" s="34"/>
      <c r="H11" s="34"/>
      <c r="I11" s="34"/>
      <c r="J11" s="34"/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1507</v>
      </c>
      <c r="E12" s="34"/>
      <c r="F12" s="34"/>
      <c r="G12" s="34"/>
      <c r="H12" s="34"/>
      <c r="I12" s="34"/>
      <c r="J12" s="34"/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6.5" customHeight="1">
      <c r="A13" s="34"/>
      <c r="B13" s="35"/>
      <c r="C13" s="34"/>
      <c r="D13" s="34"/>
      <c r="E13" s="68" t="s">
        <v>1508</v>
      </c>
      <c r="F13" s="34"/>
      <c r="G13" s="34"/>
      <c r="H13" s="34"/>
      <c r="I13" s="34"/>
      <c r="J13" s="34"/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>
      <c r="A14" s="34"/>
      <c r="B14" s="35"/>
      <c r="C14" s="34"/>
      <c r="D14" s="34"/>
      <c r="E14" s="34"/>
      <c r="F14" s="34"/>
      <c r="G14" s="34"/>
      <c r="H14" s="34"/>
      <c r="I14" s="34"/>
      <c r="J14" s="34"/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17</v>
      </c>
      <c r="E15" s="34"/>
      <c r="F15" s="23" t="s">
        <v>1</v>
      </c>
      <c r="G15" s="34"/>
      <c r="H15" s="34"/>
      <c r="I15" s="28" t="s">
        <v>18</v>
      </c>
      <c r="J15" s="23" t="s">
        <v>1</v>
      </c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20</v>
      </c>
      <c r="E16" s="34"/>
      <c r="F16" s="23" t="s">
        <v>21</v>
      </c>
      <c r="G16" s="34"/>
      <c r="H16" s="34"/>
      <c r="I16" s="28" t="s">
        <v>22</v>
      </c>
      <c r="J16" s="70" t="str">
        <f>'Rekapitulácia stavby'!AN8</f>
        <v>27. 10. 2025</v>
      </c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0.8" customHeight="1">
      <c r="A17" s="34"/>
      <c r="B17" s="35"/>
      <c r="C17" s="34"/>
      <c r="D17" s="34"/>
      <c r="E17" s="34"/>
      <c r="F17" s="34"/>
      <c r="G17" s="34"/>
      <c r="H17" s="34"/>
      <c r="I17" s="34"/>
      <c r="J17" s="34"/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24</v>
      </c>
      <c r="E18" s="34"/>
      <c r="F18" s="34"/>
      <c r="G18" s="34"/>
      <c r="H18" s="34"/>
      <c r="I18" s="28" t="s">
        <v>25</v>
      </c>
      <c r="J18" s="23" t="s">
        <v>26</v>
      </c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">
        <v>27</v>
      </c>
      <c r="F19" s="34"/>
      <c r="G19" s="34"/>
      <c r="H19" s="34"/>
      <c r="I19" s="28" t="s">
        <v>28</v>
      </c>
      <c r="J19" s="23" t="s">
        <v>125</v>
      </c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34"/>
      <c r="J20" s="34"/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30</v>
      </c>
      <c r="E21" s="34"/>
      <c r="F21" s="34"/>
      <c r="G21" s="34"/>
      <c r="H21" s="34"/>
      <c r="I21" s="28" t="s">
        <v>25</v>
      </c>
      <c r="J21" s="29" t="str">
        <f>'Rekapitulácia stavby'!AN13</f>
        <v>Vyplň údaj</v>
      </c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9" t="str">
        <f>'Rekapitulácia stavby'!E14</f>
        <v>Vyplň údaj</v>
      </c>
      <c r="F22" s="23"/>
      <c r="G22" s="23"/>
      <c r="H22" s="23"/>
      <c r="I22" s="28" t="s">
        <v>28</v>
      </c>
      <c r="J22" s="29" t="str">
        <f>'Rekapitulácia stavby'!AN14</f>
        <v>Vyplň údaj</v>
      </c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34"/>
      <c r="J23" s="34"/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32</v>
      </c>
      <c r="E24" s="34"/>
      <c r="F24" s="34"/>
      <c r="G24" s="34"/>
      <c r="H24" s="34"/>
      <c r="I24" s="28" t="s">
        <v>25</v>
      </c>
      <c r="J24" s="23" t="s">
        <v>33</v>
      </c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8" customHeight="1">
      <c r="A25" s="34"/>
      <c r="B25" s="35"/>
      <c r="C25" s="34"/>
      <c r="D25" s="34"/>
      <c r="E25" s="23" t="s">
        <v>34</v>
      </c>
      <c r="F25" s="34"/>
      <c r="G25" s="34"/>
      <c r="H25" s="34"/>
      <c r="I25" s="28" t="s">
        <v>28</v>
      </c>
      <c r="J25" s="23" t="s">
        <v>126</v>
      </c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34"/>
      <c r="J26" s="34"/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12" customHeight="1">
      <c r="A27" s="34"/>
      <c r="B27" s="35"/>
      <c r="C27" s="34"/>
      <c r="D27" s="28" t="s">
        <v>37</v>
      </c>
      <c r="E27" s="34"/>
      <c r="F27" s="34"/>
      <c r="G27" s="34"/>
      <c r="H27" s="34"/>
      <c r="I27" s="28" t="s">
        <v>25</v>
      </c>
      <c r="J27" s="23" t="s">
        <v>1</v>
      </c>
      <c r="K27" s="34"/>
      <c r="L27" s="56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8" customHeight="1">
      <c r="A28" s="34"/>
      <c r="B28" s="35"/>
      <c r="C28" s="34"/>
      <c r="D28" s="34"/>
      <c r="E28" s="23" t="s">
        <v>38</v>
      </c>
      <c r="F28" s="34"/>
      <c r="G28" s="34"/>
      <c r="H28" s="34"/>
      <c r="I28" s="28" t="s">
        <v>28</v>
      </c>
      <c r="J28" s="23" t="s">
        <v>1</v>
      </c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34"/>
      <c r="E29" s="34"/>
      <c r="F29" s="34"/>
      <c r="G29" s="34"/>
      <c r="H29" s="34"/>
      <c r="I29" s="34"/>
      <c r="J29" s="34"/>
      <c r="K29" s="34"/>
      <c r="L29" s="56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2" customHeight="1">
      <c r="A30" s="34"/>
      <c r="B30" s="35"/>
      <c r="C30" s="34"/>
      <c r="D30" s="28" t="s">
        <v>39</v>
      </c>
      <c r="E30" s="34"/>
      <c r="F30" s="34"/>
      <c r="G30" s="34"/>
      <c r="H30" s="34"/>
      <c r="I30" s="34"/>
      <c r="J30" s="34"/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8" customFormat="1" ht="16.5" customHeight="1">
      <c r="A31" s="132"/>
      <c r="B31" s="133"/>
      <c r="C31" s="132"/>
      <c r="D31" s="132"/>
      <c r="E31" s="32" t="s">
        <v>1</v>
      </c>
      <c r="F31" s="32"/>
      <c r="G31" s="32"/>
      <c r="H31" s="32"/>
      <c r="I31" s="132"/>
      <c r="J31" s="132"/>
      <c r="K31" s="132"/>
      <c r="L31" s="134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</row>
    <row r="32" s="2" customFormat="1" ht="6.96" customHeight="1">
      <c r="A32" s="34"/>
      <c r="B32" s="35"/>
      <c r="C32" s="34"/>
      <c r="D32" s="34"/>
      <c r="E32" s="34"/>
      <c r="F32" s="34"/>
      <c r="G32" s="34"/>
      <c r="H32" s="34"/>
      <c r="I32" s="34"/>
      <c r="J32" s="34"/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91"/>
      <c r="E33" s="91"/>
      <c r="F33" s="91"/>
      <c r="G33" s="91"/>
      <c r="H33" s="91"/>
      <c r="I33" s="91"/>
      <c r="J33" s="91"/>
      <c r="K33" s="91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23" t="s">
        <v>127</v>
      </c>
      <c r="E34" s="34"/>
      <c r="F34" s="34"/>
      <c r="G34" s="34"/>
      <c r="H34" s="34"/>
      <c r="I34" s="34"/>
      <c r="J34" s="135">
        <f>J100</f>
        <v>0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6" t="s">
        <v>118</v>
      </c>
      <c r="E35" s="34"/>
      <c r="F35" s="34"/>
      <c r="G35" s="34"/>
      <c r="H35" s="34"/>
      <c r="I35" s="34"/>
      <c r="J35" s="135">
        <f>J105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25.44" customHeight="1">
      <c r="A36" s="34"/>
      <c r="B36" s="35"/>
      <c r="C36" s="34"/>
      <c r="D36" s="137" t="s">
        <v>40</v>
      </c>
      <c r="E36" s="34"/>
      <c r="F36" s="34"/>
      <c r="G36" s="34"/>
      <c r="H36" s="34"/>
      <c r="I36" s="34"/>
      <c r="J36" s="97">
        <f>ROUND(J34 + J35, 2)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6.96" customHeight="1">
      <c r="A37" s="34"/>
      <c r="B37" s="35"/>
      <c r="C37" s="34"/>
      <c r="D37" s="91"/>
      <c r="E37" s="91"/>
      <c r="F37" s="91"/>
      <c r="G37" s="91"/>
      <c r="H37" s="91"/>
      <c r="I37" s="91"/>
      <c r="J37" s="91"/>
      <c r="K37" s="91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9" t="s">
        <v>42</v>
      </c>
      <c r="G38" s="34"/>
      <c r="H38" s="34"/>
      <c r="I38" s="39" t="s">
        <v>41</v>
      </c>
      <c r="J38" s="39" t="s">
        <v>43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14.4" customHeight="1">
      <c r="A39" s="34"/>
      <c r="B39" s="35"/>
      <c r="C39" s="34"/>
      <c r="D39" s="138" t="s">
        <v>44</v>
      </c>
      <c r="E39" s="41" t="s">
        <v>45</v>
      </c>
      <c r="F39" s="139">
        <f>ROUND((SUM(BE105:BE112) + SUM(BE136:BE152)),  2)</f>
        <v>0</v>
      </c>
      <c r="G39" s="140"/>
      <c r="H39" s="140"/>
      <c r="I39" s="141">
        <v>0.23000000000000001</v>
      </c>
      <c r="J39" s="139">
        <f>ROUND(((SUM(BE105:BE112) + SUM(BE136:BE152))*I39),  2)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41" t="s">
        <v>46</v>
      </c>
      <c r="F40" s="142">
        <f>ROUND((SUM(BF105:BF112) + SUM(BF136:BF152)),  2)</f>
        <v>0</v>
      </c>
      <c r="G40" s="34"/>
      <c r="H40" s="34"/>
      <c r="I40" s="143">
        <v>0.23000000000000001</v>
      </c>
      <c r="J40" s="142">
        <f>ROUND(((SUM(BF105:BF112) + SUM(BF136:BF152))*I40),  2)</f>
        <v>0</v>
      </c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14.4" customHeight="1">
      <c r="A41" s="34"/>
      <c r="B41" s="35"/>
      <c r="C41" s="34"/>
      <c r="D41" s="34"/>
      <c r="E41" s="28" t="s">
        <v>47</v>
      </c>
      <c r="F41" s="142">
        <f>ROUND((SUM(BG105:BG112) + SUM(BG136:BG152)),  2)</f>
        <v>0</v>
      </c>
      <c r="G41" s="34"/>
      <c r="H41" s="34"/>
      <c r="I41" s="143">
        <v>0.23000000000000001</v>
      </c>
      <c r="J41" s="142">
        <f>0</f>
        <v>0</v>
      </c>
      <c r="K41" s="34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hidden="1" s="2" customFormat="1" ht="14.4" customHeight="1">
      <c r="A42" s="34"/>
      <c r="B42" s="35"/>
      <c r="C42" s="34"/>
      <c r="D42" s="34"/>
      <c r="E42" s="28" t="s">
        <v>48</v>
      </c>
      <c r="F42" s="142">
        <f>ROUND((SUM(BH105:BH112) + SUM(BH136:BH152)),  2)</f>
        <v>0</v>
      </c>
      <c r="G42" s="34"/>
      <c r="H42" s="34"/>
      <c r="I42" s="143">
        <v>0.23000000000000001</v>
      </c>
      <c r="J42" s="142">
        <f>0</f>
        <v>0</v>
      </c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hidden="1" s="2" customFormat="1" ht="14.4" customHeight="1">
      <c r="A43" s="34"/>
      <c r="B43" s="35"/>
      <c r="C43" s="34"/>
      <c r="D43" s="34"/>
      <c r="E43" s="41" t="s">
        <v>49</v>
      </c>
      <c r="F43" s="139">
        <f>ROUND((SUM(BI105:BI112) + SUM(BI136:BI152)),  2)</f>
        <v>0</v>
      </c>
      <c r="G43" s="140"/>
      <c r="H43" s="140"/>
      <c r="I43" s="141">
        <v>0</v>
      </c>
      <c r="J43" s="139">
        <f>0</f>
        <v>0</v>
      </c>
      <c r="K43" s="34"/>
      <c r="L43" s="56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="2" customFormat="1" ht="6.96" customHeight="1">
      <c r="A44" s="34"/>
      <c r="B44" s="35"/>
      <c r="C44" s="34"/>
      <c r="D44" s="34"/>
      <c r="E44" s="34"/>
      <c r="F44" s="34"/>
      <c r="G44" s="34"/>
      <c r="H44" s="34"/>
      <c r="I44" s="34"/>
      <c r="J44" s="34"/>
      <c r="K44" s="34"/>
      <c r="L44" s="56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2" customFormat="1" ht="25.44" customHeight="1">
      <c r="A45" s="34"/>
      <c r="B45" s="35"/>
      <c r="C45" s="144"/>
      <c r="D45" s="145" t="s">
        <v>50</v>
      </c>
      <c r="E45" s="82"/>
      <c r="F45" s="82"/>
      <c r="G45" s="146" t="s">
        <v>51</v>
      </c>
      <c r="H45" s="147" t="s">
        <v>52</v>
      </c>
      <c r="I45" s="82"/>
      <c r="J45" s="148">
        <f>SUM(J36:J43)</f>
        <v>0</v>
      </c>
      <c r="K45" s="149"/>
      <c r="L45" s="56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</row>
    <row r="46" s="2" customFormat="1" ht="14.4" customHeight="1">
      <c r="A46" s="34"/>
      <c r="B46" s="35"/>
      <c r="C46" s="34"/>
      <c r="D46" s="34"/>
      <c r="E46" s="34"/>
      <c r="F46" s="34"/>
      <c r="G46" s="34"/>
      <c r="H46" s="34"/>
      <c r="I46" s="34"/>
      <c r="J46" s="34"/>
      <c r="K46" s="34"/>
      <c r="L46" s="56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53</v>
      </c>
      <c r="E50" s="58"/>
      <c r="F50" s="58"/>
      <c r="G50" s="57" t="s">
        <v>54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55</v>
      </c>
      <c r="E61" s="37"/>
      <c r="F61" s="150" t="s">
        <v>56</v>
      </c>
      <c r="G61" s="59" t="s">
        <v>55</v>
      </c>
      <c r="H61" s="37"/>
      <c r="I61" s="37"/>
      <c r="J61" s="151" t="s">
        <v>56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57</v>
      </c>
      <c r="E65" s="60"/>
      <c r="F65" s="60"/>
      <c r="G65" s="57" t="s">
        <v>58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55</v>
      </c>
      <c r="E76" s="37"/>
      <c r="F76" s="150" t="s">
        <v>56</v>
      </c>
      <c r="G76" s="59" t="s">
        <v>55</v>
      </c>
      <c r="H76" s="37"/>
      <c r="I76" s="37"/>
      <c r="J76" s="151" t="s">
        <v>56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128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1" t="str">
        <f>E7</f>
        <v xml:space="preserve">KANALIZÁCIA PRE OBEC KOKŠOV - BAKŠA--UČS  č.1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121</v>
      </c>
      <c r="L86" s="18"/>
    </row>
    <row r="87" s="1" customFormat="1" ht="16.5" customHeight="1">
      <c r="B87" s="18"/>
      <c r="E87" s="131" t="s">
        <v>1505</v>
      </c>
      <c r="F87" s="1"/>
      <c r="G87" s="1"/>
      <c r="H87" s="1"/>
      <c r="L87" s="18"/>
    </row>
    <row r="88" s="1" customFormat="1" ht="12" customHeight="1">
      <c r="B88" s="18"/>
      <c r="C88" s="28" t="s">
        <v>123</v>
      </c>
      <c r="L88" s="18"/>
    </row>
    <row r="89" s="2" customFormat="1" ht="16.5" customHeight="1">
      <c r="A89" s="34"/>
      <c r="B89" s="35"/>
      <c r="C89" s="34"/>
      <c r="D89" s="34"/>
      <c r="E89" s="138" t="s">
        <v>1506</v>
      </c>
      <c r="F89" s="34"/>
      <c r="G89" s="34"/>
      <c r="H89" s="34"/>
      <c r="I89" s="34"/>
      <c r="J89" s="34"/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2" customHeight="1">
      <c r="A90" s="34"/>
      <c r="B90" s="35"/>
      <c r="C90" s="28" t="s">
        <v>1507</v>
      </c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6.5" customHeight="1">
      <c r="A91" s="34"/>
      <c r="B91" s="35"/>
      <c r="C91" s="34"/>
      <c r="D91" s="34"/>
      <c r="E91" s="68" t="str">
        <f>E13</f>
        <v>ps1-1 - ČS 2-Strojné vybavenie</v>
      </c>
      <c r="F91" s="34"/>
      <c r="G91" s="34"/>
      <c r="H91" s="34"/>
      <c r="I91" s="34"/>
      <c r="J91" s="34"/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2" customHeight="1">
      <c r="A93" s="34"/>
      <c r="B93" s="35"/>
      <c r="C93" s="28" t="s">
        <v>20</v>
      </c>
      <c r="D93" s="34"/>
      <c r="E93" s="34"/>
      <c r="F93" s="23" t="str">
        <f>F16</f>
        <v>KOKŠOV - BAKŠA</v>
      </c>
      <c r="G93" s="34"/>
      <c r="H93" s="34"/>
      <c r="I93" s="28" t="s">
        <v>22</v>
      </c>
      <c r="J93" s="70" t="str">
        <f>IF(J16="","",J16)</f>
        <v>27. 10. 2025</v>
      </c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6.96" customHeight="1">
      <c r="A94" s="34"/>
      <c r="B94" s="35"/>
      <c r="C94" s="34"/>
      <c r="D94" s="34"/>
      <c r="E94" s="34"/>
      <c r="F94" s="34"/>
      <c r="G94" s="34"/>
      <c r="H94" s="34"/>
      <c r="I94" s="34"/>
      <c r="J94" s="34"/>
      <c r="K94" s="3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25.65" customHeight="1">
      <c r="A95" s="34"/>
      <c r="B95" s="35"/>
      <c r="C95" s="28" t="s">
        <v>24</v>
      </c>
      <c r="D95" s="34"/>
      <c r="E95" s="34"/>
      <c r="F95" s="23" t="str">
        <f>E19</f>
        <v>Obec KOKŠOV - BAKŠA</v>
      </c>
      <c r="G95" s="34"/>
      <c r="H95" s="34"/>
      <c r="I95" s="28" t="s">
        <v>32</v>
      </c>
      <c r="J95" s="32" t="str">
        <f>E25</f>
        <v>Hydroprojekt Košice, s.r.o</v>
      </c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15.15" customHeight="1">
      <c r="A96" s="34"/>
      <c r="B96" s="35"/>
      <c r="C96" s="28" t="s">
        <v>30</v>
      </c>
      <c r="D96" s="34"/>
      <c r="E96" s="34"/>
      <c r="F96" s="23" t="str">
        <f>IF(E22="","",E22)</f>
        <v>Vyplň údaj</v>
      </c>
      <c r="G96" s="34"/>
      <c r="H96" s="34"/>
      <c r="I96" s="28" t="s">
        <v>37</v>
      </c>
      <c r="J96" s="32" t="str">
        <f>E28</f>
        <v>Ing.Osif</v>
      </c>
      <c r="K96" s="34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6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9.28" customHeight="1">
      <c r="A98" s="34"/>
      <c r="B98" s="35"/>
      <c r="C98" s="152" t="s">
        <v>129</v>
      </c>
      <c r="D98" s="144"/>
      <c r="E98" s="144"/>
      <c r="F98" s="144"/>
      <c r="G98" s="144"/>
      <c r="H98" s="144"/>
      <c r="I98" s="144"/>
      <c r="J98" s="153" t="s">
        <v>130</v>
      </c>
      <c r="K98" s="144"/>
      <c r="L98" s="56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="2" customFormat="1" ht="10.32" customHeight="1">
      <c r="A99" s="34"/>
      <c r="B99" s="35"/>
      <c r="C99" s="34"/>
      <c r="D99" s="34"/>
      <c r="E99" s="34"/>
      <c r="F99" s="34"/>
      <c r="G99" s="34"/>
      <c r="H99" s="34"/>
      <c r="I99" s="34"/>
      <c r="J99" s="34"/>
      <c r="K99" s="34"/>
      <c r="L99" s="56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s="2" customFormat="1" ht="22.8" customHeight="1">
      <c r="A100" s="34"/>
      <c r="B100" s="35"/>
      <c r="C100" s="154" t="s">
        <v>131</v>
      </c>
      <c r="D100" s="34"/>
      <c r="E100" s="34"/>
      <c r="F100" s="34"/>
      <c r="G100" s="34"/>
      <c r="H100" s="34"/>
      <c r="I100" s="34"/>
      <c r="J100" s="97">
        <f>J136</f>
        <v>0</v>
      </c>
      <c r="K100" s="34"/>
      <c r="L100" s="56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U100" s="15" t="s">
        <v>132</v>
      </c>
    </row>
    <row r="101" s="9" customFormat="1" ht="24.96" customHeight="1">
      <c r="A101" s="9"/>
      <c r="B101" s="155"/>
      <c r="C101" s="9"/>
      <c r="D101" s="156" t="s">
        <v>507</v>
      </c>
      <c r="E101" s="157"/>
      <c r="F101" s="157"/>
      <c r="G101" s="157"/>
      <c r="H101" s="157"/>
      <c r="I101" s="157"/>
      <c r="J101" s="158">
        <f>J137</f>
        <v>0</v>
      </c>
      <c r="K101" s="9"/>
      <c r="L101" s="155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59"/>
      <c r="C102" s="10"/>
      <c r="D102" s="160" t="s">
        <v>1509</v>
      </c>
      <c r="E102" s="161"/>
      <c r="F102" s="161"/>
      <c r="G102" s="161"/>
      <c r="H102" s="161"/>
      <c r="I102" s="161"/>
      <c r="J102" s="162">
        <f>J138</f>
        <v>0</v>
      </c>
      <c r="K102" s="10"/>
      <c r="L102" s="15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4"/>
      <c r="B103" s="35"/>
      <c r="C103" s="34"/>
      <c r="D103" s="34"/>
      <c r="E103" s="34"/>
      <c r="F103" s="34"/>
      <c r="G103" s="34"/>
      <c r="H103" s="34"/>
      <c r="I103" s="34"/>
      <c r="J103" s="34"/>
      <c r="K103" s="34"/>
      <c r="L103" s="56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6.96" customHeight="1">
      <c r="A104" s="34"/>
      <c r="B104" s="35"/>
      <c r="C104" s="34"/>
      <c r="D104" s="34"/>
      <c r="E104" s="34"/>
      <c r="F104" s="34"/>
      <c r="G104" s="34"/>
      <c r="H104" s="34"/>
      <c r="I104" s="34"/>
      <c r="J104" s="34"/>
      <c r="K104" s="34"/>
      <c r="L104" s="56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29.28" customHeight="1">
      <c r="A105" s="34"/>
      <c r="B105" s="35"/>
      <c r="C105" s="154" t="s">
        <v>142</v>
      </c>
      <c r="D105" s="34"/>
      <c r="E105" s="34"/>
      <c r="F105" s="34"/>
      <c r="G105" s="34"/>
      <c r="H105" s="34"/>
      <c r="I105" s="34"/>
      <c r="J105" s="163">
        <f>ROUND(J106 + J107 + J108 + J109 + J110 + J111,2)</f>
        <v>0</v>
      </c>
      <c r="K105" s="34"/>
      <c r="L105" s="56"/>
      <c r="N105" s="164" t="s">
        <v>44</v>
      </c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18" customHeight="1">
      <c r="A106" s="34"/>
      <c r="B106" s="165"/>
      <c r="C106" s="166"/>
      <c r="D106" s="167" t="s">
        <v>143</v>
      </c>
      <c r="E106" s="168"/>
      <c r="F106" s="168"/>
      <c r="G106" s="166"/>
      <c r="H106" s="166"/>
      <c r="I106" s="166"/>
      <c r="J106" s="169">
        <v>0</v>
      </c>
      <c r="K106" s="166"/>
      <c r="L106" s="170"/>
      <c r="M106" s="171"/>
      <c r="N106" s="172" t="s">
        <v>46</v>
      </c>
      <c r="O106" s="171"/>
      <c r="P106" s="171"/>
      <c r="Q106" s="171"/>
      <c r="R106" s="171"/>
      <c r="S106" s="166"/>
      <c r="T106" s="166"/>
      <c r="U106" s="166"/>
      <c r="V106" s="166"/>
      <c r="W106" s="166"/>
      <c r="X106" s="166"/>
      <c r="Y106" s="166"/>
      <c r="Z106" s="166"/>
      <c r="AA106" s="166"/>
      <c r="AB106" s="166"/>
      <c r="AC106" s="166"/>
      <c r="AD106" s="166"/>
      <c r="AE106" s="166"/>
      <c r="AF106" s="171"/>
      <c r="AG106" s="171"/>
      <c r="AH106" s="171"/>
      <c r="AI106" s="171"/>
      <c r="AJ106" s="171"/>
      <c r="AK106" s="171"/>
      <c r="AL106" s="171"/>
      <c r="AM106" s="171"/>
      <c r="AN106" s="171"/>
      <c r="AO106" s="171"/>
      <c r="AP106" s="171"/>
      <c r="AQ106" s="171"/>
      <c r="AR106" s="171"/>
      <c r="AS106" s="171"/>
      <c r="AT106" s="171"/>
      <c r="AU106" s="171"/>
      <c r="AV106" s="171"/>
      <c r="AW106" s="171"/>
      <c r="AX106" s="171"/>
      <c r="AY106" s="173" t="s">
        <v>144</v>
      </c>
      <c r="AZ106" s="171"/>
      <c r="BA106" s="171"/>
      <c r="BB106" s="171"/>
      <c r="BC106" s="171"/>
      <c r="BD106" s="171"/>
      <c r="BE106" s="174">
        <f>IF(N106="základná",J106,0)</f>
        <v>0</v>
      </c>
      <c r="BF106" s="174">
        <f>IF(N106="znížená",J106,0)</f>
        <v>0</v>
      </c>
      <c r="BG106" s="174">
        <f>IF(N106="zákl. prenesená",J106,0)</f>
        <v>0</v>
      </c>
      <c r="BH106" s="174">
        <f>IF(N106="zníž. prenesená",J106,0)</f>
        <v>0</v>
      </c>
      <c r="BI106" s="174">
        <f>IF(N106="nulová",J106,0)</f>
        <v>0</v>
      </c>
      <c r="BJ106" s="173" t="s">
        <v>93</v>
      </c>
      <c r="BK106" s="171"/>
      <c r="BL106" s="171"/>
      <c r="BM106" s="171"/>
    </row>
    <row r="107" s="2" customFormat="1" ht="18" customHeight="1">
      <c r="A107" s="34"/>
      <c r="B107" s="165"/>
      <c r="C107" s="166"/>
      <c r="D107" s="167" t="s">
        <v>145</v>
      </c>
      <c r="E107" s="168"/>
      <c r="F107" s="168"/>
      <c r="G107" s="166"/>
      <c r="H107" s="166"/>
      <c r="I107" s="166"/>
      <c r="J107" s="169">
        <v>0</v>
      </c>
      <c r="K107" s="166"/>
      <c r="L107" s="170"/>
      <c r="M107" s="171"/>
      <c r="N107" s="172" t="s">
        <v>46</v>
      </c>
      <c r="O107" s="171"/>
      <c r="P107" s="171"/>
      <c r="Q107" s="171"/>
      <c r="R107" s="171"/>
      <c r="S107" s="166"/>
      <c r="T107" s="166"/>
      <c r="U107" s="166"/>
      <c r="V107" s="166"/>
      <c r="W107" s="166"/>
      <c r="X107" s="166"/>
      <c r="Y107" s="166"/>
      <c r="Z107" s="166"/>
      <c r="AA107" s="166"/>
      <c r="AB107" s="166"/>
      <c r="AC107" s="166"/>
      <c r="AD107" s="166"/>
      <c r="AE107" s="166"/>
      <c r="AF107" s="171"/>
      <c r="AG107" s="171"/>
      <c r="AH107" s="171"/>
      <c r="AI107" s="171"/>
      <c r="AJ107" s="171"/>
      <c r="AK107" s="171"/>
      <c r="AL107" s="171"/>
      <c r="AM107" s="171"/>
      <c r="AN107" s="171"/>
      <c r="AO107" s="171"/>
      <c r="AP107" s="171"/>
      <c r="AQ107" s="171"/>
      <c r="AR107" s="171"/>
      <c r="AS107" s="171"/>
      <c r="AT107" s="171"/>
      <c r="AU107" s="171"/>
      <c r="AV107" s="171"/>
      <c r="AW107" s="171"/>
      <c r="AX107" s="171"/>
      <c r="AY107" s="173" t="s">
        <v>144</v>
      </c>
      <c r="AZ107" s="171"/>
      <c r="BA107" s="171"/>
      <c r="BB107" s="171"/>
      <c r="BC107" s="171"/>
      <c r="BD107" s="171"/>
      <c r="BE107" s="174">
        <f>IF(N107="základná",J107,0)</f>
        <v>0</v>
      </c>
      <c r="BF107" s="174">
        <f>IF(N107="znížená",J107,0)</f>
        <v>0</v>
      </c>
      <c r="BG107" s="174">
        <f>IF(N107="zákl. prenesená",J107,0)</f>
        <v>0</v>
      </c>
      <c r="BH107" s="174">
        <f>IF(N107="zníž. prenesená",J107,0)</f>
        <v>0</v>
      </c>
      <c r="BI107" s="174">
        <f>IF(N107="nulová",J107,0)</f>
        <v>0</v>
      </c>
      <c r="BJ107" s="173" t="s">
        <v>93</v>
      </c>
      <c r="BK107" s="171"/>
      <c r="BL107" s="171"/>
      <c r="BM107" s="171"/>
    </row>
    <row r="108" s="2" customFormat="1" ht="18" customHeight="1">
      <c r="A108" s="34"/>
      <c r="B108" s="165"/>
      <c r="C108" s="166"/>
      <c r="D108" s="167" t="s">
        <v>146</v>
      </c>
      <c r="E108" s="168"/>
      <c r="F108" s="168"/>
      <c r="G108" s="166"/>
      <c r="H108" s="166"/>
      <c r="I108" s="166"/>
      <c r="J108" s="169">
        <v>0</v>
      </c>
      <c r="K108" s="166"/>
      <c r="L108" s="170"/>
      <c r="M108" s="171"/>
      <c r="N108" s="172" t="s">
        <v>46</v>
      </c>
      <c r="O108" s="171"/>
      <c r="P108" s="171"/>
      <c r="Q108" s="171"/>
      <c r="R108" s="171"/>
      <c r="S108" s="166"/>
      <c r="T108" s="166"/>
      <c r="U108" s="166"/>
      <c r="V108" s="166"/>
      <c r="W108" s="166"/>
      <c r="X108" s="166"/>
      <c r="Y108" s="166"/>
      <c r="Z108" s="166"/>
      <c r="AA108" s="166"/>
      <c r="AB108" s="166"/>
      <c r="AC108" s="166"/>
      <c r="AD108" s="166"/>
      <c r="AE108" s="166"/>
      <c r="AF108" s="171"/>
      <c r="AG108" s="171"/>
      <c r="AH108" s="171"/>
      <c r="AI108" s="171"/>
      <c r="AJ108" s="171"/>
      <c r="AK108" s="171"/>
      <c r="AL108" s="171"/>
      <c r="AM108" s="171"/>
      <c r="AN108" s="171"/>
      <c r="AO108" s="171"/>
      <c r="AP108" s="171"/>
      <c r="AQ108" s="171"/>
      <c r="AR108" s="171"/>
      <c r="AS108" s="171"/>
      <c r="AT108" s="171"/>
      <c r="AU108" s="171"/>
      <c r="AV108" s="171"/>
      <c r="AW108" s="171"/>
      <c r="AX108" s="171"/>
      <c r="AY108" s="173" t="s">
        <v>144</v>
      </c>
      <c r="AZ108" s="171"/>
      <c r="BA108" s="171"/>
      <c r="BB108" s="171"/>
      <c r="BC108" s="171"/>
      <c r="BD108" s="171"/>
      <c r="BE108" s="174">
        <f>IF(N108="základná",J108,0)</f>
        <v>0</v>
      </c>
      <c r="BF108" s="174">
        <f>IF(N108="znížená",J108,0)</f>
        <v>0</v>
      </c>
      <c r="BG108" s="174">
        <f>IF(N108="zákl. prenesená",J108,0)</f>
        <v>0</v>
      </c>
      <c r="BH108" s="174">
        <f>IF(N108="zníž. prenesená",J108,0)</f>
        <v>0</v>
      </c>
      <c r="BI108" s="174">
        <f>IF(N108="nulová",J108,0)</f>
        <v>0</v>
      </c>
      <c r="BJ108" s="173" t="s">
        <v>93</v>
      </c>
      <c r="BK108" s="171"/>
      <c r="BL108" s="171"/>
      <c r="BM108" s="171"/>
    </row>
    <row r="109" s="2" customFormat="1" ht="18" customHeight="1">
      <c r="A109" s="34"/>
      <c r="B109" s="165"/>
      <c r="C109" s="166"/>
      <c r="D109" s="167" t="s">
        <v>147</v>
      </c>
      <c r="E109" s="168"/>
      <c r="F109" s="168"/>
      <c r="G109" s="166"/>
      <c r="H109" s="166"/>
      <c r="I109" s="166"/>
      <c r="J109" s="169">
        <v>0</v>
      </c>
      <c r="K109" s="166"/>
      <c r="L109" s="170"/>
      <c r="M109" s="171"/>
      <c r="N109" s="172" t="s">
        <v>46</v>
      </c>
      <c r="O109" s="171"/>
      <c r="P109" s="171"/>
      <c r="Q109" s="171"/>
      <c r="R109" s="171"/>
      <c r="S109" s="166"/>
      <c r="T109" s="166"/>
      <c r="U109" s="166"/>
      <c r="V109" s="166"/>
      <c r="W109" s="166"/>
      <c r="X109" s="166"/>
      <c r="Y109" s="166"/>
      <c r="Z109" s="166"/>
      <c r="AA109" s="166"/>
      <c r="AB109" s="166"/>
      <c r="AC109" s="166"/>
      <c r="AD109" s="166"/>
      <c r="AE109" s="166"/>
      <c r="AF109" s="171"/>
      <c r="AG109" s="171"/>
      <c r="AH109" s="171"/>
      <c r="AI109" s="171"/>
      <c r="AJ109" s="171"/>
      <c r="AK109" s="171"/>
      <c r="AL109" s="171"/>
      <c r="AM109" s="171"/>
      <c r="AN109" s="171"/>
      <c r="AO109" s="171"/>
      <c r="AP109" s="171"/>
      <c r="AQ109" s="171"/>
      <c r="AR109" s="171"/>
      <c r="AS109" s="171"/>
      <c r="AT109" s="171"/>
      <c r="AU109" s="171"/>
      <c r="AV109" s="171"/>
      <c r="AW109" s="171"/>
      <c r="AX109" s="171"/>
      <c r="AY109" s="173" t="s">
        <v>144</v>
      </c>
      <c r="AZ109" s="171"/>
      <c r="BA109" s="171"/>
      <c r="BB109" s="171"/>
      <c r="BC109" s="171"/>
      <c r="BD109" s="171"/>
      <c r="BE109" s="174">
        <f>IF(N109="základná",J109,0)</f>
        <v>0</v>
      </c>
      <c r="BF109" s="174">
        <f>IF(N109="znížená",J109,0)</f>
        <v>0</v>
      </c>
      <c r="BG109" s="174">
        <f>IF(N109="zákl. prenesená",J109,0)</f>
        <v>0</v>
      </c>
      <c r="BH109" s="174">
        <f>IF(N109="zníž. prenesená",J109,0)</f>
        <v>0</v>
      </c>
      <c r="BI109" s="174">
        <f>IF(N109="nulová",J109,0)</f>
        <v>0</v>
      </c>
      <c r="BJ109" s="173" t="s">
        <v>93</v>
      </c>
      <c r="BK109" s="171"/>
      <c r="BL109" s="171"/>
      <c r="BM109" s="171"/>
    </row>
    <row r="110" s="2" customFormat="1" ht="18" customHeight="1">
      <c r="A110" s="34"/>
      <c r="B110" s="165"/>
      <c r="C110" s="166"/>
      <c r="D110" s="167" t="s">
        <v>148</v>
      </c>
      <c r="E110" s="168"/>
      <c r="F110" s="168"/>
      <c r="G110" s="166"/>
      <c r="H110" s="166"/>
      <c r="I110" s="166"/>
      <c r="J110" s="169">
        <v>0</v>
      </c>
      <c r="K110" s="166"/>
      <c r="L110" s="170"/>
      <c r="M110" s="171"/>
      <c r="N110" s="172" t="s">
        <v>46</v>
      </c>
      <c r="O110" s="171"/>
      <c r="P110" s="171"/>
      <c r="Q110" s="171"/>
      <c r="R110" s="171"/>
      <c r="S110" s="166"/>
      <c r="T110" s="166"/>
      <c r="U110" s="166"/>
      <c r="V110" s="166"/>
      <c r="W110" s="166"/>
      <c r="X110" s="166"/>
      <c r="Y110" s="166"/>
      <c r="Z110" s="166"/>
      <c r="AA110" s="166"/>
      <c r="AB110" s="166"/>
      <c r="AC110" s="166"/>
      <c r="AD110" s="166"/>
      <c r="AE110" s="166"/>
      <c r="AF110" s="171"/>
      <c r="AG110" s="171"/>
      <c r="AH110" s="171"/>
      <c r="AI110" s="171"/>
      <c r="AJ110" s="171"/>
      <c r="AK110" s="171"/>
      <c r="AL110" s="171"/>
      <c r="AM110" s="171"/>
      <c r="AN110" s="171"/>
      <c r="AO110" s="171"/>
      <c r="AP110" s="171"/>
      <c r="AQ110" s="171"/>
      <c r="AR110" s="171"/>
      <c r="AS110" s="171"/>
      <c r="AT110" s="171"/>
      <c r="AU110" s="171"/>
      <c r="AV110" s="171"/>
      <c r="AW110" s="171"/>
      <c r="AX110" s="171"/>
      <c r="AY110" s="173" t="s">
        <v>144</v>
      </c>
      <c r="AZ110" s="171"/>
      <c r="BA110" s="171"/>
      <c r="BB110" s="171"/>
      <c r="BC110" s="171"/>
      <c r="BD110" s="171"/>
      <c r="BE110" s="174">
        <f>IF(N110="základná",J110,0)</f>
        <v>0</v>
      </c>
      <c r="BF110" s="174">
        <f>IF(N110="znížená",J110,0)</f>
        <v>0</v>
      </c>
      <c r="BG110" s="174">
        <f>IF(N110="zákl. prenesená",J110,0)</f>
        <v>0</v>
      </c>
      <c r="BH110" s="174">
        <f>IF(N110="zníž. prenesená",J110,0)</f>
        <v>0</v>
      </c>
      <c r="BI110" s="174">
        <f>IF(N110="nulová",J110,0)</f>
        <v>0</v>
      </c>
      <c r="BJ110" s="173" t="s">
        <v>93</v>
      </c>
      <c r="BK110" s="171"/>
      <c r="BL110" s="171"/>
      <c r="BM110" s="171"/>
    </row>
    <row r="111" s="2" customFormat="1" ht="18" customHeight="1">
      <c r="A111" s="34"/>
      <c r="B111" s="165"/>
      <c r="C111" s="166"/>
      <c r="D111" s="168" t="s">
        <v>149</v>
      </c>
      <c r="E111" s="166"/>
      <c r="F111" s="166"/>
      <c r="G111" s="166"/>
      <c r="H111" s="166"/>
      <c r="I111" s="166"/>
      <c r="J111" s="169">
        <f>ROUND(J34*T111,2)</f>
        <v>0</v>
      </c>
      <c r="K111" s="166"/>
      <c r="L111" s="170"/>
      <c r="M111" s="171"/>
      <c r="N111" s="172" t="s">
        <v>46</v>
      </c>
      <c r="O111" s="171"/>
      <c r="P111" s="171"/>
      <c r="Q111" s="171"/>
      <c r="R111" s="171"/>
      <c r="S111" s="166"/>
      <c r="T111" s="166"/>
      <c r="U111" s="166"/>
      <c r="V111" s="166"/>
      <c r="W111" s="166"/>
      <c r="X111" s="166"/>
      <c r="Y111" s="166"/>
      <c r="Z111" s="166"/>
      <c r="AA111" s="166"/>
      <c r="AB111" s="166"/>
      <c r="AC111" s="166"/>
      <c r="AD111" s="166"/>
      <c r="AE111" s="166"/>
      <c r="AF111" s="171"/>
      <c r="AG111" s="171"/>
      <c r="AH111" s="171"/>
      <c r="AI111" s="171"/>
      <c r="AJ111" s="171"/>
      <c r="AK111" s="171"/>
      <c r="AL111" s="171"/>
      <c r="AM111" s="171"/>
      <c r="AN111" s="171"/>
      <c r="AO111" s="171"/>
      <c r="AP111" s="171"/>
      <c r="AQ111" s="171"/>
      <c r="AR111" s="171"/>
      <c r="AS111" s="171"/>
      <c r="AT111" s="171"/>
      <c r="AU111" s="171"/>
      <c r="AV111" s="171"/>
      <c r="AW111" s="171"/>
      <c r="AX111" s="171"/>
      <c r="AY111" s="173" t="s">
        <v>150</v>
      </c>
      <c r="AZ111" s="171"/>
      <c r="BA111" s="171"/>
      <c r="BB111" s="171"/>
      <c r="BC111" s="171"/>
      <c r="BD111" s="171"/>
      <c r="BE111" s="174">
        <f>IF(N111="základná",J111,0)</f>
        <v>0</v>
      </c>
      <c r="BF111" s="174">
        <f>IF(N111="znížená",J111,0)</f>
        <v>0</v>
      </c>
      <c r="BG111" s="174">
        <f>IF(N111="zákl. prenesená",J111,0)</f>
        <v>0</v>
      </c>
      <c r="BH111" s="174">
        <f>IF(N111="zníž. prenesená",J111,0)</f>
        <v>0</v>
      </c>
      <c r="BI111" s="174">
        <f>IF(N111="nulová",J111,0)</f>
        <v>0</v>
      </c>
      <c r="BJ111" s="173" t="s">
        <v>93</v>
      </c>
      <c r="BK111" s="171"/>
      <c r="BL111" s="171"/>
      <c r="BM111" s="171"/>
    </row>
    <row r="112" s="2" customFormat="1">
      <c r="A112" s="34"/>
      <c r="B112" s="35"/>
      <c r="C112" s="34"/>
      <c r="D112" s="34"/>
      <c r="E112" s="34"/>
      <c r="F112" s="34"/>
      <c r="G112" s="34"/>
      <c r="H112" s="34"/>
      <c r="I112" s="34"/>
      <c r="J112" s="34"/>
      <c r="K112" s="34"/>
      <c r="L112" s="56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29.28" customHeight="1">
      <c r="A113" s="34"/>
      <c r="B113" s="35"/>
      <c r="C113" s="175" t="s">
        <v>151</v>
      </c>
      <c r="D113" s="144"/>
      <c r="E113" s="144"/>
      <c r="F113" s="144"/>
      <c r="G113" s="144"/>
      <c r="H113" s="144"/>
      <c r="I113" s="144"/>
      <c r="J113" s="176">
        <f>ROUND(J100+J105,2)</f>
        <v>0</v>
      </c>
      <c r="K113" s="144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61"/>
      <c r="C114" s="62"/>
      <c r="D114" s="62"/>
      <c r="E114" s="62"/>
      <c r="F114" s="62"/>
      <c r="G114" s="62"/>
      <c r="H114" s="62"/>
      <c r="I114" s="62"/>
      <c r="J114" s="62"/>
      <c r="K114" s="62"/>
      <c r="L114" s="56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8" s="2" customFormat="1" ht="6.96" customHeight="1">
      <c r="A118" s="34"/>
      <c r="B118" s="63"/>
      <c r="C118" s="64"/>
      <c r="D118" s="64"/>
      <c r="E118" s="64"/>
      <c r="F118" s="64"/>
      <c r="G118" s="64"/>
      <c r="H118" s="64"/>
      <c r="I118" s="64"/>
      <c r="J118" s="64"/>
      <c r="K118" s="6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24.96" customHeight="1">
      <c r="A119" s="34"/>
      <c r="B119" s="35"/>
      <c r="C119" s="19" t="s">
        <v>152</v>
      </c>
      <c r="D119" s="34"/>
      <c r="E119" s="34"/>
      <c r="F119" s="34"/>
      <c r="G119" s="34"/>
      <c r="H119" s="34"/>
      <c r="I119" s="34"/>
      <c r="J119" s="34"/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6.96" customHeight="1">
      <c r="A120" s="34"/>
      <c r="B120" s="35"/>
      <c r="C120" s="34"/>
      <c r="D120" s="34"/>
      <c r="E120" s="34"/>
      <c r="F120" s="34"/>
      <c r="G120" s="34"/>
      <c r="H120" s="34"/>
      <c r="I120" s="34"/>
      <c r="J120" s="34"/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2" customHeight="1">
      <c r="A121" s="34"/>
      <c r="B121" s="35"/>
      <c r="C121" s="28" t="s">
        <v>15</v>
      </c>
      <c r="D121" s="34"/>
      <c r="E121" s="34"/>
      <c r="F121" s="34"/>
      <c r="G121" s="34"/>
      <c r="H121" s="34"/>
      <c r="I121" s="34"/>
      <c r="J121" s="34"/>
      <c r="K121" s="34"/>
      <c r="L121" s="56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6.5" customHeight="1">
      <c r="A122" s="34"/>
      <c r="B122" s="35"/>
      <c r="C122" s="34"/>
      <c r="D122" s="34"/>
      <c r="E122" s="131" t="str">
        <f>E7</f>
        <v xml:space="preserve">KANALIZÁCIA PRE OBEC KOKŠOV - BAKŠA--UČS  č.1</v>
      </c>
      <c r="F122" s="28"/>
      <c r="G122" s="28"/>
      <c r="H122" s="28"/>
      <c r="I122" s="34"/>
      <c r="J122" s="34"/>
      <c r="K122" s="34"/>
      <c r="L122" s="56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1" customFormat="1" ht="12" customHeight="1">
      <c r="B123" s="18"/>
      <c r="C123" s="28" t="s">
        <v>121</v>
      </c>
      <c r="L123" s="18"/>
    </row>
    <row r="124" s="1" customFormat="1" ht="16.5" customHeight="1">
      <c r="B124" s="18"/>
      <c r="E124" s="131" t="s">
        <v>1505</v>
      </c>
      <c r="F124" s="1"/>
      <c r="G124" s="1"/>
      <c r="H124" s="1"/>
      <c r="L124" s="18"/>
    </row>
    <row r="125" s="1" customFormat="1" ht="12" customHeight="1">
      <c r="B125" s="18"/>
      <c r="C125" s="28" t="s">
        <v>123</v>
      </c>
      <c r="L125" s="18"/>
    </row>
    <row r="126" s="2" customFormat="1" ht="16.5" customHeight="1">
      <c r="A126" s="34"/>
      <c r="B126" s="35"/>
      <c r="C126" s="34"/>
      <c r="D126" s="34"/>
      <c r="E126" s="138" t="s">
        <v>1506</v>
      </c>
      <c r="F126" s="34"/>
      <c r="G126" s="34"/>
      <c r="H126" s="34"/>
      <c r="I126" s="34"/>
      <c r="J126" s="34"/>
      <c r="K126" s="34"/>
      <c r="L126" s="56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2" customHeight="1">
      <c r="A127" s="34"/>
      <c r="B127" s="35"/>
      <c r="C127" s="28" t="s">
        <v>1507</v>
      </c>
      <c r="D127" s="34"/>
      <c r="E127" s="34"/>
      <c r="F127" s="34"/>
      <c r="G127" s="34"/>
      <c r="H127" s="34"/>
      <c r="I127" s="34"/>
      <c r="J127" s="34"/>
      <c r="K127" s="34"/>
      <c r="L127" s="56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6.5" customHeight="1">
      <c r="A128" s="34"/>
      <c r="B128" s="35"/>
      <c r="C128" s="34"/>
      <c r="D128" s="34"/>
      <c r="E128" s="68" t="str">
        <f>E13</f>
        <v>ps1-1 - ČS 2-Strojné vybavenie</v>
      </c>
      <c r="F128" s="34"/>
      <c r="G128" s="34"/>
      <c r="H128" s="34"/>
      <c r="I128" s="34"/>
      <c r="J128" s="34"/>
      <c r="K128" s="34"/>
      <c r="L128" s="56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6.96" customHeight="1">
      <c r="A129" s="34"/>
      <c r="B129" s="35"/>
      <c r="C129" s="34"/>
      <c r="D129" s="34"/>
      <c r="E129" s="34"/>
      <c r="F129" s="34"/>
      <c r="G129" s="34"/>
      <c r="H129" s="34"/>
      <c r="I129" s="34"/>
      <c r="J129" s="34"/>
      <c r="K129" s="34"/>
      <c r="L129" s="56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2" customHeight="1">
      <c r="A130" s="34"/>
      <c r="B130" s="35"/>
      <c r="C130" s="28" t="s">
        <v>20</v>
      </c>
      <c r="D130" s="34"/>
      <c r="E130" s="34"/>
      <c r="F130" s="23" t="str">
        <f>F16</f>
        <v>KOKŠOV - BAKŠA</v>
      </c>
      <c r="G130" s="34"/>
      <c r="H130" s="34"/>
      <c r="I130" s="28" t="s">
        <v>22</v>
      </c>
      <c r="J130" s="70" t="str">
        <f>IF(J16="","",J16)</f>
        <v>27. 10. 2025</v>
      </c>
      <c r="K130" s="34"/>
      <c r="L130" s="56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6.96" customHeight="1">
      <c r="A131" s="34"/>
      <c r="B131" s="35"/>
      <c r="C131" s="34"/>
      <c r="D131" s="34"/>
      <c r="E131" s="34"/>
      <c r="F131" s="34"/>
      <c r="G131" s="34"/>
      <c r="H131" s="34"/>
      <c r="I131" s="34"/>
      <c r="J131" s="34"/>
      <c r="K131" s="34"/>
      <c r="L131" s="56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25.65" customHeight="1">
      <c r="A132" s="34"/>
      <c r="B132" s="35"/>
      <c r="C132" s="28" t="s">
        <v>24</v>
      </c>
      <c r="D132" s="34"/>
      <c r="E132" s="34"/>
      <c r="F132" s="23" t="str">
        <f>E19</f>
        <v>Obec KOKŠOV - BAKŠA</v>
      </c>
      <c r="G132" s="34"/>
      <c r="H132" s="34"/>
      <c r="I132" s="28" t="s">
        <v>32</v>
      </c>
      <c r="J132" s="32" t="str">
        <f>E25</f>
        <v>Hydroprojekt Košice, s.r.o</v>
      </c>
      <c r="K132" s="34"/>
      <c r="L132" s="56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2" customFormat="1" ht="15.15" customHeight="1">
      <c r="A133" s="34"/>
      <c r="B133" s="35"/>
      <c r="C133" s="28" t="s">
        <v>30</v>
      </c>
      <c r="D133" s="34"/>
      <c r="E133" s="34"/>
      <c r="F133" s="23" t="str">
        <f>IF(E22="","",E22)</f>
        <v>Vyplň údaj</v>
      </c>
      <c r="G133" s="34"/>
      <c r="H133" s="34"/>
      <c r="I133" s="28" t="s">
        <v>37</v>
      </c>
      <c r="J133" s="32" t="str">
        <f>E28</f>
        <v>Ing.Osif</v>
      </c>
      <c r="K133" s="34"/>
      <c r="L133" s="56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="2" customFormat="1" ht="10.32" customHeight="1">
      <c r="A134" s="34"/>
      <c r="B134" s="35"/>
      <c r="C134" s="34"/>
      <c r="D134" s="34"/>
      <c r="E134" s="34"/>
      <c r="F134" s="34"/>
      <c r="G134" s="34"/>
      <c r="H134" s="34"/>
      <c r="I134" s="34"/>
      <c r="J134" s="34"/>
      <c r="K134" s="34"/>
      <c r="L134" s="56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</row>
    <row r="135" s="11" customFormat="1" ht="29.28" customHeight="1">
      <c r="A135" s="177"/>
      <c r="B135" s="178"/>
      <c r="C135" s="179" t="s">
        <v>153</v>
      </c>
      <c r="D135" s="180" t="s">
        <v>65</v>
      </c>
      <c r="E135" s="180" t="s">
        <v>61</v>
      </c>
      <c r="F135" s="180" t="s">
        <v>62</v>
      </c>
      <c r="G135" s="180" t="s">
        <v>154</v>
      </c>
      <c r="H135" s="180" t="s">
        <v>155</v>
      </c>
      <c r="I135" s="180" t="s">
        <v>156</v>
      </c>
      <c r="J135" s="181" t="s">
        <v>130</v>
      </c>
      <c r="K135" s="182" t="s">
        <v>157</v>
      </c>
      <c r="L135" s="183"/>
      <c r="M135" s="87" t="s">
        <v>1</v>
      </c>
      <c r="N135" s="88" t="s">
        <v>44</v>
      </c>
      <c r="O135" s="88" t="s">
        <v>158</v>
      </c>
      <c r="P135" s="88" t="s">
        <v>159</v>
      </c>
      <c r="Q135" s="88" t="s">
        <v>160</v>
      </c>
      <c r="R135" s="88" t="s">
        <v>161</v>
      </c>
      <c r="S135" s="88" t="s">
        <v>162</v>
      </c>
      <c r="T135" s="89" t="s">
        <v>163</v>
      </c>
      <c r="U135" s="177"/>
      <c r="V135" s="177"/>
      <c r="W135" s="177"/>
      <c r="X135" s="177"/>
      <c r="Y135" s="177"/>
      <c r="Z135" s="177"/>
      <c r="AA135" s="177"/>
      <c r="AB135" s="177"/>
      <c r="AC135" s="177"/>
      <c r="AD135" s="177"/>
      <c r="AE135" s="177"/>
    </row>
    <row r="136" s="2" customFormat="1" ht="22.8" customHeight="1">
      <c r="A136" s="34"/>
      <c r="B136" s="35"/>
      <c r="C136" s="94" t="s">
        <v>127</v>
      </c>
      <c r="D136" s="34"/>
      <c r="E136" s="34"/>
      <c r="F136" s="34"/>
      <c r="G136" s="34"/>
      <c r="H136" s="34"/>
      <c r="I136" s="34"/>
      <c r="J136" s="184">
        <f>BK136</f>
        <v>0</v>
      </c>
      <c r="K136" s="34"/>
      <c r="L136" s="35"/>
      <c r="M136" s="90"/>
      <c r="N136" s="74"/>
      <c r="O136" s="91"/>
      <c r="P136" s="185">
        <f>P137</f>
        <v>0</v>
      </c>
      <c r="Q136" s="91"/>
      <c r="R136" s="185">
        <f>R137</f>
        <v>0.20638999999999999</v>
      </c>
      <c r="S136" s="91"/>
      <c r="T136" s="186">
        <f>T137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T136" s="15" t="s">
        <v>79</v>
      </c>
      <c r="AU136" s="15" t="s">
        <v>132</v>
      </c>
      <c r="BK136" s="187">
        <f>BK137</f>
        <v>0</v>
      </c>
    </row>
    <row r="137" s="12" customFormat="1" ht="25.92" customHeight="1">
      <c r="A137" s="12"/>
      <c r="B137" s="188"/>
      <c r="C137" s="12"/>
      <c r="D137" s="189" t="s">
        <v>79</v>
      </c>
      <c r="E137" s="190" t="s">
        <v>259</v>
      </c>
      <c r="F137" s="190" t="s">
        <v>510</v>
      </c>
      <c r="G137" s="12"/>
      <c r="H137" s="12"/>
      <c r="I137" s="191"/>
      <c r="J137" s="192">
        <f>BK137</f>
        <v>0</v>
      </c>
      <c r="K137" s="12"/>
      <c r="L137" s="188"/>
      <c r="M137" s="193"/>
      <c r="N137" s="194"/>
      <c r="O137" s="194"/>
      <c r="P137" s="195">
        <f>P138</f>
        <v>0</v>
      </c>
      <c r="Q137" s="194"/>
      <c r="R137" s="195">
        <f>R138</f>
        <v>0.20638999999999999</v>
      </c>
      <c r="S137" s="194"/>
      <c r="T137" s="196">
        <f>T138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89" t="s">
        <v>112</v>
      </c>
      <c r="AT137" s="197" t="s">
        <v>79</v>
      </c>
      <c r="AU137" s="197" t="s">
        <v>80</v>
      </c>
      <c r="AY137" s="189" t="s">
        <v>166</v>
      </c>
      <c r="BK137" s="198">
        <f>BK138</f>
        <v>0</v>
      </c>
    </row>
    <row r="138" s="12" customFormat="1" ht="22.8" customHeight="1">
      <c r="A138" s="12"/>
      <c r="B138" s="188"/>
      <c r="C138" s="12"/>
      <c r="D138" s="189" t="s">
        <v>79</v>
      </c>
      <c r="E138" s="199" t="s">
        <v>1510</v>
      </c>
      <c r="F138" s="199" t="s">
        <v>1511</v>
      </c>
      <c r="G138" s="12"/>
      <c r="H138" s="12"/>
      <c r="I138" s="191"/>
      <c r="J138" s="200">
        <f>BK138</f>
        <v>0</v>
      </c>
      <c r="K138" s="12"/>
      <c r="L138" s="188"/>
      <c r="M138" s="193"/>
      <c r="N138" s="194"/>
      <c r="O138" s="194"/>
      <c r="P138" s="195">
        <f>SUM(P139:P152)</f>
        <v>0</v>
      </c>
      <c r="Q138" s="194"/>
      <c r="R138" s="195">
        <f>SUM(R139:R152)</f>
        <v>0.20638999999999999</v>
      </c>
      <c r="S138" s="194"/>
      <c r="T138" s="196">
        <f>SUM(T139:T152)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89" t="s">
        <v>112</v>
      </c>
      <c r="AT138" s="197" t="s">
        <v>79</v>
      </c>
      <c r="AU138" s="197" t="s">
        <v>87</v>
      </c>
      <c r="AY138" s="189" t="s">
        <v>166</v>
      </c>
      <c r="BK138" s="198">
        <f>SUM(BK139:BK152)</f>
        <v>0</v>
      </c>
    </row>
    <row r="139" s="2" customFormat="1" ht="44.25" customHeight="1">
      <c r="A139" s="34"/>
      <c r="B139" s="165"/>
      <c r="C139" s="201" t="s">
        <v>87</v>
      </c>
      <c r="D139" s="201" t="s">
        <v>168</v>
      </c>
      <c r="E139" s="202" t="s">
        <v>1512</v>
      </c>
      <c r="F139" s="203" t="s">
        <v>1513</v>
      </c>
      <c r="G139" s="204" t="s">
        <v>366</v>
      </c>
      <c r="H139" s="205">
        <v>1</v>
      </c>
      <c r="I139" s="206"/>
      <c r="J139" s="207">
        <f>ROUND(I139*H139,2)</f>
        <v>0</v>
      </c>
      <c r="K139" s="208"/>
      <c r="L139" s="35"/>
      <c r="M139" s="209" t="s">
        <v>1</v>
      </c>
      <c r="N139" s="210" t="s">
        <v>46</v>
      </c>
      <c r="O139" s="78"/>
      <c r="P139" s="211">
        <f>O139*H139</f>
        <v>0</v>
      </c>
      <c r="Q139" s="211">
        <v>0</v>
      </c>
      <c r="R139" s="211">
        <f>Q139*H139</f>
        <v>0</v>
      </c>
      <c r="S139" s="211">
        <v>0</v>
      </c>
      <c r="T139" s="21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3" t="s">
        <v>436</v>
      </c>
      <c r="AT139" s="213" t="s">
        <v>168</v>
      </c>
      <c r="AU139" s="213" t="s">
        <v>93</v>
      </c>
      <c r="AY139" s="15" t="s">
        <v>166</v>
      </c>
      <c r="BE139" s="214">
        <f>IF(N139="základná",J139,0)</f>
        <v>0</v>
      </c>
      <c r="BF139" s="214">
        <f>IF(N139="znížená",J139,0)</f>
        <v>0</v>
      </c>
      <c r="BG139" s="214">
        <f>IF(N139="zákl. prenesená",J139,0)</f>
        <v>0</v>
      </c>
      <c r="BH139" s="214">
        <f>IF(N139="zníž. prenesená",J139,0)</f>
        <v>0</v>
      </c>
      <c r="BI139" s="214">
        <f>IF(N139="nulová",J139,0)</f>
        <v>0</v>
      </c>
      <c r="BJ139" s="15" t="s">
        <v>93</v>
      </c>
      <c r="BK139" s="214">
        <f>ROUND(I139*H139,2)</f>
        <v>0</v>
      </c>
      <c r="BL139" s="15" t="s">
        <v>436</v>
      </c>
      <c r="BM139" s="213" t="s">
        <v>1514</v>
      </c>
    </row>
    <row r="140" s="2" customFormat="1" ht="66.75" customHeight="1">
      <c r="A140" s="34"/>
      <c r="B140" s="165"/>
      <c r="C140" s="215" t="s">
        <v>93</v>
      </c>
      <c r="D140" s="215" t="s">
        <v>259</v>
      </c>
      <c r="E140" s="216" t="s">
        <v>1515</v>
      </c>
      <c r="F140" s="217" t="s">
        <v>1516</v>
      </c>
      <c r="G140" s="218" t="s">
        <v>366</v>
      </c>
      <c r="H140" s="219">
        <v>2</v>
      </c>
      <c r="I140" s="220"/>
      <c r="J140" s="221">
        <f>ROUND(I140*H140,2)</f>
        <v>0</v>
      </c>
      <c r="K140" s="222"/>
      <c r="L140" s="223"/>
      <c r="M140" s="224" t="s">
        <v>1</v>
      </c>
      <c r="N140" s="225" t="s">
        <v>46</v>
      </c>
      <c r="O140" s="78"/>
      <c r="P140" s="211">
        <f>O140*H140</f>
        <v>0</v>
      </c>
      <c r="Q140" s="211">
        <v>0.088999999999999996</v>
      </c>
      <c r="R140" s="211">
        <f>Q140*H140</f>
        <v>0.17799999999999999</v>
      </c>
      <c r="S140" s="211">
        <v>0</v>
      </c>
      <c r="T140" s="21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3" t="s">
        <v>439</v>
      </c>
      <c r="AT140" s="213" t="s">
        <v>259</v>
      </c>
      <c r="AU140" s="213" t="s">
        <v>93</v>
      </c>
      <c r="AY140" s="15" t="s">
        <v>166</v>
      </c>
      <c r="BE140" s="214">
        <f>IF(N140="základná",J140,0)</f>
        <v>0</v>
      </c>
      <c r="BF140" s="214">
        <f>IF(N140="znížená",J140,0)</f>
        <v>0</v>
      </c>
      <c r="BG140" s="214">
        <f>IF(N140="zákl. prenesená",J140,0)</f>
        <v>0</v>
      </c>
      <c r="BH140" s="214">
        <f>IF(N140="zníž. prenesená",J140,0)</f>
        <v>0</v>
      </c>
      <c r="BI140" s="214">
        <f>IF(N140="nulová",J140,0)</f>
        <v>0</v>
      </c>
      <c r="BJ140" s="15" t="s">
        <v>93</v>
      </c>
      <c r="BK140" s="214">
        <f>ROUND(I140*H140,2)</f>
        <v>0</v>
      </c>
      <c r="BL140" s="15" t="s">
        <v>436</v>
      </c>
      <c r="BM140" s="213" t="s">
        <v>1517</v>
      </c>
    </row>
    <row r="141" s="2" customFormat="1" ht="21.75" customHeight="1">
      <c r="A141" s="34"/>
      <c r="B141" s="165"/>
      <c r="C141" s="215" t="s">
        <v>112</v>
      </c>
      <c r="D141" s="215" t="s">
        <v>259</v>
      </c>
      <c r="E141" s="216" t="s">
        <v>1518</v>
      </c>
      <c r="F141" s="217" t="s">
        <v>1519</v>
      </c>
      <c r="G141" s="218" t="s">
        <v>171</v>
      </c>
      <c r="H141" s="219">
        <v>2</v>
      </c>
      <c r="I141" s="220"/>
      <c r="J141" s="221">
        <f>ROUND(I141*H141,2)</f>
        <v>0</v>
      </c>
      <c r="K141" s="222"/>
      <c r="L141" s="223"/>
      <c r="M141" s="224" t="s">
        <v>1</v>
      </c>
      <c r="N141" s="225" t="s">
        <v>46</v>
      </c>
      <c r="O141" s="78"/>
      <c r="P141" s="211">
        <f>O141*H141</f>
        <v>0</v>
      </c>
      <c r="Q141" s="211">
        <v>0.014</v>
      </c>
      <c r="R141" s="211">
        <f>Q141*H141</f>
        <v>0.028000000000000001</v>
      </c>
      <c r="S141" s="211">
        <v>0</v>
      </c>
      <c r="T141" s="21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3" t="s">
        <v>439</v>
      </c>
      <c r="AT141" s="213" t="s">
        <v>259</v>
      </c>
      <c r="AU141" s="213" t="s">
        <v>93</v>
      </c>
      <c r="AY141" s="15" t="s">
        <v>166</v>
      </c>
      <c r="BE141" s="214">
        <f>IF(N141="základná",J141,0)</f>
        <v>0</v>
      </c>
      <c r="BF141" s="214">
        <f>IF(N141="znížená",J141,0)</f>
        <v>0</v>
      </c>
      <c r="BG141" s="214">
        <f>IF(N141="zákl. prenesená",J141,0)</f>
        <v>0</v>
      </c>
      <c r="BH141" s="214">
        <f>IF(N141="zníž. prenesená",J141,0)</f>
        <v>0</v>
      </c>
      <c r="BI141" s="214">
        <f>IF(N141="nulová",J141,0)</f>
        <v>0</v>
      </c>
      <c r="BJ141" s="15" t="s">
        <v>93</v>
      </c>
      <c r="BK141" s="214">
        <f>ROUND(I141*H141,2)</f>
        <v>0</v>
      </c>
      <c r="BL141" s="15" t="s">
        <v>436</v>
      </c>
      <c r="BM141" s="213" t="s">
        <v>1520</v>
      </c>
    </row>
    <row r="142" s="2" customFormat="1" ht="37.8" customHeight="1">
      <c r="A142" s="34"/>
      <c r="B142" s="165"/>
      <c r="C142" s="215" t="s">
        <v>172</v>
      </c>
      <c r="D142" s="215" t="s">
        <v>259</v>
      </c>
      <c r="E142" s="216" t="s">
        <v>1521</v>
      </c>
      <c r="F142" s="217" t="s">
        <v>1522</v>
      </c>
      <c r="G142" s="218" t="s">
        <v>1523</v>
      </c>
      <c r="H142" s="219">
        <v>2</v>
      </c>
      <c r="I142" s="220"/>
      <c r="J142" s="221">
        <f>ROUND(I142*H142,2)</f>
        <v>0</v>
      </c>
      <c r="K142" s="222"/>
      <c r="L142" s="223"/>
      <c r="M142" s="224" t="s">
        <v>1</v>
      </c>
      <c r="N142" s="225" t="s">
        <v>46</v>
      </c>
      <c r="O142" s="78"/>
      <c r="P142" s="211">
        <f>O142*H142</f>
        <v>0</v>
      </c>
      <c r="Q142" s="211">
        <v>3.0000000000000001E-05</v>
      </c>
      <c r="R142" s="211">
        <f>Q142*H142</f>
        <v>6.0000000000000002E-05</v>
      </c>
      <c r="S142" s="211">
        <v>0</v>
      </c>
      <c r="T142" s="21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3" t="s">
        <v>439</v>
      </c>
      <c r="AT142" s="213" t="s">
        <v>259</v>
      </c>
      <c r="AU142" s="213" t="s">
        <v>93</v>
      </c>
      <c r="AY142" s="15" t="s">
        <v>166</v>
      </c>
      <c r="BE142" s="214">
        <f>IF(N142="základná",J142,0)</f>
        <v>0</v>
      </c>
      <c r="BF142" s="214">
        <f>IF(N142="znížená",J142,0)</f>
        <v>0</v>
      </c>
      <c r="BG142" s="214">
        <f>IF(N142="zákl. prenesená",J142,0)</f>
        <v>0</v>
      </c>
      <c r="BH142" s="214">
        <f>IF(N142="zníž. prenesená",J142,0)</f>
        <v>0</v>
      </c>
      <c r="BI142" s="214">
        <f>IF(N142="nulová",J142,0)</f>
        <v>0</v>
      </c>
      <c r="BJ142" s="15" t="s">
        <v>93</v>
      </c>
      <c r="BK142" s="214">
        <f>ROUND(I142*H142,2)</f>
        <v>0</v>
      </c>
      <c r="BL142" s="15" t="s">
        <v>436</v>
      </c>
      <c r="BM142" s="213" t="s">
        <v>1524</v>
      </c>
    </row>
    <row r="143" s="2" customFormat="1" ht="24.15" customHeight="1">
      <c r="A143" s="34"/>
      <c r="B143" s="165"/>
      <c r="C143" s="215" t="s">
        <v>184</v>
      </c>
      <c r="D143" s="215" t="s">
        <v>259</v>
      </c>
      <c r="E143" s="216" t="s">
        <v>1525</v>
      </c>
      <c r="F143" s="217" t="s">
        <v>1526</v>
      </c>
      <c r="G143" s="218" t="s">
        <v>366</v>
      </c>
      <c r="H143" s="219">
        <v>2</v>
      </c>
      <c r="I143" s="220"/>
      <c r="J143" s="221">
        <f>ROUND(I143*H143,2)</f>
        <v>0</v>
      </c>
      <c r="K143" s="222"/>
      <c r="L143" s="223"/>
      <c r="M143" s="224" t="s">
        <v>1</v>
      </c>
      <c r="N143" s="225" t="s">
        <v>46</v>
      </c>
      <c r="O143" s="78"/>
      <c r="P143" s="211">
        <f>O143*H143</f>
        <v>0</v>
      </c>
      <c r="Q143" s="211">
        <v>3.0000000000000001E-05</v>
      </c>
      <c r="R143" s="211">
        <f>Q143*H143</f>
        <v>6.0000000000000002E-05</v>
      </c>
      <c r="S143" s="211">
        <v>0</v>
      </c>
      <c r="T143" s="21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3" t="s">
        <v>439</v>
      </c>
      <c r="AT143" s="213" t="s">
        <v>259</v>
      </c>
      <c r="AU143" s="213" t="s">
        <v>93</v>
      </c>
      <c r="AY143" s="15" t="s">
        <v>166</v>
      </c>
      <c r="BE143" s="214">
        <f>IF(N143="základná",J143,0)</f>
        <v>0</v>
      </c>
      <c r="BF143" s="214">
        <f>IF(N143="znížená",J143,0)</f>
        <v>0</v>
      </c>
      <c r="BG143" s="214">
        <f>IF(N143="zákl. prenesená",J143,0)</f>
        <v>0</v>
      </c>
      <c r="BH143" s="214">
        <f>IF(N143="zníž. prenesená",J143,0)</f>
        <v>0</v>
      </c>
      <c r="BI143" s="214">
        <f>IF(N143="nulová",J143,0)</f>
        <v>0</v>
      </c>
      <c r="BJ143" s="15" t="s">
        <v>93</v>
      </c>
      <c r="BK143" s="214">
        <f>ROUND(I143*H143,2)</f>
        <v>0</v>
      </c>
      <c r="BL143" s="15" t="s">
        <v>436</v>
      </c>
      <c r="BM143" s="213" t="s">
        <v>1527</v>
      </c>
    </row>
    <row r="144" s="2" customFormat="1" ht="24.15" customHeight="1">
      <c r="A144" s="34"/>
      <c r="B144" s="165"/>
      <c r="C144" s="215" t="s">
        <v>188</v>
      </c>
      <c r="D144" s="215" t="s">
        <v>259</v>
      </c>
      <c r="E144" s="216" t="s">
        <v>1528</v>
      </c>
      <c r="F144" s="217" t="s">
        <v>1529</v>
      </c>
      <c r="G144" s="218" t="s">
        <v>366</v>
      </c>
      <c r="H144" s="219">
        <v>2</v>
      </c>
      <c r="I144" s="220"/>
      <c r="J144" s="221">
        <f>ROUND(I144*H144,2)</f>
        <v>0</v>
      </c>
      <c r="K144" s="222"/>
      <c r="L144" s="223"/>
      <c r="M144" s="224" t="s">
        <v>1</v>
      </c>
      <c r="N144" s="225" t="s">
        <v>46</v>
      </c>
      <c r="O144" s="78"/>
      <c r="P144" s="211">
        <f>O144*H144</f>
        <v>0</v>
      </c>
      <c r="Q144" s="211">
        <v>3.0000000000000001E-05</v>
      </c>
      <c r="R144" s="211">
        <f>Q144*H144</f>
        <v>6.0000000000000002E-05</v>
      </c>
      <c r="S144" s="211">
        <v>0</v>
      </c>
      <c r="T144" s="21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3" t="s">
        <v>439</v>
      </c>
      <c r="AT144" s="213" t="s">
        <v>259</v>
      </c>
      <c r="AU144" s="213" t="s">
        <v>93</v>
      </c>
      <c r="AY144" s="15" t="s">
        <v>166</v>
      </c>
      <c r="BE144" s="214">
        <f>IF(N144="základná",J144,0)</f>
        <v>0</v>
      </c>
      <c r="BF144" s="214">
        <f>IF(N144="znížená",J144,0)</f>
        <v>0</v>
      </c>
      <c r="BG144" s="214">
        <f>IF(N144="zákl. prenesená",J144,0)</f>
        <v>0</v>
      </c>
      <c r="BH144" s="214">
        <f>IF(N144="zníž. prenesená",J144,0)</f>
        <v>0</v>
      </c>
      <c r="BI144" s="214">
        <f>IF(N144="nulová",J144,0)</f>
        <v>0</v>
      </c>
      <c r="BJ144" s="15" t="s">
        <v>93</v>
      </c>
      <c r="BK144" s="214">
        <f>ROUND(I144*H144,2)</f>
        <v>0</v>
      </c>
      <c r="BL144" s="15" t="s">
        <v>436</v>
      </c>
      <c r="BM144" s="213" t="s">
        <v>1530</v>
      </c>
    </row>
    <row r="145" s="2" customFormat="1" ht="24.15" customHeight="1">
      <c r="A145" s="34"/>
      <c r="B145" s="165"/>
      <c r="C145" s="215" t="s">
        <v>192</v>
      </c>
      <c r="D145" s="215" t="s">
        <v>259</v>
      </c>
      <c r="E145" s="216" t="s">
        <v>1531</v>
      </c>
      <c r="F145" s="217" t="s">
        <v>1532</v>
      </c>
      <c r="G145" s="218" t="s">
        <v>366</v>
      </c>
      <c r="H145" s="219">
        <v>2</v>
      </c>
      <c r="I145" s="220"/>
      <c r="J145" s="221">
        <f>ROUND(I145*H145,2)</f>
        <v>0</v>
      </c>
      <c r="K145" s="222"/>
      <c r="L145" s="223"/>
      <c r="M145" s="224" t="s">
        <v>1</v>
      </c>
      <c r="N145" s="225" t="s">
        <v>46</v>
      </c>
      <c r="O145" s="78"/>
      <c r="P145" s="211">
        <f>O145*H145</f>
        <v>0</v>
      </c>
      <c r="Q145" s="211">
        <v>3.0000000000000001E-05</v>
      </c>
      <c r="R145" s="211">
        <f>Q145*H145</f>
        <v>6.0000000000000002E-05</v>
      </c>
      <c r="S145" s="211">
        <v>0</v>
      </c>
      <c r="T145" s="21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3" t="s">
        <v>439</v>
      </c>
      <c r="AT145" s="213" t="s">
        <v>259</v>
      </c>
      <c r="AU145" s="213" t="s">
        <v>93</v>
      </c>
      <c r="AY145" s="15" t="s">
        <v>166</v>
      </c>
      <c r="BE145" s="214">
        <f>IF(N145="základná",J145,0)</f>
        <v>0</v>
      </c>
      <c r="BF145" s="214">
        <f>IF(N145="znížená",J145,0)</f>
        <v>0</v>
      </c>
      <c r="BG145" s="214">
        <f>IF(N145="zákl. prenesená",J145,0)</f>
        <v>0</v>
      </c>
      <c r="BH145" s="214">
        <f>IF(N145="zníž. prenesená",J145,0)</f>
        <v>0</v>
      </c>
      <c r="BI145" s="214">
        <f>IF(N145="nulová",J145,0)</f>
        <v>0</v>
      </c>
      <c r="BJ145" s="15" t="s">
        <v>93</v>
      </c>
      <c r="BK145" s="214">
        <f>ROUND(I145*H145,2)</f>
        <v>0</v>
      </c>
      <c r="BL145" s="15" t="s">
        <v>436</v>
      </c>
      <c r="BM145" s="213" t="s">
        <v>1533</v>
      </c>
    </row>
    <row r="146" s="2" customFormat="1" ht="24.15" customHeight="1">
      <c r="A146" s="34"/>
      <c r="B146" s="165"/>
      <c r="C146" s="215" t="s">
        <v>197</v>
      </c>
      <c r="D146" s="215" t="s">
        <v>259</v>
      </c>
      <c r="E146" s="216" t="s">
        <v>1534</v>
      </c>
      <c r="F146" s="217" t="s">
        <v>1535</v>
      </c>
      <c r="G146" s="218" t="s">
        <v>366</v>
      </c>
      <c r="H146" s="219">
        <v>2</v>
      </c>
      <c r="I146" s="220"/>
      <c r="J146" s="221">
        <f>ROUND(I146*H146,2)</f>
        <v>0</v>
      </c>
      <c r="K146" s="222"/>
      <c r="L146" s="223"/>
      <c r="M146" s="224" t="s">
        <v>1</v>
      </c>
      <c r="N146" s="225" t="s">
        <v>46</v>
      </c>
      <c r="O146" s="78"/>
      <c r="P146" s="211">
        <f>O146*H146</f>
        <v>0</v>
      </c>
      <c r="Q146" s="211">
        <v>3.0000000000000001E-05</v>
      </c>
      <c r="R146" s="211">
        <f>Q146*H146</f>
        <v>6.0000000000000002E-05</v>
      </c>
      <c r="S146" s="211">
        <v>0</v>
      </c>
      <c r="T146" s="212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3" t="s">
        <v>439</v>
      </c>
      <c r="AT146" s="213" t="s">
        <v>259</v>
      </c>
      <c r="AU146" s="213" t="s">
        <v>93</v>
      </c>
      <c r="AY146" s="15" t="s">
        <v>166</v>
      </c>
      <c r="BE146" s="214">
        <f>IF(N146="základná",J146,0)</f>
        <v>0</v>
      </c>
      <c r="BF146" s="214">
        <f>IF(N146="znížená",J146,0)</f>
        <v>0</v>
      </c>
      <c r="BG146" s="214">
        <f>IF(N146="zákl. prenesená",J146,0)</f>
        <v>0</v>
      </c>
      <c r="BH146" s="214">
        <f>IF(N146="zníž. prenesená",J146,0)</f>
        <v>0</v>
      </c>
      <c r="BI146" s="214">
        <f>IF(N146="nulová",J146,0)</f>
        <v>0</v>
      </c>
      <c r="BJ146" s="15" t="s">
        <v>93</v>
      </c>
      <c r="BK146" s="214">
        <f>ROUND(I146*H146,2)</f>
        <v>0</v>
      </c>
      <c r="BL146" s="15" t="s">
        <v>436</v>
      </c>
      <c r="BM146" s="213" t="s">
        <v>1536</v>
      </c>
    </row>
    <row r="147" s="2" customFormat="1" ht="24.15" customHeight="1">
      <c r="A147" s="34"/>
      <c r="B147" s="165"/>
      <c r="C147" s="215" t="s">
        <v>202</v>
      </c>
      <c r="D147" s="215" t="s">
        <v>259</v>
      </c>
      <c r="E147" s="216" t="s">
        <v>1537</v>
      </c>
      <c r="F147" s="217" t="s">
        <v>1538</v>
      </c>
      <c r="G147" s="218" t="s">
        <v>366</v>
      </c>
      <c r="H147" s="219">
        <v>1</v>
      </c>
      <c r="I147" s="220"/>
      <c r="J147" s="221">
        <f>ROUND(I147*H147,2)</f>
        <v>0</v>
      </c>
      <c r="K147" s="222"/>
      <c r="L147" s="223"/>
      <c r="M147" s="224" t="s">
        <v>1</v>
      </c>
      <c r="N147" s="225" t="s">
        <v>46</v>
      </c>
      <c r="O147" s="78"/>
      <c r="P147" s="211">
        <f>O147*H147</f>
        <v>0</v>
      </c>
      <c r="Q147" s="211">
        <v>3.0000000000000001E-05</v>
      </c>
      <c r="R147" s="211">
        <f>Q147*H147</f>
        <v>3.0000000000000001E-05</v>
      </c>
      <c r="S147" s="211">
        <v>0</v>
      </c>
      <c r="T147" s="21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3" t="s">
        <v>439</v>
      </c>
      <c r="AT147" s="213" t="s">
        <v>259</v>
      </c>
      <c r="AU147" s="213" t="s">
        <v>93</v>
      </c>
      <c r="AY147" s="15" t="s">
        <v>166</v>
      </c>
      <c r="BE147" s="214">
        <f>IF(N147="základná",J147,0)</f>
        <v>0</v>
      </c>
      <c r="BF147" s="214">
        <f>IF(N147="znížená",J147,0)</f>
        <v>0</v>
      </c>
      <c r="BG147" s="214">
        <f>IF(N147="zákl. prenesená",J147,0)</f>
        <v>0</v>
      </c>
      <c r="BH147" s="214">
        <f>IF(N147="zníž. prenesená",J147,0)</f>
        <v>0</v>
      </c>
      <c r="BI147" s="214">
        <f>IF(N147="nulová",J147,0)</f>
        <v>0</v>
      </c>
      <c r="BJ147" s="15" t="s">
        <v>93</v>
      </c>
      <c r="BK147" s="214">
        <f>ROUND(I147*H147,2)</f>
        <v>0</v>
      </c>
      <c r="BL147" s="15" t="s">
        <v>436</v>
      </c>
      <c r="BM147" s="213" t="s">
        <v>1539</v>
      </c>
    </row>
    <row r="148" s="2" customFormat="1" ht="24.15" customHeight="1">
      <c r="A148" s="34"/>
      <c r="B148" s="165"/>
      <c r="C148" s="215" t="s">
        <v>207</v>
      </c>
      <c r="D148" s="215" t="s">
        <v>259</v>
      </c>
      <c r="E148" s="216" t="s">
        <v>1540</v>
      </c>
      <c r="F148" s="217" t="s">
        <v>1541</v>
      </c>
      <c r="G148" s="218" t="s">
        <v>366</v>
      </c>
      <c r="H148" s="219">
        <v>2</v>
      </c>
      <c r="I148" s="220"/>
      <c r="J148" s="221">
        <f>ROUND(I148*H148,2)</f>
        <v>0</v>
      </c>
      <c r="K148" s="222"/>
      <c r="L148" s="223"/>
      <c r="M148" s="224" t="s">
        <v>1</v>
      </c>
      <c r="N148" s="225" t="s">
        <v>46</v>
      </c>
      <c r="O148" s="78"/>
      <c r="P148" s="211">
        <f>O148*H148</f>
        <v>0</v>
      </c>
      <c r="Q148" s="211">
        <v>3.0000000000000001E-05</v>
      </c>
      <c r="R148" s="211">
        <f>Q148*H148</f>
        <v>6.0000000000000002E-05</v>
      </c>
      <c r="S148" s="211">
        <v>0</v>
      </c>
      <c r="T148" s="212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3" t="s">
        <v>439</v>
      </c>
      <c r="AT148" s="213" t="s">
        <v>259</v>
      </c>
      <c r="AU148" s="213" t="s">
        <v>93</v>
      </c>
      <c r="AY148" s="15" t="s">
        <v>166</v>
      </c>
      <c r="BE148" s="214">
        <f>IF(N148="základná",J148,0)</f>
        <v>0</v>
      </c>
      <c r="BF148" s="214">
        <f>IF(N148="znížená",J148,0)</f>
        <v>0</v>
      </c>
      <c r="BG148" s="214">
        <f>IF(N148="zákl. prenesená",J148,0)</f>
        <v>0</v>
      </c>
      <c r="BH148" s="214">
        <f>IF(N148="zníž. prenesená",J148,0)</f>
        <v>0</v>
      </c>
      <c r="BI148" s="214">
        <f>IF(N148="nulová",J148,0)</f>
        <v>0</v>
      </c>
      <c r="BJ148" s="15" t="s">
        <v>93</v>
      </c>
      <c r="BK148" s="214">
        <f>ROUND(I148*H148,2)</f>
        <v>0</v>
      </c>
      <c r="BL148" s="15" t="s">
        <v>436</v>
      </c>
      <c r="BM148" s="213" t="s">
        <v>1542</v>
      </c>
    </row>
    <row r="149" s="2" customFormat="1" ht="16.5" customHeight="1">
      <c r="A149" s="34"/>
      <c r="B149" s="165"/>
      <c r="C149" s="201" t="s">
        <v>211</v>
      </c>
      <c r="D149" s="201" t="s">
        <v>168</v>
      </c>
      <c r="E149" s="202" t="s">
        <v>1490</v>
      </c>
      <c r="F149" s="203" t="s">
        <v>1491</v>
      </c>
      <c r="G149" s="204" t="s">
        <v>491</v>
      </c>
      <c r="H149" s="231"/>
      <c r="I149" s="206"/>
      <c r="J149" s="207">
        <f>ROUND(I149*H149,2)</f>
        <v>0</v>
      </c>
      <c r="K149" s="208"/>
      <c r="L149" s="35"/>
      <c r="M149" s="209" t="s">
        <v>1</v>
      </c>
      <c r="N149" s="210" t="s">
        <v>46</v>
      </c>
      <c r="O149" s="78"/>
      <c r="P149" s="211">
        <f>O149*H149</f>
        <v>0</v>
      </c>
      <c r="Q149" s="211">
        <v>0</v>
      </c>
      <c r="R149" s="211">
        <f>Q149*H149</f>
        <v>0</v>
      </c>
      <c r="S149" s="211">
        <v>0</v>
      </c>
      <c r="T149" s="212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3" t="s">
        <v>436</v>
      </c>
      <c r="AT149" s="213" t="s">
        <v>168</v>
      </c>
      <c r="AU149" s="213" t="s">
        <v>93</v>
      </c>
      <c r="AY149" s="15" t="s">
        <v>166</v>
      </c>
      <c r="BE149" s="214">
        <f>IF(N149="základná",J149,0)</f>
        <v>0</v>
      </c>
      <c r="BF149" s="214">
        <f>IF(N149="znížená",J149,0)</f>
        <v>0</v>
      </c>
      <c r="BG149" s="214">
        <f>IF(N149="zákl. prenesená",J149,0)</f>
        <v>0</v>
      </c>
      <c r="BH149" s="214">
        <f>IF(N149="zníž. prenesená",J149,0)</f>
        <v>0</v>
      </c>
      <c r="BI149" s="214">
        <f>IF(N149="nulová",J149,0)</f>
        <v>0</v>
      </c>
      <c r="BJ149" s="15" t="s">
        <v>93</v>
      </c>
      <c r="BK149" s="214">
        <f>ROUND(I149*H149,2)</f>
        <v>0</v>
      </c>
      <c r="BL149" s="15" t="s">
        <v>436</v>
      </c>
      <c r="BM149" s="213" t="s">
        <v>1543</v>
      </c>
    </row>
    <row r="150" s="2" customFormat="1" ht="16.5" customHeight="1">
      <c r="A150" s="34"/>
      <c r="B150" s="165"/>
      <c r="C150" s="201" t="s">
        <v>215</v>
      </c>
      <c r="D150" s="201" t="s">
        <v>168</v>
      </c>
      <c r="E150" s="202" t="s">
        <v>1494</v>
      </c>
      <c r="F150" s="203" t="s">
        <v>1495</v>
      </c>
      <c r="G150" s="204" t="s">
        <v>491</v>
      </c>
      <c r="H150" s="231"/>
      <c r="I150" s="206"/>
      <c r="J150" s="207">
        <f>ROUND(I150*H150,2)</f>
        <v>0</v>
      </c>
      <c r="K150" s="208"/>
      <c r="L150" s="35"/>
      <c r="M150" s="209" t="s">
        <v>1</v>
      </c>
      <c r="N150" s="210" t="s">
        <v>46</v>
      </c>
      <c r="O150" s="78"/>
      <c r="P150" s="211">
        <f>O150*H150</f>
        <v>0</v>
      </c>
      <c r="Q150" s="211">
        <v>0</v>
      </c>
      <c r="R150" s="211">
        <f>Q150*H150</f>
        <v>0</v>
      </c>
      <c r="S150" s="211">
        <v>0</v>
      </c>
      <c r="T150" s="21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3" t="s">
        <v>436</v>
      </c>
      <c r="AT150" s="213" t="s">
        <v>168</v>
      </c>
      <c r="AU150" s="213" t="s">
        <v>93</v>
      </c>
      <c r="AY150" s="15" t="s">
        <v>166</v>
      </c>
      <c r="BE150" s="214">
        <f>IF(N150="základná",J150,0)</f>
        <v>0</v>
      </c>
      <c r="BF150" s="214">
        <f>IF(N150="znížená",J150,0)</f>
        <v>0</v>
      </c>
      <c r="BG150" s="214">
        <f>IF(N150="zákl. prenesená",J150,0)</f>
        <v>0</v>
      </c>
      <c r="BH150" s="214">
        <f>IF(N150="zníž. prenesená",J150,0)</f>
        <v>0</v>
      </c>
      <c r="BI150" s="214">
        <f>IF(N150="nulová",J150,0)</f>
        <v>0</v>
      </c>
      <c r="BJ150" s="15" t="s">
        <v>93</v>
      </c>
      <c r="BK150" s="214">
        <f>ROUND(I150*H150,2)</f>
        <v>0</v>
      </c>
      <c r="BL150" s="15" t="s">
        <v>436</v>
      </c>
      <c r="BM150" s="213" t="s">
        <v>1544</v>
      </c>
    </row>
    <row r="151" s="2" customFormat="1" ht="16.5" customHeight="1">
      <c r="A151" s="34"/>
      <c r="B151" s="165"/>
      <c r="C151" s="201" t="s">
        <v>219</v>
      </c>
      <c r="D151" s="201" t="s">
        <v>168</v>
      </c>
      <c r="E151" s="202" t="s">
        <v>1498</v>
      </c>
      <c r="F151" s="203" t="s">
        <v>1499</v>
      </c>
      <c r="G151" s="204" t="s">
        <v>491</v>
      </c>
      <c r="H151" s="231"/>
      <c r="I151" s="206"/>
      <c r="J151" s="207">
        <f>ROUND(I151*H151,2)</f>
        <v>0</v>
      </c>
      <c r="K151" s="208"/>
      <c r="L151" s="35"/>
      <c r="M151" s="209" t="s">
        <v>1</v>
      </c>
      <c r="N151" s="210" t="s">
        <v>46</v>
      </c>
      <c r="O151" s="78"/>
      <c r="P151" s="211">
        <f>O151*H151</f>
        <v>0</v>
      </c>
      <c r="Q151" s="211">
        <v>0</v>
      </c>
      <c r="R151" s="211">
        <f>Q151*H151</f>
        <v>0</v>
      </c>
      <c r="S151" s="211">
        <v>0</v>
      </c>
      <c r="T151" s="212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3" t="s">
        <v>436</v>
      </c>
      <c r="AT151" s="213" t="s">
        <v>168</v>
      </c>
      <c r="AU151" s="213" t="s">
        <v>93</v>
      </c>
      <c r="AY151" s="15" t="s">
        <v>166</v>
      </c>
      <c r="BE151" s="214">
        <f>IF(N151="základná",J151,0)</f>
        <v>0</v>
      </c>
      <c r="BF151" s="214">
        <f>IF(N151="znížená",J151,0)</f>
        <v>0</v>
      </c>
      <c r="BG151" s="214">
        <f>IF(N151="zákl. prenesená",J151,0)</f>
        <v>0</v>
      </c>
      <c r="BH151" s="214">
        <f>IF(N151="zníž. prenesená",J151,0)</f>
        <v>0</v>
      </c>
      <c r="BI151" s="214">
        <f>IF(N151="nulová",J151,0)</f>
        <v>0</v>
      </c>
      <c r="BJ151" s="15" t="s">
        <v>93</v>
      </c>
      <c r="BK151" s="214">
        <f>ROUND(I151*H151,2)</f>
        <v>0</v>
      </c>
      <c r="BL151" s="15" t="s">
        <v>436</v>
      </c>
      <c r="BM151" s="213" t="s">
        <v>1545</v>
      </c>
    </row>
    <row r="152" s="2" customFormat="1" ht="16.5" customHeight="1">
      <c r="A152" s="34"/>
      <c r="B152" s="165"/>
      <c r="C152" s="201" t="s">
        <v>223</v>
      </c>
      <c r="D152" s="201" t="s">
        <v>168</v>
      </c>
      <c r="E152" s="202" t="s">
        <v>1502</v>
      </c>
      <c r="F152" s="203" t="s">
        <v>1503</v>
      </c>
      <c r="G152" s="204" t="s">
        <v>491</v>
      </c>
      <c r="H152" s="231"/>
      <c r="I152" s="206"/>
      <c r="J152" s="207">
        <f>ROUND(I152*H152,2)</f>
        <v>0</v>
      </c>
      <c r="K152" s="208"/>
      <c r="L152" s="35"/>
      <c r="M152" s="226" t="s">
        <v>1</v>
      </c>
      <c r="N152" s="227" t="s">
        <v>46</v>
      </c>
      <c r="O152" s="228"/>
      <c r="P152" s="229">
        <f>O152*H152</f>
        <v>0</v>
      </c>
      <c r="Q152" s="229">
        <v>0</v>
      </c>
      <c r="R152" s="229">
        <f>Q152*H152</f>
        <v>0</v>
      </c>
      <c r="S152" s="229">
        <v>0</v>
      </c>
      <c r="T152" s="230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3" t="s">
        <v>436</v>
      </c>
      <c r="AT152" s="213" t="s">
        <v>168</v>
      </c>
      <c r="AU152" s="213" t="s">
        <v>93</v>
      </c>
      <c r="AY152" s="15" t="s">
        <v>166</v>
      </c>
      <c r="BE152" s="214">
        <f>IF(N152="základná",J152,0)</f>
        <v>0</v>
      </c>
      <c r="BF152" s="214">
        <f>IF(N152="znížená",J152,0)</f>
        <v>0</v>
      </c>
      <c r="BG152" s="214">
        <f>IF(N152="zákl. prenesená",J152,0)</f>
        <v>0</v>
      </c>
      <c r="BH152" s="214">
        <f>IF(N152="zníž. prenesená",J152,0)</f>
        <v>0</v>
      </c>
      <c r="BI152" s="214">
        <f>IF(N152="nulová",J152,0)</f>
        <v>0</v>
      </c>
      <c r="BJ152" s="15" t="s">
        <v>93</v>
      </c>
      <c r="BK152" s="214">
        <f>ROUND(I152*H152,2)</f>
        <v>0</v>
      </c>
      <c r="BL152" s="15" t="s">
        <v>436</v>
      </c>
      <c r="BM152" s="213" t="s">
        <v>1546</v>
      </c>
    </row>
    <row r="153" s="2" customFormat="1" ht="6.96" customHeight="1">
      <c r="A153" s="34"/>
      <c r="B153" s="61"/>
      <c r="C153" s="62"/>
      <c r="D153" s="62"/>
      <c r="E153" s="62"/>
      <c r="F153" s="62"/>
      <c r="G153" s="62"/>
      <c r="H153" s="62"/>
      <c r="I153" s="62"/>
      <c r="J153" s="62"/>
      <c r="K153" s="62"/>
      <c r="L153" s="35"/>
      <c r="M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</row>
  </sheetData>
  <autoFilter ref="C135:K152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6:F106"/>
    <mergeCell ref="D107:F107"/>
    <mergeCell ref="D108:F108"/>
    <mergeCell ref="D109:F109"/>
    <mergeCell ref="D110:F110"/>
    <mergeCell ref="E122:H122"/>
    <mergeCell ref="E126:H126"/>
    <mergeCell ref="E124:H124"/>
    <mergeCell ref="E128:H12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116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80</v>
      </c>
    </row>
    <row r="4" s="1" customFormat="1" ht="24.96" customHeight="1">
      <c r="B4" s="18"/>
      <c r="D4" s="19" t="s">
        <v>120</v>
      </c>
      <c r="L4" s="18"/>
      <c r="M4" s="130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1" t="str">
        <f>'Rekapitulácia stavby'!K6</f>
        <v xml:space="preserve">KANALIZÁCIA PRE OBEC KOKŠOV - BAKŠA--UČS  č.1</v>
      </c>
      <c r="F7" s="28"/>
      <c r="G7" s="28"/>
      <c r="H7" s="28"/>
      <c r="L7" s="18"/>
    </row>
    <row r="8">
      <c r="B8" s="18"/>
      <c r="D8" s="28" t="s">
        <v>121</v>
      </c>
      <c r="L8" s="18"/>
    </row>
    <row r="9" s="1" customFormat="1" ht="16.5" customHeight="1">
      <c r="B9" s="18"/>
      <c r="E9" s="131" t="s">
        <v>1505</v>
      </c>
      <c r="F9" s="1"/>
      <c r="G9" s="1"/>
      <c r="H9" s="1"/>
      <c r="L9" s="18"/>
    </row>
    <row r="10" s="1" customFormat="1" ht="12" customHeight="1">
      <c r="B10" s="18"/>
      <c r="D10" s="28" t="s">
        <v>123</v>
      </c>
      <c r="L10" s="18"/>
    </row>
    <row r="11" s="2" customFormat="1" ht="16.5" customHeight="1">
      <c r="A11" s="34"/>
      <c r="B11" s="35"/>
      <c r="C11" s="34"/>
      <c r="D11" s="34"/>
      <c r="E11" s="138" t="s">
        <v>1506</v>
      </c>
      <c r="F11" s="34"/>
      <c r="G11" s="34"/>
      <c r="H11" s="34"/>
      <c r="I11" s="34"/>
      <c r="J11" s="34"/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1507</v>
      </c>
      <c r="E12" s="34"/>
      <c r="F12" s="34"/>
      <c r="G12" s="34"/>
      <c r="H12" s="34"/>
      <c r="I12" s="34"/>
      <c r="J12" s="34"/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6.5" customHeight="1">
      <c r="A13" s="34"/>
      <c r="B13" s="35"/>
      <c r="C13" s="34"/>
      <c r="D13" s="34"/>
      <c r="E13" s="68" t="s">
        <v>1547</v>
      </c>
      <c r="F13" s="34"/>
      <c r="G13" s="34"/>
      <c r="H13" s="34"/>
      <c r="I13" s="34"/>
      <c r="J13" s="34"/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>
      <c r="A14" s="34"/>
      <c r="B14" s="35"/>
      <c r="C14" s="34"/>
      <c r="D14" s="34"/>
      <c r="E14" s="34"/>
      <c r="F14" s="34"/>
      <c r="G14" s="34"/>
      <c r="H14" s="34"/>
      <c r="I14" s="34"/>
      <c r="J14" s="34"/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17</v>
      </c>
      <c r="E15" s="34"/>
      <c r="F15" s="23" t="s">
        <v>1</v>
      </c>
      <c r="G15" s="34"/>
      <c r="H15" s="34"/>
      <c r="I15" s="28" t="s">
        <v>18</v>
      </c>
      <c r="J15" s="23" t="s">
        <v>1</v>
      </c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20</v>
      </c>
      <c r="E16" s="34"/>
      <c r="F16" s="23" t="s">
        <v>1548</v>
      </c>
      <c r="G16" s="34"/>
      <c r="H16" s="34"/>
      <c r="I16" s="28" t="s">
        <v>22</v>
      </c>
      <c r="J16" s="70" t="str">
        <f>'Rekapitulácia stavby'!AN8</f>
        <v>27. 10. 2025</v>
      </c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0.8" customHeight="1">
      <c r="A17" s="34"/>
      <c r="B17" s="35"/>
      <c r="C17" s="34"/>
      <c r="D17" s="34"/>
      <c r="E17" s="34"/>
      <c r="F17" s="34"/>
      <c r="G17" s="34"/>
      <c r="H17" s="34"/>
      <c r="I17" s="34"/>
      <c r="J17" s="34"/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24</v>
      </c>
      <c r="E18" s="34"/>
      <c r="F18" s="34"/>
      <c r="G18" s="34"/>
      <c r="H18" s="34"/>
      <c r="I18" s="28" t="s">
        <v>25</v>
      </c>
      <c r="J18" s="23" t="s">
        <v>26</v>
      </c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">
        <v>1549</v>
      </c>
      <c r="F19" s="34"/>
      <c r="G19" s="34"/>
      <c r="H19" s="34"/>
      <c r="I19" s="28" t="s">
        <v>28</v>
      </c>
      <c r="J19" s="23" t="s">
        <v>1</v>
      </c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34"/>
      <c r="J20" s="34"/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30</v>
      </c>
      <c r="E21" s="34"/>
      <c r="F21" s="34"/>
      <c r="G21" s="34"/>
      <c r="H21" s="34"/>
      <c r="I21" s="28" t="s">
        <v>25</v>
      </c>
      <c r="J21" s="29" t="str">
        <f>'Rekapitulácia stavby'!AN13</f>
        <v>Vyplň údaj</v>
      </c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9" t="str">
        <f>'Rekapitulácia stavby'!E14</f>
        <v>Vyplň údaj</v>
      </c>
      <c r="F22" s="23"/>
      <c r="G22" s="23"/>
      <c r="H22" s="23"/>
      <c r="I22" s="28" t="s">
        <v>28</v>
      </c>
      <c r="J22" s="29" t="str">
        <f>'Rekapitulácia stavby'!AN14</f>
        <v>Vyplň údaj</v>
      </c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34"/>
      <c r="J23" s="34"/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32</v>
      </c>
      <c r="E24" s="34"/>
      <c r="F24" s="34"/>
      <c r="G24" s="34"/>
      <c r="H24" s="34"/>
      <c r="I24" s="28" t="s">
        <v>25</v>
      </c>
      <c r="J24" s="23" t="s">
        <v>427</v>
      </c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8" customHeight="1">
      <c r="A25" s="34"/>
      <c r="B25" s="35"/>
      <c r="C25" s="34"/>
      <c r="D25" s="34"/>
      <c r="E25" s="23" t="s">
        <v>1550</v>
      </c>
      <c r="F25" s="34"/>
      <c r="G25" s="34"/>
      <c r="H25" s="34"/>
      <c r="I25" s="28" t="s">
        <v>28</v>
      </c>
      <c r="J25" s="23" t="s">
        <v>1</v>
      </c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34"/>
      <c r="J26" s="34"/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12" customHeight="1">
      <c r="A27" s="34"/>
      <c r="B27" s="35"/>
      <c r="C27" s="34"/>
      <c r="D27" s="28" t="s">
        <v>37</v>
      </c>
      <c r="E27" s="34"/>
      <c r="F27" s="34"/>
      <c r="G27" s="34"/>
      <c r="H27" s="34"/>
      <c r="I27" s="28" t="s">
        <v>25</v>
      </c>
      <c r="J27" s="23" t="s">
        <v>1</v>
      </c>
      <c r="K27" s="34"/>
      <c r="L27" s="56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8" customHeight="1">
      <c r="A28" s="34"/>
      <c r="B28" s="35"/>
      <c r="C28" s="34"/>
      <c r="D28" s="34"/>
      <c r="E28" s="23" t="s">
        <v>429</v>
      </c>
      <c r="F28" s="34"/>
      <c r="G28" s="34"/>
      <c r="H28" s="34"/>
      <c r="I28" s="28" t="s">
        <v>28</v>
      </c>
      <c r="J28" s="23" t="s">
        <v>1</v>
      </c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34"/>
      <c r="E29" s="34"/>
      <c r="F29" s="34"/>
      <c r="G29" s="34"/>
      <c r="H29" s="34"/>
      <c r="I29" s="34"/>
      <c r="J29" s="34"/>
      <c r="K29" s="34"/>
      <c r="L29" s="56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2" customHeight="1">
      <c r="A30" s="34"/>
      <c r="B30" s="35"/>
      <c r="C30" s="34"/>
      <c r="D30" s="28" t="s">
        <v>39</v>
      </c>
      <c r="E30" s="34"/>
      <c r="F30" s="34"/>
      <c r="G30" s="34"/>
      <c r="H30" s="34"/>
      <c r="I30" s="34"/>
      <c r="J30" s="34"/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8" customFormat="1" ht="16.5" customHeight="1">
      <c r="A31" s="132"/>
      <c r="B31" s="133"/>
      <c r="C31" s="132"/>
      <c r="D31" s="132"/>
      <c r="E31" s="32" t="s">
        <v>1</v>
      </c>
      <c r="F31" s="32"/>
      <c r="G31" s="32"/>
      <c r="H31" s="32"/>
      <c r="I31" s="132"/>
      <c r="J31" s="132"/>
      <c r="K31" s="132"/>
      <c r="L31" s="134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</row>
    <row r="32" s="2" customFormat="1" ht="6.96" customHeight="1">
      <c r="A32" s="34"/>
      <c r="B32" s="35"/>
      <c r="C32" s="34"/>
      <c r="D32" s="34"/>
      <c r="E32" s="34"/>
      <c r="F32" s="34"/>
      <c r="G32" s="34"/>
      <c r="H32" s="34"/>
      <c r="I32" s="34"/>
      <c r="J32" s="34"/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91"/>
      <c r="E33" s="91"/>
      <c r="F33" s="91"/>
      <c r="G33" s="91"/>
      <c r="H33" s="91"/>
      <c r="I33" s="91"/>
      <c r="J33" s="91"/>
      <c r="K33" s="91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23" t="s">
        <v>127</v>
      </c>
      <c r="E34" s="34"/>
      <c r="F34" s="34"/>
      <c r="G34" s="34"/>
      <c r="H34" s="34"/>
      <c r="I34" s="34"/>
      <c r="J34" s="135">
        <f>J100</f>
        <v>0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6" t="s">
        <v>118</v>
      </c>
      <c r="E35" s="34"/>
      <c r="F35" s="34"/>
      <c r="G35" s="34"/>
      <c r="H35" s="34"/>
      <c r="I35" s="34"/>
      <c r="J35" s="135">
        <f>J106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25.44" customHeight="1">
      <c r="A36" s="34"/>
      <c r="B36" s="35"/>
      <c r="C36" s="34"/>
      <c r="D36" s="137" t="s">
        <v>40</v>
      </c>
      <c r="E36" s="34"/>
      <c r="F36" s="34"/>
      <c r="G36" s="34"/>
      <c r="H36" s="34"/>
      <c r="I36" s="34"/>
      <c r="J36" s="97">
        <f>ROUND(J34 + J35, 2)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6.96" customHeight="1">
      <c r="A37" s="34"/>
      <c r="B37" s="35"/>
      <c r="C37" s="34"/>
      <c r="D37" s="91"/>
      <c r="E37" s="91"/>
      <c r="F37" s="91"/>
      <c r="G37" s="91"/>
      <c r="H37" s="91"/>
      <c r="I37" s="91"/>
      <c r="J37" s="91"/>
      <c r="K37" s="91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9" t="s">
        <v>42</v>
      </c>
      <c r="G38" s="34"/>
      <c r="H38" s="34"/>
      <c r="I38" s="39" t="s">
        <v>41</v>
      </c>
      <c r="J38" s="39" t="s">
        <v>43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14.4" customHeight="1">
      <c r="A39" s="34"/>
      <c r="B39" s="35"/>
      <c r="C39" s="34"/>
      <c r="D39" s="138" t="s">
        <v>44</v>
      </c>
      <c r="E39" s="41" t="s">
        <v>45</v>
      </c>
      <c r="F39" s="139">
        <f>ROUND((SUM(BE106:BE113) + SUM(BE137:BE159)),  2)</f>
        <v>0</v>
      </c>
      <c r="G39" s="140"/>
      <c r="H39" s="140"/>
      <c r="I39" s="141">
        <v>0.23000000000000001</v>
      </c>
      <c r="J39" s="139">
        <f>ROUND(((SUM(BE106:BE113) + SUM(BE137:BE159))*I39),  2)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41" t="s">
        <v>46</v>
      </c>
      <c r="F40" s="142">
        <f>ROUND((SUM(BF106:BF113) + SUM(BF137:BF159)),  2)</f>
        <v>0</v>
      </c>
      <c r="G40" s="34"/>
      <c r="H40" s="34"/>
      <c r="I40" s="143">
        <v>0.23000000000000001</v>
      </c>
      <c r="J40" s="142">
        <f>ROUND(((SUM(BF106:BF113) + SUM(BF137:BF159))*I40),  2)</f>
        <v>0</v>
      </c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14.4" customHeight="1">
      <c r="A41" s="34"/>
      <c r="B41" s="35"/>
      <c r="C41" s="34"/>
      <c r="D41" s="34"/>
      <c r="E41" s="28" t="s">
        <v>47</v>
      </c>
      <c r="F41" s="142">
        <f>ROUND((SUM(BG106:BG113) + SUM(BG137:BG159)),  2)</f>
        <v>0</v>
      </c>
      <c r="G41" s="34"/>
      <c r="H41" s="34"/>
      <c r="I41" s="143">
        <v>0.23000000000000001</v>
      </c>
      <c r="J41" s="142">
        <f>0</f>
        <v>0</v>
      </c>
      <c r="K41" s="34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hidden="1" s="2" customFormat="1" ht="14.4" customHeight="1">
      <c r="A42" s="34"/>
      <c r="B42" s="35"/>
      <c r="C42" s="34"/>
      <c r="D42" s="34"/>
      <c r="E42" s="28" t="s">
        <v>48</v>
      </c>
      <c r="F42" s="142">
        <f>ROUND((SUM(BH106:BH113) + SUM(BH137:BH159)),  2)</f>
        <v>0</v>
      </c>
      <c r="G42" s="34"/>
      <c r="H42" s="34"/>
      <c r="I42" s="143">
        <v>0.23000000000000001</v>
      </c>
      <c r="J42" s="142">
        <f>0</f>
        <v>0</v>
      </c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hidden="1" s="2" customFormat="1" ht="14.4" customHeight="1">
      <c r="A43" s="34"/>
      <c r="B43" s="35"/>
      <c r="C43" s="34"/>
      <c r="D43" s="34"/>
      <c r="E43" s="41" t="s">
        <v>49</v>
      </c>
      <c r="F43" s="139">
        <f>ROUND((SUM(BI106:BI113) + SUM(BI137:BI159)),  2)</f>
        <v>0</v>
      </c>
      <c r="G43" s="140"/>
      <c r="H43" s="140"/>
      <c r="I43" s="141">
        <v>0</v>
      </c>
      <c r="J43" s="139">
        <f>0</f>
        <v>0</v>
      </c>
      <c r="K43" s="34"/>
      <c r="L43" s="56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="2" customFormat="1" ht="6.96" customHeight="1">
      <c r="A44" s="34"/>
      <c r="B44" s="35"/>
      <c r="C44" s="34"/>
      <c r="D44" s="34"/>
      <c r="E44" s="34"/>
      <c r="F44" s="34"/>
      <c r="G44" s="34"/>
      <c r="H44" s="34"/>
      <c r="I44" s="34"/>
      <c r="J44" s="34"/>
      <c r="K44" s="34"/>
      <c r="L44" s="56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2" customFormat="1" ht="25.44" customHeight="1">
      <c r="A45" s="34"/>
      <c r="B45" s="35"/>
      <c r="C45" s="144"/>
      <c r="D45" s="145" t="s">
        <v>50</v>
      </c>
      <c r="E45" s="82"/>
      <c r="F45" s="82"/>
      <c r="G45" s="146" t="s">
        <v>51</v>
      </c>
      <c r="H45" s="147" t="s">
        <v>52</v>
      </c>
      <c r="I45" s="82"/>
      <c r="J45" s="148">
        <f>SUM(J36:J43)</f>
        <v>0</v>
      </c>
      <c r="K45" s="149"/>
      <c r="L45" s="56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</row>
    <row r="46" s="2" customFormat="1" ht="14.4" customHeight="1">
      <c r="A46" s="34"/>
      <c r="B46" s="35"/>
      <c r="C46" s="34"/>
      <c r="D46" s="34"/>
      <c r="E46" s="34"/>
      <c r="F46" s="34"/>
      <c r="G46" s="34"/>
      <c r="H46" s="34"/>
      <c r="I46" s="34"/>
      <c r="J46" s="34"/>
      <c r="K46" s="34"/>
      <c r="L46" s="56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53</v>
      </c>
      <c r="E50" s="58"/>
      <c r="F50" s="58"/>
      <c r="G50" s="57" t="s">
        <v>54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55</v>
      </c>
      <c r="E61" s="37"/>
      <c r="F61" s="150" t="s">
        <v>56</v>
      </c>
      <c r="G61" s="59" t="s">
        <v>55</v>
      </c>
      <c r="H61" s="37"/>
      <c r="I61" s="37"/>
      <c r="J61" s="151" t="s">
        <v>56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57</v>
      </c>
      <c r="E65" s="60"/>
      <c r="F65" s="60"/>
      <c r="G65" s="57" t="s">
        <v>58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55</v>
      </c>
      <c r="E76" s="37"/>
      <c r="F76" s="150" t="s">
        <v>56</v>
      </c>
      <c r="G76" s="59" t="s">
        <v>55</v>
      </c>
      <c r="H76" s="37"/>
      <c r="I76" s="37"/>
      <c r="J76" s="151" t="s">
        <v>56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128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1" t="str">
        <f>E7</f>
        <v xml:space="preserve">KANALIZÁCIA PRE OBEC KOKŠOV - BAKŠA--UČS  č.1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121</v>
      </c>
      <c r="L86" s="18"/>
    </row>
    <row r="87" s="1" customFormat="1" ht="16.5" customHeight="1">
      <c r="B87" s="18"/>
      <c r="E87" s="131" t="s">
        <v>1505</v>
      </c>
      <c r="F87" s="1"/>
      <c r="G87" s="1"/>
      <c r="H87" s="1"/>
      <c r="L87" s="18"/>
    </row>
    <row r="88" s="1" customFormat="1" ht="12" customHeight="1">
      <c r="B88" s="18"/>
      <c r="C88" s="28" t="s">
        <v>123</v>
      </c>
      <c r="L88" s="18"/>
    </row>
    <row r="89" s="2" customFormat="1" ht="16.5" customHeight="1">
      <c r="A89" s="34"/>
      <c r="B89" s="35"/>
      <c r="C89" s="34"/>
      <c r="D89" s="34"/>
      <c r="E89" s="138" t="s">
        <v>1506</v>
      </c>
      <c r="F89" s="34"/>
      <c r="G89" s="34"/>
      <c r="H89" s="34"/>
      <c r="I89" s="34"/>
      <c r="J89" s="34"/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2" customHeight="1">
      <c r="A90" s="34"/>
      <c r="B90" s="35"/>
      <c r="C90" s="28" t="s">
        <v>1507</v>
      </c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6.5" customHeight="1">
      <c r="A91" s="34"/>
      <c r="B91" s="35"/>
      <c r="C91" s="34"/>
      <c r="D91" s="34"/>
      <c r="E91" s="68" t="str">
        <f>E13</f>
        <v>ps1-2 - ČS 2 - Elektročasť</v>
      </c>
      <c r="F91" s="34"/>
      <c r="G91" s="34"/>
      <c r="H91" s="34"/>
      <c r="I91" s="34"/>
      <c r="J91" s="34"/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2" customHeight="1">
      <c r="A93" s="34"/>
      <c r="B93" s="35"/>
      <c r="C93" s="28" t="s">
        <v>20</v>
      </c>
      <c r="D93" s="34"/>
      <c r="E93" s="34"/>
      <c r="F93" s="23" t="str">
        <f>F16</f>
        <v>KOKŠOV BAKŠA</v>
      </c>
      <c r="G93" s="34"/>
      <c r="H93" s="34"/>
      <c r="I93" s="28" t="s">
        <v>22</v>
      </c>
      <c r="J93" s="70" t="str">
        <f>IF(J16="","",J16)</f>
        <v>27. 10. 2025</v>
      </c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6.96" customHeight="1">
      <c r="A94" s="34"/>
      <c r="B94" s="35"/>
      <c r="C94" s="34"/>
      <c r="D94" s="34"/>
      <c r="E94" s="34"/>
      <c r="F94" s="34"/>
      <c r="G94" s="34"/>
      <c r="H94" s="34"/>
      <c r="I94" s="34"/>
      <c r="J94" s="34"/>
      <c r="K94" s="3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40.05" customHeight="1">
      <c r="A95" s="34"/>
      <c r="B95" s="35"/>
      <c r="C95" s="28" t="s">
        <v>24</v>
      </c>
      <c r="D95" s="34"/>
      <c r="E95" s="34"/>
      <c r="F95" s="23" t="str">
        <f>E19</f>
        <v>Obec KOKŠOV - BAKŠA_x0009_</v>
      </c>
      <c r="G95" s="34"/>
      <c r="H95" s="34"/>
      <c r="I95" s="28" t="s">
        <v>32</v>
      </c>
      <c r="J95" s="32" t="str">
        <f>E25</f>
        <v>MARS ELEKTRO,s.r.o.Košice_x0009__x0009_</v>
      </c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15.15" customHeight="1">
      <c r="A96" s="34"/>
      <c r="B96" s="35"/>
      <c r="C96" s="28" t="s">
        <v>30</v>
      </c>
      <c r="D96" s="34"/>
      <c r="E96" s="34"/>
      <c r="F96" s="23" t="str">
        <f>IF(E22="","",E22)</f>
        <v>Vyplň údaj</v>
      </c>
      <c r="G96" s="34"/>
      <c r="H96" s="34"/>
      <c r="I96" s="28" t="s">
        <v>37</v>
      </c>
      <c r="J96" s="32" t="str">
        <f>E28</f>
        <v>Ing.Július Furmaník_x0009_</v>
      </c>
      <c r="K96" s="34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6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9.28" customHeight="1">
      <c r="A98" s="34"/>
      <c r="B98" s="35"/>
      <c r="C98" s="152" t="s">
        <v>129</v>
      </c>
      <c r="D98" s="144"/>
      <c r="E98" s="144"/>
      <c r="F98" s="144"/>
      <c r="G98" s="144"/>
      <c r="H98" s="144"/>
      <c r="I98" s="144"/>
      <c r="J98" s="153" t="s">
        <v>130</v>
      </c>
      <c r="K98" s="144"/>
      <c r="L98" s="56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="2" customFormat="1" ht="10.32" customHeight="1">
      <c r="A99" s="34"/>
      <c r="B99" s="35"/>
      <c r="C99" s="34"/>
      <c r="D99" s="34"/>
      <c r="E99" s="34"/>
      <c r="F99" s="34"/>
      <c r="G99" s="34"/>
      <c r="H99" s="34"/>
      <c r="I99" s="34"/>
      <c r="J99" s="34"/>
      <c r="K99" s="34"/>
      <c r="L99" s="56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s="2" customFormat="1" ht="22.8" customHeight="1">
      <c r="A100" s="34"/>
      <c r="B100" s="35"/>
      <c r="C100" s="154" t="s">
        <v>131</v>
      </c>
      <c r="D100" s="34"/>
      <c r="E100" s="34"/>
      <c r="F100" s="34"/>
      <c r="G100" s="34"/>
      <c r="H100" s="34"/>
      <c r="I100" s="34"/>
      <c r="J100" s="97">
        <f>J137</f>
        <v>0</v>
      </c>
      <c r="K100" s="34"/>
      <c r="L100" s="56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U100" s="15" t="s">
        <v>132</v>
      </c>
    </row>
    <row r="101" s="9" customFormat="1" ht="24.96" customHeight="1">
      <c r="A101" s="9"/>
      <c r="B101" s="155"/>
      <c r="C101" s="9"/>
      <c r="D101" s="156" t="s">
        <v>1551</v>
      </c>
      <c r="E101" s="157"/>
      <c r="F101" s="157"/>
      <c r="G101" s="157"/>
      <c r="H101" s="157"/>
      <c r="I101" s="157"/>
      <c r="J101" s="158">
        <f>J138</f>
        <v>0</v>
      </c>
      <c r="K101" s="9"/>
      <c r="L101" s="155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5"/>
      <c r="C102" s="9"/>
      <c r="D102" s="156" t="s">
        <v>1552</v>
      </c>
      <c r="E102" s="157"/>
      <c r="F102" s="157"/>
      <c r="G102" s="157"/>
      <c r="H102" s="157"/>
      <c r="I102" s="157"/>
      <c r="J102" s="158">
        <f>J146</f>
        <v>0</v>
      </c>
      <c r="K102" s="9"/>
      <c r="L102" s="155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5"/>
      <c r="C103" s="9"/>
      <c r="D103" s="156" t="s">
        <v>432</v>
      </c>
      <c r="E103" s="157"/>
      <c r="F103" s="157"/>
      <c r="G103" s="157"/>
      <c r="H103" s="157"/>
      <c r="I103" s="157"/>
      <c r="J103" s="158">
        <f>J158</f>
        <v>0</v>
      </c>
      <c r="K103" s="9"/>
      <c r="L103" s="155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4"/>
      <c r="B104" s="35"/>
      <c r="C104" s="34"/>
      <c r="D104" s="34"/>
      <c r="E104" s="34"/>
      <c r="F104" s="34"/>
      <c r="G104" s="34"/>
      <c r="H104" s="34"/>
      <c r="I104" s="34"/>
      <c r="J104" s="34"/>
      <c r="K104" s="34"/>
      <c r="L104" s="56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6.96" customHeight="1">
      <c r="A105" s="34"/>
      <c r="B105" s="35"/>
      <c r="C105" s="34"/>
      <c r="D105" s="34"/>
      <c r="E105" s="34"/>
      <c r="F105" s="34"/>
      <c r="G105" s="34"/>
      <c r="H105" s="34"/>
      <c r="I105" s="34"/>
      <c r="J105" s="34"/>
      <c r="K105" s="34"/>
      <c r="L105" s="56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29.28" customHeight="1">
      <c r="A106" s="34"/>
      <c r="B106" s="35"/>
      <c r="C106" s="154" t="s">
        <v>142</v>
      </c>
      <c r="D106" s="34"/>
      <c r="E106" s="34"/>
      <c r="F106" s="34"/>
      <c r="G106" s="34"/>
      <c r="H106" s="34"/>
      <c r="I106" s="34"/>
      <c r="J106" s="163">
        <f>ROUND(J107 + J108 + J109 + J110 + J111 + J112,2)</f>
        <v>0</v>
      </c>
      <c r="K106" s="34"/>
      <c r="L106" s="56"/>
      <c r="N106" s="164" t="s">
        <v>44</v>
      </c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18" customHeight="1">
      <c r="A107" s="34"/>
      <c r="B107" s="165"/>
      <c r="C107" s="166"/>
      <c r="D107" s="167" t="s">
        <v>143</v>
      </c>
      <c r="E107" s="168"/>
      <c r="F107" s="168"/>
      <c r="G107" s="166"/>
      <c r="H107" s="166"/>
      <c r="I107" s="166"/>
      <c r="J107" s="169">
        <v>0</v>
      </c>
      <c r="K107" s="166"/>
      <c r="L107" s="170"/>
      <c r="M107" s="171"/>
      <c r="N107" s="172" t="s">
        <v>46</v>
      </c>
      <c r="O107" s="171"/>
      <c r="P107" s="171"/>
      <c r="Q107" s="171"/>
      <c r="R107" s="171"/>
      <c r="S107" s="166"/>
      <c r="T107" s="166"/>
      <c r="U107" s="166"/>
      <c r="V107" s="166"/>
      <c r="W107" s="166"/>
      <c r="X107" s="166"/>
      <c r="Y107" s="166"/>
      <c r="Z107" s="166"/>
      <c r="AA107" s="166"/>
      <c r="AB107" s="166"/>
      <c r="AC107" s="166"/>
      <c r="AD107" s="166"/>
      <c r="AE107" s="166"/>
      <c r="AF107" s="171"/>
      <c r="AG107" s="171"/>
      <c r="AH107" s="171"/>
      <c r="AI107" s="171"/>
      <c r="AJ107" s="171"/>
      <c r="AK107" s="171"/>
      <c r="AL107" s="171"/>
      <c r="AM107" s="171"/>
      <c r="AN107" s="171"/>
      <c r="AO107" s="171"/>
      <c r="AP107" s="171"/>
      <c r="AQ107" s="171"/>
      <c r="AR107" s="171"/>
      <c r="AS107" s="171"/>
      <c r="AT107" s="171"/>
      <c r="AU107" s="171"/>
      <c r="AV107" s="171"/>
      <c r="AW107" s="171"/>
      <c r="AX107" s="171"/>
      <c r="AY107" s="173" t="s">
        <v>144</v>
      </c>
      <c r="AZ107" s="171"/>
      <c r="BA107" s="171"/>
      <c r="BB107" s="171"/>
      <c r="BC107" s="171"/>
      <c r="BD107" s="171"/>
      <c r="BE107" s="174">
        <f>IF(N107="základná",J107,0)</f>
        <v>0</v>
      </c>
      <c r="BF107" s="174">
        <f>IF(N107="znížená",J107,0)</f>
        <v>0</v>
      </c>
      <c r="BG107" s="174">
        <f>IF(N107="zákl. prenesená",J107,0)</f>
        <v>0</v>
      </c>
      <c r="BH107" s="174">
        <f>IF(N107="zníž. prenesená",J107,0)</f>
        <v>0</v>
      </c>
      <c r="BI107" s="174">
        <f>IF(N107="nulová",J107,0)</f>
        <v>0</v>
      </c>
      <c r="BJ107" s="173" t="s">
        <v>93</v>
      </c>
      <c r="BK107" s="171"/>
      <c r="BL107" s="171"/>
      <c r="BM107" s="171"/>
    </row>
    <row r="108" s="2" customFormat="1" ht="18" customHeight="1">
      <c r="A108" s="34"/>
      <c r="B108" s="165"/>
      <c r="C108" s="166"/>
      <c r="D108" s="167" t="s">
        <v>145</v>
      </c>
      <c r="E108" s="168"/>
      <c r="F108" s="168"/>
      <c r="G108" s="166"/>
      <c r="H108" s="166"/>
      <c r="I108" s="166"/>
      <c r="J108" s="169">
        <v>0</v>
      </c>
      <c r="K108" s="166"/>
      <c r="L108" s="170"/>
      <c r="M108" s="171"/>
      <c r="N108" s="172" t="s">
        <v>46</v>
      </c>
      <c r="O108" s="171"/>
      <c r="P108" s="171"/>
      <c r="Q108" s="171"/>
      <c r="R108" s="171"/>
      <c r="S108" s="166"/>
      <c r="T108" s="166"/>
      <c r="U108" s="166"/>
      <c r="V108" s="166"/>
      <c r="W108" s="166"/>
      <c r="X108" s="166"/>
      <c r="Y108" s="166"/>
      <c r="Z108" s="166"/>
      <c r="AA108" s="166"/>
      <c r="AB108" s="166"/>
      <c r="AC108" s="166"/>
      <c r="AD108" s="166"/>
      <c r="AE108" s="166"/>
      <c r="AF108" s="171"/>
      <c r="AG108" s="171"/>
      <c r="AH108" s="171"/>
      <c r="AI108" s="171"/>
      <c r="AJ108" s="171"/>
      <c r="AK108" s="171"/>
      <c r="AL108" s="171"/>
      <c r="AM108" s="171"/>
      <c r="AN108" s="171"/>
      <c r="AO108" s="171"/>
      <c r="AP108" s="171"/>
      <c r="AQ108" s="171"/>
      <c r="AR108" s="171"/>
      <c r="AS108" s="171"/>
      <c r="AT108" s="171"/>
      <c r="AU108" s="171"/>
      <c r="AV108" s="171"/>
      <c r="AW108" s="171"/>
      <c r="AX108" s="171"/>
      <c r="AY108" s="173" t="s">
        <v>144</v>
      </c>
      <c r="AZ108" s="171"/>
      <c r="BA108" s="171"/>
      <c r="BB108" s="171"/>
      <c r="BC108" s="171"/>
      <c r="BD108" s="171"/>
      <c r="BE108" s="174">
        <f>IF(N108="základná",J108,0)</f>
        <v>0</v>
      </c>
      <c r="BF108" s="174">
        <f>IF(N108="znížená",J108,0)</f>
        <v>0</v>
      </c>
      <c r="BG108" s="174">
        <f>IF(N108="zákl. prenesená",J108,0)</f>
        <v>0</v>
      </c>
      <c r="BH108" s="174">
        <f>IF(N108="zníž. prenesená",J108,0)</f>
        <v>0</v>
      </c>
      <c r="BI108" s="174">
        <f>IF(N108="nulová",J108,0)</f>
        <v>0</v>
      </c>
      <c r="BJ108" s="173" t="s">
        <v>93</v>
      </c>
      <c r="BK108" s="171"/>
      <c r="BL108" s="171"/>
      <c r="BM108" s="171"/>
    </row>
    <row r="109" s="2" customFormat="1" ht="18" customHeight="1">
      <c r="A109" s="34"/>
      <c r="B109" s="165"/>
      <c r="C109" s="166"/>
      <c r="D109" s="167" t="s">
        <v>146</v>
      </c>
      <c r="E109" s="168"/>
      <c r="F109" s="168"/>
      <c r="G109" s="166"/>
      <c r="H109" s="166"/>
      <c r="I109" s="166"/>
      <c r="J109" s="169">
        <v>0</v>
      </c>
      <c r="K109" s="166"/>
      <c r="L109" s="170"/>
      <c r="M109" s="171"/>
      <c r="N109" s="172" t="s">
        <v>46</v>
      </c>
      <c r="O109" s="171"/>
      <c r="P109" s="171"/>
      <c r="Q109" s="171"/>
      <c r="R109" s="171"/>
      <c r="S109" s="166"/>
      <c r="T109" s="166"/>
      <c r="U109" s="166"/>
      <c r="V109" s="166"/>
      <c r="W109" s="166"/>
      <c r="X109" s="166"/>
      <c r="Y109" s="166"/>
      <c r="Z109" s="166"/>
      <c r="AA109" s="166"/>
      <c r="AB109" s="166"/>
      <c r="AC109" s="166"/>
      <c r="AD109" s="166"/>
      <c r="AE109" s="166"/>
      <c r="AF109" s="171"/>
      <c r="AG109" s="171"/>
      <c r="AH109" s="171"/>
      <c r="AI109" s="171"/>
      <c r="AJ109" s="171"/>
      <c r="AK109" s="171"/>
      <c r="AL109" s="171"/>
      <c r="AM109" s="171"/>
      <c r="AN109" s="171"/>
      <c r="AO109" s="171"/>
      <c r="AP109" s="171"/>
      <c r="AQ109" s="171"/>
      <c r="AR109" s="171"/>
      <c r="AS109" s="171"/>
      <c r="AT109" s="171"/>
      <c r="AU109" s="171"/>
      <c r="AV109" s="171"/>
      <c r="AW109" s="171"/>
      <c r="AX109" s="171"/>
      <c r="AY109" s="173" t="s">
        <v>144</v>
      </c>
      <c r="AZ109" s="171"/>
      <c r="BA109" s="171"/>
      <c r="BB109" s="171"/>
      <c r="BC109" s="171"/>
      <c r="BD109" s="171"/>
      <c r="BE109" s="174">
        <f>IF(N109="základná",J109,0)</f>
        <v>0</v>
      </c>
      <c r="BF109" s="174">
        <f>IF(N109="znížená",J109,0)</f>
        <v>0</v>
      </c>
      <c r="BG109" s="174">
        <f>IF(N109="zákl. prenesená",J109,0)</f>
        <v>0</v>
      </c>
      <c r="BH109" s="174">
        <f>IF(N109="zníž. prenesená",J109,0)</f>
        <v>0</v>
      </c>
      <c r="BI109" s="174">
        <f>IF(N109="nulová",J109,0)</f>
        <v>0</v>
      </c>
      <c r="BJ109" s="173" t="s">
        <v>93</v>
      </c>
      <c r="BK109" s="171"/>
      <c r="BL109" s="171"/>
      <c r="BM109" s="171"/>
    </row>
    <row r="110" s="2" customFormat="1" ht="18" customHeight="1">
      <c r="A110" s="34"/>
      <c r="B110" s="165"/>
      <c r="C110" s="166"/>
      <c r="D110" s="167" t="s">
        <v>147</v>
      </c>
      <c r="E110" s="168"/>
      <c r="F110" s="168"/>
      <c r="G110" s="166"/>
      <c r="H110" s="166"/>
      <c r="I110" s="166"/>
      <c r="J110" s="169">
        <v>0</v>
      </c>
      <c r="K110" s="166"/>
      <c r="L110" s="170"/>
      <c r="M110" s="171"/>
      <c r="N110" s="172" t="s">
        <v>46</v>
      </c>
      <c r="O110" s="171"/>
      <c r="P110" s="171"/>
      <c r="Q110" s="171"/>
      <c r="R110" s="171"/>
      <c r="S110" s="166"/>
      <c r="T110" s="166"/>
      <c r="U110" s="166"/>
      <c r="V110" s="166"/>
      <c r="W110" s="166"/>
      <c r="X110" s="166"/>
      <c r="Y110" s="166"/>
      <c r="Z110" s="166"/>
      <c r="AA110" s="166"/>
      <c r="AB110" s="166"/>
      <c r="AC110" s="166"/>
      <c r="AD110" s="166"/>
      <c r="AE110" s="166"/>
      <c r="AF110" s="171"/>
      <c r="AG110" s="171"/>
      <c r="AH110" s="171"/>
      <c r="AI110" s="171"/>
      <c r="AJ110" s="171"/>
      <c r="AK110" s="171"/>
      <c r="AL110" s="171"/>
      <c r="AM110" s="171"/>
      <c r="AN110" s="171"/>
      <c r="AO110" s="171"/>
      <c r="AP110" s="171"/>
      <c r="AQ110" s="171"/>
      <c r="AR110" s="171"/>
      <c r="AS110" s="171"/>
      <c r="AT110" s="171"/>
      <c r="AU110" s="171"/>
      <c r="AV110" s="171"/>
      <c r="AW110" s="171"/>
      <c r="AX110" s="171"/>
      <c r="AY110" s="173" t="s">
        <v>144</v>
      </c>
      <c r="AZ110" s="171"/>
      <c r="BA110" s="171"/>
      <c r="BB110" s="171"/>
      <c r="BC110" s="171"/>
      <c r="BD110" s="171"/>
      <c r="BE110" s="174">
        <f>IF(N110="základná",J110,0)</f>
        <v>0</v>
      </c>
      <c r="BF110" s="174">
        <f>IF(N110="znížená",J110,0)</f>
        <v>0</v>
      </c>
      <c r="BG110" s="174">
        <f>IF(N110="zákl. prenesená",J110,0)</f>
        <v>0</v>
      </c>
      <c r="BH110" s="174">
        <f>IF(N110="zníž. prenesená",J110,0)</f>
        <v>0</v>
      </c>
      <c r="BI110" s="174">
        <f>IF(N110="nulová",J110,0)</f>
        <v>0</v>
      </c>
      <c r="BJ110" s="173" t="s">
        <v>93</v>
      </c>
      <c r="BK110" s="171"/>
      <c r="BL110" s="171"/>
      <c r="BM110" s="171"/>
    </row>
    <row r="111" s="2" customFormat="1" ht="18" customHeight="1">
      <c r="A111" s="34"/>
      <c r="B111" s="165"/>
      <c r="C111" s="166"/>
      <c r="D111" s="167" t="s">
        <v>148</v>
      </c>
      <c r="E111" s="168"/>
      <c r="F111" s="168"/>
      <c r="G111" s="166"/>
      <c r="H111" s="166"/>
      <c r="I111" s="166"/>
      <c r="J111" s="169">
        <v>0</v>
      </c>
      <c r="K111" s="166"/>
      <c r="L111" s="170"/>
      <c r="M111" s="171"/>
      <c r="N111" s="172" t="s">
        <v>46</v>
      </c>
      <c r="O111" s="171"/>
      <c r="P111" s="171"/>
      <c r="Q111" s="171"/>
      <c r="R111" s="171"/>
      <c r="S111" s="166"/>
      <c r="T111" s="166"/>
      <c r="U111" s="166"/>
      <c r="V111" s="166"/>
      <c r="W111" s="166"/>
      <c r="X111" s="166"/>
      <c r="Y111" s="166"/>
      <c r="Z111" s="166"/>
      <c r="AA111" s="166"/>
      <c r="AB111" s="166"/>
      <c r="AC111" s="166"/>
      <c r="AD111" s="166"/>
      <c r="AE111" s="166"/>
      <c r="AF111" s="171"/>
      <c r="AG111" s="171"/>
      <c r="AH111" s="171"/>
      <c r="AI111" s="171"/>
      <c r="AJ111" s="171"/>
      <c r="AK111" s="171"/>
      <c r="AL111" s="171"/>
      <c r="AM111" s="171"/>
      <c r="AN111" s="171"/>
      <c r="AO111" s="171"/>
      <c r="AP111" s="171"/>
      <c r="AQ111" s="171"/>
      <c r="AR111" s="171"/>
      <c r="AS111" s="171"/>
      <c r="AT111" s="171"/>
      <c r="AU111" s="171"/>
      <c r="AV111" s="171"/>
      <c r="AW111" s="171"/>
      <c r="AX111" s="171"/>
      <c r="AY111" s="173" t="s">
        <v>144</v>
      </c>
      <c r="AZ111" s="171"/>
      <c r="BA111" s="171"/>
      <c r="BB111" s="171"/>
      <c r="BC111" s="171"/>
      <c r="BD111" s="171"/>
      <c r="BE111" s="174">
        <f>IF(N111="základná",J111,0)</f>
        <v>0</v>
      </c>
      <c r="BF111" s="174">
        <f>IF(N111="znížená",J111,0)</f>
        <v>0</v>
      </c>
      <c r="BG111" s="174">
        <f>IF(N111="zákl. prenesená",J111,0)</f>
        <v>0</v>
      </c>
      <c r="BH111" s="174">
        <f>IF(N111="zníž. prenesená",J111,0)</f>
        <v>0</v>
      </c>
      <c r="BI111" s="174">
        <f>IF(N111="nulová",J111,0)</f>
        <v>0</v>
      </c>
      <c r="BJ111" s="173" t="s">
        <v>93</v>
      </c>
      <c r="BK111" s="171"/>
      <c r="BL111" s="171"/>
      <c r="BM111" s="171"/>
    </row>
    <row r="112" s="2" customFormat="1" ht="18" customHeight="1">
      <c r="A112" s="34"/>
      <c r="B112" s="165"/>
      <c r="C112" s="166"/>
      <c r="D112" s="168" t="s">
        <v>149</v>
      </c>
      <c r="E112" s="166"/>
      <c r="F112" s="166"/>
      <c r="G112" s="166"/>
      <c r="H112" s="166"/>
      <c r="I112" s="166"/>
      <c r="J112" s="169">
        <f>ROUND(J34*T112,2)</f>
        <v>0</v>
      </c>
      <c r="K112" s="166"/>
      <c r="L112" s="170"/>
      <c r="M112" s="171"/>
      <c r="N112" s="172" t="s">
        <v>46</v>
      </c>
      <c r="O112" s="171"/>
      <c r="P112" s="171"/>
      <c r="Q112" s="171"/>
      <c r="R112" s="171"/>
      <c r="S112" s="166"/>
      <c r="T112" s="166"/>
      <c r="U112" s="166"/>
      <c r="V112" s="166"/>
      <c r="W112" s="166"/>
      <c r="X112" s="166"/>
      <c r="Y112" s="166"/>
      <c r="Z112" s="166"/>
      <c r="AA112" s="166"/>
      <c r="AB112" s="166"/>
      <c r="AC112" s="166"/>
      <c r="AD112" s="166"/>
      <c r="AE112" s="166"/>
      <c r="AF112" s="171"/>
      <c r="AG112" s="171"/>
      <c r="AH112" s="171"/>
      <c r="AI112" s="171"/>
      <c r="AJ112" s="171"/>
      <c r="AK112" s="171"/>
      <c r="AL112" s="171"/>
      <c r="AM112" s="171"/>
      <c r="AN112" s="171"/>
      <c r="AO112" s="171"/>
      <c r="AP112" s="171"/>
      <c r="AQ112" s="171"/>
      <c r="AR112" s="171"/>
      <c r="AS112" s="171"/>
      <c r="AT112" s="171"/>
      <c r="AU112" s="171"/>
      <c r="AV112" s="171"/>
      <c r="AW112" s="171"/>
      <c r="AX112" s="171"/>
      <c r="AY112" s="173" t="s">
        <v>150</v>
      </c>
      <c r="AZ112" s="171"/>
      <c r="BA112" s="171"/>
      <c r="BB112" s="171"/>
      <c r="BC112" s="171"/>
      <c r="BD112" s="171"/>
      <c r="BE112" s="174">
        <f>IF(N112="základná",J112,0)</f>
        <v>0</v>
      </c>
      <c r="BF112" s="174">
        <f>IF(N112="znížená",J112,0)</f>
        <v>0</v>
      </c>
      <c r="BG112" s="174">
        <f>IF(N112="zákl. prenesená",J112,0)</f>
        <v>0</v>
      </c>
      <c r="BH112" s="174">
        <f>IF(N112="zníž. prenesená",J112,0)</f>
        <v>0</v>
      </c>
      <c r="BI112" s="174">
        <f>IF(N112="nulová",J112,0)</f>
        <v>0</v>
      </c>
      <c r="BJ112" s="173" t="s">
        <v>93</v>
      </c>
      <c r="BK112" s="171"/>
      <c r="BL112" s="171"/>
      <c r="BM112" s="171"/>
    </row>
    <row r="113" s="2" customFormat="1">
      <c r="A113" s="34"/>
      <c r="B113" s="35"/>
      <c r="C113" s="34"/>
      <c r="D113" s="34"/>
      <c r="E113" s="34"/>
      <c r="F113" s="34"/>
      <c r="G113" s="34"/>
      <c r="H113" s="34"/>
      <c r="I113" s="34"/>
      <c r="J113" s="34"/>
      <c r="K113" s="34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29.28" customHeight="1">
      <c r="A114" s="34"/>
      <c r="B114" s="35"/>
      <c r="C114" s="175" t="s">
        <v>151</v>
      </c>
      <c r="D114" s="144"/>
      <c r="E114" s="144"/>
      <c r="F114" s="144"/>
      <c r="G114" s="144"/>
      <c r="H114" s="144"/>
      <c r="I114" s="144"/>
      <c r="J114" s="176">
        <f>ROUND(J100+J106,2)</f>
        <v>0</v>
      </c>
      <c r="K114" s="144"/>
      <c r="L114" s="56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61"/>
      <c r="C115" s="62"/>
      <c r="D115" s="62"/>
      <c r="E115" s="62"/>
      <c r="F115" s="62"/>
      <c r="G115" s="62"/>
      <c r="H115" s="62"/>
      <c r="I115" s="62"/>
      <c r="J115" s="62"/>
      <c r="K115" s="62"/>
      <c r="L115" s="56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9" s="2" customFormat="1" ht="6.96" customHeight="1">
      <c r="A119" s="34"/>
      <c r="B119" s="63"/>
      <c r="C119" s="64"/>
      <c r="D119" s="64"/>
      <c r="E119" s="64"/>
      <c r="F119" s="64"/>
      <c r="G119" s="64"/>
      <c r="H119" s="64"/>
      <c r="I119" s="64"/>
      <c r="J119" s="64"/>
      <c r="K119" s="6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24.96" customHeight="1">
      <c r="A120" s="34"/>
      <c r="B120" s="35"/>
      <c r="C120" s="19" t="s">
        <v>152</v>
      </c>
      <c r="D120" s="34"/>
      <c r="E120" s="34"/>
      <c r="F120" s="34"/>
      <c r="G120" s="34"/>
      <c r="H120" s="34"/>
      <c r="I120" s="34"/>
      <c r="J120" s="34"/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6.96" customHeight="1">
      <c r="A121" s="34"/>
      <c r="B121" s="35"/>
      <c r="C121" s="34"/>
      <c r="D121" s="34"/>
      <c r="E121" s="34"/>
      <c r="F121" s="34"/>
      <c r="G121" s="34"/>
      <c r="H121" s="34"/>
      <c r="I121" s="34"/>
      <c r="J121" s="34"/>
      <c r="K121" s="34"/>
      <c r="L121" s="56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2" customHeight="1">
      <c r="A122" s="34"/>
      <c r="B122" s="35"/>
      <c r="C122" s="28" t="s">
        <v>15</v>
      </c>
      <c r="D122" s="34"/>
      <c r="E122" s="34"/>
      <c r="F122" s="34"/>
      <c r="G122" s="34"/>
      <c r="H122" s="34"/>
      <c r="I122" s="34"/>
      <c r="J122" s="34"/>
      <c r="K122" s="34"/>
      <c r="L122" s="56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6.5" customHeight="1">
      <c r="A123" s="34"/>
      <c r="B123" s="35"/>
      <c r="C123" s="34"/>
      <c r="D123" s="34"/>
      <c r="E123" s="131" t="str">
        <f>E7</f>
        <v xml:space="preserve">KANALIZÁCIA PRE OBEC KOKŠOV - BAKŠA--UČS  č.1</v>
      </c>
      <c r="F123" s="28"/>
      <c r="G123" s="28"/>
      <c r="H123" s="28"/>
      <c r="I123" s="34"/>
      <c r="J123" s="34"/>
      <c r="K123" s="34"/>
      <c r="L123" s="56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1" customFormat="1" ht="12" customHeight="1">
      <c r="B124" s="18"/>
      <c r="C124" s="28" t="s">
        <v>121</v>
      </c>
      <c r="L124" s="18"/>
    </row>
    <row r="125" s="1" customFormat="1" ht="16.5" customHeight="1">
      <c r="B125" s="18"/>
      <c r="E125" s="131" t="s">
        <v>1505</v>
      </c>
      <c r="F125" s="1"/>
      <c r="G125" s="1"/>
      <c r="H125" s="1"/>
      <c r="L125" s="18"/>
    </row>
    <row r="126" s="1" customFormat="1" ht="12" customHeight="1">
      <c r="B126" s="18"/>
      <c r="C126" s="28" t="s">
        <v>123</v>
      </c>
      <c r="L126" s="18"/>
    </row>
    <row r="127" s="2" customFormat="1" ht="16.5" customHeight="1">
      <c r="A127" s="34"/>
      <c r="B127" s="35"/>
      <c r="C127" s="34"/>
      <c r="D127" s="34"/>
      <c r="E127" s="138" t="s">
        <v>1506</v>
      </c>
      <c r="F127" s="34"/>
      <c r="G127" s="34"/>
      <c r="H127" s="34"/>
      <c r="I127" s="34"/>
      <c r="J127" s="34"/>
      <c r="K127" s="34"/>
      <c r="L127" s="56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2" customHeight="1">
      <c r="A128" s="34"/>
      <c r="B128" s="35"/>
      <c r="C128" s="28" t="s">
        <v>1507</v>
      </c>
      <c r="D128" s="34"/>
      <c r="E128" s="34"/>
      <c r="F128" s="34"/>
      <c r="G128" s="34"/>
      <c r="H128" s="34"/>
      <c r="I128" s="34"/>
      <c r="J128" s="34"/>
      <c r="K128" s="34"/>
      <c r="L128" s="56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16.5" customHeight="1">
      <c r="A129" s="34"/>
      <c r="B129" s="35"/>
      <c r="C129" s="34"/>
      <c r="D129" s="34"/>
      <c r="E129" s="68" t="str">
        <f>E13</f>
        <v>ps1-2 - ČS 2 - Elektročasť</v>
      </c>
      <c r="F129" s="34"/>
      <c r="G129" s="34"/>
      <c r="H129" s="34"/>
      <c r="I129" s="34"/>
      <c r="J129" s="34"/>
      <c r="K129" s="34"/>
      <c r="L129" s="56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6.96" customHeight="1">
      <c r="A130" s="34"/>
      <c r="B130" s="35"/>
      <c r="C130" s="34"/>
      <c r="D130" s="34"/>
      <c r="E130" s="34"/>
      <c r="F130" s="34"/>
      <c r="G130" s="34"/>
      <c r="H130" s="34"/>
      <c r="I130" s="34"/>
      <c r="J130" s="34"/>
      <c r="K130" s="34"/>
      <c r="L130" s="56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12" customHeight="1">
      <c r="A131" s="34"/>
      <c r="B131" s="35"/>
      <c r="C131" s="28" t="s">
        <v>20</v>
      </c>
      <c r="D131" s="34"/>
      <c r="E131" s="34"/>
      <c r="F131" s="23" t="str">
        <f>F16</f>
        <v>KOKŠOV BAKŠA</v>
      </c>
      <c r="G131" s="34"/>
      <c r="H131" s="34"/>
      <c r="I131" s="28" t="s">
        <v>22</v>
      </c>
      <c r="J131" s="70" t="str">
        <f>IF(J16="","",J16)</f>
        <v>27. 10. 2025</v>
      </c>
      <c r="K131" s="34"/>
      <c r="L131" s="56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6.96" customHeight="1">
      <c r="A132" s="34"/>
      <c r="B132" s="35"/>
      <c r="C132" s="34"/>
      <c r="D132" s="34"/>
      <c r="E132" s="34"/>
      <c r="F132" s="34"/>
      <c r="G132" s="34"/>
      <c r="H132" s="34"/>
      <c r="I132" s="34"/>
      <c r="J132" s="34"/>
      <c r="K132" s="34"/>
      <c r="L132" s="56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2" customFormat="1" ht="40.05" customHeight="1">
      <c r="A133" s="34"/>
      <c r="B133" s="35"/>
      <c r="C133" s="28" t="s">
        <v>24</v>
      </c>
      <c r="D133" s="34"/>
      <c r="E133" s="34"/>
      <c r="F133" s="23" t="str">
        <f>E19</f>
        <v>Obec KOKŠOV - BAKŠA_x0009_</v>
      </c>
      <c r="G133" s="34"/>
      <c r="H133" s="34"/>
      <c r="I133" s="28" t="s">
        <v>32</v>
      </c>
      <c r="J133" s="32" t="str">
        <f>E25</f>
        <v>MARS ELEKTRO,s.r.o.Košice_x0009__x0009_</v>
      </c>
      <c r="K133" s="34"/>
      <c r="L133" s="56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="2" customFormat="1" ht="15.15" customHeight="1">
      <c r="A134" s="34"/>
      <c r="B134" s="35"/>
      <c r="C134" s="28" t="s">
        <v>30</v>
      </c>
      <c r="D134" s="34"/>
      <c r="E134" s="34"/>
      <c r="F134" s="23" t="str">
        <f>IF(E22="","",E22)</f>
        <v>Vyplň údaj</v>
      </c>
      <c r="G134" s="34"/>
      <c r="H134" s="34"/>
      <c r="I134" s="28" t="s">
        <v>37</v>
      </c>
      <c r="J134" s="32" t="str">
        <f>E28</f>
        <v>Ing.Július Furmaník_x0009_</v>
      </c>
      <c r="K134" s="34"/>
      <c r="L134" s="56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</row>
    <row r="135" s="2" customFormat="1" ht="10.32" customHeight="1">
      <c r="A135" s="34"/>
      <c r="B135" s="35"/>
      <c r="C135" s="34"/>
      <c r="D135" s="34"/>
      <c r="E135" s="34"/>
      <c r="F135" s="34"/>
      <c r="G135" s="34"/>
      <c r="H135" s="34"/>
      <c r="I135" s="34"/>
      <c r="J135" s="34"/>
      <c r="K135" s="34"/>
      <c r="L135" s="56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</row>
    <row r="136" s="11" customFormat="1" ht="29.28" customHeight="1">
      <c r="A136" s="177"/>
      <c r="B136" s="178"/>
      <c r="C136" s="179" t="s">
        <v>153</v>
      </c>
      <c r="D136" s="180" t="s">
        <v>65</v>
      </c>
      <c r="E136" s="180" t="s">
        <v>61</v>
      </c>
      <c r="F136" s="180" t="s">
        <v>62</v>
      </c>
      <c r="G136" s="180" t="s">
        <v>154</v>
      </c>
      <c r="H136" s="180" t="s">
        <v>155</v>
      </c>
      <c r="I136" s="180" t="s">
        <v>156</v>
      </c>
      <c r="J136" s="181" t="s">
        <v>130</v>
      </c>
      <c r="K136" s="182" t="s">
        <v>157</v>
      </c>
      <c r="L136" s="183"/>
      <c r="M136" s="87" t="s">
        <v>1</v>
      </c>
      <c r="N136" s="88" t="s">
        <v>44</v>
      </c>
      <c r="O136" s="88" t="s">
        <v>158</v>
      </c>
      <c r="P136" s="88" t="s">
        <v>159</v>
      </c>
      <c r="Q136" s="88" t="s">
        <v>160</v>
      </c>
      <c r="R136" s="88" t="s">
        <v>161</v>
      </c>
      <c r="S136" s="88" t="s">
        <v>162</v>
      </c>
      <c r="T136" s="89" t="s">
        <v>163</v>
      </c>
      <c r="U136" s="177"/>
      <c r="V136" s="177"/>
      <c r="W136" s="177"/>
      <c r="X136" s="177"/>
      <c r="Y136" s="177"/>
      <c r="Z136" s="177"/>
      <c r="AA136" s="177"/>
      <c r="AB136" s="177"/>
      <c r="AC136" s="177"/>
      <c r="AD136" s="177"/>
      <c r="AE136" s="177"/>
    </row>
    <row r="137" s="2" customFormat="1" ht="22.8" customHeight="1">
      <c r="A137" s="34"/>
      <c r="B137" s="35"/>
      <c r="C137" s="94" t="s">
        <v>127</v>
      </c>
      <c r="D137" s="34"/>
      <c r="E137" s="34"/>
      <c r="F137" s="34"/>
      <c r="G137" s="34"/>
      <c r="H137" s="34"/>
      <c r="I137" s="34"/>
      <c r="J137" s="184">
        <f>BK137</f>
        <v>0</v>
      </c>
      <c r="K137" s="34"/>
      <c r="L137" s="35"/>
      <c r="M137" s="90"/>
      <c r="N137" s="74"/>
      <c r="O137" s="91"/>
      <c r="P137" s="185">
        <f>P138+P146+P158</f>
        <v>0</v>
      </c>
      <c r="Q137" s="91"/>
      <c r="R137" s="185">
        <f>R138+R146+R158</f>
        <v>0</v>
      </c>
      <c r="S137" s="91"/>
      <c r="T137" s="186">
        <f>T138+T146+T158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T137" s="15" t="s">
        <v>79</v>
      </c>
      <c r="AU137" s="15" t="s">
        <v>132</v>
      </c>
      <c r="BK137" s="187">
        <f>BK138+BK146+BK158</f>
        <v>0</v>
      </c>
    </row>
    <row r="138" s="12" customFormat="1" ht="25.92" customHeight="1">
      <c r="A138" s="12"/>
      <c r="B138" s="188"/>
      <c r="C138" s="12"/>
      <c r="D138" s="189" t="s">
        <v>79</v>
      </c>
      <c r="E138" s="190" t="s">
        <v>1553</v>
      </c>
      <c r="F138" s="190" t="s">
        <v>1554</v>
      </c>
      <c r="G138" s="12"/>
      <c r="H138" s="12"/>
      <c r="I138" s="191"/>
      <c r="J138" s="192">
        <f>BK138</f>
        <v>0</v>
      </c>
      <c r="K138" s="12"/>
      <c r="L138" s="188"/>
      <c r="M138" s="193"/>
      <c r="N138" s="194"/>
      <c r="O138" s="194"/>
      <c r="P138" s="195">
        <f>SUM(P139:P145)</f>
        <v>0</v>
      </c>
      <c r="Q138" s="194"/>
      <c r="R138" s="195">
        <f>SUM(R139:R145)</f>
        <v>0</v>
      </c>
      <c r="S138" s="194"/>
      <c r="T138" s="196">
        <f>SUM(T139:T145)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89" t="s">
        <v>87</v>
      </c>
      <c r="AT138" s="197" t="s">
        <v>79</v>
      </c>
      <c r="AU138" s="197" t="s">
        <v>80</v>
      </c>
      <c r="AY138" s="189" t="s">
        <v>166</v>
      </c>
      <c r="BK138" s="198">
        <f>SUM(BK139:BK145)</f>
        <v>0</v>
      </c>
    </row>
    <row r="139" s="2" customFormat="1" ht="24.15" customHeight="1">
      <c r="A139" s="34"/>
      <c r="B139" s="165"/>
      <c r="C139" s="201" t="s">
        <v>87</v>
      </c>
      <c r="D139" s="201" t="s">
        <v>168</v>
      </c>
      <c r="E139" s="202" t="s">
        <v>440</v>
      </c>
      <c r="F139" s="203" t="s">
        <v>441</v>
      </c>
      <c r="G139" s="204" t="s">
        <v>442</v>
      </c>
      <c r="H139" s="205">
        <v>2</v>
      </c>
      <c r="I139" s="206"/>
      <c r="J139" s="207">
        <f>ROUND(I139*H139,2)</f>
        <v>0</v>
      </c>
      <c r="K139" s="208"/>
      <c r="L139" s="35"/>
      <c r="M139" s="209" t="s">
        <v>1</v>
      </c>
      <c r="N139" s="210" t="s">
        <v>46</v>
      </c>
      <c r="O139" s="78"/>
      <c r="P139" s="211">
        <f>O139*H139</f>
        <v>0</v>
      </c>
      <c r="Q139" s="211">
        <v>0</v>
      </c>
      <c r="R139" s="211">
        <f>Q139*H139</f>
        <v>0</v>
      </c>
      <c r="S139" s="211">
        <v>0</v>
      </c>
      <c r="T139" s="21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13" t="s">
        <v>436</v>
      </c>
      <c r="AT139" s="213" t="s">
        <v>168</v>
      </c>
      <c r="AU139" s="213" t="s">
        <v>87</v>
      </c>
      <c r="AY139" s="15" t="s">
        <v>166</v>
      </c>
      <c r="BE139" s="214">
        <f>IF(N139="základná",J139,0)</f>
        <v>0</v>
      </c>
      <c r="BF139" s="214">
        <f>IF(N139="znížená",J139,0)</f>
        <v>0</v>
      </c>
      <c r="BG139" s="214">
        <f>IF(N139="zákl. prenesená",J139,0)</f>
        <v>0</v>
      </c>
      <c r="BH139" s="214">
        <f>IF(N139="zníž. prenesená",J139,0)</f>
        <v>0</v>
      </c>
      <c r="BI139" s="214">
        <f>IF(N139="nulová",J139,0)</f>
        <v>0</v>
      </c>
      <c r="BJ139" s="15" t="s">
        <v>93</v>
      </c>
      <c r="BK139" s="214">
        <f>ROUND(I139*H139,2)</f>
        <v>0</v>
      </c>
      <c r="BL139" s="15" t="s">
        <v>436</v>
      </c>
      <c r="BM139" s="213" t="s">
        <v>93</v>
      </c>
    </row>
    <row r="140" s="2" customFormat="1" ht="21.75" customHeight="1">
      <c r="A140" s="34"/>
      <c r="B140" s="165"/>
      <c r="C140" s="201" t="s">
        <v>93</v>
      </c>
      <c r="D140" s="201" t="s">
        <v>168</v>
      </c>
      <c r="E140" s="202" t="s">
        <v>1555</v>
      </c>
      <c r="F140" s="203" t="s">
        <v>1556</v>
      </c>
      <c r="G140" s="204" t="s">
        <v>284</v>
      </c>
      <c r="H140" s="205">
        <v>2</v>
      </c>
      <c r="I140" s="206"/>
      <c r="J140" s="207">
        <f>ROUND(I140*H140,2)</f>
        <v>0</v>
      </c>
      <c r="K140" s="208"/>
      <c r="L140" s="35"/>
      <c r="M140" s="209" t="s">
        <v>1</v>
      </c>
      <c r="N140" s="210" t="s">
        <v>46</v>
      </c>
      <c r="O140" s="78"/>
      <c r="P140" s="211">
        <f>O140*H140</f>
        <v>0</v>
      </c>
      <c r="Q140" s="211">
        <v>0</v>
      </c>
      <c r="R140" s="211">
        <f>Q140*H140</f>
        <v>0</v>
      </c>
      <c r="S140" s="211">
        <v>0</v>
      </c>
      <c r="T140" s="21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3" t="s">
        <v>436</v>
      </c>
      <c r="AT140" s="213" t="s">
        <v>168</v>
      </c>
      <c r="AU140" s="213" t="s">
        <v>87</v>
      </c>
      <c r="AY140" s="15" t="s">
        <v>166</v>
      </c>
      <c r="BE140" s="214">
        <f>IF(N140="základná",J140,0)</f>
        <v>0</v>
      </c>
      <c r="BF140" s="214">
        <f>IF(N140="znížená",J140,0)</f>
        <v>0</v>
      </c>
      <c r="BG140" s="214">
        <f>IF(N140="zákl. prenesená",J140,0)</f>
        <v>0</v>
      </c>
      <c r="BH140" s="214">
        <f>IF(N140="zníž. prenesená",J140,0)</f>
        <v>0</v>
      </c>
      <c r="BI140" s="214">
        <f>IF(N140="nulová",J140,0)</f>
        <v>0</v>
      </c>
      <c r="BJ140" s="15" t="s">
        <v>93</v>
      </c>
      <c r="BK140" s="214">
        <f>ROUND(I140*H140,2)</f>
        <v>0</v>
      </c>
      <c r="BL140" s="15" t="s">
        <v>436</v>
      </c>
      <c r="BM140" s="213" t="s">
        <v>172</v>
      </c>
    </row>
    <row r="141" s="2" customFormat="1" ht="16.5" customHeight="1">
      <c r="A141" s="34"/>
      <c r="B141" s="165"/>
      <c r="C141" s="215" t="s">
        <v>112</v>
      </c>
      <c r="D141" s="215" t="s">
        <v>259</v>
      </c>
      <c r="E141" s="216" t="s">
        <v>1557</v>
      </c>
      <c r="F141" s="217" t="s">
        <v>1558</v>
      </c>
      <c r="G141" s="218" t="s">
        <v>284</v>
      </c>
      <c r="H141" s="219">
        <v>2</v>
      </c>
      <c r="I141" s="220"/>
      <c r="J141" s="221">
        <f>ROUND(I141*H141,2)</f>
        <v>0</v>
      </c>
      <c r="K141" s="222"/>
      <c r="L141" s="223"/>
      <c r="M141" s="224" t="s">
        <v>1</v>
      </c>
      <c r="N141" s="225" t="s">
        <v>46</v>
      </c>
      <c r="O141" s="78"/>
      <c r="P141" s="211">
        <f>O141*H141</f>
        <v>0</v>
      </c>
      <c r="Q141" s="211">
        <v>0</v>
      </c>
      <c r="R141" s="211">
        <f>Q141*H141</f>
        <v>0</v>
      </c>
      <c r="S141" s="211">
        <v>0</v>
      </c>
      <c r="T141" s="21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13" t="s">
        <v>439</v>
      </c>
      <c r="AT141" s="213" t="s">
        <v>259</v>
      </c>
      <c r="AU141" s="213" t="s">
        <v>87</v>
      </c>
      <c r="AY141" s="15" t="s">
        <v>166</v>
      </c>
      <c r="BE141" s="214">
        <f>IF(N141="základná",J141,0)</f>
        <v>0</v>
      </c>
      <c r="BF141" s="214">
        <f>IF(N141="znížená",J141,0)</f>
        <v>0</v>
      </c>
      <c r="BG141" s="214">
        <f>IF(N141="zákl. prenesená",J141,0)</f>
        <v>0</v>
      </c>
      <c r="BH141" s="214">
        <f>IF(N141="zníž. prenesená",J141,0)</f>
        <v>0</v>
      </c>
      <c r="BI141" s="214">
        <f>IF(N141="nulová",J141,0)</f>
        <v>0</v>
      </c>
      <c r="BJ141" s="15" t="s">
        <v>93</v>
      </c>
      <c r="BK141" s="214">
        <f>ROUND(I141*H141,2)</f>
        <v>0</v>
      </c>
      <c r="BL141" s="15" t="s">
        <v>436</v>
      </c>
      <c r="BM141" s="213" t="s">
        <v>188</v>
      </c>
    </row>
    <row r="142" s="2" customFormat="1" ht="24.15" customHeight="1">
      <c r="A142" s="34"/>
      <c r="B142" s="165"/>
      <c r="C142" s="201" t="s">
        <v>172</v>
      </c>
      <c r="D142" s="201" t="s">
        <v>168</v>
      </c>
      <c r="E142" s="202" t="s">
        <v>447</v>
      </c>
      <c r="F142" s="203" t="s">
        <v>448</v>
      </c>
      <c r="G142" s="204" t="s">
        <v>284</v>
      </c>
      <c r="H142" s="205">
        <v>2</v>
      </c>
      <c r="I142" s="206"/>
      <c r="J142" s="207">
        <f>ROUND(I142*H142,2)</f>
        <v>0</v>
      </c>
      <c r="K142" s="208"/>
      <c r="L142" s="35"/>
      <c r="M142" s="209" t="s">
        <v>1</v>
      </c>
      <c r="N142" s="210" t="s">
        <v>46</v>
      </c>
      <c r="O142" s="78"/>
      <c r="P142" s="211">
        <f>O142*H142</f>
        <v>0</v>
      </c>
      <c r="Q142" s="211">
        <v>0</v>
      </c>
      <c r="R142" s="211">
        <f>Q142*H142</f>
        <v>0</v>
      </c>
      <c r="S142" s="211">
        <v>0</v>
      </c>
      <c r="T142" s="21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3" t="s">
        <v>436</v>
      </c>
      <c r="AT142" s="213" t="s">
        <v>168</v>
      </c>
      <c r="AU142" s="213" t="s">
        <v>87</v>
      </c>
      <c r="AY142" s="15" t="s">
        <v>166</v>
      </c>
      <c r="BE142" s="214">
        <f>IF(N142="základná",J142,0)</f>
        <v>0</v>
      </c>
      <c r="BF142" s="214">
        <f>IF(N142="znížená",J142,0)</f>
        <v>0</v>
      </c>
      <c r="BG142" s="214">
        <f>IF(N142="zákl. prenesená",J142,0)</f>
        <v>0</v>
      </c>
      <c r="BH142" s="214">
        <f>IF(N142="zníž. prenesená",J142,0)</f>
        <v>0</v>
      </c>
      <c r="BI142" s="214">
        <f>IF(N142="nulová",J142,0)</f>
        <v>0</v>
      </c>
      <c r="BJ142" s="15" t="s">
        <v>93</v>
      </c>
      <c r="BK142" s="214">
        <f>ROUND(I142*H142,2)</f>
        <v>0</v>
      </c>
      <c r="BL142" s="15" t="s">
        <v>436</v>
      </c>
      <c r="BM142" s="213" t="s">
        <v>197</v>
      </c>
    </row>
    <row r="143" s="2" customFormat="1" ht="24.15" customHeight="1">
      <c r="A143" s="34"/>
      <c r="B143" s="165"/>
      <c r="C143" s="215" t="s">
        <v>184</v>
      </c>
      <c r="D143" s="215" t="s">
        <v>259</v>
      </c>
      <c r="E143" s="216" t="s">
        <v>449</v>
      </c>
      <c r="F143" s="217" t="s">
        <v>450</v>
      </c>
      <c r="G143" s="218" t="s">
        <v>262</v>
      </c>
      <c r="H143" s="219">
        <v>1.3</v>
      </c>
      <c r="I143" s="220"/>
      <c r="J143" s="221">
        <f>ROUND(I143*H143,2)</f>
        <v>0</v>
      </c>
      <c r="K143" s="222"/>
      <c r="L143" s="223"/>
      <c r="M143" s="224" t="s">
        <v>1</v>
      </c>
      <c r="N143" s="225" t="s">
        <v>46</v>
      </c>
      <c r="O143" s="78"/>
      <c r="P143" s="211">
        <f>O143*H143</f>
        <v>0</v>
      </c>
      <c r="Q143" s="211">
        <v>0</v>
      </c>
      <c r="R143" s="211">
        <f>Q143*H143</f>
        <v>0</v>
      </c>
      <c r="S143" s="211">
        <v>0</v>
      </c>
      <c r="T143" s="21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13" t="s">
        <v>439</v>
      </c>
      <c r="AT143" s="213" t="s">
        <v>259</v>
      </c>
      <c r="AU143" s="213" t="s">
        <v>87</v>
      </c>
      <c r="AY143" s="15" t="s">
        <v>166</v>
      </c>
      <c r="BE143" s="214">
        <f>IF(N143="základná",J143,0)</f>
        <v>0</v>
      </c>
      <c r="BF143" s="214">
        <f>IF(N143="znížená",J143,0)</f>
        <v>0</v>
      </c>
      <c r="BG143" s="214">
        <f>IF(N143="zákl. prenesená",J143,0)</f>
        <v>0</v>
      </c>
      <c r="BH143" s="214">
        <f>IF(N143="zníž. prenesená",J143,0)</f>
        <v>0</v>
      </c>
      <c r="BI143" s="214">
        <f>IF(N143="nulová",J143,0)</f>
        <v>0</v>
      </c>
      <c r="BJ143" s="15" t="s">
        <v>93</v>
      </c>
      <c r="BK143" s="214">
        <f>ROUND(I143*H143,2)</f>
        <v>0</v>
      </c>
      <c r="BL143" s="15" t="s">
        <v>436</v>
      </c>
      <c r="BM143" s="213" t="s">
        <v>207</v>
      </c>
    </row>
    <row r="144" s="2" customFormat="1" ht="24.15" customHeight="1">
      <c r="A144" s="34"/>
      <c r="B144" s="165"/>
      <c r="C144" s="201" t="s">
        <v>188</v>
      </c>
      <c r="D144" s="201" t="s">
        <v>168</v>
      </c>
      <c r="E144" s="202" t="s">
        <v>455</v>
      </c>
      <c r="F144" s="203" t="s">
        <v>456</v>
      </c>
      <c r="G144" s="204" t="s">
        <v>442</v>
      </c>
      <c r="H144" s="205">
        <v>1</v>
      </c>
      <c r="I144" s="206"/>
      <c r="J144" s="207">
        <f>ROUND(I144*H144,2)</f>
        <v>0</v>
      </c>
      <c r="K144" s="208"/>
      <c r="L144" s="35"/>
      <c r="M144" s="209" t="s">
        <v>1</v>
      </c>
      <c r="N144" s="210" t="s">
        <v>46</v>
      </c>
      <c r="O144" s="78"/>
      <c r="P144" s="211">
        <f>O144*H144</f>
        <v>0</v>
      </c>
      <c r="Q144" s="211">
        <v>0</v>
      </c>
      <c r="R144" s="211">
        <f>Q144*H144</f>
        <v>0</v>
      </c>
      <c r="S144" s="211">
        <v>0</v>
      </c>
      <c r="T144" s="21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3" t="s">
        <v>436</v>
      </c>
      <c r="AT144" s="213" t="s">
        <v>168</v>
      </c>
      <c r="AU144" s="213" t="s">
        <v>87</v>
      </c>
      <c r="AY144" s="15" t="s">
        <v>166</v>
      </c>
      <c r="BE144" s="214">
        <f>IF(N144="základná",J144,0)</f>
        <v>0</v>
      </c>
      <c r="BF144" s="214">
        <f>IF(N144="znížená",J144,0)</f>
        <v>0</v>
      </c>
      <c r="BG144" s="214">
        <f>IF(N144="zákl. prenesená",J144,0)</f>
        <v>0</v>
      </c>
      <c r="BH144" s="214">
        <f>IF(N144="zníž. prenesená",J144,0)</f>
        <v>0</v>
      </c>
      <c r="BI144" s="214">
        <f>IF(N144="nulová",J144,0)</f>
        <v>0</v>
      </c>
      <c r="BJ144" s="15" t="s">
        <v>93</v>
      </c>
      <c r="BK144" s="214">
        <f>ROUND(I144*H144,2)</f>
        <v>0</v>
      </c>
      <c r="BL144" s="15" t="s">
        <v>436</v>
      </c>
      <c r="BM144" s="213" t="s">
        <v>215</v>
      </c>
    </row>
    <row r="145" s="2" customFormat="1" ht="33" customHeight="1">
      <c r="A145" s="34"/>
      <c r="B145" s="165"/>
      <c r="C145" s="215" t="s">
        <v>192</v>
      </c>
      <c r="D145" s="215" t="s">
        <v>259</v>
      </c>
      <c r="E145" s="216" t="s">
        <v>457</v>
      </c>
      <c r="F145" s="217" t="s">
        <v>458</v>
      </c>
      <c r="G145" s="218" t="s">
        <v>442</v>
      </c>
      <c r="H145" s="219">
        <v>1</v>
      </c>
      <c r="I145" s="220"/>
      <c r="J145" s="221">
        <f>ROUND(I145*H145,2)</f>
        <v>0</v>
      </c>
      <c r="K145" s="222"/>
      <c r="L145" s="223"/>
      <c r="M145" s="224" t="s">
        <v>1</v>
      </c>
      <c r="N145" s="225" t="s">
        <v>46</v>
      </c>
      <c r="O145" s="78"/>
      <c r="P145" s="211">
        <f>O145*H145</f>
        <v>0</v>
      </c>
      <c r="Q145" s="211">
        <v>0</v>
      </c>
      <c r="R145" s="211">
        <f>Q145*H145</f>
        <v>0</v>
      </c>
      <c r="S145" s="211">
        <v>0</v>
      </c>
      <c r="T145" s="21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13" t="s">
        <v>439</v>
      </c>
      <c r="AT145" s="213" t="s">
        <v>259</v>
      </c>
      <c r="AU145" s="213" t="s">
        <v>87</v>
      </c>
      <c r="AY145" s="15" t="s">
        <v>166</v>
      </c>
      <c r="BE145" s="214">
        <f>IF(N145="základná",J145,0)</f>
        <v>0</v>
      </c>
      <c r="BF145" s="214">
        <f>IF(N145="znížená",J145,0)</f>
        <v>0</v>
      </c>
      <c r="BG145" s="214">
        <f>IF(N145="zákl. prenesená",J145,0)</f>
        <v>0</v>
      </c>
      <c r="BH145" s="214">
        <f>IF(N145="zníž. prenesená",J145,0)</f>
        <v>0</v>
      </c>
      <c r="BI145" s="214">
        <f>IF(N145="nulová",J145,0)</f>
        <v>0</v>
      </c>
      <c r="BJ145" s="15" t="s">
        <v>93</v>
      </c>
      <c r="BK145" s="214">
        <f>ROUND(I145*H145,2)</f>
        <v>0</v>
      </c>
      <c r="BL145" s="15" t="s">
        <v>436</v>
      </c>
      <c r="BM145" s="213" t="s">
        <v>223</v>
      </c>
    </row>
    <row r="146" s="12" customFormat="1" ht="25.92" customHeight="1">
      <c r="A146" s="12"/>
      <c r="B146" s="188"/>
      <c r="C146" s="12"/>
      <c r="D146" s="189" t="s">
        <v>79</v>
      </c>
      <c r="E146" s="190" t="s">
        <v>1559</v>
      </c>
      <c r="F146" s="190" t="s">
        <v>1560</v>
      </c>
      <c r="G146" s="12"/>
      <c r="H146" s="12"/>
      <c r="I146" s="191"/>
      <c r="J146" s="192">
        <f>BK146</f>
        <v>0</v>
      </c>
      <c r="K146" s="12"/>
      <c r="L146" s="188"/>
      <c r="M146" s="193"/>
      <c r="N146" s="194"/>
      <c r="O146" s="194"/>
      <c r="P146" s="195">
        <f>SUM(P147:P157)</f>
        <v>0</v>
      </c>
      <c r="Q146" s="194"/>
      <c r="R146" s="195">
        <f>SUM(R147:R157)</f>
        <v>0</v>
      </c>
      <c r="S146" s="194"/>
      <c r="T146" s="196">
        <f>SUM(T147:T157)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189" t="s">
        <v>87</v>
      </c>
      <c r="AT146" s="197" t="s">
        <v>79</v>
      </c>
      <c r="AU146" s="197" t="s">
        <v>80</v>
      </c>
      <c r="AY146" s="189" t="s">
        <v>166</v>
      </c>
      <c r="BK146" s="198">
        <f>SUM(BK147:BK157)</f>
        <v>0</v>
      </c>
    </row>
    <row r="147" s="2" customFormat="1" ht="16.5" customHeight="1">
      <c r="A147" s="34"/>
      <c r="B147" s="165"/>
      <c r="C147" s="215" t="s">
        <v>197</v>
      </c>
      <c r="D147" s="215" t="s">
        <v>259</v>
      </c>
      <c r="E147" s="216" t="s">
        <v>1561</v>
      </c>
      <c r="F147" s="217" t="s">
        <v>1562</v>
      </c>
      <c r="G147" s="218" t="s">
        <v>442</v>
      </c>
      <c r="H147" s="219">
        <v>1</v>
      </c>
      <c r="I147" s="220"/>
      <c r="J147" s="221">
        <f>ROUND(I147*H147,2)</f>
        <v>0</v>
      </c>
      <c r="K147" s="222"/>
      <c r="L147" s="223"/>
      <c r="M147" s="224" t="s">
        <v>1</v>
      </c>
      <c r="N147" s="225" t="s">
        <v>46</v>
      </c>
      <c r="O147" s="78"/>
      <c r="P147" s="211">
        <f>O147*H147</f>
        <v>0</v>
      </c>
      <c r="Q147" s="211">
        <v>0</v>
      </c>
      <c r="R147" s="211">
        <f>Q147*H147</f>
        <v>0</v>
      </c>
      <c r="S147" s="211">
        <v>0</v>
      </c>
      <c r="T147" s="21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13" t="s">
        <v>556</v>
      </c>
      <c r="AT147" s="213" t="s">
        <v>259</v>
      </c>
      <c r="AU147" s="213" t="s">
        <v>87</v>
      </c>
      <c r="AY147" s="15" t="s">
        <v>166</v>
      </c>
      <c r="BE147" s="214">
        <f>IF(N147="základná",J147,0)</f>
        <v>0</v>
      </c>
      <c r="BF147" s="214">
        <f>IF(N147="znížená",J147,0)</f>
        <v>0</v>
      </c>
      <c r="BG147" s="214">
        <f>IF(N147="zákl. prenesená",J147,0)</f>
        <v>0</v>
      </c>
      <c r="BH147" s="214">
        <f>IF(N147="zníž. prenesená",J147,0)</f>
        <v>0</v>
      </c>
      <c r="BI147" s="214">
        <f>IF(N147="nulová",J147,0)</f>
        <v>0</v>
      </c>
      <c r="BJ147" s="15" t="s">
        <v>93</v>
      </c>
      <c r="BK147" s="214">
        <f>ROUND(I147*H147,2)</f>
        <v>0</v>
      </c>
      <c r="BL147" s="15" t="s">
        <v>556</v>
      </c>
      <c r="BM147" s="213" t="s">
        <v>231</v>
      </c>
    </row>
    <row r="148" s="2" customFormat="1" ht="21.75" customHeight="1">
      <c r="A148" s="34"/>
      <c r="B148" s="165"/>
      <c r="C148" s="215" t="s">
        <v>202</v>
      </c>
      <c r="D148" s="215" t="s">
        <v>259</v>
      </c>
      <c r="E148" s="216" t="s">
        <v>1563</v>
      </c>
      <c r="F148" s="217" t="s">
        <v>1564</v>
      </c>
      <c r="G148" s="218" t="s">
        <v>442</v>
      </c>
      <c r="H148" s="219">
        <v>1</v>
      </c>
      <c r="I148" s="220"/>
      <c r="J148" s="221">
        <f>ROUND(I148*H148,2)</f>
        <v>0</v>
      </c>
      <c r="K148" s="222"/>
      <c r="L148" s="223"/>
      <c r="M148" s="224" t="s">
        <v>1</v>
      </c>
      <c r="N148" s="225" t="s">
        <v>46</v>
      </c>
      <c r="O148" s="78"/>
      <c r="P148" s="211">
        <f>O148*H148</f>
        <v>0</v>
      </c>
      <c r="Q148" s="211">
        <v>0</v>
      </c>
      <c r="R148" s="211">
        <f>Q148*H148</f>
        <v>0</v>
      </c>
      <c r="S148" s="211">
        <v>0</v>
      </c>
      <c r="T148" s="212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3" t="s">
        <v>556</v>
      </c>
      <c r="AT148" s="213" t="s">
        <v>259</v>
      </c>
      <c r="AU148" s="213" t="s">
        <v>87</v>
      </c>
      <c r="AY148" s="15" t="s">
        <v>166</v>
      </c>
      <c r="BE148" s="214">
        <f>IF(N148="základná",J148,0)</f>
        <v>0</v>
      </c>
      <c r="BF148" s="214">
        <f>IF(N148="znížená",J148,0)</f>
        <v>0</v>
      </c>
      <c r="BG148" s="214">
        <f>IF(N148="zákl. prenesená",J148,0)</f>
        <v>0</v>
      </c>
      <c r="BH148" s="214">
        <f>IF(N148="zníž. prenesená",J148,0)</f>
        <v>0</v>
      </c>
      <c r="BI148" s="214">
        <f>IF(N148="nulová",J148,0)</f>
        <v>0</v>
      </c>
      <c r="BJ148" s="15" t="s">
        <v>93</v>
      </c>
      <c r="BK148" s="214">
        <f>ROUND(I148*H148,2)</f>
        <v>0</v>
      </c>
      <c r="BL148" s="15" t="s">
        <v>556</v>
      </c>
      <c r="BM148" s="213" t="s">
        <v>239</v>
      </c>
    </row>
    <row r="149" s="2" customFormat="1" ht="24.15" customHeight="1">
      <c r="A149" s="34"/>
      <c r="B149" s="165"/>
      <c r="C149" s="215" t="s">
        <v>207</v>
      </c>
      <c r="D149" s="215" t="s">
        <v>259</v>
      </c>
      <c r="E149" s="216" t="s">
        <v>1565</v>
      </c>
      <c r="F149" s="217" t="s">
        <v>1566</v>
      </c>
      <c r="G149" s="218" t="s">
        <v>442</v>
      </c>
      <c r="H149" s="219">
        <v>1</v>
      </c>
      <c r="I149" s="220"/>
      <c r="J149" s="221">
        <f>ROUND(I149*H149,2)</f>
        <v>0</v>
      </c>
      <c r="K149" s="222"/>
      <c r="L149" s="223"/>
      <c r="M149" s="224" t="s">
        <v>1</v>
      </c>
      <c r="N149" s="225" t="s">
        <v>46</v>
      </c>
      <c r="O149" s="78"/>
      <c r="P149" s="211">
        <f>O149*H149</f>
        <v>0</v>
      </c>
      <c r="Q149" s="211">
        <v>0</v>
      </c>
      <c r="R149" s="211">
        <f>Q149*H149</f>
        <v>0</v>
      </c>
      <c r="S149" s="211">
        <v>0</v>
      </c>
      <c r="T149" s="212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3" t="s">
        <v>556</v>
      </c>
      <c r="AT149" s="213" t="s">
        <v>259</v>
      </c>
      <c r="AU149" s="213" t="s">
        <v>87</v>
      </c>
      <c r="AY149" s="15" t="s">
        <v>166</v>
      </c>
      <c r="BE149" s="214">
        <f>IF(N149="základná",J149,0)</f>
        <v>0</v>
      </c>
      <c r="BF149" s="214">
        <f>IF(N149="znížená",J149,0)</f>
        <v>0</v>
      </c>
      <c r="BG149" s="214">
        <f>IF(N149="zákl. prenesená",J149,0)</f>
        <v>0</v>
      </c>
      <c r="BH149" s="214">
        <f>IF(N149="zníž. prenesená",J149,0)</f>
        <v>0</v>
      </c>
      <c r="BI149" s="214">
        <f>IF(N149="nulová",J149,0)</f>
        <v>0</v>
      </c>
      <c r="BJ149" s="15" t="s">
        <v>93</v>
      </c>
      <c r="BK149" s="214">
        <f>ROUND(I149*H149,2)</f>
        <v>0</v>
      </c>
      <c r="BL149" s="15" t="s">
        <v>556</v>
      </c>
      <c r="BM149" s="213" t="s">
        <v>247</v>
      </c>
    </row>
    <row r="150" s="2" customFormat="1" ht="24.15" customHeight="1">
      <c r="A150" s="34"/>
      <c r="B150" s="165"/>
      <c r="C150" s="215" t="s">
        <v>211</v>
      </c>
      <c r="D150" s="215" t="s">
        <v>259</v>
      </c>
      <c r="E150" s="216" t="s">
        <v>1567</v>
      </c>
      <c r="F150" s="217" t="s">
        <v>1568</v>
      </c>
      <c r="G150" s="218" t="s">
        <v>442</v>
      </c>
      <c r="H150" s="219">
        <v>1</v>
      </c>
      <c r="I150" s="220"/>
      <c r="J150" s="221">
        <f>ROUND(I150*H150,2)</f>
        <v>0</v>
      </c>
      <c r="K150" s="222"/>
      <c r="L150" s="223"/>
      <c r="M150" s="224" t="s">
        <v>1</v>
      </c>
      <c r="N150" s="225" t="s">
        <v>46</v>
      </c>
      <c r="O150" s="78"/>
      <c r="P150" s="211">
        <f>O150*H150</f>
        <v>0</v>
      </c>
      <c r="Q150" s="211">
        <v>0</v>
      </c>
      <c r="R150" s="211">
        <f>Q150*H150</f>
        <v>0</v>
      </c>
      <c r="S150" s="211">
        <v>0</v>
      </c>
      <c r="T150" s="21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3" t="s">
        <v>556</v>
      </c>
      <c r="AT150" s="213" t="s">
        <v>259</v>
      </c>
      <c r="AU150" s="213" t="s">
        <v>87</v>
      </c>
      <c r="AY150" s="15" t="s">
        <v>166</v>
      </c>
      <c r="BE150" s="214">
        <f>IF(N150="základná",J150,0)</f>
        <v>0</v>
      </c>
      <c r="BF150" s="214">
        <f>IF(N150="znížená",J150,0)</f>
        <v>0</v>
      </c>
      <c r="BG150" s="214">
        <f>IF(N150="zákl. prenesená",J150,0)</f>
        <v>0</v>
      </c>
      <c r="BH150" s="214">
        <f>IF(N150="zníž. prenesená",J150,0)</f>
        <v>0</v>
      </c>
      <c r="BI150" s="214">
        <f>IF(N150="nulová",J150,0)</f>
        <v>0</v>
      </c>
      <c r="BJ150" s="15" t="s">
        <v>93</v>
      </c>
      <c r="BK150" s="214">
        <f>ROUND(I150*H150,2)</f>
        <v>0</v>
      </c>
      <c r="BL150" s="15" t="s">
        <v>556</v>
      </c>
      <c r="BM150" s="213" t="s">
        <v>255</v>
      </c>
    </row>
    <row r="151" s="2" customFormat="1" ht="24.15" customHeight="1">
      <c r="A151" s="34"/>
      <c r="B151" s="165"/>
      <c r="C151" s="215" t="s">
        <v>215</v>
      </c>
      <c r="D151" s="215" t="s">
        <v>259</v>
      </c>
      <c r="E151" s="216" t="s">
        <v>1569</v>
      </c>
      <c r="F151" s="217" t="s">
        <v>1570</v>
      </c>
      <c r="G151" s="218" t="s">
        <v>442</v>
      </c>
      <c r="H151" s="219">
        <v>1</v>
      </c>
      <c r="I151" s="220"/>
      <c r="J151" s="221">
        <f>ROUND(I151*H151,2)</f>
        <v>0</v>
      </c>
      <c r="K151" s="222"/>
      <c r="L151" s="223"/>
      <c r="M151" s="224" t="s">
        <v>1</v>
      </c>
      <c r="N151" s="225" t="s">
        <v>46</v>
      </c>
      <c r="O151" s="78"/>
      <c r="P151" s="211">
        <f>O151*H151</f>
        <v>0</v>
      </c>
      <c r="Q151" s="211">
        <v>0</v>
      </c>
      <c r="R151" s="211">
        <f>Q151*H151</f>
        <v>0</v>
      </c>
      <c r="S151" s="211">
        <v>0</v>
      </c>
      <c r="T151" s="212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3" t="s">
        <v>556</v>
      </c>
      <c r="AT151" s="213" t="s">
        <v>259</v>
      </c>
      <c r="AU151" s="213" t="s">
        <v>87</v>
      </c>
      <c r="AY151" s="15" t="s">
        <v>166</v>
      </c>
      <c r="BE151" s="214">
        <f>IF(N151="základná",J151,0)</f>
        <v>0</v>
      </c>
      <c r="BF151" s="214">
        <f>IF(N151="znížená",J151,0)</f>
        <v>0</v>
      </c>
      <c r="BG151" s="214">
        <f>IF(N151="zákl. prenesená",J151,0)</f>
        <v>0</v>
      </c>
      <c r="BH151" s="214">
        <f>IF(N151="zníž. prenesená",J151,0)</f>
        <v>0</v>
      </c>
      <c r="BI151" s="214">
        <f>IF(N151="nulová",J151,0)</f>
        <v>0</v>
      </c>
      <c r="BJ151" s="15" t="s">
        <v>93</v>
      </c>
      <c r="BK151" s="214">
        <f>ROUND(I151*H151,2)</f>
        <v>0</v>
      </c>
      <c r="BL151" s="15" t="s">
        <v>556</v>
      </c>
      <c r="BM151" s="213" t="s">
        <v>264</v>
      </c>
    </row>
    <row r="152" s="2" customFormat="1" ht="16.5" customHeight="1">
      <c r="A152" s="34"/>
      <c r="B152" s="165"/>
      <c r="C152" s="215" t="s">
        <v>219</v>
      </c>
      <c r="D152" s="215" t="s">
        <v>259</v>
      </c>
      <c r="E152" s="216" t="s">
        <v>1571</v>
      </c>
      <c r="F152" s="217" t="s">
        <v>1572</v>
      </c>
      <c r="G152" s="218" t="s">
        <v>442</v>
      </c>
      <c r="H152" s="219">
        <v>1</v>
      </c>
      <c r="I152" s="220"/>
      <c r="J152" s="221">
        <f>ROUND(I152*H152,2)</f>
        <v>0</v>
      </c>
      <c r="K152" s="222"/>
      <c r="L152" s="223"/>
      <c r="M152" s="224" t="s">
        <v>1</v>
      </c>
      <c r="N152" s="225" t="s">
        <v>46</v>
      </c>
      <c r="O152" s="78"/>
      <c r="P152" s="211">
        <f>O152*H152</f>
        <v>0</v>
      </c>
      <c r="Q152" s="211">
        <v>0</v>
      </c>
      <c r="R152" s="211">
        <f>Q152*H152</f>
        <v>0</v>
      </c>
      <c r="S152" s="211">
        <v>0</v>
      </c>
      <c r="T152" s="212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3" t="s">
        <v>556</v>
      </c>
      <c r="AT152" s="213" t="s">
        <v>259</v>
      </c>
      <c r="AU152" s="213" t="s">
        <v>87</v>
      </c>
      <c r="AY152" s="15" t="s">
        <v>166</v>
      </c>
      <c r="BE152" s="214">
        <f>IF(N152="základná",J152,0)</f>
        <v>0</v>
      </c>
      <c r="BF152" s="214">
        <f>IF(N152="znížená",J152,0)</f>
        <v>0</v>
      </c>
      <c r="BG152" s="214">
        <f>IF(N152="zákl. prenesená",J152,0)</f>
        <v>0</v>
      </c>
      <c r="BH152" s="214">
        <f>IF(N152="zníž. prenesená",J152,0)</f>
        <v>0</v>
      </c>
      <c r="BI152" s="214">
        <f>IF(N152="nulová",J152,0)</f>
        <v>0</v>
      </c>
      <c r="BJ152" s="15" t="s">
        <v>93</v>
      </c>
      <c r="BK152" s="214">
        <f>ROUND(I152*H152,2)</f>
        <v>0</v>
      </c>
      <c r="BL152" s="15" t="s">
        <v>556</v>
      </c>
      <c r="BM152" s="213" t="s">
        <v>272</v>
      </c>
    </row>
    <row r="153" s="2" customFormat="1" ht="37.8" customHeight="1">
      <c r="A153" s="34"/>
      <c r="B153" s="165"/>
      <c r="C153" s="215" t="s">
        <v>223</v>
      </c>
      <c r="D153" s="215" t="s">
        <v>259</v>
      </c>
      <c r="E153" s="216" t="s">
        <v>1573</v>
      </c>
      <c r="F153" s="217" t="s">
        <v>1574</v>
      </c>
      <c r="G153" s="218" t="s">
        <v>442</v>
      </c>
      <c r="H153" s="219">
        <v>1</v>
      </c>
      <c r="I153" s="220"/>
      <c r="J153" s="221">
        <f>ROUND(I153*H153,2)</f>
        <v>0</v>
      </c>
      <c r="K153" s="222"/>
      <c r="L153" s="223"/>
      <c r="M153" s="224" t="s">
        <v>1</v>
      </c>
      <c r="N153" s="225" t="s">
        <v>46</v>
      </c>
      <c r="O153" s="78"/>
      <c r="P153" s="211">
        <f>O153*H153</f>
        <v>0</v>
      </c>
      <c r="Q153" s="211">
        <v>0</v>
      </c>
      <c r="R153" s="211">
        <f>Q153*H153</f>
        <v>0</v>
      </c>
      <c r="S153" s="211">
        <v>0</v>
      </c>
      <c r="T153" s="21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3" t="s">
        <v>556</v>
      </c>
      <c r="AT153" s="213" t="s">
        <v>259</v>
      </c>
      <c r="AU153" s="213" t="s">
        <v>87</v>
      </c>
      <c r="AY153" s="15" t="s">
        <v>166</v>
      </c>
      <c r="BE153" s="214">
        <f>IF(N153="základná",J153,0)</f>
        <v>0</v>
      </c>
      <c r="BF153" s="214">
        <f>IF(N153="znížená",J153,0)</f>
        <v>0</v>
      </c>
      <c r="BG153" s="214">
        <f>IF(N153="zákl. prenesená",J153,0)</f>
        <v>0</v>
      </c>
      <c r="BH153" s="214">
        <f>IF(N153="zníž. prenesená",J153,0)</f>
        <v>0</v>
      </c>
      <c r="BI153" s="214">
        <f>IF(N153="nulová",J153,0)</f>
        <v>0</v>
      </c>
      <c r="BJ153" s="15" t="s">
        <v>93</v>
      </c>
      <c r="BK153" s="214">
        <f>ROUND(I153*H153,2)</f>
        <v>0</v>
      </c>
      <c r="BL153" s="15" t="s">
        <v>556</v>
      </c>
      <c r="BM153" s="213" t="s">
        <v>281</v>
      </c>
    </row>
    <row r="154" s="2" customFormat="1" ht="33" customHeight="1">
      <c r="A154" s="34"/>
      <c r="B154" s="165"/>
      <c r="C154" s="215" t="s">
        <v>227</v>
      </c>
      <c r="D154" s="215" t="s">
        <v>259</v>
      </c>
      <c r="E154" s="216" t="s">
        <v>1575</v>
      </c>
      <c r="F154" s="217" t="s">
        <v>1576</v>
      </c>
      <c r="G154" s="218" t="s">
        <v>442</v>
      </c>
      <c r="H154" s="219">
        <v>1</v>
      </c>
      <c r="I154" s="220"/>
      <c r="J154" s="221">
        <f>ROUND(I154*H154,2)</f>
        <v>0</v>
      </c>
      <c r="K154" s="222"/>
      <c r="L154" s="223"/>
      <c r="M154" s="224" t="s">
        <v>1</v>
      </c>
      <c r="N154" s="225" t="s">
        <v>46</v>
      </c>
      <c r="O154" s="78"/>
      <c r="P154" s="211">
        <f>O154*H154</f>
        <v>0</v>
      </c>
      <c r="Q154" s="211">
        <v>0</v>
      </c>
      <c r="R154" s="211">
        <f>Q154*H154</f>
        <v>0</v>
      </c>
      <c r="S154" s="211">
        <v>0</v>
      </c>
      <c r="T154" s="212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3" t="s">
        <v>556</v>
      </c>
      <c r="AT154" s="213" t="s">
        <v>259</v>
      </c>
      <c r="AU154" s="213" t="s">
        <v>87</v>
      </c>
      <c r="AY154" s="15" t="s">
        <v>166</v>
      </c>
      <c r="BE154" s="214">
        <f>IF(N154="základná",J154,0)</f>
        <v>0</v>
      </c>
      <c r="BF154" s="214">
        <f>IF(N154="znížená",J154,0)</f>
        <v>0</v>
      </c>
      <c r="BG154" s="214">
        <f>IF(N154="zákl. prenesená",J154,0)</f>
        <v>0</v>
      </c>
      <c r="BH154" s="214">
        <f>IF(N154="zníž. prenesená",J154,0)</f>
        <v>0</v>
      </c>
      <c r="BI154" s="214">
        <f>IF(N154="nulová",J154,0)</f>
        <v>0</v>
      </c>
      <c r="BJ154" s="15" t="s">
        <v>93</v>
      </c>
      <c r="BK154" s="214">
        <f>ROUND(I154*H154,2)</f>
        <v>0</v>
      </c>
      <c r="BL154" s="15" t="s">
        <v>556</v>
      </c>
      <c r="BM154" s="213" t="s">
        <v>290</v>
      </c>
    </row>
    <row r="155" s="2" customFormat="1" ht="16.5" customHeight="1">
      <c r="A155" s="34"/>
      <c r="B155" s="165"/>
      <c r="C155" s="201" t="s">
        <v>231</v>
      </c>
      <c r="D155" s="201" t="s">
        <v>168</v>
      </c>
      <c r="E155" s="202" t="s">
        <v>489</v>
      </c>
      <c r="F155" s="203" t="s">
        <v>490</v>
      </c>
      <c r="G155" s="204" t="s">
        <v>491</v>
      </c>
      <c r="H155" s="231"/>
      <c r="I155" s="206"/>
      <c r="J155" s="207">
        <f>ROUND(I155*H155,2)</f>
        <v>0</v>
      </c>
      <c r="K155" s="208"/>
      <c r="L155" s="35"/>
      <c r="M155" s="209" t="s">
        <v>1</v>
      </c>
      <c r="N155" s="210" t="s">
        <v>46</v>
      </c>
      <c r="O155" s="78"/>
      <c r="P155" s="211">
        <f>O155*H155</f>
        <v>0</v>
      </c>
      <c r="Q155" s="211">
        <v>0</v>
      </c>
      <c r="R155" s="211">
        <f>Q155*H155</f>
        <v>0</v>
      </c>
      <c r="S155" s="211">
        <v>0</v>
      </c>
      <c r="T155" s="21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3" t="s">
        <v>556</v>
      </c>
      <c r="AT155" s="213" t="s">
        <v>168</v>
      </c>
      <c r="AU155" s="213" t="s">
        <v>87</v>
      </c>
      <c r="AY155" s="15" t="s">
        <v>166</v>
      </c>
      <c r="BE155" s="214">
        <f>IF(N155="základná",J155,0)</f>
        <v>0</v>
      </c>
      <c r="BF155" s="214">
        <f>IF(N155="znížená",J155,0)</f>
        <v>0</v>
      </c>
      <c r="BG155" s="214">
        <f>IF(N155="zákl. prenesená",J155,0)</f>
        <v>0</v>
      </c>
      <c r="BH155" s="214">
        <f>IF(N155="zníž. prenesená",J155,0)</f>
        <v>0</v>
      </c>
      <c r="BI155" s="214">
        <f>IF(N155="nulová",J155,0)</f>
        <v>0</v>
      </c>
      <c r="BJ155" s="15" t="s">
        <v>93</v>
      </c>
      <c r="BK155" s="214">
        <f>ROUND(I155*H155,2)</f>
        <v>0</v>
      </c>
      <c r="BL155" s="15" t="s">
        <v>556</v>
      </c>
      <c r="BM155" s="213" t="s">
        <v>299</v>
      </c>
    </row>
    <row r="156" s="2" customFormat="1" ht="16.5" customHeight="1">
      <c r="A156" s="34"/>
      <c r="B156" s="165"/>
      <c r="C156" s="215" t="s">
        <v>235</v>
      </c>
      <c r="D156" s="215" t="s">
        <v>259</v>
      </c>
      <c r="E156" s="216" t="s">
        <v>493</v>
      </c>
      <c r="F156" s="217" t="s">
        <v>494</v>
      </c>
      <c r="G156" s="218" t="s">
        <v>491</v>
      </c>
      <c r="H156" s="232"/>
      <c r="I156" s="220"/>
      <c r="J156" s="221">
        <f>ROUND(I156*H156,2)</f>
        <v>0</v>
      </c>
      <c r="K156" s="222"/>
      <c r="L156" s="223"/>
      <c r="M156" s="224" t="s">
        <v>1</v>
      </c>
      <c r="N156" s="225" t="s">
        <v>46</v>
      </c>
      <c r="O156" s="78"/>
      <c r="P156" s="211">
        <f>O156*H156</f>
        <v>0</v>
      </c>
      <c r="Q156" s="211">
        <v>0</v>
      </c>
      <c r="R156" s="211">
        <f>Q156*H156</f>
        <v>0</v>
      </c>
      <c r="S156" s="211">
        <v>0</v>
      </c>
      <c r="T156" s="21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3" t="s">
        <v>556</v>
      </c>
      <c r="AT156" s="213" t="s">
        <v>259</v>
      </c>
      <c r="AU156" s="213" t="s">
        <v>87</v>
      </c>
      <c r="AY156" s="15" t="s">
        <v>166</v>
      </c>
      <c r="BE156" s="214">
        <f>IF(N156="základná",J156,0)</f>
        <v>0</v>
      </c>
      <c r="BF156" s="214">
        <f>IF(N156="znížená",J156,0)</f>
        <v>0</v>
      </c>
      <c r="BG156" s="214">
        <f>IF(N156="zákl. prenesená",J156,0)</f>
        <v>0</v>
      </c>
      <c r="BH156" s="214">
        <f>IF(N156="zníž. prenesená",J156,0)</f>
        <v>0</v>
      </c>
      <c r="BI156" s="214">
        <f>IF(N156="nulová",J156,0)</f>
        <v>0</v>
      </c>
      <c r="BJ156" s="15" t="s">
        <v>93</v>
      </c>
      <c r="BK156" s="214">
        <f>ROUND(I156*H156,2)</f>
        <v>0</v>
      </c>
      <c r="BL156" s="15" t="s">
        <v>556</v>
      </c>
      <c r="BM156" s="213" t="s">
        <v>307</v>
      </c>
    </row>
    <row r="157" s="2" customFormat="1" ht="16.5" customHeight="1">
      <c r="A157" s="34"/>
      <c r="B157" s="165"/>
      <c r="C157" s="215" t="s">
        <v>239</v>
      </c>
      <c r="D157" s="215" t="s">
        <v>259</v>
      </c>
      <c r="E157" s="216" t="s">
        <v>496</v>
      </c>
      <c r="F157" s="217" t="s">
        <v>497</v>
      </c>
      <c r="G157" s="218" t="s">
        <v>491</v>
      </c>
      <c r="H157" s="232"/>
      <c r="I157" s="220"/>
      <c r="J157" s="221">
        <f>ROUND(I157*H157,2)</f>
        <v>0</v>
      </c>
      <c r="K157" s="222"/>
      <c r="L157" s="223"/>
      <c r="M157" s="224" t="s">
        <v>1</v>
      </c>
      <c r="N157" s="225" t="s">
        <v>46</v>
      </c>
      <c r="O157" s="78"/>
      <c r="P157" s="211">
        <f>O157*H157</f>
        <v>0</v>
      </c>
      <c r="Q157" s="211">
        <v>0</v>
      </c>
      <c r="R157" s="211">
        <f>Q157*H157</f>
        <v>0</v>
      </c>
      <c r="S157" s="211">
        <v>0</v>
      </c>
      <c r="T157" s="21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3" t="s">
        <v>556</v>
      </c>
      <c r="AT157" s="213" t="s">
        <v>259</v>
      </c>
      <c r="AU157" s="213" t="s">
        <v>87</v>
      </c>
      <c r="AY157" s="15" t="s">
        <v>166</v>
      </c>
      <c r="BE157" s="214">
        <f>IF(N157="základná",J157,0)</f>
        <v>0</v>
      </c>
      <c r="BF157" s="214">
        <f>IF(N157="znížená",J157,0)</f>
        <v>0</v>
      </c>
      <c r="BG157" s="214">
        <f>IF(N157="zákl. prenesená",J157,0)</f>
        <v>0</v>
      </c>
      <c r="BH157" s="214">
        <f>IF(N157="zníž. prenesená",J157,0)</f>
        <v>0</v>
      </c>
      <c r="BI157" s="214">
        <f>IF(N157="nulová",J157,0)</f>
        <v>0</v>
      </c>
      <c r="BJ157" s="15" t="s">
        <v>93</v>
      </c>
      <c r="BK157" s="214">
        <f>ROUND(I157*H157,2)</f>
        <v>0</v>
      </c>
      <c r="BL157" s="15" t="s">
        <v>556</v>
      </c>
      <c r="BM157" s="213" t="s">
        <v>316</v>
      </c>
    </row>
    <row r="158" s="12" customFormat="1" ht="25.92" customHeight="1">
      <c r="A158" s="12"/>
      <c r="B158" s="188"/>
      <c r="C158" s="12"/>
      <c r="D158" s="189" t="s">
        <v>79</v>
      </c>
      <c r="E158" s="190" t="s">
        <v>499</v>
      </c>
      <c r="F158" s="190" t="s">
        <v>500</v>
      </c>
      <c r="G158" s="12"/>
      <c r="H158" s="12"/>
      <c r="I158" s="191"/>
      <c r="J158" s="192">
        <f>BK158</f>
        <v>0</v>
      </c>
      <c r="K158" s="12"/>
      <c r="L158" s="188"/>
      <c r="M158" s="193"/>
      <c r="N158" s="194"/>
      <c r="O158" s="194"/>
      <c r="P158" s="195">
        <f>P159</f>
        <v>0</v>
      </c>
      <c r="Q158" s="194"/>
      <c r="R158" s="195">
        <f>R159</f>
        <v>0</v>
      </c>
      <c r="S158" s="194"/>
      <c r="T158" s="196">
        <f>T159</f>
        <v>0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189" t="s">
        <v>172</v>
      </c>
      <c r="AT158" s="197" t="s">
        <v>79</v>
      </c>
      <c r="AU158" s="197" t="s">
        <v>80</v>
      </c>
      <c r="AY158" s="189" t="s">
        <v>166</v>
      </c>
      <c r="BK158" s="198">
        <f>BK159</f>
        <v>0</v>
      </c>
    </row>
    <row r="159" s="2" customFormat="1" ht="24.15" customHeight="1">
      <c r="A159" s="34"/>
      <c r="B159" s="165"/>
      <c r="C159" s="201" t="s">
        <v>243</v>
      </c>
      <c r="D159" s="201" t="s">
        <v>168</v>
      </c>
      <c r="E159" s="202" t="s">
        <v>501</v>
      </c>
      <c r="F159" s="203" t="s">
        <v>502</v>
      </c>
      <c r="G159" s="204" t="s">
        <v>195</v>
      </c>
      <c r="H159" s="205">
        <v>10</v>
      </c>
      <c r="I159" s="206"/>
      <c r="J159" s="207">
        <f>ROUND(I159*H159,2)</f>
        <v>0</v>
      </c>
      <c r="K159" s="208"/>
      <c r="L159" s="35"/>
      <c r="M159" s="226" t="s">
        <v>1</v>
      </c>
      <c r="N159" s="227" t="s">
        <v>46</v>
      </c>
      <c r="O159" s="228"/>
      <c r="P159" s="229">
        <f>O159*H159</f>
        <v>0</v>
      </c>
      <c r="Q159" s="229">
        <v>0</v>
      </c>
      <c r="R159" s="229">
        <f>Q159*H159</f>
        <v>0</v>
      </c>
      <c r="S159" s="229">
        <v>0</v>
      </c>
      <c r="T159" s="230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3" t="s">
        <v>503</v>
      </c>
      <c r="AT159" s="213" t="s">
        <v>168</v>
      </c>
      <c r="AU159" s="213" t="s">
        <v>87</v>
      </c>
      <c r="AY159" s="15" t="s">
        <v>166</v>
      </c>
      <c r="BE159" s="214">
        <f>IF(N159="základná",J159,0)</f>
        <v>0</v>
      </c>
      <c r="BF159" s="214">
        <f>IF(N159="znížená",J159,0)</f>
        <v>0</v>
      </c>
      <c r="BG159" s="214">
        <f>IF(N159="zákl. prenesená",J159,0)</f>
        <v>0</v>
      </c>
      <c r="BH159" s="214">
        <f>IF(N159="zníž. prenesená",J159,0)</f>
        <v>0</v>
      </c>
      <c r="BI159" s="214">
        <f>IF(N159="nulová",J159,0)</f>
        <v>0</v>
      </c>
      <c r="BJ159" s="15" t="s">
        <v>93</v>
      </c>
      <c r="BK159" s="214">
        <f>ROUND(I159*H159,2)</f>
        <v>0</v>
      </c>
      <c r="BL159" s="15" t="s">
        <v>503</v>
      </c>
      <c r="BM159" s="213" t="s">
        <v>325</v>
      </c>
    </row>
    <row r="160" s="2" customFormat="1" ht="6.96" customHeight="1">
      <c r="A160" s="34"/>
      <c r="B160" s="61"/>
      <c r="C160" s="62"/>
      <c r="D160" s="62"/>
      <c r="E160" s="62"/>
      <c r="F160" s="62"/>
      <c r="G160" s="62"/>
      <c r="H160" s="62"/>
      <c r="I160" s="62"/>
      <c r="J160" s="62"/>
      <c r="K160" s="62"/>
      <c r="L160" s="35"/>
      <c r="M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</row>
  </sheetData>
  <autoFilter ref="C136:K159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119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80</v>
      </c>
    </row>
    <row r="4" s="1" customFormat="1" ht="24.96" customHeight="1">
      <c r="B4" s="18"/>
      <c r="D4" s="19" t="s">
        <v>120</v>
      </c>
      <c r="L4" s="18"/>
      <c r="M4" s="130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16.5" customHeight="1">
      <c r="B7" s="18"/>
      <c r="E7" s="131" t="str">
        <f>'Rekapitulácia stavby'!K6</f>
        <v xml:space="preserve">KANALIZÁCIA PRE OBEC KOKŠOV - BAKŠA--UČS  č.1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121</v>
      </c>
      <c r="E8" s="34"/>
      <c r="F8" s="34"/>
      <c r="G8" s="34"/>
      <c r="H8" s="34"/>
      <c r="I8" s="34"/>
      <c r="J8" s="34"/>
      <c r="K8" s="34"/>
      <c r="L8" s="56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8" t="s">
        <v>1577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17</v>
      </c>
      <c r="E11" s="34"/>
      <c r="F11" s="23" t="s">
        <v>1</v>
      </c>
      <c r="G11" s="34"/>
      <c r="H11" s="34"/>
      <c r="I11" s="28" t="s">
        <v>18</v>
      </c>
      <c r="J11" s="23" t="s">
        <v>1</v>
      </c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20</v>
      </c>
      <c r="E12" s="34"/>
      <c r="F12" s="23" t="s">
        <v>21</v>
      </c>
      <c r="G12" s="34"/>
      <c r="H12" s="34"/>
      <c r="I12" s="28" t="s">
        <v>22</v>
      </c>
      <c r="J12" s="70" t="str">
        <f>'Rekapitulácia stavby'!AN8</f>
        <v>27. 10. 2025</v>
      </c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24</v>
      </c>
      <c r="E14" s="34"/>
      <c r="F14" s="34"/>
      <c r="G14" s="34"/>
      <c r="H14" s="34"/>
      <c r="I14" s="28" t="s">
        <v>25</v>
      </c>
      <c r="J14" s="23" t="s">
        <v>26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27</v>
      </c>
      <c r="F15" s="34"/>
      <c r="G15" s="34"/>
      <c r="H15" s="34"/>
      <c r="I15" s="28" t="s">
        <v>28</v>
      </c>
      <c r="J15" s="23" t="s">
        <v>125</v>
      </c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30</v>
      </c>
      <c r="E17" s="34"/>
      <c r="F17" s="34"/>
      <c r="G17" s="34"/>
      <c r="H17" s="34"/>
      <c r="I17" s="28" t="s">
        <v>25</v>
      </c>
      <c r="J17" s="29" t="str">
        <f>'Rekapitulácia stavby'!AN13</f>
        <v>Vyplň údaj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28</v>
      </c>
      <c r="J18" s="29" t="str">
        <f>'Rekapitulácia stavby'!AN14</f>
        <v>Vyplň údaj</v>
      </c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32</v>
      </c>
      <c r="E20" s="34"/>
      <c r="F20" s="34"/>
      <c r="G20" s="34"/>
      <c r="H20" s="34"/>
      <c r="I20" s="28" t="s">
        <v>25</v>
      </c>
      <c r="J20" s="23" t="s">
        <v>33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">
        <v>34</v>
      </c>
      <c r="F21" s="34"/>
      <c r="G21" s="34"/>
      <c r="H21" s="34"/>
      <c r="I21" s="28" t="s">
        <v>28</v>
      </c>
      <c r="J21" s="23" t="s">
        <v>126</v>
      </c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37</v>
      </c>
      <c r="E23" s="34"/>
      <c r="F23" s="34"/>
      <c r="G23" s="34"/>
      <c r="H23" s="34"/>
      <c r="I23" s="28" t="s">
        <v>25</v>
      </c>
      <c r="J23" s="23" t="s">
        <v>1</v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">
        <v>38</v>
      </c>
      <c r="F24" s="34"/>
      <c r="G24" s="34"/>
      <c r="H24" s="34"/>
      <c r="I24" s="28" t="s">
        <v>28</v>
      </c>
      <c r="J24" s="23" t="s">
        <v>1</v>
      </c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39</v>
      </c>
      <c r="E26" s="34"/>
      <c r="F26" s="34"/>
      <c r="G26" s="34"/>
      <c r="H26" s="34"/>
      <c r="I26" s="34"/>
      <c r="J26" s="34"/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32"/>
      <c r="B27" s="133"/>
      <c r="C27" s="132"/>
      <c r="D27" s="132"/>
      <c r="E27" s="32" t="s">
        <v>1</v>
      </c>
      <c r="F27" s="32"/>
      <c r="G27" s="32"/>
      <c r="H27" s="32"/>
      <c r="I27" s="132"/>
      <c r="J27" s="132"/>
      <c r="K27" s="132"/>
      <c r="L27" s="134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91"/>
      <c r="E29" s="91"/>
      <c r="F29" s="91"/>
      <c r="G29" s="91"/>
      <c r="H29" s="91"/>
      <c r="I29" s="91"/>
      <c r="J29" s="91"/>
      <c r="K29" s="91"/>
      <c r="L29" s="56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127</v>
      </c>
      <c r="E30" s="34"/>
      <c r="F30" s="34"/>
      <c r="G30" s="34"/>
      <c r="H30" s="34"/>
      <c r="I30" s="34"/>
      <c r="J30" s="135">
        <f>J96</f>
        <v>0</v>
      </c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36" t="s">
        <v>118</v>
      </c>
      <c r="E31" s="34"/>
      <c r="F31" s="34"/>
      <c r="G31" s="34"/>
      <c r="H31" s="34"/>
      <c r="I31" s="34"/>
      <c r="J31" s="135">
        <f>J100</f>
        <v>0</v>
      </c>
      <c r="K31" s="34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37" t="s">
        <v>40</v>
      </c>
      <c r="E32" s="34"/>
      <c r="F32" s="34"/>
      <c r="G32" s="34"/>
      <c r="H32" s="34"/>
      <c r="I32" s="34"/>
      <c r="J32" s="97">
        <f>ROUND(J30 + J31, 2)</f>
        <v>0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91"/>
      <c r="E33" s="91"/>
      <c r="F33" s="91"/>
      <c r="G33" s="91"/>
      <c r="H33" s="91"/>
      <c r="I33" s="91"/>
      <c r="J33" s="91"/>
      <c r="K33" s="91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42</v>
      </c>
      <c r="G34" s="34"/>
      <c r="H34" s="34"/>
      <c r="I34" s="39" t="s">
        <v>41</v>
      </c>
      <c r="J34" s="39" t="s">
        <v>43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8" t="s">
        <v>44</v>
      </c>
      <c r="E35" s="41" t="s">
        <v>45</v>
      </c>
      <c r="F35" s="139">
        <f>ROUND((SUM(BE100:BE107) + SUM(BE127:BE134)),  2)</f>
        <v>0</v>
      </c>
      <c r="G35" s="140"/>
      <c r="H35" s="140"/>
      <c r="I35" s="141">
        <v>0.23000000000000001</v>
      </c>
      <c r="J35" s="139">
        <f>ROUND(((SUM(BE100:BE107) + SUM(BE127:BE134))*I35),  2)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41" t="s">
        <v>46</v>
      </c>
      <c r="F36" s="142">
        <f>ROUND((SUM(BF100:BF107) + SUM(BF127:BF134)),  2)</f>
        <v>0</v>
      </c>
      <c r="G36" s="34"/>
      <c r="H36" s="34"/>
      <c r="I36" s="143">
        <v>0.23000000000000001</v>
      </c>
      <c r="J36" s="142">
        <f>ROUND(((SUM(BF100:BF107) + SUM(BF127:BF134))*I36),  2)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47</v>
      </c>
      <c r="F37" s="142">
        <f>ROUND((SUM(BG100:BG107) + SUM(BG127:BG134)),  2)</f>
        <v>0</v>
      </c>
      <c r="G37" s="34"/>
      <c r="H37" s="34"/>
      <c r="I37" s="143">
        <v>0.23000000000000001</v>
      </c>
      <c r="J37" s="142">
        <f>0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48</v>
      </c>
      <c r="F38" s="142">
        <f>ROUND((SUM(BH100:BH107) + SUM(BH127:BH134)),  2)</f>
        <v>0</v>
      </c>
      <c r="G38" s="34"/>
      <c r="H38" s="34"/>
      <c r="I38" s="143">
        <v>0.23000000000000001</v>
      </c>
      <c r="J38" s="142">
        <f>0</f>
        <v>0</v>
      </c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41" t="s">
        <v>49</v>
      </c>
      <c r="F39" s="139">
        <f>ROUND((SUM(BI100:BI107) + SUM(BI127:BI134)),  2)</f>
        <v>0</v>
      </c>
      <c r="G39" s="140"/>
      <c r="H39" s="140"/>
      <c r="I39" s="141">
        <v>0</v>
      </c>
      <c r="J39" s="139">
        <f>0</f>
        <v>0</v>
      </c>
      <c r="K39" s="34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44"/>
      <c r="D41" s="145" t="s">
        <v>50</v>
      </c>
      <c r="E41" s="82"/>
      <c r="F41" s="82"/>
      <c r="G41" s="146" t="s">
        <v>51</v>
      </c>
      <c r="H41" s="147" t="s">
        <v>52</v>
      </c>
      <c r="I41" s="82"/>
      <c r="J41" s="148">
        <f>SUM(J32:J39)</f>
        <v>0</v>
      </c>
      <c r="K41" s="149"/>
      <c r="L41" s="56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6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53</v>
      </c>
      <c r="E50" s="58"/>
      <c r="F50" s="58"/>
      <c r="G50" s="57" t="s">
        <v>54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55</v>
      </c>
      <c r="E61" s="37"/>
      <c r="F61" s="150" t="s">
        <v>56</v>
      </c>
      <c r="G61" s="59" t="s">
        <v>55</v>
      </c>
      <c r="H61" s="37"/>
      <c r="I61" s="37"/>
      <c r="J61" s="151" t="s">
        <v>56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57</v>
      </c>
      <c r="E65" s="60"/>
      <c r="F65" s="60"/>
      <c r="G65" s="57" t="s">
        <v>58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55</v>
      </c>
      <c r="E76" s="37"/>
      <c r="F76" s="150" t="s">
        <v>56</v>
      </c>
      <c r="G76" s="59" t="s">
        <v>55</v>
      </c>
      <c r="H76" s="37"/>
      <c r="I76" s="37"/>
      <c r="J76" s="151" t="s">
        <v>56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128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31" t="str">
        <f>E7</f>
        <v xml:space="preserve">KANALIZÁCIA PRE OBEC KOKŠOV - BAKŠA--UČS  č.1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121</v>
      </c>
      <c r="D86" s="34"/>
      <c r="E86" s="34"/>
      <c r="F86" s="34"/>
      <c r="G86" s="34"/>
      <c r="H86" s="34"/>
      <c r="I86" s="34"/>
      <c r="J86" s="34"/>
      <c r="K86" s="34"/>
      <c r="L86" s="56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8" t="str">
        <f>E9</f>
        <v>Ost-nkl. - Ostatné náklady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20</v>
      </c>
      <c r="D89" s="34"/>
      <c r="E89" s="34"/>
      <c r="F89" s="23" t="str">
        <f>F12</f>
        <v>KOKŠOV - BAKŠA</v>
      </c>
      <c r="G89" s="34"/>
      <c r="H89" s="34"/>
      <c r="I89" s="28" t="s">
        <v>22</v>
      </c>
      <c r="J89" s="70" t="str">
        <f>IF(J12="","",J12)</f>
        <v>27. 10. 2025</v>
      </c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25.65" customHeight="1">
      <c r="A91" s="34"/>
      <c r="B91" s="35"/>
      <c r="C91" s="28" t="s">
        <v>24</v>
      </c>
      <c r="D91" s="34"/>
      <c r="E91" s="34"/>
      <c r="F91" s="23" t="str">
        <f>E15</f>
        <v>Obec KOKŠOV - BAKŠA</v>
      </c>
      <c r="G91" s="34"/>
      <c r="H91" s="34"/>
      <c r="I91" s="28" t="s">
        <v>32</v>
      </c>
      <c r="J91" s="32" t="str">
        <f>E21</f>
        <v>Hydroprojekt Košice, s.r.o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30</v>
      </c>
      <c r="D92" s="34"/>
      <c r="E92" s="34"/>
      <c r="F92" s="23" t="str">
        <f>IF(E18="","",E18)</f>
        <v>Vyplň údaj</v>
      </c>
      <c r="G92" s="34"/>
      <c r="H92" s="34"/>
      <c r="I92" s="28" t="s">
        <v>37</v>
      </c>
      <c r="J92" s="32" t="str">
        <f>E24</f>
        <v>Ing.Osif</v>
      </c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52" t="s">
        <v>129</v>
      </c>
      <c r="D94" s="144"/>
      <c r="E94" s="144"/>
      <c r="F94" s="144"/>
      <c r="G94" s="144"/>
      <c r="H94" s="144"/>
      <c r="I94" s="144"/>
      <c r="J94" s="153" t="s">
        <v>130</v>
      </c>
      <c r="K94" s="144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54" t="s">
        <v>131</v>
      </c>
      <c r="D96" s="34"/>
      <c r="E96" s="34"/>
      <c r="F96" s="34"/>
      <c r="G96" s="34"/>
      <c r="H96" s="34"/>
      <c r="I96" s="34"/>
      <c r="J96" s="97">
        <f>J127</f>
        <v>0</v>
      </c>
      <c r="K96" s="34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132</v>
      </c>
    </row>
    <row r="97" s="9" customFormat="1" ht="24.96" customHeight="1">
      <c r="A97" s="9"/>
      <c r="B97" s="155"/>
      <c r="C97" s="9"/>
      <c r="D97" s="156" t="s">
        <v>1578</v>
      </c>
      <c r="E97" s="157"/>
      <c r="F97" s="157"/>
      <c r="G97" s="157"/>
      <c r="H97" s="157"/>
      <c r="I97" s="157"/>
      <c r="J97" s="158">
        <f>J128</f>
        <v>0</v>
      </c>
      <c r="K97" s="9"/>
      <c r="L97" s="15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2" customFormat="1" ht="21.84" customHeight="1">
      <c r="A98" s="34"/>
      <c r="B98" s="35"/>
      <c r="C98" s="34"/>
      <c r="D98" s="34"/>
      <c r="E98" s="34"/>
      <c r="F98" s="34"/>
      <c r="G98" s="34"/>
      <c r="H98" s="34"/>
      <c r="I98" s="34"/>
      <c r="J98" s="34"/>
      <c r="K98" s="34"/>
      <c r="L98" s="56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="2" customFormat="1" ht="6.96" customHeight="1">
      <c r="A99" s="34"/>
      <c r="B99" s="35"/>
      <c r="C99" s="34"/>
      <c r="D99" s="34"/>
      <c r="E99" s="34"/>
      <c r="F99" s="34"/>
      <c r="G99" s="34"/>
      <c r="H99" s="34"/>
      <c r="I99" s="34"/>
      <c r="J99" s="34"/>
      <c r="K99" s="34"/>
      <c r="L99" s="56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s="2" customFormat="1" ht="29.28" customHeight="1">
      <c r="A100" s="34"/>
      <c r="B100" s="35"/>
      <c r="C100" s="154" t="s">
        <v>142</v>
      </c>
      <c r="D100" s="34"/>
      <c r="E100" s="34"/>
      <c r="F100" s="34"/>
      <c r="G100" s="34"/>
      <c r="H100" s="34"/>
      <c r="I100" s="34"/>
      <c r="J100" s="163">
        <f>ROUND(J101 + J102 + J103 + J104 + J105 + J106,2)</f>
        <v>0</v>
      </c>
      <c r="K100" s="34"/>
      <c r="L100" s="56"/>
      <c r="N100" s="164" t="s">
        <v>44</v>
      </c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</row>
    <row r="101" s="2" customFormat="1" ht="18" customHeight="1">
      <c r="A101" s="34"/>
      <c r="B101" s="165"/>
      <c r="C101" s="166"/>
      <c r="D101" s="167" t="s">
        <v>143</v>
      </c>
      <c r="E101" s="168"/>
      <c r="F101" s="168"/>
      <c r="G101" s="166"/>
      <c r="H101" s="166"/>
      <c r="I101" s="166"/>
      <c r="J101" s="169">
        <v>0</v>
      </c>
      <c r="K101" s="166"/>
      <c r="L101" s="170"/>
      <c r="M101" s="171"/>
      <c r="N101" s="172" t="s">
        <v>46</v>
      </c>
      <c r="O101" s="171"/>
      <c r="P101" s="171"/>
      <c r="Q101" s="171"/>
      <c r="R101" s="171"/>
      <c r="S101" s="166"/>
      <c r="T101" s="166"/>
      <c r="U101" s="166"/>
      <c r="V101" s="166"/>
      <c r="W101" s="166"/>
      <c r="X101" s="166"/>
      <c r="Y101" s="166"/>
      <c r="Z101" s="166"/>
      <c r="AA101" s="166"/>
      <c r="AB101" s="166"/>
      <c r="AC101" s="166"/>
      <c r="AD101" s="166"/>
      <c r="AE101" s="166"/>
      <c r="AF101" s="171"/>
      <c r="AG101" s="171"/>
      <c r="AH101" s="171"/>
      <c r="AI101" s="171"/>
      <c r="AJ101" s="171"/>
      <c r="AK101" s="171"/>
      <c r="AL101" s="171"/>
      <c r="AM101" s="171"/>
      <c r="AN101" s="171"/>
      <c r="AO101" s="171"/>
      <c r="AP101" s="171"/>
      <c r="AQ101" s="171"/>
      <c r="AR101" s="171"/>
      <c r="AS101" s="171"/>
      <c r="AT101" s="171"/>
      <c r="AU101" s="171"/>
      <c r="AV101" s="171"/>
      <c r="AW101" s="171"/>
      <c r="AX101" s="171"/>
      <c r="AY101" s="173" t="s">
        <v>144</v>
      </c>
      <c r="AZ101" s="171"/>
      <c r="BA101" s="171"/>
      <c r="BB101" s="171"/>
      <c r="BC101" s="171"/>
      <c r="BD101" s="171"/>
      <c r="BE101" s="174">
        <f>IF(N101="základná",J101,0)</f>
        <v>0</v>
      </c>
      <c r="BF101" s="174">
        <f>IF(N101="znížená",J101,0)</f>
        <v>0</v>
      </c>
      <c r="BG101" s="174">
        <f>IF(N101="zákl. prenesená",J101,0)</f>
        <v>0</v>
      </c>
      <c r="BH101" s="174">
        <f>IF(N101="zníž. prenesená",J101,0)</f>
        <v>0</v>
      </c>
      <c r="BI101" s="174">
        <f>IF(N101="nulová",J101,0)</f>
        <v>0</v>
      </c>
      <c r="BJ101" s="173" t="s">
        <v>93</v>
      </c>
      <c r="BK101" s="171"/>
      <c r="BL101" s="171"/>
      <c r="BM101" s="171"/>
    </row>
    <row r="102" s="2" customFormat="1" ht="18" customHeight="1">
      <c r="A102" s="34"/>
      <c r="B102" s="165"/>
      <c r="C102" s="166"/>
      <c r="D102" s="167" t="s">
        <v>145</v>
      </c>
      <c r="E102" s="168"/>
      <c r="F102" s="168"/>
      <c r="G102" s="166"/>
      <c r="H102" s="166"/>
      <c r="I102" s="166"/>
      <c r="J102" s="169">
        <v>0</v>
      </c>
      <c r="K102" s="166"/>
      <c r="L102" s="170"/>
      <c r="M102" s="171"/>
      <c r="N102" s="172" t="s">
        <v>46</v>
      </c>
      <c r="O102" s="171"/>
      <c r="P102" s="171"/>
      <c r="Q102" s="171"/>
      <c r="R102" s="171"/>
      <c r="S102" s="166"/>
      <c r="T102" s="166"/>
      <c r="U102" s="166"/>
      <c r="V102" s="166"/>
      <c r="W102" s="166"/>
      <c r="X102" s="166"/>
      <c r="Y102" s="166"/>
      <c r="Z102" s="166"/>
      <c r="AA102" s="166"/>
      <c r="AB102" s="166"/>
      <c r="AC102" s="166"/>
      <c r="AD102" s="166"/>
      <c r="AE102" s="166"/>
      <c r="AF102" s="171"/>
      <c r="AG102" s="171"/>
      <c r="AH102" s="171"/>
      <c r="AI102" s="171"/>
      <c r="AJ102" s="171"/>
      <c r="AK102" s="171"/>
      <c r="AL102" s="171"/>
      <c r="AM102" s="171"/>
      <c r="AN102" s="171"/>
      <c r="AO102" s="171"/>
      <c r="AP102" s="171"/>
      <c r="AQ102" s="171"/>
      <c r="AR102" s="171"/>
      <c r="AS102" s="171"/>
      <c r="AT102" s="171"/>
      <c r="AU102" s="171"/>
      <c r="AV102" s="171"/>
      <c r="AW102" s="171"/>
      <c r="AX102" s="171"/>
      <c r="AY102" s="173" t="s">
        <v>144</v>
      </c>
      <c r="AZ102" s="171"/>
      <c r="BA102" s="171"/>
      <c r="BB102" s="171"/>
      <c r="BC102" s="171"/>
      <c r="BD102" s="171"/>
      <c r="BE102" s="174">
        <f>IF(N102="základná",J102,0)</f>
        <v>0</v>
      </c>
      <c r="BF102" s="174">
        <f>IF(N102="znížená",J102,0)</f>
        <v>0</v>
      </c>
      <c r="BG102" s="174">
        <f>IF(N102="zákl. prenesená",J102,0)</f>
        <v>0</v>
      </c>
      <c r="BH102" s="174">
        <f>IF(N102="zníž. prenesená",J102,0)</f>
        <v>0</v>
      </c>
      <c r="BI102" s="174">
        <f>IF(N102="nulová",J102,0)</f>
        <v>0</v>
      </c>
      <c r="BJ102" s="173" t="s">
        <v>93</v>
      </c>
      <c r="BK102" s="171"/>
      <c r="BL102" s="171"/>
      <c r="BM102" s="171"/>
    </row>
    <row r="103" s="2" customFormat="1" ht="18" customHeight="1">
      <c r="A103" s="34"/>
      <c r="B103" s="165"/>
      <c r="C103" s="166"/>
      <c r="D103" s="167" t="s">
        <v>146</v>
      </c>
      <c r="E103" s="168"/>
      <c r="F103" s="168"/>
      <c r="G103" s="166"/>
      <c r="H103" s="166"/>
      <c r="I103" s="166"/>
      <c r="J103" s="169">
        <v>0</v>
      </c>
      <c r="K103" s="166"/>
      <c r="L103" s="170"/>
      <c r="M103" s="171"/>
      <c r="N103" s="172" t="s">
        <v>46</v>
      </c>
      <c r="O103" s="171"/>
      <c r="P103" s="171"/>
      <c r="Q103" s="171"/>
      <c r="R103" s="171"/>
      <c r="S103" s="166"/>
      <c r="T103" s="166"/>
      <c r="U103" s="166"/>
      <c r="V103" s="166"/>
      <c r="W103" s="166"/>
      <c r="X103" s="166"/>
      <c r="Y103" s="166"/>
      <c r="Z103" s="166"/>
      <c r="AA103" s="166"/>
      <c r="AB103" s="166"/>
      <c r="AC103" s="166"/>
      <c r="AD103" s="166"/>
      <c r="AE103" s="166"/>
      <c r="AF103" s="171"/>
      <c r="AG103" s="171"/>
      <c r="AH103" s="171"/>
      <c r="AI103" s="171"/>
      <c r="AJ103" s="171"/>
      <c r="AK103" s="171"/>
      <c r="AL103" s="171"/>
      <c r="AM103" s="171"/>
      <c r="AN103" s="171"/>
      <c r="AO103" s="171"/>
      <c r="AP103" s="171"/>
      <c r="AQ103" s="171"/>
      <c r="AR103" s="171"/>
      <c r="AS103" s="171"/>
      <c r="AT103" s="171"/>
      <c r="AU103" s="171"/>
      <c r="AV103" s="171"/>
      <c r="AW103" s="171"/>
      <c r="AX103" s="171"/>
      <c r="AY103" s="173" t="s">
        <v>144</v>
      </c>
      <c r="AZ103" s="171"/>
      <c r="BA103" s="171"/>
      <c r="BB103" s="171"/>
      <c r="BC103" s="171"/>
      <c r="BD103" s="171"/>
      <c r="BE103" s="174">
        <f>IF(N103="základná",J103,0)</f>
        <v>0</v>
      </c>
      <c r="BF103" s="174">
        <f>IF(N103="znížená",J103,0)</f>
        <v>0</v>
      </c>
      <c r="BG103" s="174">
        <f>IF(N103="zákl. prenesená",J103,0)</f>
        <v>0</v>
      </c>
      <c r="BH103" s="174">
        <f>IF(N103="zníž. prenesená",J103,0)</f>
        <v>0</v>
      </c>
      <c r="BI103" s="174">
        <f>IF(N103="nulová",J103,0)</f>
        <v>0</v>
      </c>
      <c r="BJ103" s="173" t="s">
        <v>93</v>
      </c>
      <c r="BK103" s="171"/>
      <c r="BL103" s="171"/>
      <c r="BM103" s="171"/>
    </row>
    <row r="104" s="2" customFormat="1" ht="18" customHeight="1">
      <c r="A104" s="34"/>
      <c r="B104" s="165"/>
      <c r="C104" s="166"/>
      <c r="D104" s="167" t="s">
        <v>147</v>
      </c>
      <c r="E104" s="168"/>
      <c r="F104" s="168"/>
      <c r="G104" s="166"/>
      <c r="H104" s="166"/>
      <c r="I104" s="166"/>
      <c r="J104" s="169">
        <v>0</v>
      </c>
      <c r="K104" s="166"/>
      <c r="L104" s="170"/>
      <c r="M104" s="171"/>
      <c r="N104" s="172" t="s">
        <v>46</v>
      </c>
      <c r="O104" s="171"/>
      <c r="P104" s="171"/>
      <c r="Q104" s="171"/>
      <c r="R104" s="171"/>
      <c r="S104" s="166"/>
      <c r="T104" s="166"/>
      <c r="U104" s="166"/>
      <c r="V104" s="166"/>
      <c r="W104" s="166"/>
      <c r="X104" s="166"/>
      <c r="Y104" s="166"/>
      <c r="Z104" s="166"/>
      <c r="AA104" s="166"/>
      <c r="AB104" s="166"/>
      <c r="AC104" s="166"/>
      <c r="AD104" s="166"/>
      <c r="AE104" s="166"/>
      <c r="AF104" s="171"/>
      <c r="AG104" s="171"/>
      <c r="AH104" s="171"/>
      <c r="AI104" s="171"/>
      <c r="AJ104" s="171"/>
      <c r="AK104" s="171"/>
      <c r="AL104" s="171"/>
      <c r="AM104" s="171"/>
      <c r="AN104" s="171"/>
      <c r="AO104" s="171"/>
      <c r="AP104" s="171"/>
      <c r="AQ104" s="171"/>
      <c r="AR104" s="171"/>
      <c r="AS104" s="171"/>
      <c r="AT104" s="171"/>
      <c r="AU104" s="171"/>
      <c r="AV104" s="171"/>
      <c r="AW104" s="171"/>
      <c r="AX104" s="171"/>
      <c r="AY104" s="173" t="s">
        <v>144</v>
      </c>
      <c r="AZ104" s="171"/>
      <c r="BA104" s="171"/>
      <c r="BB104" s="171"/>
      <c r="BC104" s="171"/>
      <c r="BD104" s="171"/>
      <c r="BE104" s="174">
        <f>IF(N104="základná",J104,0)</f>
        <v>0</v>
      </c>
      <c r="BF104" s="174">
        <f>IF(N104="znížená",J104,0)</f>
        <v>0</v>
      </c>
      <c r="BG104" s="174">
        <f>IF(N104="zákl. prenesená",J104,0)</f>
        <v>0</v>
      </c>
      <c r="BH104" s="174">
        <f>IF(N104="zníž. prenesená",J104,0)</f>
        <v>0</v>
      </c>
      <c r="BI104" s="174">
        <f>IF(N104="nulová",J104,0)</f>
        <v>0</v>
      </c>
      <c r="BJ104" s="173" t="s">
        <v>93</v>
      </c>
      <c r="BK104" s="171"/>
      <c r="BL104" s="171"/>
      <c r="BM104" s="171"/>
    </row>
    <row r="105" s="2" customFormat="1" ht="18" customHeight="1">
      <c r="A105" s="34"/>
      <c r="B105" s="165"/>
      <c r="C105" s="166"/>
      <c r="D105" s="167" t="s">
        <v>148</v>
      </c>
      <c r="E105" s="168"/>
      <c r="F105" s="168"/>
      <c r="G105" s="166"/>
      <c r="H105" s="166"/>
      <c r="I105" s="166"/>
      <c r="J105" s="169">
        <v>0</v>
      </c>
      <c r="K105" s="166"/>
      <c r="L105" s="170"/>
      <c r="M105" s="171"/>
      <c r="N105" s="172" t="s">
        <v>46</v>
      </c>
      <c r="O105" s="171"/>
      <c r="P105" s="171"/>
      <c r="Q105" s="171"/>
      <c r="R105" s="171"/>
      <c r="S105" s="166"/>
      <c r="T105" s="166"/>
      <c r="U105" s="166"/>
      <c r="V105" s="166"/>
      <c r="W105" s="166"/>
      <c r="X105" s="166"/>
      <c r="Y105" s="166"/>
      <c r="Z105" s="166"/>
      <c r="AA105" s="166"/>
      <c r="AB105" s="166"/>
      <c r="AC105" s="166"/>
      <c r="AD105" s="166"/>
      <c r="AE105" s="166"/>
      <c r="AF105" s="171"/>
      <c r="AG105" s="171"/>
      <c r="AH105" s="171"/>
      <c r="AI105" s="171"/>
      <c r="AJ105" s="171"/>
      <c r="AK105" s="171"/>
      <c r="AL105" s="171"/>
      <c r="AM105" s="171"/>
      <c r="AN105" s="171"/>
      <c r="AO105" s="171"/>
      <c r="AP105" s="171"/>
      <c r="AQ105" s="171"/>
      <c r="AR105" s="171"/>
      <c r="AS105" s="171"/>
      <c r="AT105" s="171"/>
      <c r="AU105" s="171"/>
      <c r="AV105" s="171"/>
      <c r="AW105" s="171"/>
      <c r="AX105" s="171"/>
      <c r="AY105" s="173" t="s">
        <v>144</v>
      </c>
      <c r="AZ105" s="171"/>
      <c r="BA105" s="171"/>
      <c r="BB105" s="171"/>
      <c r="BC105" s="171"/>
      <c r="BD105" s="171"/>
      <c r="BE105" s="174">
        <f>IF(N105="základná",J105,0)</f>
        <v>0</v>
      </c>
      <c r="BF105" s="174">
        <f>IF(N105="znížená",J105,0)</f>
        <v>0</v>
      </c>
      <c r="BG105" s="174">
        <f>IF(N105="zákl. prenesená",J105,0)</f>
        <v>0</v>
      </c>
      <c r="BH105" s="174">
        <f>IF(N105="zníž. prenesená",J105,0)</f>
        <v>0</v>
      </c>
      <c r="BI105" s="174">
        <f>IF(N105="nulová",J105,0)</f>
        <v>0</v>
      </c>
      <c r="BJ105" s="173" t="s">
        <v>93</v>
      </c>
      <c r="BK105" s="171"/>
      <c r="BL105" s="171"/>
      <c r="BM105" s="171"/>
    </row>
    <row r="106" s="2" customFormat="1" ht="18" customHeight="1">
      <c r="A106" s="34"/>
      <c r="B106" s="165"/>
      <c r="C106" s="166"/>
      <c r="D106" s="168" t="s">
        <v>149</v>
      </c>
      <c r="E106" s="166"/>
      <c r="F106" s="166"/>
      <c r="G106" s="166"/>
      <c r="H106" s="166"/>
      <c r="I106" s="166"/>
      <c r="J106" s="169">
        <f>ROUND(J30*T106,2)</f>
        <v>0</v>
      </c>
      <c r="K106" s="166"/>
      <c r="L106" s="170"/>
      <c r="M106" s="171"/>
      <c r="N106" s="172" t="s">
        <v>46</v>
      </c>
      <c r="O106" s="171"/>
      <c r="P106" s="171"/>
      <c r="Q106" s="171"/>
      <c r="R106" s="171"/>
      <c r="S106" s="166"/>
      <c r="T106" s="166"/>
      <c r="U106" s="166"/>
      <c r="V106" s="166"/>
      <c r="W106" s="166"/>
      <c r="X106" s="166"/>
      <c r="Y106" s="166"/>
      <c r="Z106" s="166"/>
      <c r="AA106" s="166"/>
      <c r="AB106" s="166"/>
      <c r="AC106" s="166"/>
      <c r="AD106" s="166"/>
      <c r="AE106" s="166"/>
      <c r="AF106" s="171"/>
      <c r="AG106" s="171"/>
      <c r="AH106" s="171"/>
      <c r="AI106" s="171"/>
      <c r="AJ106" s="171"/>
      <c r="AK106" s="171"/>
      <c r="AL106" s="171"/>
      <c r="AM106" s="171"/>
      <c r="AN106" s="171"/>
      <c r="AO106" s="171"/>
      <c r="AP106" s="171"/>
      <c r="AQ106" s="171"/>
      <c r="AR106" s="171"/>
      <c r="AS106" s="171"/>
      <c r="AT106" s="171"/>
      <c r="AU106" s="171"/>
      <c r="AV106" s="171"/>
      <c r="AW106" s="171"/>
      <c r="AX106" s="171"/>
      <c r="AY106" s="173" t="s">
        <v>150</v>
      </c>
      <c r="AZ106" s="171"/>
      <c r="BA106" s="171"/>
      <c r="BB106" s="171"/>
      <c r="BC106" s="171"/>
      <c r="BD106" s="171"/>
      <c r="BE106" s="174">
        <f>IF(N106="základná",J106,0)</f>
        <v>0</v>
      </c>
      <c r="BF106" s="174">
        <f>IF(N106="znížená",J106,0)</f>
        <v>0</v>
      </c>
      <c r="BG106" s="174">
        <f>IF(N106="zákl. prenesená",J106,0)</f>
        <v>0</v>
      </c>
      <c r="BH106" s="174">
        <f>IF(N106="zníž. prenesená",J106,0)</f>
        <v>0</v>
      </c>
      <c r="BI106" s="174">
        <f>IF(N106="nulová",J106,0)</f>
        <v>0</v>
      </c>
      <c r="BJ106" s="173" t="s">
        <v>93</v>
      </c>
      <c r="BK106" s="171"/>
      <c r="BL106" s="171"/>
      <c r="BM106" s="171"/>
    </row>
    <row r="107" s="2" customFormat="1">
      <c r="A107" s="34"/>
      <c r="B107" s="35"/>
      <c r="C107" s="34"/>
      <c r="D107" s="34"/>
      <c r="E107" s="34"/>
      <c r="F107" s="34"/>
      <c r="G107" s="34"/>
      <c r="H107" s="34"/>
      <c r="I107" s="34"/>
      <c r="J107" s="34"/>
      <c r="K107" s="34"/>
      <c r="L107" s="56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29.28" customHeight="1">
      <c r="A108" s="34"/>
      <c r="B108" s="35"/>
      <c r="C108" s="175" t="s">
        <v>151</v>
      </c>
      <c r="D108" s="144"/>
      <c r="E108" s="144"/>
      <c r="F108" s="144"/>
      <c r="G108" s="144"/>
      <c r="H108" s="144"/>
      <c r="I108" s="144"/>
      <c r="J108" s="176">
        <f>ROUND(J96+J100,2)</f>
        <v>0</v>
      </c>
      <c r="K108" s="144"/>
      <c r="L108" s="56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56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3" s="2" customFormat="1" ht="6.96" customHeight="1">
      <c r="A113" s="34"/>
      <c r="B113" s="63"/>
      <c r="C113" s="64"/>
      <c r="D113" s="64"/>
      <c r="E113" s="64"/>
      <c r="F113" s="64"/>
      <c r="G113" s="64"/>
      <c r="H113" s="64"/>
      <c r="I113" s="64"/>
      <c r="J113" s="64"/>
      <c r="K113" s="64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24.96" customHeight="1">
      <c r="A114" s="34"/>
      <c r="B114" s="35"/>
      <c r="C114" s="19" t="s">
        <v>152</v>
      </c>
      <c r="D114" s="34"/>
      <c r="E114" s="34"/>
      <c r="F114" s="34"/>
      <c r="G114" s="34"/>
      <c r="H114" s="34"/>
      <c r="I114" s="34"/>
      <c r="J114" s="34"/>
      <c r="K114" s="34"/>
      <c r="L114" s="56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34"/>
      <c r="J115" s="34"/>
      <c r="K115" s="34"/>
      <c r="L115" s="56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2" customHeight="1">
      <c r="A116" s="34"/>
      <c r="B116" s="35"/>
      <c r="C116" s="28" t="s">
        <v>15</v>
      </c>
      <c r="D116" s="34"/>
      <c r="E116" s="34"/>
      <c r="F116" s="34"/>
      <c r="G116" s="34"/>
      <c r="H116" s="34"/>
      <c r="I116" s="34"/>
      <c r="J116" s="34"/>
      <c r="K116" s="34"/>
      <c r="L116" s="56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6.5" customHeight="1">
      <c r="A117" s="34"/>
      <c r="B117" s="35"/>
      <c r="C117" s="34"/>
      <c r="D117" s="34"/>
      <c r="E117" s="131" t="str">
        <f>E7</f>
        <v xml:space="preserve">KANALIZÁCIA PRE OBEC KOKŠOV - BAKŠA--UČS  č.1</v>
      </c>
      <c r="F117" s="28"/>
      <c r="G117" s="28"/>
      <c r="H117" s="28"/>
      <c r="I117" s="34"/>
      <c r="J117" s="34"/>
      <c r="K117" s="3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2" customHeight="1">
      <c r="A118" s="34"/>
      <c r="B118" s="35"/>
      <c r="C118" s="28" t="s">
        <v>121</v>
      </c>
      <c r="D118" s="34"/>
      <c r="E118" s="34"/>
      <c r="F118" s="34"/>
      <c r="G118" s="34"/>
      <c r="H118" s="34"/>
      <c r="I118" s="34"/>
      <c r="J118" s="34"/>
      <c r="K118" s="3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6.5" customHeight="1">
      <c r="A119" s="34"/>
      <c r="B119" s="35"/>
      <c r="C119" s="34"/>
      <c r="D119" s="34"/>
      <c r="E119" s="68" t="str">
        <f>E9</f>
        <v>Ost-nkl. - Ostatné náklady</v>
      </c>
      <c r="F119" s="34"/>
      <c r="G119" s="34"/>
      <c r="H119" s="34"/>
      <c r="I119" s="34"/>
      <c r="J119" s="34"/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6.96" customHeight="1">
      <c r="A120" s="34"/>
      <c r="B120" s="35"/>
      <c r="C120" s="34"/>
      <c r="D120" s="34"/>
      <c r="E120" s="34"/>
      <c r="F120" s="34"/>
      <c r="G120" s="34"/>
      <c r="H120" s="34"/>
      <c r="I120" s="34"/>
      <c r="J120" s="34"/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2" customHeight="1">
      <c r="A121" s="34"/>
      <c r="B121" s="35"/>
      <c r="C121" s="28" t="s">
        <v>20</v>
      </c>
      <c r="D121" s="34"/>
      <c r="E121" s="34"/>
      <c r="F121" s="23" t="str">
        <f>F12</f>
        <v>KOKŠOV - BAKŠA</v>
      </c>
      <c r="G121" s="34"/>
      <c r="H121" s="34"/>
      <c r="I121" s="28" t="s">
        <v>22</v>
      </c>
      <c r="J121" s="70" t="str">
        <f>IF(J12="","",J12)</f>
        <v>27. 10. 2025</v>
      </c>
      <c r="K121" s="34"/>
      <c r="L121" s="56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6.96" customHeight="1">
      <c r="A122" s="34"/>
      <c r="B122" s="35"/>
      <c r="C122" s="34"/>
      <c r="D122" s="34"/>
      <c r="E122" s="34"/>
      <c r="F122" s="34"/>
      <c r="G122" s="34"/>
      <c r="H122" s="34"/>
      <c r="I122" s="34"/>
      <c r="J122" s="34"/>
      <c r="K122" s="34"/>
      <c r="L122" s="56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25.65" customHeight="1">
      <c r="A123" s="34"/>
      <c r="B123" s="35"/>
      <c r="C123" s="28" t="s">
        <v>24</v>
      </c>
      <c r="D123" s="34"/>
      <c r="E123" s="34"/>
      <c r="F123" s="23" t="str">
        <f>E15</f>
        <v>Obec KOKŠOV - BAKŠA</v>
      </c>
      <c r="G123" s="34"/>
      <c r="H123" s="34"/>
      <c r="I123" s="28" t="s">
        <v>32</v>
      </c>
      <c r="J123" s="32" t="str">
        <f>E21</f>
        <v>Hydroprojekt Košice, s.r.o</v>
      </c>
      <c r="K123" s="34"/>
      <c r="L123" s="56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15.15" customHeight="1">
      <c r="A124" s="34"/>
      <c r="B124" s="35"/>
      <c r="C124" s="28" t="s">
        <v>30</v>
      </c>
      <c r="D124" s="34"/>
      <c r="E124" s="34"/>
      <c r="F124" s="23" t="str">
        <f>IF(E18="","",E18)</f>
        <v>Vyplň údaj</v>
      </c>
      <c r="G124" s="34"/>
      <c r="H124" s="34"/>
      <c r="I124" s="28" t="s">
        <v>37</v>
      </c>
      <c r="J124" s="32" t="str">
        <f>E24</f>
        <v>Ing.Osif</v>
      </c>
      <c r="K124" s="34"/>
      <c r="L124" s="56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0.32" customHeight="1">
      <c r="A125" s="34"/>
      <c r="B125" s="35"/>
      <c r="C125" s="34"/>
      <c r="D125" s="34"/>
      <c r="E125" s="34"/>
      <c r="F125" s="34"/>
      <c r="G125" s="34"/>
      <c r="H125" s="34"/>
      <c r="I125" s="34"/>
      <c r="J125" s="34"/>
      <c r="K125" s="34"/>
      <c r="L125" s="56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11" customFormat="1" ht="29.28" customHeight="1">
      <c r="A126" s="177"/>
      <c r="B126" s="178"/>
      <c r="C126" s="179" t="s">
        <v>153</v>
      </c>
      <c r="D126" s="180" t="s">
        <v>65</v>
      </c>
      <c r="E126" s="180" t="s">
        <v>61</v>
      </c>
      <c r="F126" s="180" t="s">
        <v>62</v>
      </c>
      <c r="G126" s="180" t="s">
        <v>154</v>
      </c>
      <c r="H126" s="180" t="s">
        <v>155</v>
      </c>
      <c r="I126" s="180" t="s">
        <v>156</v>
      </c>
      <c r="J126" s="181" t="s">
        <v>130</v>
      </c>
      <c r="K126" s="182" t="s">
        <v>157</v>
      </c>
      <c r="L126" s="183"/>
      <c r="M126" s="87" t="s">
        <v>1</v>
      </c>
      <c r="N126" s="88" t="s">
        <v>44</v>
      </c>
      <c r="O126" s="88" t="s">
        <v>158</v>
      </c>
      <c r="P126" s="88" t="s">
        <v>159</v>
      </c>
      <c r="Q126" s="88" t="s">
        <v>160</v>
      </c>
      <c r="R126" s="88" t="s">
        <v>161</v>
      </c>
      <c r="S126" s="88" t="s">
        <v>162</v>
      </c>
      <c r="T126" s="89" t="s">
        <v>163</v>
      </c>
      <c r="U126" s="177"/>
      <c r="V126" s="177"/>
      <c r="W126" s="177"/>
      <c r="X126" s="177"/>
      <c r="Y126" s="177"/>
      <c r="Z126" s="177"/>
      <c r="AA126" s="177"/>
      <c r="AB126" s="177"/>
      <c r="AC126" s="177"/>
      <c r="AD126" s="177"/>
      <c r="AE126" s="177"/>
    </row>
    <row r="127" s="2" customFormat="1" ht="22.8" customHeight="1">
      <c r="A127" s="34"/>
      <c r="B127" s="35"/>
      <c r="C127" s="94" t="s">
        <v>127</v>
      </c>
      <c r="D127" s="34"/>
      <c r="E127" s="34"/>
      <c r="F127" s="34"/>
      <c r="G127" s="34"/>
      <c r="H127" s="34"/>
      <c r="I127" s="34"/>
      <c r="J127" s="184">
        <f>BK127</f>
        <v>0</v>
      </c>
      <c r="K127" s="34"/>
      <c r="L127" s="35"/>
      <c r="M127" s="90"/>
      <c r="N127" s="74"/>
      <c r="O127" s="91"/>
      <c r="P127" s="185">
        <f>P128</f>
        <v>0</v>
      </c>
      <c r="Q127" s="91"/>
      <c r="R127" s="185">
        <f>R128</f>
        <v>0</v>
      </c>
      <c r="S127" s="91"/>
      <c r="T127" s="186">
        <f>T128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T127" s="15" t="s">
        <v>79</v>
      </c>
      <c r="AU127" s="15" t="s">
        <v>132</v>
      </c>
      <c r="BK127" s="187">
        <f>BK128</f>
        <v>0</v>
      </c>
    </row>
    <row r="128" s="12" customFormat="1" ht="25.92" customHeight="1">
      <c r="A128" s="12"/>
      <c r="B128" s="188"/>
      <c r="C128" s="12"/>
      <c r="D128" s="189" t="s">
        <v>79</v>
      </c>
      <c r="E128" s="190" t="s">
        <v>1579</v>
      </c>
      <c r="F128" s="190" t="s">
        <v>118</v>
      </c>
      <c r="G128" s="12"/>
      <c r="H128" s="12"/>
      <c r="I128" s="191"/>
      <c r="J128" s="192">
        <f>BK128</f>
        <v>0</v>
      </c>
      <c r="K128" s="12"/>
      <c r="L128" s="188"/>
      <c r="M128" s="193"/>
      <c r="N128" s="194"/>
      <c r="O128" s="194"/>
      <c r="P128" s="195">
        <f>SUM(P129:P134)</f>
        <v>0</v>
      </c>
      <c r="Q128" s="194"/>
      <c r="R128" s="195">
        <f>SUM(R129:R134)</f>
        <v>0</v>
      </c>
      <c r="S128" s="194"/>
      <c r="T128" s="196">
        <f>SUM(T129:T134)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89" t="s">
        <v>172</v>
      </c>
      <c r="AT128" s="197" t="s">
        <v>79</v>
      </c>
      <c r="AU128" s="197" t="s">
        <v>80</v>
      </c>
      <c r="AY128" s="189" t="s">
        <v>166</v>
      </c>
      <c r="BK128" s="198">
        <f>SUM(BK129:BK134)</f>
        <v>0</v>
      </c>
    </row>
    <row r="129" s="2" customFormat="1" ht="16.5" customHeight="1">
      <c r="A129" s="34"/>
      <c r="B129" s="165"/>
      <c r="C129" s="201" t="s">
        <v>87</v>
      </c>
      <c r="D129" s="201" t="s">
        <v>168</v>
      </c>
      <c r="E129" s="202" t="s">
        <v>1580</v>
      </c>
      <c r="F129" s="203" t="s">
        <v>1581</v>
      </c>
      <c r="G129" s="204" t="s">
        <v>1582</v>
      </c>
      <c r="H129" s="205">
        <v>1</v>
      </c>
      <c r="I129" s="206"/>
      <c r="J129" s="207">
        <f>ROUND(I129*H129,2)</f>
        <v>0</v>
      </c>
      <c r="K129" s="208"/>
      <c r="L129" s="35"/>
      <c r="M129" s="209" t="s">
        <v>1</v>
      </c>
      <c r="N129" s="210" t="s">
        <v>46</v>
      </c>
      <c r="O129" s="78"/>
      <c r="P129" s="211">
        <f>O129*H129</f>
        <v>0</v>
      </c>
      <c r="Q129" s="211">
        <v>0</v>
      </c>
      <c r="R129" s="211">
        <f>Q129*H129</f>
        <v>0</v>
      </c>
      <c r="S129" s="211">
        <v>0</v>
      </c>
      <c r="T129" s="212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13" t="s">
        <v>1583</v>
      </c>
      <c r="AT129" s="213" t="s">
        <v>168</v>
      </c>
      <c r="AU129" s="213" t="s">
        <v>87</v>
      </c>
      <c r="AY129" s="15" t="s">
        <v>166</v>
      </c>
      <c r="BE129" s="214">
        <f>IF(N129="základná",J129,0)</f>
        <v>0</v>
      </c>
      <c r="BF129" s="214">
        <f>IF(N129="znížená",J129,0)</f>
        <v>0</v>
      </c>
      <c r="BG129" s="214">
        <f>IF(N129="zákl. prenesená",J129,0)</f>
        <v>0</v>
      </c>
      <c r="BH129" s="214">
        <f>IF(N129="zníž. prenesená",J129,0)</f>
        <v>0</v>
      </c>
      <c r="BI129" s="214">
        <f>IF(N129="nulová",J129,0)</f>
        <v>0</v>
      </c>
      <c r="BJ129" s="15" t="s">
        <v>93</v>
      </c>
      <c r="BK129" s="214">
        <f>ROUND(I129*H129,2)</f>
        <v>0</v>
      </c>
      <c r="BL129" s="15" t="s">
        <v>1583</v>
      </c>
      <c r="BM129" s="213" t="s">
        <v>1584</v>
      </c>
    </row>
    <row r="130" s="2" customFormat="1" ht="24.15" customHeight="1">
      <c r="A130" s="34"/>
      <c r="B130" s="165"/>
      <c r="C130" s="201" t="s">
        <v>93</v>
      </c>
      <c r="D130" s="201" t="s">
        <v>168</v>
      </c>
      <c r="E130" s="202" t="s">
        <v>1585</v>
      </c>
      <c r="F130" s="203" t="s">
        <v>1586</v>
      </c>
      <c r="G130" s="204" t="s">
        <v>1582</v>
      </c>
      <c r="H130" s="205">
        <v>1</v>
      </c>
      <c r="I130" s="206"/>
      <c r="J130" s="207">
        <f>ROUND(I130*H130,2)</f>
        <v>0</v>
      </c>
      <c r="K130" s="208"/>
      <c r="L130" s="35"/>
      <c r="M130" s="209" t="s">
        <v>1</v>
      </c>
      <c r="N130" s="210" t="s">
        <v>46</v>
      </c>
      <c r="O130" s="78"/>
      <c r="P130" s="211">
        <f>O130*H130</f>
        <v>0</v>
      </c>
      <c r="Q130" s="211">
        <v>0</v>
      </c>
      <c r="R130" s="211">
        <f>Q130*H130</f>
        <v>0</v>
      </c>
      <c r="S130" s="211">
        <v>0</v>
      </c>
      <c r="T130" s="212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3" t="s">
        <v>1583</v>
      </c>
      <c r="AT130" s="213" t="s">
        <v>168</v>
      </c>
      <c r="AU130" s="213" t="s">
        <v>87</v>
      </c>
      <c r="AY130" s="15" t="s">
        <v>166</v>
      </c>
      <c r="BE130" s="214">
        <f>IF(N130="základná",J130,0)</f>
        <v>0</v>
      </c>
      <c r="BF130" s="214">
        <f>IF(N130="znížená",J130,0)</f>
        <v>0</v>
      </c>
      <c r="BG130" s="214">
        <f>IF(N130="zákl. prenesená",J130,0)</f>
        <v>0</v>
      </c>
      <c r="BH130" s="214">
        <f>IF(N130="zníž. prenesená",J130,0)</f>
        <v>0</v>
      </c>
      <c r="BI130" s="214">
        <f>IF(N130="nulová",J130,0)</f>
        <v>0</v>
      </c>
      <c r="BJ130" s="15" t="s">
        <v>93</v>
      </c>
      <c r="BK130" s="214">
        <f>ROUND(I130*H130,2)</f>
        <v>0</v>
      </c>
      <c r="BL130" s="15" t="s">
        <v>1583</v>
      </c>
      <c r="BM130" s="213" t="s">
        <v>1587</v>
      </c>
    </row>
    <row r="131" s="2" customFormat="1" ht="16.5" customHeight="1">
      <c r="A131" s="34"/>
      <c r="B131" s="165"/>
      <c r="C131" s="201" t="s">
        <v>112</v>
      </c>
      <c r="D131" s="201" t="s">
        <v>168</v>
      </c>
      <c r="E131" s="202" t="s">
        <v>1588</v>
      </c>
      <c r="F131" s="203" t="s">
        <v>1589</v>
      </c>
      <c r="G131" s="204" t="s">
        <v>1582</v>
      </c>
      <c r="H131" s="205">
        <v>1</v>
      </c>
      <c r="I131" s="206"/>
      <c r="J131" s="207">
        <f>ROUND(I131*H131,2)</f>
        <v>0</v>
      </c>
      <c r="K131" s="208"/>
      <c r="L131" s="35"/>
      <c r="M131" s="209" t="s">
        <v>1</v>
      </c>
      <c r="N131" s="210" t="s">
        <v>46</v>
      </c>
      <c r="O131" s="78"/>
      <c r="P131" s="211">
        <f>O131*H131</f>
        <v>0</v>
      </c>
      <c r="Q131" s="211">
        <v>0</v>
      </c>
      <c r="R131" s="211">
        <f>Q131*H131</f>
        <v>0</v>
      </c>
      <c r="S131" s="211">
        <v>0</v>
      </c>
      <c r="T131" s="212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213" t="s">
        <v>1583</v>
      </c>
      <c r="AT131" s="213" t="s">
        <v>168</v>
      </c>
      <c r="AU131" s="213" t="s">
        <v>87</v>
      </c>
      <c r="AY131" s="15" t="s">
        <v>166</v>
      </c>
      <c r="BE131" s="214">
        <f>IF(N131="základná",J131,0)</f>
        <v>0</v>
      </c>
      <c r="BF131" s="214">
        <f>IF(N131="znížená",J131,0)</f>
        <v>0</v>
      </c>
      <c r="BG131" s="214">
        <f>IF(N131="zákl. prenesená",J131,0)</f>
        <v>0</v>
      </c>
      <c r="BH131" s="214">
        <f>IF(N131="zníž. prenesená",J131,0)</f>
        <v>0</v>
      </c>
      <c r="BI131" s="214">
        <f>IF(N131="nulová",J131,0)</f>
        <v>0</v>
      </c>
      <c r="BJ131" s="15" t="s">
        <v>93</v>
      </c>
      <c r="BK131" s="214">
        <f>ROUND(I131*H131,2)</f>
        <v>0</v>
      </c>
      <c r="BL131" s="15" t="s">
        <v>1583</v>
      </c>
      <c r="BM131" s="213" t="s">
        <v>1590</v>
      </c>
    </row>
    <row r="132" s="2" customFormat="1" ht="24.15" customHeight="1">
      <c r="A132" s="34"/>
      <c r="B132" s="165"/>
      <c r="C132" s="201" t="s">
        <v>172</v>
      </c>
      <c r="D132" s="201" t="s">
        <v>168</v>
      </c>
      <c r="E132" s="202" t="s">
        <v>1591</v>
      </c>
      <c r="F132" s="203" t="s">
        <v>1592</v>
      </c>
      <c r="G132" s="204" t="s">
        <v>1582</v>
      </c>
      <c r="H132" s="205">
        <v>1</v>
      </c>
      <c r="I132" s="206"/>
      <c r="J132" s="207">
        <f>ROUND(I132*H132,2)</f>
        <v>0</v>
      </c>
      <c r="K132" s="208"/>
      <c r="L132" s="35"/>
      <c r="M132" s="209" t="s">
        <v>1</v>
      </c>
      <c r="N132" s="210" t="s">
        <v>46</v>
      </c>
      <c r="O132" s="78"/>
      <c r="P132" s="211">
        <f>O132*H132</f>
        <v>0</v>
      </c>
      <c r="Q132" s="211">
        <v>0</v>
      </c>
      <c r="R132" s="211">
        <f>Q132*H132</f>
        <v>0</v>
      </c>
      <c r="S132" s="211">
        <v>0</v>
      </c>
      <c r="T132" s="212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3" t="s">
        <v>1583</v>
      </c>
      <c r="AT132" s="213" t="s">
        <v>168</v>
      </c>
      <c r="AU132" s="213" t="s">
        <v>87</v>
      </c>
      <c r="AY132" s="15" t="s">
        <v>166</v>
      </c>
      <c r="BE132" s="214">
        <f>IF(N132="základná",J132,0)</f>
        <v>0</v>
      </c>
      <c r="BF132" s="214">
        <f>IF(N132="znížená",J132,0)</f>
        <v>0</v>
      </c>
      <c r="BG132" s="214">
        <f>IF(N132="zákl. prenesená",J132,0)</f>
        <v>0</v>
      </c>
      <c r="BH132" s="214">
        <f>IF(N132="zníž. prenesená",J132,0)</f>
        <v>0</v>
      </c>
      <c r="BI132" s="214">
        <f>IF(N132="nulová",J132,0)</f>
        <v>0</v>
      </c>
      <c r="BJ132" s="15" t="s">
        <v>93</v>
      </c>
      <c r="BK132" s="214">
        <f>ROUND(I132*H132,2)</f>
        <v>0</v>
      </c>
      <c r="BL132" s="15" t="s">
        <v>1583</v>
      </c>
      <c r="BM132" s="213" t="s">
        <v>1593</v>
      </c>
    </row>
    <row r="133" s="2" customFormat="1" ht="16.5" customHeight="1">
      <c r="A133" s="34"/>
      <c r="B133" s="165"/>
      <c r="C133" s="201" t="s">
        <v>184</v>
      </c>
      <c r="D133" s="201" t="s">
        <v>168</v>
      </c>
      <c r="E133" s="202" t="s">
        <v>1594</v>
      </c>
      <c r="F133" s="203" t="s">
        <v>1595</v>
      </c>
      <c r="G133" s="204" t="s">
        <v>1582</v>
      </c>
      <c r="H133" s="205">
        <v>1</v>
      </c>
      <c r="I133" s="206"/>
      <c r="J133" s="207">
        <f>ROUND(I133*H133,2)</f>
        <v>0</v>
      </c>
      <c r="K133" s="208"/>
      <c r="L133" s="35"/>
      <c r="M133" s="209" t="s">
        <v>1</v>
      </c>
      <c r="N133" s="210" t="s">
        <v>46</v>
      </c>
      <c r="O133" s="78"/>
      <c r="P133" s="211">
        <f>O133*H133</f>
        <v>0</v>
      </c>
      <c r="Q133" s="211">
        <v>0</v>
      </c>
      <c r="R133" s="211">
        <f>Q133*H133</f>
        <v>0</v>
      </c>
      <c r="S133" s="211">
        <v>0</v>
      </c>
      <c r="T133" s="212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13" t="s">
        <v>1583</v>
      </c>
      <c r="AT133" s="213" t="s">
        <v>168</v>
      </c>
      <c r="AU133" s="213" t="s">
        <v>87</v>
      </c>
      <c r="AY133" s="15" t="s">
        <v>166</v>
      </c>
      <c r="BE133" s="214">
        <f>IF(N133="základná",J133,0)</f>
        <v>0</v>
      </c>
      <c r="BF133" s="214">
        <f>IF(N133="znížená",J133,0)</f>
        <v>0</v>
      </c>
      <c r="BG133" s="214">
        <f>IF(N133="zákl. prenesená",J133,0)</f>
        <v>0</v>
      </c>
      <c r="BH133" s="214">
        <f>IF(N133="zníž. prenesená",J133,0)</f>
        <v>0</v>
      </c>
      <c r="BI133" s="214">
        <f>IF(N133="nulová",J133,0)</f>
        <v>0</v>
      </c>
      <c r="BJ133" s="15" t="s">
        <v>93</v>
      </c>
      <c r="BK133" s="214">
        <f>ROUND(I133*H133,2)</f>
        <v>0</v>
      </c>
      <c r="BL133" s="15" t="s">
        <v>1583</v>
      </c>
      <c r="BM133" s="213" t="s">
        <v>1596</v>
      </c>
    </row>
    <row r="134" s="2" customFormat="1" ht="33" customHeight="1">
      <c r="A134" s="34"/>
      <c r="B134" s="165"/>
      <c r="C134" s="201" t="s">
        <v>188</v>
      </c>
      <c r="D134" s="201" t="s">
        <v>168</v>
      </c>
      <c r="E134" s="202" t="s">
        <v>1597</v>
      </c>
      <c r="F134" s="203" t="s">
        <v>1598</v>
      </c>
      <c r="G134" s="204" t="s">
        <v>1582</v>
      </c>
      <c r="H134" s="205">
        <v>1</v>
      </c>
      <c r="I134" s="206"/>
      <c r="J134" s="207">
        <f>ROUND(I134*H134,2)</f>
        <v>0</v>
      </c>
      <c r="K134" s="208"/>
      <c r="L134" s="35"/>
      <c r="M134" s="226" t="s">
        <v>1</v>
      </c>
      <c r="N134" s="227" t="s">
        <v>46</v>
      </c>
      <c r="O134" s="228"/>
      <c r="P134" s="229">
        <f>O134*H134</f>
        <v>0</v>
      </c>
      <c r="Q134" s="229">
        <v>0</v>
      </c>
      <c r="R134" s="229">
        <f>Q134*H134</f>
        <v>0</v>
      </c>
      <c r="S134" s="229">
        <v>0</v>
      </c>
      <c r="T134" s="230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3" t="s">
        <v>1583</v>
      </c>
      <c r="AT134" s="213" t="s">
        <v>168</v>
      </c>
      <c r="AU134" s="213" t="s">
        <v>87</v>
      </c>
      <c r="AY134" s="15" t="s">
        <v>166</v>
      </c>
      <c r="BE134" s="214">
        <f>IF(N134="základná",J134,0)</f>
        <v>0</v>
      </c>
      <c r="BF134" s="214">
        <f>IF(N134="znížená",J134,0)</f>
        <v>0</v>
      </c>
      <c r="BG134" s="214">
        <f>IF(N134="zákl. prenesená",J134,0)</f>
        <v>0</v>
      </c>
      <c r="BH134" s="214">
        <f>IF(N134="zníž. prenesená",J134,0)</f>
        <v>0</v>
      </c>
      <c r="BI134" s="214">
        <f>IF(N134="nulová",J134,0)</f>
        <v>0</v>
      </c>
      <c r="BJ134" s="15" t="s">
        <v>93</v>
      </c>
      <c r="BK134" s="214">
        <f>ROUND(I134*H134,2)</f>
        <v>0</v>
      </c>
      <c r="BL134" s="15" t="s">
        <v>1583</v>
      </c>
      <c r="BM134" s="213" t="s">
        <v>1599</v>
      </c>
    </row>
    <row r="135" s="2" customFormat="1" ht="6.96" customHeight="1">
      <c r="A135" s="34"/>
      <c r="B135" s="61"/>
      <c r="C135" s="62"/>
      <c r="D135" s="62"/>
      <c r="E135" s="62"/>
      <c r="F135" s="62"/>
      <c r="G135" s="62"/>
      <c r="H135" s="62"/>
      <c r="I135" s="62"/>
      <c r="J135" s="62"/>
      <c r="K135" s="62"/>
      <c r="L135" s="35"/>
      <c r="M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</row>
  </sheetData>
  <autoFilter ref="C126:K134"/>
  <mergeCells count="14">
    <mergeCell ref="E7:H7"/>
    <mergeCell ref="E9:H9"/>
    <mergeCell ref="E18:H18"/>
    <mergeCell ref="E27:H27"/>
    <mergeCell ref="E85:H85"/>
    <mergeCell ref="E87:H87"/>
    <mergeCell ref="D101:F101"/>
    <mergeCell ref="D102:F102"/>
    <mergeCell ref="D103:F103"/>
    <mergeCell ref="D104:F104"/>
    <mergeCell ref="D105:F105"/>
    <mergeCell ref="E117:H117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DESKTOP-S63PN0F\Pc</dc:creator>
  <cp:lastModifiedBy>DESKTOP-S63PN0F\Pc</cp:lastModifiedBy>
  <dcterms:created xsi:type="dcterms:W3CDTF">2026-07-24T07:15:51Z</dcterms:created>
  <dcterms:modified xsi:type="dcterms:W3CDTF">2026-07-24T07:15:54Z</dcterms:modified>
</cp:coreProperties>
</file>