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jozef\OneDrive\Počítač\Rozpočty\2026\METARCH\08 - Oprava budovy školy a telocvične, Jesenského\Oprava VV č. 4\"/>
    </mc:Choice>
  </mc:AlternateContent>
  <xr:revisionPtr revIDLastSave="0" documentId="13_ncr:1_{63155778-502F-45AF-9BEE-651E04C03DF6}" xr6:coauthVersionLast="47" xr6:coauthVersionMax="47" xr10:uidLastSave="{00000000-0000-0000-0000-000000000000}"/>
  <bookViews>
    <workbookView xWindow="-28920" yWindow="-870" windowWidth="29040" windowHeight="15720" activeTab="1" xr2:uid="{00000000-000D-0000-FFFF-FFFF00000000}"/>
  </bookViews>
  <sheets>
    <sheet name="Rekapitulácia stavby" sheetId="1" r:id="rId1"/>
    <sheet name="SO 01 - SO 01  Rekonštruk..." sheetId="2" r:id="rId2"/>
    <sheet name="SO 02 - SO 02   Telocvičň..." sheetId="3" r:id="rId3"/>
    <sheet name="SO 03 - SO 03   Sadové úp..." sheetId="4" r:id="rId4"/>
    <sheet name="SO 04.1 - SO 04.1  Debari..." sheetId="5" r:id="rId5"/>
    <sheet name="SO 04.2 - SO 04.2   Debar..." sheetId="6" r:id="rId6"/>
    <sheet name="SO 04.3 - SO 04.3   Debar..." sheetId="7" r:id="rId7"/>
  </sheets>
  <definedNames>
    <definedName name="_xlnm._FilterDatabase" localSheetId="1" hidden="1">'SO 01 - SO 01  Rekonštruk...'!$C$138:$K$360</definedName>
    <definedName name="_xlnm._FilterDatabase" localSheetId="2" hidden="1">'SO 02 - SO 02   Telocvičň...'!$C$137:$K$370</definedName>
    <definedName name="_xlnm._FilterDatabase" localSheetId="3" hidden="1">'SO 03 - SO 03   Sadové úp...'!$C$122:$K$163</definedName>
    <definedName name="_xlnm._FilterDatabase" localSheetId="4" hidden="1">'SO 04.1 - SO 04.1  Debari...'!$C$128:$K$176</definedName>
    <definedName name="_xlnm._FilterDatabase" localSheetId="5" hidden="1">'SO 04.2 - SO 04.2   Debar...'!$C$125:$K$147</definedName>
    <definedName name="_xlnm._FilterDatabase" localSheetId="6" hidden="1">'SO 04.3 - SO 04.3   Debar...'!$C$126:$K$173</definedName>
    <definedName name="_xlnm.Print_Titles" localSheetId="0">'Rekapitulácia stavby'!$92:$92</definedName>
    <definedName name="_xlnm.Print_Titles" localSheetId="1">'SO 01 - SO 01  Rekonštruk...'!$138:$138</definedName>
    <definedName name="_xlnm.Print_Titles" localSheetId="2">'SO 02 - SO 02   Telocvičň...'!$137:$137</definedName>
    <definedName name="_xlnm.Print_Titles" localSheetId="3">'SO 03 - SO 03   Sadové úp...'!$122:$122</definedName>
    <definedName name="_xlnm.Print_Titles" localSheetId="4">'SO 04.1 - SO 04.1  Debari...'!$128:$128</definedName>
    <definedName name="_xlnm.Print_Titles" localSheetId="5">'SO 04.2 - SO 04.2   Debar...'!$125:$125</definedName>
    <definedName name="_xlnm.Print_Titles" localSheetId="6">'SO 04.3 - SO 04.3   Debar...'!$126:$126</definedName>
    <definedName name="_xlnm.Print_Area" localSheetId="0">'Rekapitulácia stavby'!$D$4:$AO$76,'Rekapitulácia stavby'!$C$82:$AQ$102</definedName>
    <definedName name="_xlnm.Print_Area" localSheetId="1">'SO 01 - SO 01  Rekonštruk...'!$C$4:$J$76,'SO 01 - SO 01  Rekonštruk...'!$C$82:$J$120,'SO 01 - SO 01  Rekonštruk...'!$C$126:$J$360</definedName>
    <definedName name="_xlnm.Print_Area" localSheetId="2">'SO 02 - SO 02   Telocvičň...'!$C$4:$J$76,'SO 02 - SO 02   Telocvičň...'!$C$82:$J$119,'SO 02 - SO 02   Telocvičň...'!$C$125:$J$370</definedName>
    <definedName name="_xlnm.Print_Area" localSheetId="3">'SO 03 - SO 03   Sadové úp...'!$C$4:$J$76,'SO 03 - SO 03   Sadové úp...'!$C$82:$J$104,'SO 03 - SO 03   Sadové úp...'!$C$110:$J$163</definedName>
    <definedName name="_xlnm.Print_Area" localSheetId="4">'SO 04.1 - SO 04.1  Debari...'!$C$4:$J$76,'SO 04.1 - SO 04.1  Debari...'!$C$82:$J$108,'SO 04.1 - SO 04.1  Debari...'!$C$114:$J$176</definedName>
    <definedName name="_xlnm.Print_Area" localSheetId="5">'SO 04.2 - SO 04.2   Debar...'!$C$4:$J$76,'SO 04.2 - SO 04.2   Debar...'!$C$82:$J$105,'SO 04.2 - SO 04.2   Debar...'!$C$111:$J$147</definedName>
    <definedName name="_xlnm.Print_Area" localSheetId="6">'SO 04.3 - SO 04.3   Debar...'!$C$4:$J$76,'SO 04.3 - SO 04.3   Debar...'!$C$82:$J$106,'SO 04.3 - SO 04.3   Debar...'!$C$112:$J$173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9" i="7" l="1"/>
  <c r="J38" i="7"/>
  <c r="AY101" i="1" s="1"/>
  <c r="J37" i="7"/>
  <c r="AX101" i="1" s="1"/>
  <c r="BI173" i="7"/>
  <c r="BH173" i="7"/>
  <c r="BG173" i="7"/>
  <c r="BE173" i="7"/>
  <c r="T173" i="7"/>
  <c r="R173" i="7"/>
  <c r="P173" i="7"/>
  <c r="BI172" i="7"/>
  <c r="BH172" i="7"/>
  <c r="BG172" i="7"/>
  <c r="BE172" i="7"/>
  <c r="T172" i="7"/>
  <c r="R172" i="7"/>
  <c r="P172" i="7"/>
  <c r="BI171" i="7"/>
  <c r="BH171" i="7"/>
  <c r="BG171" i="7"/>
  <c r="BE171" i="7"/>
  <c r="T171" i="7"/>
  <c r="R171" i="7"/>
  <c r="P171" i="7"/>
  <c r="BI170" i="7"/>
  <c r="BH170" i="7"/>
  <c r="BG170" i="7"/>
  <c r="BE170" i="7"/>
  <c r="T170" i="7"/>
  <c r="R170" i="7"/>
  <c r="P170" i="7"/>
  <c r="BI169" i="7"/>
  <c r="BH169" i="7"/>
  <c r="BG169" i="7"/>
  <c r="BE169" i="7"/>
  <c r="T169" i="7"/>
  <c r="R169" i="7"/>
  <c r="P169" i="7"/>
  <c r="BI167" i="7"/>
  <c r="BH167" i="7"/>
  <c r="BG167" i="7"/>
  <c r="BE167" i="7"/>
  <c r="T167" i="7"/>
  <c r="R167" i="7"/>
  <c r="P167" i="7"/>
  <c r="BI166" i="7"/>
  <c r="BH166" i="7"/>
  <c r="BG166" i="7"/>
  <c r="BE166" i="7"/>
  <c r="T166" i="7"/>
  <c r="R166" i="7"/>
  <c r="P166" i="7"/>
  <c r="BI165" i="7"/>
  <c r="BH165" i="7"/>
  <c r="BG165" i="7"/>
  <c r="BE165" i="7"/>
  <c r="T165" i="7"/>
  <c r="R165" i="7"/>
  <c r="P165" i="7"/>
  <c r="BI164" i="7"/>
  <c r="BH164" i="7"/>
  <c r="BG164" i="7"/>
  <c r="BE164" i="7"/>
  <c r="T164" i="7"/>
  <c r="R164" i="7"/>
  <c r="P164" i="7"/>
  <c r="BI162" i="7"/>
  <c r="BH162" i="7"/>
  <c r="BG162" i="7"/>
  <c r="BE162" i="7"/>
  <c r="T162" i="7"/>
  <c r="R162" i="7"/>
  <c r="P162" i="7"/>
  <c r="BI161" i="7"/>
  <c r="BH161" i="7"/>
  <c r="BG161" i="7"/>
  <c r="BE161" i="7"/>
  <c r="T161" i="7"/>
  <c r="R161" i="7"/>
  <c r="P161" i="7"/>
  <c r="BI160" i="7"/>
  <c r="BH160" i="7"/>
  <c r="BG160" i="7"/>
  <c r="BE160" i="7"/>
  <c r="T160" i="7"/>
  <c r="R160" i="7"/>
  <c r="P160" i="7"/>
  <c r="BI159" i="7"/>
  <c r="BH159" i="7"/>
  <c r="BG159" i="7"/>
  <c r="BE159" i="7"/>
  <c r="T159" i="7"/>
  <c r="R159" i="7"/>
  <c r="P159" i="7"/>
  <c r="BI158" i="7"/>
  <c r="BH158" i="7"/>
  <c r="BG158" i="7"/>
  <c r="BE158" i="7"/>
  <c r="T158" i="7"/>
  <c r="R158" i="7"/>
  <c r="P158" i="7"/>
  <c r="BI157" i="7"/>
  <c r="BH157" i="7"/>
  <c r="BG157" i="7"/>
  <c r="BE157" i="7"/>
  <c r="T157" i="7"/>
  <c r="R157" i="7"/>
  <c r="P157" i="7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4" i="7"/>
  <c r="BH154" i="7"/>
  <c r="BG154" i="7"/>
  <c r="BE154" i="7"/>
  <c r="T154" i="7"/>
  <c r="R154" i="7"/>
  <c r="P154" i="7"/>
  <c r="BI153" i="7"/>
  <c r="BH153" i="7"/>
  <c r="BG153" i="7"/>
  <c r="BE153" i="7"/>
  <c r="T153" i="7"/>
  <c r="R153" i="7"/>
  <c r="P153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1" i="7"/>
  <c r="BH141" i="7"/>
  <c r="BG141" i="7"/>
  <c r="BE141" i="7"/>
  <c r="T141" i="7"/>
  <c r="R141" i="7"/>
  <c r="P141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BI133" i="7"/>
  <c r="BH133" i="7"/>
  <c r="BG133" i="7"/>
  <c r="BE133" i="7"/>
  <c r="T133" i="7"/>
  <c r="R133" i="7"/>
  <c r="P133" i="7"/>
  <c r="BI130" i="7"/>
  <c r="BH130" i="7"/>
  <c r="BG130" i="7"/>
  <c r="BE130" i="7"/>
  <c r="T130" i="7"/>
  <c r="T129" i="7"/>
  <c r="T128" i="7" s="1"/>
  <c r="R130" i="7"/>
  <c r="R129" i="7" s="1"/>
  <c r="R128" i="7" s="1"/>
  <c r="P130" i="7"/>
  <c r="P129" i="7"/>
  <c r="P128" i="7"/>
  <c r="J124" i="7"/>
  <c r="J123" i="7"/>
  <c r="F123" i="7"/>
  <c r="F121" i="7"/>
  <c r="E119" i="7"/>
  <c r="J93" i="7"/>
  <c r="F93" i="7"/>
  <c r="F91" i="7"/>
  <c r="E89" i="7"/>
  <c r="J20" i="7"/>
  <c r="E20" i="7"/>
  <c r="F94" i="7" s="1"/>
  <c r="J19" i="7"/>
  <c r="J121" i="7"/>
  <c r="E7" i="7"/>
  <c r="E85" i="7" s="1"/>
  <c r="J39" i="6"/>
  <c r="J38" i="6"/>
  <c r="AY100" i="1"/>
  <c r="J37" i="6"/>
  <c r="AX100" i="1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BI132" i="6"/>
  <c r="BH132" i="6"/>
  <c r="BG132" i="6"/>
  <c r="BE132" i="6"/>
  <c r="T132" i="6"/>
  <c r="R132" i="6"/>
  <c r="P132" i="6"/>
  <c r="BI131" i="6"/>
  <c r="BH131" i="6"/>
  <c r="BG131" i="6"/>
  <c r="BE131" i="6"/>
  <c r="T131" i="6"/>
  <c r="R131" i="6"/>
  <c r="P131" i="6"/>
  <c r="BI130" i="6"/>
  <c r="BH130" i="6"/>
  <c r="BG130" i="6"/>
  <c r="BE130" i="6"/>
  <c r="T130" i="6"/>
  <c r="R130" i="6"/>
  <c r="P130" i="6"/>
  <c r="BI129" i="6"/>
  <c r="BH129" i="6"/>
  <c r="BG129" i="6"/>
  <c r="BE129" i="6"/>
  <c r="T129" i="6"/>
  <c r="R129" i="6"/>
  <c r="P129" i="6"/>
  <c r="J123" i="6"/>
  <c r="J122" i="6"/>
  <c r="F122" i="6"/>
  <c r="F120" i="6"/>
  <c r="E118" i="6"/>
  <c r="J93" i="6"/>
  <c r="F93" i="6"/>
  <c r="F91" i="6"/>
  <c r="E89" i="6"/>
  <c r="J20" i="6"/>
  <c r="E20" i="6"/>
  <c r="F94" i="6"/>
  <c r="J19" i="6"/>
  <c r="J120" i="6"/>
  <c r="E7" i="6"/>
  <c r="E114" i="6" s="1"/>
  <c r="J39" i="5"/>
  <c r="J38" i="5"/>
  <c r="AY99" i="1"/>
  <c r="J37" i="5"/>
  <c r="AX99" i="1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4" i="5"/>
  <c r="BH154" i="5"/>
  <c r="BG154" i="5"/>
  <c r="BE154" i="5"/>
  <c r="T154" i="5"/>
  <c r="T153" i="5"/>
  <c r="R154" i="5"/>
  <c r="R153" i="5" s="1"/>
  <c r="P154" i="5"/>
  <c r="P153" i="5" s="1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J126" i="5"/>
  <c r="J125" i="5"/>
  <c r="F125" i="5"/>
  <c r="F123" i="5"/>
  <c r="E121" i="5"/>
  <c r="J93" i="5"/>
  <c r="F93" i="5"/>
  <c r="F91" i="5"/>
  <c r="E89" i="5"/>
  <c r="J20" i="5"/>
  <c r="E20" i="5"/>
  <c r="F126" i="5" s="1"/>
  <c r="J19" i="5"/>
  <c r="J91" i="5"/>
  <c r="E7" i="5"/>
  <c r="E85" i="5" s="1"/>
  <c r="J163" i="4"/>
  <c r="J103" i="4" s="1"/>
  <c r="J37" i="4"/>
  <c r="J36" i="4"/>
  <c r="AY97" i="1" s="1"/>
  <c r="J35" i="4"/>
  <c r="AX97" i="1"/>
  <c r="BI162" i="4"/>
  <c r="BH162" i="4"/>
  <c r="BG162" i="4"/>
  <c r="BE162" i="4"/>
  <c r="T162" i="4"/>
  <c r="T161" i="4"/>
  <c r="R162" i="4"/>
  <c r="R161" i="4"/>
  <c r="P162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3" i="4"/>
  <c r="BH143" i="4"/>
  <c r="BG143" i="4"/>
  <c r="BE143" i="4"/>
  <c r="T143" i="4"/>
  <c r="T142" i="4" s="1"/>
  <c r="R143" i="4"/>
  <c r="R142" i="4" s="1"/>
  <c r="P143" i="4"/>
  <c r="P142" i="4" s="1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8" i="4"/>
  <c r="BH128" i="4"/>
  <c r="BG128" i="4"/>
  <c r="BE128" i="4"/>
  <c r="T128" i="4"/>
  <c r="R128" i="4"/>
  <c r="P128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J120" i="4"/>
  <c r="J119" i="4"/>
  <c r="F119" i="4"/>
  <c r="F117" i="4"/>
  <c r="E115" i="4"/>
  <c r="J91" i="4"/>
  <c r="F91" i="4"/>
  <c r="F89" i="4"/>
  <c r="E87" i="4"/>
  <c r="J18" i="4"/>
  <c r="E18" i="4"/>
  <c r="F92" i="4"/>
  <c r="J17" i="4"/>
  <c r="J117" i="4"/>
  <c r="E7" i="4"/>
  <c r="E113" i="4" s="1"/>
  <c r="J37" i="3"/>
  <c r="J36" i="3"/>
  <c r="AY96" i="1"/>
  <c r="J35" i="3"/>
  <c r="AX96" i="1"/>
  <c r="BI370" i="3"/>
  <c r="BH370" i="3"/>
  <c r="BG370" i="3"/>
  <c r="BE370" i="3"/>
  <c r="T370" i="3"/>
  <c r="T369" i="3"/>
  <c r="R370" i="3"/>
  <c r="R369" i="3"/>
  <c r="P370" i="3"/>
  <c r="P369" i="3"/>
  <c r="BI368" i="3"/>
  <c r="BH368" i="3"/>
  <c r="BG368" i="3"/>
  <c r="BE368" i="3"/>
  <c r="T368" i="3"/>
  <c r="T367" i="3" s="1"/>
  <c r="R368" i="3"/>
  <c r="R367" i="3"/>
  <c r="P368" i="3"/>
  <c r="P367" i="3"/>
  <c r="BI366" i="3"/>
  <c r="BH366" i="3"/>
  <c r="BG366" i="3"/>
  <c r="BE366" i="3"/>
  <c r="T366" i="3"/>
  <c r="R366" i="3"/>
  <c r="P366" i="3"/>
  <c r="BI365" i="3"/>
  <c r="BH365" i="3"/>
  <c r="BG365" i="3"/>
  <c r="BE365" i="3"/>
  <c r="T365" i="3"/>
  <c r="R365" i="3"/>
  <c r="P365" i="3"/>
  <c r="BI364" i="3"/>
  <c r="BH364" i="3"/>
  <c r="BG364" i="3"/>
  <c r="BE364" i="3"/>
  <c r="T364" i="3"/>
  <c r="R364" i="3"/>
  <c r="P364" i="3"/>
  <c r="BI363" i="3"/>
  <c r="BH363" i="3"/>
  <c r="BG363" i="3"/>
  <c r="BE363" i="3"/>
  <c r="T363" i="3"/>
  <c r="R363" i="3"/>
  <c r="P363" i="3"/>
  <c r="BI362" i="3"/>
  <c r="BH362" i="3"/>
  <c r="BG362" i="3"/>
  <c r="BE362" i="3"/>
  <c r="T362" i="3"/>
  <c r="R362" i="3"/>
  <c r="P362" i="3"/>
  <c r="BI361" i="3"/>
  <c r="BH361" i="3"/>
  <c r="BG361" i="3"/>
  <c r="BE361" i="3"/>
  <c r="T361" i="3"/>
  <c r="R361" i="3"/>
  <c r="P361" i="3"/>
  <c r="BI360" i="3"/>
  <c r="BH360" i="3"/>
  <c r="BG360" i="3"/>
  <c r="BE360" i="3"/>
  <c r="T360" i="3"/>
  <c r="R360" i="3"/>
  <c r="P360" i="3"/>
  <c r="BI359" i="3"/>
  <c r="BH359" i="3"/>
  <c r="BG359" i="3"/>
  <c r="BE359" i="3"/>
  <c r="T359" i="3"/>
  <c r="R359" i="3"/>
  <c r="P359" i="3"/>
  <c r="BI358" i="3"/>
  <c r="BH358" i="3"/>
  <c r="BG358" i="3"/>
  <c r="BE358" i="3"/>
  <c r="T358" i="3"/>
  <c r="R358" i="3"/>
  <c r="P358" i="3"/>
  <c r="BI357" i="3"/>
  <c r="BH357" i="3"/>
  <c r="BG357" i="3"/>
  <c r="BE357" i="3"/>
  <c r="T357" i="3"/>
  <c r="R357" i="3"/>
  <c r="P357" i="3"/>
  <c r="BI356" i="3"/>
  <c r="BH356" i="3"/>
  <c r="BG356" i="3"/>
  <c r="BE356" i="3"/>
  <c r="T356" i="3"/>
  <c r="R356" i="3"/>
  <c r="P356" i="3"/>
  <c r="BI355" i="3"/>
  <c r="BH355" i="3"/>
  <c r="BG355" i="3"/>
  <c r="BE355" i="3"/>
  <c r="T355" i="3"/>
  <c r="R355" i="3"/>
  <c r="P355" i="3"/>
  <c r="BI353" i="3"/>
  <c r="BH353" i="3"/>
  <c r="BG353" i="3"/>
  <c r="BE353" i="3"/>
  <c r="T353" i="3"/>
  <c r="R353" i="3"/>
  <c r="P353" i="3"/>
  <c r="BI352" i="3"/>
  <c r="BH352" i="3"/>
  <c r="BG352" i="3"/>
  <c r="BE352" i="3"/>
  <c r="T352" i="3"/>
  <c r="R352" i="3"/>
  <c r="P352" i="3"/>
  <c r="BI351" i="3"/>
  <c r="BH351" i="3"/>
  <c r="BG351" i="3"/>
  <c r="BE351" i="3"/>
  <c r="T351" i="3"/>
  <c r="R351" i="3"/>
  <c r="P351" i="3"/>
  <c r="BI350" i="3"/>
  <c r="BH350" i="3"/>
  <c r="BG350" i="3"/>
  <c r="BE350" i="3"/>
  <c r="T350" i="3"/>
  <c r="R350" i="3"/>
  <c r="P350" i="3"/>
  <c r="BI349" i="3"/>
  <c r="BH349" i="3"/>
  <c r="BG349" i="3"/>
  <c r="BE349" i="3"/>
  <c r="T349" i="3"/>
  <c r="R349" i="3"/>
  <c r="P349" i="3"/>
  <c r="BI348" i="3"/>
  <c r="BH348" i="3"/>
  <c r="BG348" i="3"/>
  <c r="BE348" i="3"/>
  <c r="T348" i="3"/>
  <c r="R348" i="3"/>
  <c r="P348" i="3"/>
  <c r="BI347" i="3"/>
  <c r="BH347" i="3"/>
  <c r="BG347" i="3"/>
  <c r="BE347" i="3"/>
  <c r="T347" i="3"/>
  <c r="R347" i="3"/>
  <c r="P347" i="3"/>
  <c r="BI346" i="3"/>
  <c r="BH346" i="3"/>
  <c r="BG346" i="3"/>
  <c r="BE346" i="3"/>
  <c r="T346" i="3"/>
  <c r="R346" i="3"/>
  <c r="P346" i="3"/>
  <c r="BI345" i="3"/>
  <c r="BH345" i="3"/>
  <c r="BG345" i="3"/>
  <c r="BE345" i="3"/>
  <c r="T345" i="3"/>
  <c r="R345" i="3"/>
  <c r="P345" i="3"/>
  <c r="BI344" i="3"/>
  <c r="BH344" i="3"/>
  <c r="BG344" i="3"/>
  <c r="BE344" i="3"/>
  <c r="T344" i="3"/>
  <c r="R344" i="3"/>
  <c r="P344" i="3"/>
  <c r="BI343" i="3"/>
  <c r="BH343" i="3"/>
  <c r="BG343" i="3"/>
  <c r="BE343" i="3"/>
  <c r="T343" i="3"/>
  <c r="R343" i="3"/>
  <c r="P343" i="3"/>
  <c r="BI342" i="3"/>
  <c r="BH342" i="3"/>
  <c r="BG342" i="3"/>
  <c r="BE342" i="3"/>
  <c r="T342" i="3"/>
  <c r="R342" i="3"/>
  <c r="P342" i="3"/>
  <c r="BI341" i="3"/>
  <c r="BH341" i="3"/>
  <c r="BG341" i="3"/>
  <c r="BE341" i="3"/>
  <c r="T341" i="3"/>
  <c r="R341" i="3"/>
  <c r="P341" i="3"/>
  <c r="BI340" i="3"/>
  <c r="BH340" i="3"/>
  <c r="BG340" i="3"/>
  <c r="BE340" i="3"/>
  <c r="T340" i="3"/>
  <c r="R340" i="3"/>
  <c r="P340" i="3"/>
  <c r="BI339" i="3"/>
  <c r="BH339" i="3"/>
  <c r="BG339" i="3"/>
  <c r="BE339" i="3"/>
  <c r="T339" i="3"/>
  <c r="R339" i="3"/>
  <c r="P339" i="3"/>
  <c r="BI338" i="3"/>
  <c r="BH338" i="3"/>
  <c r="BG338" i="3"/>
  <c r="BE338" i="3"/>
  <c r="T338" i="3"/>
  <c r="R338" i="3"/>
  <c r="P338" i="3"/>
  <c r="BI337" i="3"/>
  <c r="BH337" i="3"/>
  <c r="BG337" i="3"/>
  <c r="BE337" i="3"/>
  <c r="T337" i="3"/>
  <c r="R337" i="3"/>
  <c r="P337" i="3"/>
  <c r="BI336" i="3"/>
  <c r="BH336" i="3"/>
  <c r="BG336" i="3"/>
  <c r="BE336" i="3"/>
  <c r="T336" i="3"/>
  <c r="R336" i="3"/>
  <c r="P336" i="3"/>
  <c r="BI335" i="3"/>
  <c r="BH335" i="3"/>
  <c r="BG335" i="3"/>
  <c r="BE335" i="3"/>
  <c r="T335" i="3"/>
  <c r="R335" i="3"/>
  <c r="P335" i="3"/>
  <c r="BI334" i="3"/>
  <c r="BH334" i="3"/>
  <c r="BG334" i="3"/>
  <c r="BE334" i="3"/>
  <c r="T334" i="3"/>
  <c r="R334" i="3"/>
  <c r="P334" i="3"/>
  <c r="BI333" i="3"/>
  <c r="BH333" i="3"/>
  <c r="BG333" i="3"/>
  <c r="BE333" i="3"/>
  <c r="T333" i="3"/>
  <c r="R333" i="3"/>
  <c r="P333" i="3"/>
  <c r="BI332" i="3"/>
  <c r="BH332" i="3"/>
  <c r="BG332" i="3"/>
  <c r="BE332" i="3"/>
  <c r="T332" i="3"/>
  <c r="R332" i="3"/>
  <c r="P332" i="3"/>
  <c r="BI331" i="3"/>
  <c r="BH331" i="3"/>
  <c r="BG331" i="3"/>
  <c r="BE331" i="3"/>
  <c r="T331" i="3"/>
  <c r="R331" i="3"/>
  <c r="P331" i="3"/>
  <c r="BI330" i="3"/>
  <c r="BH330" i="3"/>
  <c r="BG330" i="3"/>
  <c r="BE330" i="3"/>
  <c r="T330" i="3"/>
  <c r="R330" i="3"/>
  <c r="P330" i="3"/>
  <c r="BI329" i="3"/>
  <c r="BH329" i="3"/>
  <c r="BG329" i="3"/>
  <c r="BE329" i="3"/>
  <c r="T329" i="3"/>
  <c r="R329" i="3"/>
  <c r="P329" i="3"/>
  <c r="BI328" i="3"/>
  <c r="BH328" i="3"/>
  <c r="BG328" i="3"/>
  <c r="BE328" i="3"/>
  <c r="T328" i="3"/>
  <c r="R328" i="3"/>
  <c r="P328" i="3"/>
  <c r="BI327" i="3"/>
  <c r="BH327" i="3"/>
  <c r="BG327" i="3"/>
  <c r="BE327" i="3"/>
  <c r="T327" i="3"/>
  <c r="R327" i="3"/>
  <c r="P327" i="3"/>
  <c r="BI326" i="3"/>
  <c r="BH326" i="3"/>
  <c r="BG326" i="3"/>
  <c r="BE326" i="3"/>
  <c r="T326" i="3"/>
  <c r="R326" i="3"/>
  <c r="P326" i="3"/>
  <c r="BI325" i="3"/>
  <c r="BH325" i="3"/>
  <c r="BG325" i="3"/>
  <c r="BE325" i="3"/>
  <c r="T325" i="3"/>
  <c r="R325" i="3"/>
  <c r="P325" i="3"/>
  <c r="BI324" i="3"/>
  <c r="BH324" i="3"/>
  <c r="BG324" i="3"/>
  <c r="BE324" i="3"/>
  <c r="T324" i="3"/>
  <c r="R324" i="3"/>
  <c r="P324" i="3"/>
  <c r="BI323" i="3"/>
  <c r="BH323" i="3"/>
  <c r="BG323" i="3"/>
  <c r="BE323" i="3"/>
  <c r="T323" i="3"/>
  <c r="R323" i="3"/>
  <c r="P323" i="3"/>
  <c r="BI322" i="3"/>
  <c r="BH322" i="3"/>
  <c r="BG322" i="3"/>
  <c r="BE322" i="3"/>
  <c r="T322" i="3"/>
  <c r="R322" i="3"/>
  <c r="P322" i="3"/>
  <c r="BI321" i="3"/>
  <c r="BH321" i="3"/>
  <c r="BG321" i="3"/>
  <c r="BE321" i="3"/>
  <c r="T321" i="3"/>
  <c r="R321" i="3"/>
  <c r="P321" i="3"/>
  <c r="BI320" i="3"/>
  <c r="BH320" i="3"/>
  <c r="BG320" i="3"/>
  <c r="BE320" i="3"/>
  <c r="T320" i="3"/>
  <c r="R320" i="3"/>
  <c r="P320" i="3"/>
  <c r="BI319" i="3"/>
  <c r="BH319" i="3"/>
  <c r="BG319" i="3"/>
  <c r="BE319" i="3"/>
  <c r="T319" i="3"/>
  <c r="R319" i="3"/>
  <c r="P319" i="3"/>
  <c r="BI318" i="3"/>
  <c r="BH318" i="3"/>
  <c r="BG318" i="3"/>
  <c r="BE318" i="3"/>
  <c r="T318" i="3"/>
  <c r="R318" i="3"/>
  <c r="P318" i="3"/>
  <c r="BI317" i="3"/>
  <c r="BH317" i="3"/>
  <c r="BG317" i="3"/>
  <c r="BE317" i="3"/>
  <c r="T317" i="3"/>
  <c r="R317" i="3"/>
  <c r="P317" i="3"/>
  <c r="BI316" i="3"/>
  <c r="BH316" i="3"/>
  <c r="BG316" i="3"/>
  <c r="BE316" i="3"/>
  <c r="T316" i="3"/>
  <c r="R316" i="3"/>
  <c r="P316" i="3"/>
  <c r="BI315" i="3"/>
  <c r="BH315" i="3"/>
  <c r="BG315" i="3"/>
  <c r="BE315" i="3"/>
  <c r="T315" i="3"/>
  <c r="R315" i="3"/>
  <c r="P315" i="3"/>
  <c r="BI314" i="3"/>
  <c r="BH314" i="3"/>
  <c r="BG314" i="3"/>
  <c r="BE314" i="3"/>
  <c r="T314" i="3"/>
  <c r="R314" i="3"/>
  <c r="P314" i="3"/>
  <c r="BI313" i="3"/>
  <c r="BH313" i="3"/>
  <c r="BG313" i="3"/>
  <c r="BE313" i="3"/>
  <c r="T313" i="3"/>
  <c r="R313" i="3"/>
  <c r="P313" i="3"/>
  <c r="BI312" i="3"/>
  <c r="BH312" i="3"/>
  <c r="BG312" i="3"/>
  <c r="BE312" i="3"/>
  <c r="T312" i="3"/>
  <c r="R312" i="3"/>
  <c r="P312" i="3"/>
  <c r="BI311" i="3"/>
  <c r="BH311" i="3"/>
  <c r="BG311" i="3"/>
  <c r="BE311" i="3"/>
  <c r="T311" i="3"/>
  <c r="R311" i="3"/>
  <c r="P311" i="3"/>
  <c r="BI310" i="3"/>
  <c r="BH310" i="3"/>
  <c r="BG310" i="3"/>
  <c r="BE310" i="3"/>
  <c r="T310" i="3"/>
  <c r="R310" i="3"/>
  <c r="P310" i="3"/>
  <c r="BI309" i="3"/>
  <c r="BH309" i="3"/>
  <c r="BG309" i="3"/>
  <c r="BE309" i="3"/>
  <c r="T309" i="3"/>
  <c r="R309" i="3"/>
  <c r="P309" i="3"/>
  <c r="BI308" i="3"/>
  <c r="BH308" i="3"/>
  <c r="BG308" i="3"/>
  <c r="BE308" i="3"/>
  <c r="T308" i="3"/>
  <c r="R308" i="3"/>
  <c r="P308" i="3"/>
  <c r="BI307" i="3"/>
  <c r="BH307" i="3"/>
  <c r="BG307" i="3"/>
  <c r="BE307" i="3"/>
  <c r="T307" i="3"/>
  <c r="R307" i="3"/>
  <c r="P307" i="3"/>
  <c r="BI306" i="3"/>
  <c r="BH306" i="3"/>
  <c r="BG306" i="3"/>
  <c r="BE306" i="3"/>
  <c r="T306" i="3"/>
  <c r="R306" i="3"/>
  <c r="P306" i="3"/>
  <c r="BI305" i="3"/>
  <c r="BH305" i="3"/>
  <c r="BG305" i="3"/>
  <c r="BE305" i="3"/>
  <c r="T305" i="3"/>
  <c r="R305" i="3"/>
  <c r="P305" i="3"/>
  <c r="BI304" i="3"/>
  <c r="BH304" i="3"/>
  <c r="BG304" i="3"/>
  <c r="BE304" i="3"/>
  <c r="T304" i="3"/>
  <c r="R304" i="3"/>
  <c r="P304" i="3"/>
  <c r="BI303" i="3"/>
  <c r="BH303" i="3"/>
  <c r="BG303" i="3"/>
  <c r="BE303" i="3"/>
  <c r="T303" i="3"/>
  <c r="R303" i="3"/>
  <c r="P303" i="3"/>
  <c r="BI302" i="3"/>
  <c r="BH302" i="3"/>
  <c r="BG302" i="3"/>
  <c r="BE302" i="3"/>
  <c r="T302" i="3"/>
  <c r="R302" i="3"/>
  <c r="P302" i="3"/>
  <c r="BI301" i="3"/>
  <c r="BH301" i="3"/>
  <c r="BG301" i="3"/>
  <c r="BE301" i="3"/>
  <c r="T301" i="3"/>
  <c r="R301" i="3"/>
  <c r="P301" i="3"/>
  <c r="BI300" i="3"/>
  <c r="BH300" i="3"/>
  <c r="BG300" i="3"/>
  <c r="BE300" i="3"/>
  <c r="T300" i="3"/>
  <c r="R300" i="3"/>
  <c r="P300" i="3"/>
  <c r="BI299" i="3"/>
  <c r="BH299" i="3"/>
  <c r="BG299" i="3"/>
  <c r="BE299" i="3"/>
  <c r="T299" i="3"/>
  <c r="R299" i="3"/>
  <c r="P299" i="3"/>
  <c r="BI298" i="3"/>
  <c r="BH298" i="3"/>
  <c r="BG298" i="3"/>
  <c r="BE298" i="3"/>
  <c r="T298" i="3"/>
  <c r="R298" i="3"/>
  <c r="P298" i="3"/>
  <c r="BI297" i="3"/>
  <c r="BH297" i="3"/>
  <c r="BG297" i="3"/>
  <c r="BE297" i="3"/>
  <c r="T297" i="3"/>
  <c r="R297" i="3"/>
  <c r="P297" i="3"/>
  <c r="BI296" i="3"/>
  <c r="BH296" i="3"/>
  <c r="BG296" i="3"/>
  <c r="BE296" i="3"/>
  <c r="T296" i="3"/>
  <c r="R296" i="3"/>
  <c r="P296" i="3"/>
  <c r="BI295" i="3"/>
  <c r="BH295" i="3"/>
  <c r="BG295" i="3"/>
  <c r="BE295" i="3"/>
  <c r="T295" i="3"/>
  <c r="R295" i="3"/>
  <c r="P295" i="3"/>
  <c r="BI294" i="3"/>
  <c r="BH294" i="3"/>
  <c r="BG294" i="3"/>
  <c r="BE294" i="3"/>
  <c r="T294" i="3"/>
  <c r="R294" i="3"/>
  <c r="P294" i="3"/>
  <c r="BI293" i="3"/>
  <c r="BH293" i="3"/>
  <c r="BG293" i="3"/>
  <c r="BE293" i="3"/>
  <c r="T293" i="3"/>
  <c r="R293" i="3"/>
  <c r="P293" i="3"/>
  <c r="BI292" i="3"/>
  <c r="BH292" i="3"/>
  <c r="BG292" i="3"/>
  <c r="BE292" i="3"/>
  <c r="T292" i="3"/>
  <c r="R292" i="3"/>
  <c r="P292" i="3"/>
  <c r="BI291" i="3"/>
  <c r="BH291" i="3"/>
  <c r="BG291" i="3"/>
  <c r="BE291" i="3"/>
  <c r="T291" i="3"/>
  <c r="R291" i="3"/>
  <c r="P291" i="3"/>
  <c r="BI290" i="3"/>
  <c r="BH290" i="3"/>
  <c r="BG290" i="3"/>
  <c r="BE290" i="3"/>
  <c r="T290" i="3"/>
  <c r="R290" i="3"/>
  <c r="P290" i="3"/>
  <c r="BI289" i="3"/>
  <c r="BH289" i="3"/>
  <c r="BG289" i="3"/>
  <c r="BE289" i="3"/>
  <c r="T289" i="3"/>
  <c r="R289" i="3"/>
  <c r="P289" i="3"/>
  <c r="BI288" i="3"/>
  <c r="BH288" i="3"/>
  <c r="BG288" i="3"/>
  <c r="BE288" i="3"/>
  <c r="T288" i="3"/>
  <c r="R288" i="3"/>
  <c r="P288" i="3"/>
  <c r="BI287" i="3"/>
  <c r="BH287" i="3"/>
  <c r="BG287" i="3"/>
  <c r="BE287" i="3"/>
  <c r="T287" i="3"/>
  <c r="R287" i="3"/>
  <c r="P287" i="3"/>
  <c r="BI286" i="3"/>
  <c r="BH286" i="3"/>
  <c r="BG286" i="3"/>
  <c r="BE286" i="3"/>
  <c r="T286" i="3"/>
  <c r="R286" i="3"/>
  <c r="P286" i="3"/>
  <c r="BI285" i="3"/>
  <c r="BH285" i="3"/>
  <c r="BG285" i="3"/>
  <c r="BE285" i="3"/>
  <c r="T285" i="3"/>
  <c r="R285" i="3"/>
  <c r="P285" i="3"/>
  <c r="BI284" i="3"/>
  <c r="BH284" i="3"/>
  <c r="BG284" i="3"/>
  <c r="BE284" i="3"/>
  <c r="T284" i="3"/>
  <c r="R284" i="3"/>
  <c r="P284" i="3"/>
  <c r="BI283" i="3"/>
  <c r="BH283" i="3"/>
  <c r="BG283" i="3"/>
  <c r="BE283" i="3"/>
  <c r="T283" i="3"/>
  <c r="R283" i="3"/>
  <c r="P283" i="3"/>
  <c r="BI282" i="3"/>
  <c r="BH282" i="3"/>
  <c r="BG282" i="3"/>
  <c r="BE282" i="3"/>
  <c r="T282" i="3"/>
  <c r="R282" i="3"/>
  <c r="P282" i="3"/>
  <c r="BI281" i="3"/>
  <c r="BH281" i="3"/>
  <c r="BG281" i="3"/>
  <c r="BE281" i="3"/>
  <c r="T281" i="3"/>
  <c r="R281" i="3"/>
  <c r="P281" i="3"/>
  <c r="BI280" i="3"/>
  <c r="BH280" i="3"/>
  <c r="BG280" i="3"/>
  <c r="BE280" i="3"/>
  <c r="T280" i="3"/>
  <c r="R280" i="3"/>
  <c r="P280" i="3"/>
  <c r="BI279" i="3"/>
  <c r="BH279" i="3"/>
  <c r="BG279" i="3"/>
  <c r="BE279" i="3"/>
  <c r="T279" i="3"/>
  <c r="R279" i="3"/>
  <c r="P279" i="3"/>
  <c r="BI278" i="3"/>
  <c r="BH278" i="3"/>
  <c r="BG278" i="3"/>
  <c r="BE278" i="3"/>
  <c r="T278" i="3"/>
  <c r="R278" i="3"/>
  <c r="P278" i="3"/>
  <c r="BI277" i="3"/>
  <c r="BH277" i="3"/>
  <c r="BG277" i="3"/>
  <c r="BE277" i="3"/>
  <c r="T277" i="3"/>
  <c r="R277" i="3"/>
  <c r="P277" i="3"/>
  <c r="BI276" i="3"/>
  <c r="BH276" i="3"/>
  <c r="BG276" i="3"/>
  <c r="BE276" i="3"/>
  <c r="T276" i="3"/>
  <c r="R276" i="3"/>
  <c r="P276" i="3"/>
  <c r="BI275" i="3"/>
  <c r="BH275" i="3"/>
  <c r="BG275" i="3"/>
  <c r="BE275" i="3"/>
  <c r="T275" i="3"/>
  <c r="R275" i="3"/>
  <c r="P275" i="3"/>
  <c r="BI274" i="3"/>
  <c r="BH274" i="3"/>
  <c r="BG274" i="3"/>
  <c r="BE274" i="3"/>
  <c r="T274" i="3"/>
  <c r="R274" i="3"/>
  <c r="P274" i="3"/>
  <c r="BI273" i="3"/>
  <c r="BH273" i="3"/>
  <c r="BG273" i="3"/>
  <c r="BE273" i="3"/>
  <c r="T273" i="3"/>
  <c r="R273" i="3"/>
  <c r="P273" i="3"/>
  <c r="BI272" i="3"/>
  <c r="BH272" i="3"/>
  <c r="BG272" i="3"/>
  <c r="BE272" i="3"/>
  <c r="T272" i="3"/>
  <c r="R272" i="3"/>
  <c r="P272" i="3"/>
  <c r="BI271" i="3"/>
  <c r="BH271" i="3"/>
  <c r="BG271" i="3"/>
  <c r="BE271" i="3"/>
  <c r="T271" i="3"/>
  <c r="R271" i="3"/>
  <c r="P271" i="3"/>
  <c r="BI270" i="3"/>
  <c r="BH270" i="3"/>
  <c r="BG270" i="3"/>
  <c r="BE270" i="3"/>
  <c r="T270" i="3"/>
  <c r="R270" i="3"/>
  <c r="P270" i="3"/>
  <c r="BI269" i="3"/>
  <c r="BH269" i="3"/>
  <c r="BG269" i="3"/>
  <c r="BE269" i="3"/>
  <c r="T269" i="3"/>
  <c r="R269" i="3"/>
  <c r="P269" i="3"/>
  <c r="BI266" i="3"/>
  <c r="BH266" i="3"/>
  <c r="BG266" i="3"/>
  <c r="BE266" i="3"/>
  <c r="T266" i="3"/>
  <c r="R266" i="3"/>
  <c r="P266" i="3"/>
  <c r="BI265" i="3"/>
  <c r="BH265" i="3"/>
  <c r="BG265" i="3"/>
  <c r="BE265" i="3"/>
  <c r="T265" i="3"/>
  <c r="R265" i="3"/>
  <c r="P265" i="3"/>
  <c r="BI264" i="3"/>
  <c r="BH264" i="3"/>
  <c r="BG264" i="3"/>
  <c r="BE264" i="3"/>
  <c r="T264" i="3"/>
  <c r="R264" i="3"/>
  <c r="P264" i="3"/>
  <c r="BI263" i="3"/>
  <c r="BH263" i="3"/>
  <c r="BG263" i="3"/>
  <c r="BE263" i="3"/>
  <c r="T263" i="3"/>
  <c r="R263" i="3"/>
  <c r="P263" i="3"/>
  <c r="BI262" i="3"/>
  <c r="BH262" i="3"/>
  <c r="BG262" i="3"/>
  <c r="BE262" i="3"/>
  <c r="T262" i="3"/>
  <c r="R262" i="3"/>
  <c r="P262" i="3"/>
  <c r="BI261" i="3"/>
  <c r="BH261" i="3"/>
  <c r="BG261" i="3"/>
  <c r="BE261" i="3"/>
  <c r="T261" i="3"/>
  <c r="R261" i="3"/>
  <c r="P261" i="3"/>
  <c r="BI260" i="3"/>
  <c r="BH260" i="3"/>
  <c r="BG260" i="3"/>
  <c r="BE260" i="3"/>
  <c r="T260" i="3"/>
  <c r="R260" i="3"/>
  <c r="P260" i="3"/>
  <c r="BI259" i="3"/>
  <c r="BH259" i="3"/>
  <c r="BG259" i="3"/>
  <c r="BE259" i="3"/>
  <c r="T259" i="3"/>
  <c r="R259" i="3"/>
  <c r="P259" i="3"/>
  <c r="BI257" i="3"/>
  <c r="BH257" i="3"/>
  <c r="BG257" i="3"/>
  <c r="BE257" i="3"/>
  <c r="T257" i="3"/>
  <c r="R257" i="3"/>
  <c r="P257" i="3"/>
  <c r="BI256" i="3"/>
  <c r="BH256" i="3"/>
  <c r="BG256" i="3"/>
  <c r="BE256" i="3"/>
  <c r="T256" i="3"/>
  <c r="R256" i="3"/>
  <c r="P256" i="3"/>
  <c r="BI255" i="3"/>
  <c r="BH255" i="3"/>
  <c r="BG255" i="3"/>
  <c r="BE255" i="3"/>
  <c r="T255" i="3"/>
  <c r="R255" i="3"/>
  <c r="P255" i="3"/>
  <c r="BI254" i="3"/>
  <c r="BH254" i="3"/>
  <c r="BG254" i="3"/>
  <c r="BE254" i="3"/>
  <c r="T254" i="3"/>
  <c r="R254" i="3"/>
  <c r="P254" i="3"/>
  <c r="BI253" i="3"/>
  <c r="BH253" i="3"/>
  <c r="BG253" i="3"/>
  <c r="BE253" i="3"/>
  <c r="T253" i="3"/>
  <c r="R253" i="3"/>
  <c r="P253" i="3"/>
  <c r="BI251" i="3"/>
  <c r="BH251" i="3"/>
  <c r="BG251" i="3"/>
  <c r="BE251" i="3"/>
  <c r="T251" i="3"/>
  <c r="R251" i="3"/>
  <c r="P251" i="3"/>
  <c r="BI250" i="3"/>
  <c r="BH250" i="3"/>
  <c r="BG250" i="3"/>
  <c r="BE250" i="3"/>
  <c r="T250" i="3"/>
  <c r="R250" i="3"/>
  <c r="P250" i="3"/>
  <c r="BI249" i="3"/>
  <c r="BH249" i="3"/>
  <c r="BG249" i="3"/>
  <c r="BE249" i="3"/>
  <c r="T249" i="3"/>
  <c r="R249" i="3"/>
  <c r="P249" i="3"/>
  <c r="BI248" i="3"/>
  <c r="BH248" i="3"/>
  <c r="BG248" i="3"/>
  <c r="BE248" i="3"/>
  <c r="T248" i="3"/>
  <c r="R248" i="3"/>
  <c r="P248" i="3"/>
  <c r="BI247" i="3"/>
  <c r="BH247" i="3"/>
  <c r="BG247" i="3"/>
  <c r="BE247" i="3"/>
  <c r="T247" i="3"/>
  <c r="R247" i="3"/>
  <c r="P247" i="3"/>
  <c r="BI246" i="3"/>
  <c r="BH246" i="3"/>
  <c r="BG246" i="3"/>
  <c r="BE246" i="3"/>
  <c r="T246" i="3"/>
  <c r="R246" i="3"/>
  <c r="P246" i="3"/>
  <c r="BI245" i="3"/>
  <c r="BH245" i="3"/>
  <c r="BG245" i="3"/>
  <c r="BE245" i="3"/>
  <c r="T245" i="3"/>
  <c r="R245" i="3"/>
  <c r="P245" i="3"/>
  <c r="BI244" i="3"/>
  <c r="BH244" i="3"/>
  <c r="BG244" i="3"/>
  <c r="BE244" i="3"/>
  <c r="T244" i="3"/>
  <c r="R244" i="3"/>
  <c r="P244" i="3"/>
  <c r="BI243" i="3"/>
  <c r="BH243" i="3"/>
  <c r="BG243" i="3"/>
  <c r="BE243" i="3"/>
  <c r="T243" i="3"/>
  <c r="R243" i="3"/>
  <c r="P243" i="3"/>
  <c r="BI242" i="3"/>
  <c r="BH242" i="3"/>
  <c r="BG242" i="3"/>
  <c r="BE242" i="3"/>
  <c r="T242" i="3"/>
  <c r="R242" i="3"/>
  <c r="P242" i="3"/>
  <c r="BI241" i="3"/>
  <c r="BH241" i="3"/>
  <c r="BG241" i="3"/>
  <c r="BE241" i="3"/>
  <c r="T241" i="3"/>
  <c r="R241" i="3"/>
  <c r="P241" i="3"/>
  <c r="BI240" i="3"/>
  <c r="BH240" i="3"/>
  <c r="BG240" i="3"/>
  <c r="BE240" i="3"/>
  <c r="T240" i="3"/>
  <c r="R240" i="3"/>
  <c r="P240" i="3"/>
  <c r="BI239" i="3"/>
  <c r="BH239" i="3"/>
  <c r="BG239" i="3"/>
  <c r="BE239" i="3"/>
  <c r="T239" i="3"/>
  <c r="R239" i="3"/>
  <c r="P239" i="3"/>
  <c r="BI238" i="3"/>
  <c r="BH238" i="3"/>
  <c r="BG238" i="3"/>
  <c r="BE238" i="3"/>
  <c r="T238" i="3"/>
  <c r="R238" i="3"/>
  <c r="P238" i="3"/>
  <c r="BI236" i="3"/>
  <c r="BH236" i="3"/>
  <c r="BG236" i="3"/>
  <c r="BE236" i="3"/>
  <c r="T236" i="3"/>
  <c r="R236" i="3"/>
  <c r="P236" i="3"/>
  <c r="BI235" i="3"/>
  <c r="BH235" i="3"/>
  <c r="BG235" i="3"/>
  <c r="BE235" i="3"/>
  <c r="T235" i="3"/>
  <c r="R235" i="3"/>
  <c r="P235" i="3"/>
  <c r="BI233" i="3"/>
  <c r="BH233" i="3"/>
  <c r="BG233" i="3"/>
  <c r="BE233" i="3"/>
  <c r="T233" i="3"/>
  <c r="R233" i="3"/>
  <c r="P233" i="3"/>
  <c r="BI232" i="3"/>
  <c r="BH232" i="3"/>
  <c r="BG232" i="3"/>
  <c r="BE232" i="3"/>
  <c r="T232" i="3"/>
  <c r="R232" i="3"/>
  <c r="P232" i="3"/>
  <c r="BI231" i="3"/>
  <c r="BH231" i="3"/>
  <c r="BG231" i="3"/>
  <c r="BE231" i="3"/>
  <c r="T231" i="3"/>
  <c r="R231" i="3"/>
  <c r="P231" i="3"/>
  <c r="BI230" i="3"/>
  <c r="BH230" i="3"/>
  <c r="BG230" i="3"/>
  <c r="BE230" i="3"/>
  <c r="T230" i="3"/>
  <c r="R230" i="3"/>
  <c r="P230" i="3"/>
  <c r="BI229" i="3"/>
  <c r="BH229" i="3"/>
  <c r="BG229" i="3"/>
  <c r="BE229" i="3"/>
  <c r="T229" i="3"/>
  <c r="R229" i="3"/>
  <c r="P229" i="3"/>
  <c r="BI227" i="3"/>
  <c r="BH227" i="3"/>
  <c r="BG227" i="3"/>
  <c r="BE227" i="3"/>
  <c r="T227" i="3"/>
  <c r="R227" i="3"/>
  <c r="P227" i="3"/>
  <c r="BI226" i="3"/>
  <c r="BH226" i="3"/>
  <c r="BG226" i="3"/>
  <c r="BE226" i="3"/>
  <c r="T226" i="3"/>
  <c r="R226" i="3"/>
  <c r="P226" i="3"/>
  <c r="BI225" i="3"/>
  <c r="BH225" i="3"/>
  <c r="BG225" i="3"/>
  <c r="BE225" i="3"/>
  <c r="T225" i="3"/>
  <c r="R225" i="3"/>
  <c r="P225" i="3"/>
  <c r="BI224" i="3"/>
  <c r="BH224" i="3"/>
  <c r="BG224" i="3"/>
  <c r="BE224" i="3"/>
  <c r="T224" i="3"/>
  <c r="R224" i="3"/>
  <c r="P224" i="3"/>
  <c r="BI223" i="3"/>
  <c r="BH223" i="3"/>
  <c r="BG223" i="3"/>
  <c r="BE223" i="3"/>
  <c r="T223" i="3"/>
  <c r="R223" i="3"/>
  <c r="P223" i="3"/>
  <c r="BI222" i="3"/>
  <c r="BH222" i="3"/>
  <c r="BG222" i="3"/>
  <c r="BE222" i="3"/>
  <c r="T222" i="3"/>
  <c r="R222" i="3"/>
  <c r="P222" i="3"/>
  <c r="BI221" i="3"/>
  <c r="BH221" i="3"/>
  <c r="BG221" i="3"/>
  <c r="BE221" i="3"/>
  <c r="T221" i="3"/>
  <c r="R221" i="3"/>
  <c r="P221" i="3"/>
  <c r="BI220" i="3"/>
  <c r="BH220" i="3"/>
  <c r="BG220" i="3"/>
  <c r="BE220" i="3"/>
  <c r="T220" i="3"/>
  <c r="R220" i="3"/>
  <c r="P220" i="3"/>
  <c r="BI219" i="3"/>
  <c r="BH219" i="3"/>
  <c r="BG219" i="3"/>
  <c r="BE219" i="3"/>
  <c r="T219" i="3"/>
  <c r="R219" i="3"/>
  <c r="P219" i="3"/>
  <c r="BI218" i="3"/>
  <c r="BH218" i="3"/>
  <c r="BG218" i="3"/>
  <c r="BE218" i="3"/>
  <c r="T218" i="3"/>
  <c r="R218" i="3"/>
  <c r="P218" i="3"/>
  <c r="BI217" i="3"/>
  <c r="BH217" i="3"/>
  <c r="BG217" i="3"/>
  <c r="BE217" i="3"/>
  <c r="T217" i="3"/>
  <c r="R217" i="3"/>
  <c r="P217" i="3"/>
  <c r="BI216" i="3"/>
  <c r="BH216" i="3"/>
  <c r="BG216" i="3"/>
  <c r="BE216" i="3"/>
  <c r="T216" i="3"/>
  <c r="R216" i="3"/>
  <c r="P216" i="3"/>
  <c r="BI215" i="3"/>
  <c r="BH215" i="3"/>
  <c r="BG215" i="3"/>
  <c r="BE215" i="3"/>
  <c r="T215" i="3"/>
  <c r="R215" i="3"/>
  <c r="P215" i="3"/>
  <c r="BI214" i="3"/>
  <c r="BH214" i="3"/>
  <c r="BG214" i="3"/>
  <c r="BE214" i="3"/>
  <c r="T214" i="3"/>
  <c r="R214" i="3"/>
  <c r="P214" i="3"/>
  <c r="BI213" i="3"/>
  <c r="BH213" i="3"/>
  <c r="BG213" i="3"/>
  <c r="BE213" i="3"/>
  <c r="T213" i="3"/>
  <c r="R213" i="3"/>
  <c r="P213" i="3"/>
  <c r="BI212" i="3"/>
  <c r="BH212" i="3"/>
  <c r="BG212" i="3"/>
  <c r="BE212" i="3"/>
  <c r="T212" i="3"/>
  <c r="R212" i="3"/>
  <c r="P212" i="3"/>
  <c r="BI211" i="3"/>
  <c r="BH211" i="3"/>
  <c r="BG211" i="3"/>
  <c r="BE211" i="3"/>
  <c r="T211" i="3"/>
  <c r="R211" i="3"/>
  <c r="P211" i="3"/>
  <c r="BI210" i="3"/>
  <c r="BH210" i="3"/>
  <c r="BG210" i="3"/>
  <c r="BE210" i="3"/>
  <c r="T210" i="3"/>
  <c r="R210" i="3"/>
  <c r="P210" i="3"/>
  <c r="BI209" i="3"/>
  <c r="BH209" i="3"/>
  <c r="BG209" i="3"/>
  <c r="BE209" i="3"/>
  <c r="T209" i="3"/>
  <c r="R209" i="3"/>
  <c r="P209" i="3"/>
  <c r="BI208" i="3"/>
  <c r="BH208" i="3"/>
  <c r="BG208" i="3"/>
  <c r="BE208" i="3"/>
  <c r="T208" i="3"/>
  <c r="R208" i="3"/>
  <c r="P208" i="3"/>
  <c r="BI207" i="3"/>
  <c r="BH207" i="3"/>
  <c r="BG207" i="3"/>
  <c r="BE207" i="3"/>
  <c r="T207" i="3"/>
  <c r="R207" i="3"/>
  <c r="P207" i="3"/>
  <c r="BI206" i="3"/>
  <c r="BH206" i="3"/>
  <c r="BG206" i="3"/>
  <c r="BE206" i="3"/>
  <c r="T206" i="3"/>
  <c r="R206" i="3"/>
  <c r="P206" i="3"/>
  <c r="BI205" i="3"/>
  <c r="BH205" i="3"/>
  <c r="BG205" i="3"/>
  <c r="BE205" i="3"/>
  <c r="T205" i="3"/>
  <c r="R205" i="3"/>
  <c r="P205" i="3"/>
  <c r="BI203" i="3"/>
  <c r="BH203" i="3"/>
  <c r="BG203" i="3"/>
  <c r="BE203" i="3"/>
  <c r="T203" i="3"/>
  <c r="R203" i="3"/>
  <c r="P203" i="3"/>
  <c r="BI202" i="3"/>
  <c r="BH202" i="3"/>
  <c r="BG202" i="3"/>
  <c r="BE202" i="3"/>
  <c r="T202" i="3"/>
  <c r="R202" i="3"/>
  <c r="P202" i="3"/>
  <c r="BI201" i="3"/>
  <c r="BH201" i="3"/>
  <c r="BG201" i="3"/>
  <c r="BE201" i="3"/>
  <c r="T201" i="3"/>
  <c r="R201" i="3"/>
  <c r="P201" i="3"/>
  <c r="BI199" i="3"/>
  <c r="BH199" i="3"/>
  <c r="BG199" i="3"/>
  <c r="BE199" i="3"/>
  <c r="T199" i="3"/>
  <c r="R199" i="3"/>
  <c r="P199" i="3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4" i="3"/>
  <c r="BH194" i="3"/>
  <c r="BG194" i="3"/>
  <c r="BE194" i="3"/>
  <c r="T194" i="3"/>
  <c r="R194" i="3"/>
  <c r="P194" i="3"/>
  <c r="BI193" i="3"/>
  <c r="BH193" i="3"/>
  <c r="BG193" i="3"/>
  <c r="BE193" i="3"/>
  <c r="T193" i="3"/>
  <c r="R193" i="3"/>
  <c r="P193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8" i="3"/>
  <c r="BH188" i="3"/>
  <c r="BG188" i="3"/>
  <c r="BE188" i="3"/>
  <c r="T188" i="3"/>
  <c r="T187" i="3"/>
  <c r="R188" i="3"/>
  <c r="R187" i="3" s="1"/>
  <c r="P188" i="3"/>
  <c r="P187" i="3" s="1"/>
  <c r="BI186" i="3"/>
  <c r="BH186" i="3"/>
  <c r="BG186" i="3"/>
  <c r="BE186" i="3"/>
  <c r="T186" i="3"/>
  <c r="R186" i="3"/>
  <c r="P186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2" i="3"/>
  <c r="BH182" i="3"/>
  <c r="BG182" i="3"/>
  <c r="BE182" i="3"/>
  <c r="T182" i="3"/>
  <c r="R182" i="3"/>
  <c r="P182" i="3"/>
  <c r="BI179" i="3"/>
  <c r="BH179" i="3"/>
  <c r="BG179" i="3"/>
  <c r="BE179" i="3"/>
  <c r="T179" i="3"/>
  <c r="T178" i="3" s="1"/>
  <c r="R179" i="3"/>
  <c r="R178" i="3" s="1"/>
  <c r="P179" i="3"/>
  <c r="P178" i="3"/>
  <c r="BI177" i="3"/>
  <c r="BH177" i="3"/>
  <c r="BG177" i="3"/>
  <c r="BE177" i="3"/>
  <c r="T177" i="3"/>
  <c r="R177" i="3"/>
  <c r="P177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3" i="3"/>
  <c r="BH173" i="3"/>
  <c r="BG173" i="3"/>
  <c r="BE173" i="3"/>
  <c r="T173" i="3"/>
  <c r="R173" i="3"/>
  <c r="P173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J135" i="3"/>
  <c r="J134" i="3"/>
  <c r="F134" i="3"/>
  <c r="F132" i="3"/>
  <c r="E130" i="3"/>
  <c r="J91" i="3"/>
  <c r="F91" i="3"/>
  <c r="F89" i="3"/>
  <c r="E87" i="3"/>
  <c r="J18" i="3"/>
  <c r="E18" i="3"/>
  <c r="F135" i="3" s="1"/>
  <c r="J17" i="3"/>
  <c r="J132" i="3"/>
  <c r="E7" i="3"/>
  <c r="E128" i="3"/>
  <c r="J37" i="2"/>
  <c r="J36" i="2"/>
  <c r="AY95" i="1"/>
  <c r="J35" i="2"/>
  <c r="AX95" i="1"/>
  <c r="BI360" i="2"/>
  <c r="BH360" i="2"/>
  <c r="BG360" i="2"/>
  <c r="BE360" i="2"/>
  <c r="T360" i="2"/>
  <c r="T359" i="2" s="1"/>
  <c r="R360" i="2"/>
  <c r="R359" i="2"/>
  <c r="P360" i="2"/>
  <c r="P359" i="2"/>
  <c r="BI358" i="2"/>
  <c r="BH358" i="2"/>
  <c r="BG358" i="2"/>
  <c r="BE358" i="2"/>
  <c r="T358" i="2"/>
  <c r="T357" i="2" s="1"/>
  <c r="R358" i="2"/>
  <c r="R357" i="2" s="1"/>
  <c r="P358" i="2"/>
  <c r="P357" i="2"/>
  <c r="BI356" i="2"/>
  <c r="BH356" i="2"/>
  <c r="BG356" i="2"/>
  <c r="BE356" i="2"/>
  <c r="T356" i="2"/>
  <c r="R356" i="2"/>
  <c r="P356" i="2"/>
  <c r="BI355" i="2"/>
  <c r="BH355" i="2"/>
  <c r="BG355" i="2"/>
  <c r="BE355" i="2"/>
  <c r="T355" i="2"/>
  <c r="R355" i="2"/>
  <c r="P355" i="2"/>
  <c r="BI354" i="2"/>
  <c r="BH354" i="2"/>
  <c r="BG354" i="2"/>
  <c r="BE354" i="2"/>
  <c r="T354" i="2"/>
  <c r="R354" i="2"/>
  <c r="P354" i="2"/>
  <c r="BI353" i="2"/>
  <c r="BH353" i="2"/>
  <c r="BG353" i="2"/>
  <c r="BE353" i="2"/>
  <c r="T353" i="2"/>
  <c r="R353" i="2"/>
  <c r="P353" i="2"/>
  <c r="BI352" i="2"/>
  <c r="BH352" i="2"/>
  <c r="BG352" i="2"/>
  <c r="BE352" i="2"/>
  <c r="T352" i="2"/>
  <c r="R352" i="2"/>
  <c r="P352" i="2"/>
  <c r="BI351" i="2"/>
  <c r="BH351" i="2"/>
  <c r="BG351" i="2"/>
  <c r="BE351" i="2"/>
  <c r="T351" i="2"/>
  <c r="R351" i="2"/>
  <c r="P351" i="2"/>
  <c r="BI350" i="2"/>
  <c r="BH350" i="2"/>
  <c r="BG350" i="2"/>
  <c r="BE350" i="2"/>
  <c r="T350" i="2"/>
  <c r="R350" i="2"/>
  <c r="P350" i="2"/>
  <c r="BI349" i="2"/>
  <c r="BH349" i="2"/>
  <c r="BG349" i="2"/>
  <c r="BE349" i="2"/>
  <c r="T349" i="2"/>
  <c r="R349" i="2"/>
  <c r="P349" i="2"/>
  <c r="BI348" i="2"/>
  <c r="BH348" i="2"/>
  <c r="BG348" i="2"/>
  <c r="BE348" i="2"/>
  <c r="T348" i="2"/>
  <c r="R348" i="2"/>
  <c r="P348" i="2"/>
  <c r="BI347" i="2"/>
  <c r="BH347" i="2"/>
  <c r="BG347" i="2"/>
  <c r="BE347" i="2"/>
  <c r="T347" i="2"/>
  <c r="R347" i="2"/>
  <c r="P347" i="2"/>
  <c r="BI346" i="2"/>
  <c r="BH346" i="2"/>
  <c r="BG346" i="2"/>
  <c r="BE346" i="2"/>
  <c r="T346" i="2"/>
  <c r="R346" i="2"/>
  <c r="P346" i="2"/>
  <c r="BI345" i="2"/>
  <c r="BH345" i="2"/>
  <c r="BG345" i="2"/>
  <c r="BE345" i="2"/>
  <c r="T345" i="2"/>
  <c r="R345" i="2"/>
  <c r="P345" i="2"/>
  <c r="BI343" i="2"/>
  <c r="BH343" i="2"/>
  <c r="BG343" i="2"/>
  <c r="BE343" i="2"/>
  <c r="T343" i="2"/>
  <c r="R343" i="2"/>
  <c r="P343" i="2"/>
  <c r="BI342" i="2"/>
  <c r="BH342" i="2"/>
  <c r="BG342" i="2"/>
  <c r="BE342" i="2"/>
  <c r="T342" i="2"/>
  <c r="R342" i="2"/>
  <c r="P342" i="2"/>
  <c r="BI341" i="2"/>
  <c r="BH341" i="2"/>
  <c r="BG341" i="2"/>
  <c r="BE341" i="2"/>
  <c r="T341" i="2"/>
  <c r="R341" i="2"/>
  <c r="P341" i="2"/>
  <c r="BI340" i="2"/>
  <c r="BH340" i="2"/>
  <c r="BG340" i="2"/>
  <c r="BE340" i="2"/>
  <c r="T340" i="2"/>
  <c r="R340" i="2"/>
  <c r="P340" i="2"/>
  <c r="BI339" i="2"/>
  <c r="BH339" i="2"/>
  <c r="BG339" i="2"/>
  <c r="BE339" i="2"/>
  <c r="T339" i="2"/>
  <c r="R339" i="2"/>
  <c r="P339" i="2"/>
  <c r="BI338" i="2"/>
  <c r="BH338" i="2"/>
  <c r="BG338" i="2"/>
  <c r="BE338" i="2"/>
  <c r="T338" i="2"/>
  <c r="R338" i="2"/>
  <c r="P338" i="2"/>
  <c r="BI337" i="2"/>
  <c r="BH337" i="2"/>
  <c r="BG337" i="2"/>
  <c r="BE337" i="2"/>
  <c r="T337" i="2"/>
  <c r="R337" i="2"/>
  <c r="P337" i="2"/>
  <c r="BI336" i="2"/>
  <c r="BH336" i="2"/>
  <c r="BG336" i="2"/>
  <c r="BE336" i="2"/>
  <c r="T336" i="2"/>
  <c r="R336" i="2"/>
  <c r="P336" i="2"/>
  <c r="BI335" i="2"/>
  <c r="BH335" i="2"/>
  <c r="BG335" i="2"/>
  <c r="BE335" i="2"/>
  <c r="T335" i="2"/>
  <c r="R335" i="2"/>
  <c r="P335" i="2"/>
  <c r="BI334" i="2"/>
  <c r="BH334" i="2"/>
  <c r="BG334" i="2"/>
  <c r="BE334" i="2"/>
  <c r="T334" i="2"/>
  <c r="R334" i="2"/>
  <c r="P334" i="2"/>
  <c r="BI333" i="2"/>
  <c r="BH333" i="2"/>
  <c r="BG333" i="2"/>
  <c r="BE333" i="2"/>
  <c r="T333" i="2"/>
  <c r="R333" i="2"/>
  <c r="P333" i="2"/>
  <c r="BI332" i="2"/>
  <c r="BH332" i="2"/>
  <c r="BG332" i="2"/>
  <c r="BE332" i="2"/>
  <c r="T332" i="2"/>
  <c r="R332" i="2"/>
  <c r="P332" i="2"/>
  <c r="BI331" i="2"/>
  <c r="BH331" i="2"/>
  <c r="BG331" i="2"/>
  <c r="BE331" i="2"/>
  <c r="T331" i="2"/>
  <c r="R331" i="2"/>
  <c r="P331" i="2"/>
  <c r="BI330" i="2"/>
  <c r="BH330" i="2"/>
  <c r="BG330" i="2"/>
  <c r="BE330" i="2"/>
  <c r="T330" i="2"/>
  <c r="R330" i="2"/>
  <c r="P330" i="2"/>
  <c r="BI329" i="2"/>
  <c r="BH329" i="2"/>
  <c r="BG329" i="2"/>
  <c r="BE329" i="2"/>
  <c r="T329" i="2"/>
  <c r="R329" i="2"/>
  <c r="P329" i="2"/>
  <c r="BI328" i="2"/>
  <c r="BH328" i="2"/>
  <c r="BG328" i="2"/>
  <c r="BE328" i="2"/>
  <c r="T328" i="2"/>
  <c r="R328" i="2"/>
  <c r="P328" i="2"/>
  <c r="BI327" i="2"/>
  <c r="BH327" i="2"/>
  <c r="BG327" i="2"/>
  <c r="BE327" i="2"/>
  <c r="T327" i="2"/>
  <c r="R327" i="2"/>
  <c r="P327" i="2"/>
  <c r="BI326" i="2"/>
  <c r="BH326" i="2"/>
  <c r="BG326" i="2"/>
  <c r="BE326" i="2"/>
  <c r="T326" i="2"/>
  <c r="R326" i="2"/>
  <c r="P326" i="2"/>
  <c r="BI325" i="2"/>
  <c r="BH325" i="2"/>
  <c r="BG325" i="2"/>
  <c r="BE325" i="2"/>
  <c r="T325" i="2"/>
  <c r="R325" i="2"/>
  <c r="P325" i="2"/>
  <c r="BI324" i="2"/>
  <c r="BH324" i="2"/>
  <c r="BG324" i="2"/>
  <c r="BE324" i="2"/>
  <c r="T324" i="2"/>
  <c r="R324" i="2"/>
  <c r="P324" i="2"/>
  <c r="BI323" i="2"/>
  <c r="BH323" i="2"/>
  <c r="BG323" i="2"/>
  <c r="BE323" i="2"/>
  <c r="T323" i="2"/>
  <c r="R323" i="2"/>
  <c r="P323" i="2"/>
  <c r="BI322" i="2"/>
  <c r="BH322" i="2"/>
  <c r="BG322" i="2"/>
  <c r="BE322" i="2"/>
  <c r="T322" i="2"/>
  <c r="R322" i="2"/>
  <c r="P322" i="2"/>
  <c r="BI321" i="2"/>
  <c r="BH321" i="2"/>
  <c r="BG321" i="2"/>
  <c r="BE321" i="2"/>
  <c r="T321" i="2"/>
  <c r="R321" i="2"/>
  <c r="P321" i="2"/>
  <c r="BI320" i="2"/>
  <c r="BH320" i="2"/>
  <c r="BG320" i="2"/>
  <c r="BE320" i="2"/>
  <c r="T320" i="2"/>
  <c r="R320" i="2"/>
  <c r="P320" i="2"/>
  <c r="BI319" i="2"/>
  <c r="BH319" i="2"/>
  <c r="BG319" i="2"/>
  <c r="BE319" i="2"/>
  <c r="T319" i="2"/>
  <c r="R319" i="2"/>
  <c r="P319" i="2"/>
  <c r="BI318" i="2"/>
  <c r="BH318" i="2"/>
  <c r="BG318" i="2"/>
  <c r="BE318" i="2"/>
  <c r="T318" i="2"/>
  <c r="R318" i="2"/>
  <c r="P318" i="2"/>
  <c r="BI317" i="2"/>
  <c r="BH317" i="2"/>
  <c r="BG317" i="2"/>
  <c r="BE317" i="2"/>
  <c r="T317" i="2"/>
  <c r="R317" i="2"/>
  <c r="P317" i="2"/>
  <c r="BI316" i="2"/>
  <c r="BH316" i="2"/>
  <c r="BG316" i="2"/>
  <c r="BE316" i="2"/>
  <c r="T316" i="2"/>
  <c r="R316" i="2"/>
  <c r="P316" i="2"/>
  <c r="BI315" i="2"/>
  <c r="BH315" i="2"/>
  <c r="BG315" i="2"/>
  <c r="BE315" i="2"/>
  <c r="T315" i="2"/>
  <c r="R315" i="2"/>
  <c r="P315" i="2"/>
  <c r="BI314" i="2"/>
  <c r="BH314" i="2"/>
  <c r="BG314" i="2"/>
  <c r="BE314" i="2"/>
  <c r="T314" i="2"/>
  <c r="R314" i="2"/>
  <c r="P314" i="2"/>
  <c r="BI313" i="2"/>
  <c r="BH313" i="2"/>
  <c r="BG313" i="2"/>
  <c r="BE313" i="2"/>
  <c r="T313" i="2"/>
  <c r="R313" i="2"/>
  <c r="P313" i="2"/>
  <c r="BI312" i="2"/>
  <c r="BH312" i="2"/>
  <c r="BG312" i="2"/>
  <c r="BE312" i="2"/>
  <c r="T312" i="2"/>
  <c r="R312" i="2"/>
  <c r="P312" i="2"/>
  <c r="BI311" i="2"/>
  <c r="BH311" i="2"/>
  <c r="BG311" i="2"/>
  <c r="BE311" i="2"/>
  <c r="T311" i="2"/>
  <c r="R311" i="2"/>
  <c r="P311" i="2"/>
  <c r="BI310" i="2"/>
  <c r="BH310" i="2"/>
  <c r="BG310" i="2"/>
  <c r="BE310" i="2"/>
  <c r="T310" i="2"/>
  <c r="R310" i="2"/>
  <c r="P310" i="2"/>
  <c r="BI309" i="2"/>
  <c r="BH309" i="2"/>
  <c r="BG309" i="2"/>
  <c r="BE309" i="2"/>
  <c r="T309" i="2"/>
  <c r="R309" i="2"/>
  <c r="P309" i="2"/>
  <c r="BI308" i="2"/>
  <c r="BH308" i="2"/>
  <c r="BG308" i="2"/>
  <c r="BE308" i="2"/>
  <c r="T308" i="2"/>
  <c r="R308" i="2"/>
  <c r="P308" i="2"/>
  <c r="BI307" i="2"/>
  <c r="BH307" i="2"/>
  <c r="BG307" i="2"/>
  <c r="BE307" i="2"/>
  <c r="T307" i="2"/>
  <c r="R307" i="2"/>
  <c r="P307" i="2"/>
  <c r="BI306" i="2"/>
  <c r="BH306" i="2"/>
  <c r="BG306" i="2"/>
  <c r="BE306" i="2"/>
  <c r="T306" i="2"/>
  <c r="R306" i="2"/>
  <c r="P306" i="2"/>
  <c r="BI305" i="2"/>
  <c r="BH305" i="2"/>
  <c r="BG305" i="2"/>
  <c r="BE305" i="2"/>
  <c r="T305" i="2"/>
  <c r="R305" i="2"/>
  <c r="P305" i="2"/>
  <c r="BI304" i="2"/>
  <c r="BH304" i="2"/>
  <c r="BG304" i="2"/>
  <c r="BE304" i="2"/>
  <c r="T304" i="2"/>
  <c r="R304" i="2"/>
  <c r="P304" i="2"/>
  <c r="BI301" i="2"/>
  <c r="BH301" i="2"/>
  <c r="BG301" i="2"/>
  <c r="BE301" i="2"/>
  <c r="T301" i="2"/>
  <c r="R301" i="2"/>
  <c r="P301" i="2"/>
  <c r="BI300" i="2"/>
  <c r="BH300" i="2"/>
  <c r="BG300" i="2"/>
  <c r="BE300" i="2"/>
  <c r="T300" i="2"/>
  <c r="R300" i="2"/>
  <c r="P300" i="2"/>
  <c r="BI298" i="2"/>
  <c r="BH298" i="2"/>
  <c r="BG298" i="2"/>
  <c r="BE298" i="2"/>
  <c r="T298" i="2"/>
  <c r="R298" i="2"/>
  <c r="P298" i="2"/>
  <c r="BI297" i="2"/>
  <c r="BH297" i="2"/>
  <c r="BG297" i="2"/>
  <c r="BE297" i="2"/>
  <c r="T297" i="2"/>
  <c r="R297" i="2"/>
  <c r="P297" i="2"/>
  <c r="BI296" i="2"/>
  <c r="BH296" i="2"/>
  <c r="BG296" i="2"/>
  <c r="BE296" i="2"/>
  <c r="T296" i="2"/>
  <c r="R296" i="2"/>
  <c r="P296" i="2"/>
  <c r="BI295" i="2"/>
  <c r="BH295" i="2"/>
  <c r="BG295" i="2"/>
  <c r="BE295" i="2"/>
  <c r="T295" i="2"/>
  <c r="R295" i="2"/>
  <c r="P295" i="2"/>
  <c r="BI294" i="2"/>
  <c r="BH294" i="2"/>
  <c r="BG294" i="2"/>
  <c r="BE294" i="2"/>
  <c r="T294" i="2"/>
  <c r="R294" i="2"/>
  <c r="P294" i="2"/>
  <c r="BI293" i="2"/>
  <c r="BH293" i="2"/>
  <c r="BG293" i="2"/>
  <c r="BE293" i="2"/>
  <c r="T293" i="2"/>
  <c r="R293" i="2"/>
  <c r="P293" i="2"/>
  <c r="BI292" i="2"/>
  <c r="BH292" i="2"/>
  <c r="BG292" i="2"/>
  <c r="BE292" i="2"/>
  <c r="T292" i="2"/>
  <c r="R292" i="2"/>
  <c r="P292" i="2"/>
  <c r="BI291" i="2"/>
  <c r="BH291" i="2"/>
  <c r="BG291" i="2"/>
  <c r="BE291" i="2"/>
  <c r="T291" i="2"/>
  <c r="R291" i="2"/>
  <c r="P291" i="2"/>
  <c r="BI290" i="2"/>
  <c r="BH290" i="2"/>
  <c r="BG290" i="2"/>
  <c r="BE290" i="2"/>
  <c r="T290" i="2"/>
  <c r="R290" i="2"/>
  <c r="P290" i="2"/>
  <c r="BI288" i="2"/>
  <c r="BH288" i="2"/>
  <c r="BG288" i="2"/>
  <c r="BE288" i="2"/>
  <c r="T288" i="2"/>
  <c r="R288" i="2"/>
  <c r="P288" i="2"/>
  <c r="BI287" i="2"/>
  <c r="BH287" i="2"/>
  <c r="BG287" i="2"/>
  <c r="BE287" i="2"/>
  <c r="T287" i="2"/>
  <c r="R287" i="2"/>
  <c r="P287" i="2"/>
  <c r="BI285" i="2"/>
  <c r="BH285" i="2"/>
  <c r="BG285" i="2"/>
  <c r="BE285" i="2"/>
  <c r="T285" i="2"/>
  <c r="R285" i="2"/>
  <c r="P285" i="2"/>
  <c r="BI284" i="2"/>
  <c r="BH284" i="2"/>
  <c r="BG284" i="2"/>
  <c r="BE284" i="2"/>
  <c r="T284" i="2"/>
  <c r="R284" i="2"/>
  <c r="P284" i="2"/>
  <c r="BI283" i="2"/>
  <c r="BH283" i="2"/>
  <c r="BG283" i="2"/>
  <c r="BE283" i="2"/>
  <c r="T283" i="2"/>
  <c r="R283" i="2"/>
  <c r="P283" i="2"/>
  <c r="BI282" i="2"/>
  <c r="BH282" i="2"/>
  <c r="BG282" i="2"/>
  <c r="BE282" i="2"/>
  <c r="T282" i="2"/>
  <c r="R282" i="2"/>
  <c r="P282" i="2"/>
  <c r="BI281" i="2"/>
  <c r="BH281" i="2"/>
  <c r="BG281" i="2"/>
  <c r="BE281" i="2"/>
  <c r="T281" i="2"/>
  <c r="R281" i="2"/>
  <c r="P281" i="2"/>
  <c r="BI279" i="2"/>
  <c r="BH279" i="2"/>
  <c r="BG279" i="2"/>
  <c r="BE279" i="2"/>
  <c r="T279" i="2"/>
  <c r="R279" i="2"/>
  <c r="P279" i="2"/>
  <c r="BI278" i="2"/>
  <c r="BH278" i="2"/>
  <c r="BG278" i="2"/>
  <c r="BE278" i="2"/>
  <c r="T278" i="2"/>
  <c r="R278" i="2"/>
  <c r="P278" i="2"/>
  <c r="BI277" i="2"/>
  <c r="BH277" i="2"/>
  <c r="BG277" i="2"/>
  <c r="BE277" i="2"/>
  <c r="T277" i="2"/>
  <c r="R277" i="2"/>
  <c r="P277" i="2"/>
  <c r="BI276" i="2"/>
  <c r="BH276" i="2"/>
  <c r="BG276" i="2"/>
  <c r="BE276" i="2"/>
  <c r="T276" i="2"/>
  <c r="R276" i="2"/>
  <c r="P276" i="2"/>
  <c r="BI275" i="2"/>
  <c r="BH275" i="2"/>
  <c r="BG275" i="2"/>
  <c r="BE275" i="2"/>
  <c r="T275" i="2"/>
  <c r="R275" i="2"/>
  <c r="P275" i="2"/>
  <c r="BI274" i="2"/>
  <c r="BH274" i="2"/>
  <c r="BG274" i="2"/>
  <c r="BE274" i="2"/>
  <c r="T274" i="2"/>
  <c r="R274" i="2"/>
  <c r="P274" i="2"/>
  <c r="BI273" i="2"/>
  <c r="BH273" i="2"/>
  <c r="BG273" i="2"/>
  <c r="BE273" i="2"/>
  <c r="T273" i="2"/>
  <c r="R273" i="2"/>
  <c r="P273" i="2"/>
  <c r="BI272" i="2"/>
  <c r="BH272" i="2"/>
  <c r="BG272" i="2"/>
  <c r="BE272" i="2"/>
  <c r="T272" i="2"/>
  <c r="R272" i="2"/>
  <c r="P272" i="2"/>
  <c r="BI271" i="2"/>
  <c r="BH271" i="2"/>
  <c r="BG271" i="2"/>
  <c r="BE271" i="2"/>
  <c r="T271" i="2"/>
  <c r="R271" i="2"/>
  <c r="P271" i="2"/>
  <c r="BI269" i="2"/>
  <c r="BH269" i="2"/>
  <c r="BG269" i="2"/>
  <c r="BE269" i="2"/>
  <c r="T269" i="2"/>
  <c r="R269" i="2"/>
  <c r="P269" i="2"/>
  <c r="BI268" i="2"/>
  <c r="BH268" i="2"/>
  <c r="BG268" i="2"/>
  <c r="BE268" i="2"/>
  <c r="T268" i="2"/>
  <c r="R268" i="2"/>
  <c r="P268" i="2"/>
  <c r="BI267" i="2"/>
  <c r="BH267" i="2"/>
  <c r="BG267" i="2"/>
  <c r="BE267" i="2"/>
  <c r="T267" i="2"/>
  <c r="R267" i="2"/>
  <c r="P267" i="2"/>
  <c r="BI266" i="2"/>
  <c r="BH266" i="2"/>
  <c r="BG266" i="2"/>
  <c r="BE266" i="2"/>
  <c r="T266" i="2"/>
  <c r="R266" i="2"/>
  <c r="P266" i="2"/>
  <c r="BI265" i="2"/>
  <c r="BH265" i="2"/>
  <c r="BG265" i="2"/>
  <c r="BE265" i="2"/>
  <c r="T265" i="2"/>
  <c r="R265" i="2"/>
  <c r="P265" i="2"/>
  <c r="BI264" i="2"/>
  <c r="BH264" i="2"/>
  <c r="BG264" i="2"/>
  <c r="BE264" i="2"/>
  <c r="T264" i="2"/>
  <c r="R264" i="2"/>
  <c r="P264" i="2"/>
  <c r="BI263" i="2"/>
  <c r="BH263" i="2"/>
  <c r="BG263" i="2"/>
  <c r="BE263" i="2"/>
  <c r="T263" i="2"/>
  <c r="R263" i="2"/>
  <c r="P263" i="2"/>
  <c r="BI262" i="2"/>
  <c r="BH262" i="2"/>
  <c r="BG262" i="2"/>
  <c r="BE262" i="2"/>
  <c r="T262" i="2"/>
  <c r="R262" i="2"/>
  <c r="P262" i="2"/>
  <c r="BI261" i="2"/>
  <c r="BH261" i="2"/>
  <c r="BG261" i="2"/>
  <c r="BE261" i="2"/>
  <c r="T261" i="2"/>
  <c r="R261" i="2"/>
  <c r="P261" i="2"/>
  <c r="BI260" i="2"/>
  <c r="BH260" i="2"/>
  <c r="BG260" i="2"/>
  <c r="BE260" i="2"/>
  <c r="T260" i="2"/>
  <c r="R260" i="2"/>
  <c r="P260" i="2"/>
  <c r="BI259" i="2"/>
  <c r="BH259" i="2"/>
  <c r="BG259" i="2"/>
  <c r="BE259" i="2"/>
  <c r="T259" i="2"/>
  <c r="R259" i="2"/>
  <c r="P259" i="2"/>
  <c r="BI258" i="2"/>
  <c r="BH258" i="2"/>
  <c r="BG258" i="2"/>
  <c r="BE258" i="2"/>
  <c r="T258" i="2"/>
  <c r="R258" i="2"/>
  <c r="P258" i="2"/>
  <c r="BI257" i="2"/>
  <c r="BH257" i="2"/>
  <c r="BG257" i="2"/>
  <c r="BE257" i="2"/>
  <c r="T257" i="2"/>
  <c r="R257" i="2"/>
  <c r="P257" i="2"/>
  <c r="BI256" i="2"/>
  <c r="BH256" i="2"/>
  <c r="BG256" i="2"/>
  <c r="BE256" i="2"/>
  <c r="T256" i="2"/>
  <c r="R256" i="2"/>
  <c r="P256" i="2"/>
  <c r="BI254" i="2"/>
  <c r="BH254" i="2"/>
  <c r="BG254" i="2"/>
  <c r="BE254" i="2"/>
  <c r="T254" i="2"/>
  <c r="T253" i="2"/>
  <c r="R254" i="2"/>
  <c r="R253" i="2"/>
  <c r="P254" i="2"/>
  <c r="P253" i="2" s="1"/>
  <c r="BI252" i="2"/>
  <c r="BH252" i="2"/>
  <c r="BG252" i="2"/>
  <c r="BE252" i="2"/>
  <c r="T252" i="2"/>
  <c r="R252" i="2"/>
  <c r="P252" i="2"/>
  <c r="BI251" i="2"/>
  <c r="BH251" i="2"/>
  <c r="BG251" i="2"/>
  <c r="BE251" i="2"/>
  <c r="T251" i="2"/>
  <c r="R251" i="2"/>
  <c r="P251" i="2"/>
  <c r="BI250" i="2"/>
  <c r="BH250" i="2"/>
  <c r="BG250" i="2"/>
  <c r="BE250" i="2"/>
  <c r="T250" i="2"/>
  <c r="R250" i="2"/>
  <c r="P250" i="2"/>
  <c r="BI249" i="2"/>
  <c r="BH249" i="2"/>
  <c r="BG249" i="2"/>
  <c r="BE249" i="2"/>
  <c r="T249" i="2"/>
  <c r="R249" i="2"/>
  <c r="P249" i="2"/>
  <c r="BI248" i="2"/>
  <c r="BH248" i="2"/>
  <c r="BG248" i="2"/>
  <c r="BE248" i="2"/>
  <c r="T248" i="2"/>
  <c r="R248" i="2"/>
  <c r="P248" i="2"/>
  <c r="BI247" i="2"/>
  <c r="BH247" i="2"/>
  <c r="BG247" i="2"/>
  <c r="BE247" i="2"/>
  <c r="T247" i="2"/>
  <c r="R247" i="2"/>
  <c r="P247" i="2"/>
  <c r="BI246" i="2"/>
  <c r="BH246" i="2"/>
  <c r="BG246" i="2"/>
  <c r="BE246" i="2"/>
  <c r="T246" i="2"/>
  <c r="R246" i="2"/>
  <c r="P246" i="2"/>
  <c r="BI245" i="2"/>
  <c r="BH245" i="2"/>
  <c r="BG245" i="2"/>
  <c r="BE245" i="2"/>
  <c r="T245" i="2"/>
  <c r="R245" i="2"/>
  <c r="P245" i="2"/>
  <c r="BI244" i="2"/>
  <c r="BH244" i="2"/>
  <c r="BG244" i="2"/>
  <c r="BE244" i="2"/>
  <c r="T244" i="2"/>
  <c r="R244" i="2"/>
  <c r="P244" i="2"/>
  <c r="BI243" i="2"/>
  <c r="BH243" i="2"/>
  <c r="BG243" i="2"/>
  <c r="BE243" i="2"/>
  <c r="T243" i="2"/>
  <c r="R243" i="2"/>
  <c r="P243" i="2"/>
  <c r="BI242" i="2"/>
  <c r="BH242" i="2"/>
  <c r="BG242" i="2"/>
  <c r="BE242" i="2"/>
  <c r="T242" i="2"/>
  <c r="R242" i="2"/>
  <c r="P242" i="2"/>
  <c r="BI241" i="2"/>
  <c r="BH241" i="2"/>
  <c r="BG241" i="2"/>
  <c r="BE241" i="2"/>
  <c r="T241" i="2"/>
  <c r="R241" i="2"/>
  <c r="P241" i="2"/>
  <c r="BI240" i="2"/>
  <c r="BH240" i="2"/>
  <c r="BG240" i="2"/>
  <c r="BE240" i="2"/>
  <c r="T240" i="2"/>
  <c r="R240" i="2"/>
  <c r="P240" i="2"/>
  <c r="BI239" i="2"/>
  <c r="BH239" i="2"/>
  <c r="BG239" i="2"/>
  <c r="BE239" i="2"/>
  <c r="T239" i="2"/>
  <c r="R239" i="2"/>
  <c r="P239" i="2"/>
  <c r="BI238" i="2"/>
  <c r="BH238" i="2"/>
  <c r="BG238" i="2"/>
  <c r="BE238" i="2"/>
  <c r="T238" i="2"/>
  <c r="R238" i="2"/>
  <c r="P238" i="2"/>
  <c r="BI236" i="2"/>
  <c r="BH236" i="2"/>
  <c r="BG236" i="2"/>
  <c r="BE236" i="2"/>
  <c r="T236" i="2"/>
  <c r="R236" i="2"/>
  <c r="P236" i="2"/>
  <c r="BI235" i="2"/>
  <c r="BH235" i="2"/>
  <c r="BG235" i="2"/>
  <c r="BE235" i="2"/>
  <c r="T235" i="2"/>
  <c r="R235" i="2"/>
  <c r="P235" i="2"/>
  <c r="BI234" i="2"/>
  <c r="BH234" i="2"/>
  <c r="BG234" i="2"/>
  <c r="BE234" i="2"/>
  <c r="T234" i="2"/>
  <c r="R234" i="2"/>
  <c r="P234" i="2"/>
  <c r="BI232" i="2"/>
  <c r="BH232" i="2"/>
  <c r="BG232" i="2"/>
  <c r="BE232" i="2"/>
  <c r="T232" i="2"/>
  <c r="R232" i="2"/>
  <c r="P232" i="2"/>
  <c r="BI231" i="2"/>
  <c r="BH231" i="2"/>
  <c r="BG231" i="2"/>
  <c r="BE231" i="2"/>
  <c r="T231" i="2"/>
  <c r="R231" i="2"/>
  <c r="P231" i="2"/>
  <c r="BI230" i="2"/>
  <c r="BH230" i="2"/>
  <c r="BG230" i="2"/>
  <c r="BE230" i="2"/>
  <c r="T230" i="2"/>
  <c r="R230" i="2"/>
  <c r="P230" i="2"/>
  <c r="BI229" i="2"/>
  <c r="BH229" i="2"/>
  <c r="BG229" i="2"/>
  <c r="BE229" i="2"/>
  <c r="T229" i="2"/>
  <c r="R229" i="2"/>
  <c r="P229" i="2"/>
  <c r="BI228" i="2"/>
  <c r="BH228" i="2"/>
  <c r="BG228" i="2"/>
  <c r="BE228" i="2"/>
  <c r="T228" i="2"/>
  <c r="R228" i="2"/>
  <c r="P228" i="2"/>
  <c r="BI227" i="2"/>
  <c r="BH227" i="2"/>
  <c r="BG227" i="2"/>
  <c r="BE227" i="2"/>
  <c r="T227" i="2"/>
  <c r="R227" i="2"/>
  <c r="P227" i="2"/>
  <c r="BI226" i="2"/>
  <c r="BH226" i="2"/>
  <c r="BG226" i="2"/>
  <c r="BE226" i="2"/>
  <c r="T226" i="2"/>
  <c r="R226" i="2"/>
  <c r="P226" i="2"/>
  <c r="BI225" i="2"/>
  <c r="BH225" i="2"/>
  <c r="BG225" i="2"/>
  <c r="BE225" i="2"/>
  <c r="T225" i="2"/>
  <c r="R225" i="2"/>
  <c r="P225" i="2"/>
  <c r="BI224" i="2"/>
  <c r="BH224" i="2"/>
  <c r="BG224" i="2"/>
  <c r="BE224" i="2"/>
  <c r="T224" i="2"/>
  <c r="R224" i="2"/>
  <c r="P224" i="2"/>
  <c r="BI223" i="2"/>
  <c r="BH223" i="2"/>
  <c r="BG223" i="2"/>
  <c r="BE223" i="2"/>
  <c r="T223" i="2"/>
  <c r="R223" i="2"/>
  <c r="P223" i="2"/>
  <c r="BI222" i="2"/>
  <c r="BH222" i="2"/>
  <c r="BG222" i="2"/>
  <c r="BE222" i="2"/>
  <c r="T222" i="2"/>
  <c r="R222" i="2"/>
  <c r="P222" i="2"/>
  <c r="BI221" i="2"/>
  <c r="BH221" i="2"/>
  <c r="BG221" i="2"/>
  <c r="BE221" i="2"/>
  <c r="T221" i="2"/>
  <c r="R221" i="2"/>
  <c r="P221" i="2"/>
  <c r="BI218" i="2"/>
  <c r="BH218" i="2"/>
  <c r="BG218" i="2"/>
  <c r="BE218" i="2"/>
  <c r="T218" i="2"/>
  <c r="T217" i="2" s="1"/>
  <c r="R218" i="2"/>
  <c r="R217" i="2" s="1"/>
  <c r="P218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3" i="2"/>
  <c r="BH213" i="2"/>
  <c r="BG213" i="2"/>
  <c r="BE213" i="2"/>
  <c r="T213" i="2"/>
  <c r="R213" i="2"/>
  <c r="P213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9" i="2"/>
  <c r="BH209" i="2"/>
  <c r="BG209" i="2"/>
  <c r="BE209" i="2"/>
  <c r="T209" i="2"/>
  <c r="R209" i="2"/>
  <c r="P209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5" i="2"/>
  <c r="BH155" i="2"/>
  <c r="BG155" i="2"/>
  <c r="BE155" i="2"/>
  <c r="T155" i="2"/>
  <c r="T154" i="2"/>
  <c r="R155" i="2"/>
  <c r="R154" i="2"/>
  <c r="P155" i="2"/>
  <c r="P154" i="2" s="1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F35" i="2" s="1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F37" i="2" s="1"/>
  <c r="BH142" i="2"/>
  <c r="BG142" i="2"/>
  <c r="BE142" i="2"/>
  <c r="T142" i="2"/>
  <c r="R142" i="2"/>
  <c r="P142" i="2"/>
  <c r="J136" i="2"/>
  <c r="J135" i="2"/>
  <c r="F135" i="2"/>
  <c r="F133" i="2"/>
  <c r="E131" i="2"/>
  <c r="J91" i="2"/>
  <c r="F91" i="2"/>
  <c r="F89" i="2"/>
  <c r="E87" i="2"/>
  <c r="J18" i="2"/>
  <c r="E18" i="2"/>
  <c r="F136" i="2"/>
  <c r="J17" i="2"/>
  <c r="J133" i="2"/>
  <c r="E7" i="2"/>
  <c r="E129" i="2"/>
  <c r="L90" i="1"/>
  <c r="AM90" i="1"/>
  <c r="AM89" i="1"/>
  <c r="L89" i="1"/>
  <c r="AM87" i="1"/>
  <c r="L87" i="1"/>
  <c r="L85" i="1"/>
  <c r="L84" i="1"/>
  <c r="J277" i="2"/>
  <c r="BK248" i="2"/>
  <c r="BK221" i="2"/>
  <c r="J201" i="2"/>
  <c r="BK169" i="2"/>
  <c r="BK353" i="2"/>
  <c r="J343" i="2"/>
  <c r="J323" i="2"/>
  <c r="J315" i="2"/>
  <c r="BK300" i="2"/>
  <c r="BK275" i="2"/>
  <c r="BK257" i="2"/>
  <c r="BK213" i="2"/>
  <c r="J190" i="2"/>
  <c r="J171" i="2"/>
  <c r="BK360" i="2"/>
  <c r="J326" i="2"/>
  <c r="BK307" i="2"/>
  <c r="J278" i="2"/>
  <c r="J256" i="2"/>
  <c r="BK235" i="2"/>
  <c r="J210" i="2"/>
  <c r="BK182" i="2"/>
  <c r="BK160" i="2"/>
  <c r="BK358" i="2"/>
  <c r="J352" i="2"/>
  <c r="BK326" i="2"/>
  <c r="BK315" i="2"/>
  <c r="BK284" i="2"/>
  <c r="J251" i="2"/>
  <c r="BK240" i="2"/>
  <c r="BK209" i="2"/>
  <c r="BK195" i="2"/>
  <c r="BK179" i="2"/>
  <c r="BK163" i="2"/>
  <c r="J145" i="2"/>
  <c r="J296" i="2"/>
  <c r="BK256" i="2"/>
  <c r="J224" i="2"/>
  <c r="J180" i="2"/>
  <c r="BK357" i="3"/>
  <c r="BK304" i="3"/>
  <c r="BK280" i="3"/>
  <c r="J225" i="3"/>
  <c r="J344" i="3"/>
  <c r="J286" i="3"/>
  <c r="J235" i="3"/>
  <c r="J190" i="3"/>
  <c r="J144" i="3"/>
  <c r="J316" i="3"/>
  <c r="J297" i="3"/>
  <c r="J260" i="3"/>
  <c r="BK171" i="3"/>
  <c r="BK308" i="3"/>
  <c r="BK265" i="3"/>
  <c r="BK214" i="3"/>
  <c r="BK335" i="3"/>
  <c r="J282" i="3"/>
  <c r="J241" i="3"/>
  <c r="J172" i="3"/>
  <c r="J351" i="3"/>
  <c r="J270" i="3"/>
  <c r="J191" i="3"/>
  <c r="BK315" i="3"/>
  <c r="BK251" i="3"/>
  <c r="J164" i="3"/>
  <c r="BK364" i="3"/>
  <c r="J336" i="3"/>
  <c r="J263" i="3"/>
  <c r="J220" i="3"/>
  <c r="J146" i="3"/>
  <c r="BK218" i="3"/>
  <c r="J370" i="3"/>
  <c r="BK356" i="3"/>
  <c r="BK329" i="3"/>
  <c r="J281" i="3"/>
  <c r="J243" i="3"/>
  <c r="J199" i="3"/>
  <c r="BK161" i="3"/>
  <c r="J141" i="3"/>
  <c r="BK316" i="3"/>
  <c r="BK229" i="3"/>
  <c r="BK141" i="3"/>
  <c r="BK299" i="3"/>
  <c r="BK202" i="3"/>
  <c r="BK162" i="4"/>
  <c r="BK134" i="4"/>
  <c r="J151" i="4"/>
  <c r="J132" i="4"/>
  <c r="J137" i="4"/>
  <c r="BK127" i="4"/>
  <c r="J146" i="5"/>
  <c r="BK134" i="5"/>
  <c r="J154" i="5"/>
  <c r="BK165" i="5"/>
  <c r="BK173" i="5"/>
  <c r="J146" i="6"/>
  <c r="BK142" i="6"/>
  <c r="J142" i="6"/>
  <c r="J141" i="7"/>
  <c r="BK167" i="7"/>
  <c r="BK152" i="7"/>
  <c r="J148" i="7"/>
  <c r="J140" i="7"/>
  <c r="J134" i="7"/>
  <c r="BK142" i="7"/>
  <c r="J166" i="7"/>
  <c r="J171" i="7"/>
  <c r="J172" i="7"/>
  <c r="BK147" i="7"/>
  <c r="BK135" i="7"/>
  <c r="BK342" i="2"/>
  <c r="BK328" i="2"/>
  <c r="J305" i="2"/>
  <c r="J260" i="2"/>
  <c r="BK210" i="2"/>
  <c r="BK190" i="2"/>
  <c r="BK144" i="2"/>
  <c r="BK333" i="2"/>
  <c r="J308" i="2"/>
  <c r="J281" i="2"/>
  <c r="J264" i="2"/>
  <c r="J247" i="2"/>
  <c r="J194" i="2"/>
  <c r="BK176" i="2"/>
  <c r="BK142" i="2"/>
  <c r="BK335" i="2"/>
  <c r="BK292" i="2"/>
  <c r="J259" i="2"/>
  <c r="BK234" i="2"/>
  <c r="J208" i="2"/>
  <c r="BK173" i="2"/>
  <c r="BK153" i="2"/>
  <c r="BK355" i="2"/>
  <c r="BK325" i="2"/>
  <c r="BK298" i="2"/>
  <c r="BK264" i="2"/>
  <c r="J234" i="2"/>
  <c r="J204" i="2"/>
  <c r="J182" i="2"/>
  <c r="J162" i="2"/>
  <c r="J143" i="2"/>
  <c r="J290" i="2"/>
  <c r="J248" i="2"/>
  <c r="J196" i="2"/>
  <c r="J317" i="3"/>
  <c r="BK185" i="3"/>
  <c r="BK362" i="3"/>
  <c r="BK327" i="3"/>
  <c r="J251" i="3"/>
  <c r="J232" i="3"/>
  <c r="J167" i="3"/>
  <c r="BK345" i="3"/>
  <c r="J246" i="3"/>
  <c r="BK164" i="3"/>
  <c r="BK313" i="3"/>
  <c r="BK298" i="3"/>
  <c r="J212" i="3"/>
  <c r="BK190" i="3"/>
  <c r="BK159" i="4"/>
  <c r="BK135" i="4"/>
  <c r="J160" i="4"/>
  <c r="BK145" i="4"/>
  <c r="J158" i="4"/>
  <c r="J145" i="4"/>
  <c r="BK128" i="4"/>
  <c r="J133" i="4"/>
  <c r="J152" i="5"/>
  <c r="J137" i="5"/>
  <c r="BK148" i="5"/>
  <c r="J134" i="5"/>
  <c r="J141" i="5"/>
  <c r="J169" i="5"/>
  <c r="BK139" i="5"/>
  <c r="F37" i="5"/>
  <c r="BB99" i="1" s="1"/>
  <c r="BK139" i="7"/>
  <c r="BK160" i="7"/>
  <c r="BK150" i="7"/>
  <c r="BK173" i="7"/>
  <c r="BK158" i="7"/>
  <c r="BK149" i="7"/>
  <c r="BK155" i="7"/>
  <c r="BK130" i="7"/>
  <c r="J348" i="2"/>
  <c r="J341" i="2"/>
  <c r="J333" i="2"/>
  <c r="BK321" i="2"/>
  <c r="J312" i="2"/>
  <c r="J298" i="2"/>
  <c r="J275" i="2"/>
  <c r="J268" i="2"/>
  <c r="J238" i="2"/>
  <c r="J223" i="2"/>
  <c r="J207" i="2"/>
  <c r="BK197" i="2"/>
  <c r="J175" i="2"/>
  <c r="J166" i="2"/>
  <c r="J353" i="2"/>
  <c r="J336" i="2"/>
  <c r="J330" i="2"/>
  <c r="J319" i="2"/>
  <c r="BK305" i="2"/>
  <c r="J292" i="2"/>
  <c r="J276" i="2"/>
  <c r="J262" i="2"/>
  <c r="J249" i="2"/>
  <c r="J229" i="2"/>
  <c r="J195" i="2"/>
  <c r="J181" i="2"/>
  <c r="J168" i="2"/>
  <c r="J144" i="2"/>
  <c r="BK340" i="2"/>
  <c r="BK329" i="2"/>
  <c r="J318" i="2"/>
  <c r="J300" i="2"/>
  <c r="BK273" i="2"/>
  <c r="J252" i="2"/>
  <c r="J228" i="2"/>
  <c r="J216" i="2"/>
  <c r="BK199" i="2"/>
  <c r="BK177" i="2"/>
  <c r="J157" i="2"/>
  <c r="J142" i="2"/>
  <c r="BK356" i="2"/>
  <c r="J354" i="2"/>
  <c r="BK330" i="2"/>
  <c r="BK319" i="2"/>
  <c r="J309" i="2"/>
  <c r="J287" i="2"/>
  <c r="J283" i="2"/>
  <c r="J257" i="2"/>
  <c r="J245" i="2"/>
  <c r="BK239" i="2"/>
  <c r="J214" i="2"/>
  <c r="J205" i="2"/>
  <c r="BK198" i="2"/>
  <c r="J191" i="2"/>
  <c r="BK175" i="2"/>
  <c r="BK165" i="2"/>
  <c r="BK157" i="2"/>
  <c r="J147" i="2"/>
  <c r="BK352" i="2"/>
  <c r="J310" i="2"/>
  <c r="BK272" i="2"/>
  <c r="J244" i="2"/>
  <c r="BK231" i="2"/>
  <c r="J193" i="2"/>
  <c r="J169" i="2"/>
  <c r="BK143" i="2"/>
  <c r="BK331" i="3"/>
  <c r="J299" i="3"/>
  <c r="BK273" i="3"/>
  <c r="BK259" i="3"/>
  <c r="J177" i="3"/>
  <c r="J323" i="3"/>
  <c r="BK309" i="3"/>
  <c r="BK260" i="3"/>
  <c r="BK236" i="3"/>
  <c r="BK211" i="3"/>
  <c r="J186" i="3"/>
  <c r="J165" i="3"/>
  <c r="BK344" i="3"/>
  <c r="J308" i="3"/>
  <c r="BK293" i="3"/>
  <c r="J283" i="3"/>
  <c r="BK245" i="3"/>
  <c r="BK169" i="3"/>
  <c r="BK307" i="3"/>
  <c r="BK255" i="3"/>
  <c r="J227" i="3"/>
  <c r="J150" i="3"/>
  <c r="J326" i="3"/>
  <c r="BK302" i="3"/>
  <c r="BK256" i="3"/>
  <c r="BK225" i="3"/>
  <c r="J173" i="3"/>
  <c r="J153" i="3"/>
  <c r="J352" i="3"/>
  <c r="J313" i="3"/>
  <c r="BK247" i="3"/>
  <c r="J222" i="3"/>
  <c r="J161" i="3"/>
  <c r="J310" i="3"/>
  <c r="J279" i="3"/>
  <c r="J205" i="3"/>
  <c r="J163" i="3"/>
  <c r="J368" i="3"/>
  <c r="BK355" i="3"/>
  <c r="BK305" i="3"/>
  <c r="BK288" i="3"/>
  <c r="BK250" i="3"/>
  <c r="J211" i="3"/>
  <c r="BK153" i="3"/>
  <c r="J330" i="3"/>
  <c r="BK266" i="3"/>
  <c r="J210" i="3"/>
  <c r="BK154" i="3"/>
  <c r="J364" i="3"/>
  <c r="BK339" i="3"/>
  <c r="BK323" i="3"/>
  <c r="J287" i="3"/>
  <c r="J244" i="3"/>
  <c r="BK212" i="3"/>
  <c r="BK179" i="3"/>
  <c r="BK143" i="3"/>
  <c r="J340" i="3"/>
  <c r="J315" i="3"/>
  <c r="J239" i="3"/>
  <c r="J223" i="3"/>
  <c r="BK176" i="3"/>
  <c r="J273" i="3"/>
  <c r="BK191" i="3"/>
  <c r="J152" i="4"/>
  <c r="BK158" i="4"/>
  <c r="J143" i="4"/>
  <c r="BK156" i="4"/>
  <c r="BK140" i="4"/>
  <c r="J136" i="4"/>
  <c r="BK163" i="5"/>
  <c r="J147" i="5"/>
  <c r="J158" i="5"/>
  <c r="J159" i="5"/>
  <c r="BK154" i="5"/>
  <c r="BK176" i="5"/>
  <c r="BK175" i="5"/>
  <c r="BK147" i="5"/>
  <c r="BK159" i="5"/>
  <c r="J135" i="6"/>
  <c r="BK140" i="6"/>
  <c r="BK137" i="6"/>
  <c r="J170" i="7"/>
  <c r="J161" i="7"/>
  <c r="J153" i="7"/>
  <c r="BK339" i="2"/>
  <c r="BK309" i="2"/>
  <c r="J266" i="2"/>
  <c r="BK250" i="2"/>
  <c r="BK223" i="2"/>
  <c r="J297" i="2"/>
  <c r="BK276" i="2"/>
  <c r="J246" i="2"/>
  <c r="J231" i="2"/>
  <c r="BK211" i="2"/>
  <c r="J199" i="2"/>
  <c r="BK193" i="2"/>
  <c r="BK167" i="2"/>
  <c r="J150" i="2"/>
  <c r="BK334" i="2"/>
  <c r="J306" i="2"/>
  <c r="J269" i="2"/>
  <c r="J243" i="2"/>
  <c r="BK216" i="2"/>
  <c r="BK183" i="2"/>
  <c r="BK145" i="2"/>
  <c r="BK320" i="3"/>
  <c r="J265" i="3"/>
  <c r="J226" i="3"/>
  <c r="BK359" i="3"/>
  <c r="J295" i="3"/>
  <c r="BK244" i="3"/>
  <c r="J209" i="3"/>
  <c r="BK167" i="3"/>
  <c r="BK338" i="3"/>
  <c r="J309" i="3"/>
  <c r="J269" i="3"/>
  <c r="BK188" i="3"/>
  <c r="J333" i="3"/>
  <c r="BK283" i="3"/>
  <c r="J143" i="3"/>
  <c r="BK318" i="3"/>
  <c r="BK242" i="3"/>
  <c r="BK142" i="3"/>
  <c r="BK312" i="3"/>
  <c r="J215" i="3"/>
  <c r="J154" i="3"/>
  <c r="J278" i="3"/>
  <c r="J203" i="3"/>
  <c r="J365" i="3"/>
  <c r="J298" i="3"/>
  <c r="J240" i="3"/>
  <c r="BK173" i="3"/>
  <c r="BK270" i="3"/>
  <c r="BK165" i="3"/>
  <c r="BK352" i="3"/>
  <c r="J328" i="3"/>
  <c r="J257" i="3"/>
  <c r="BK296" i="3"/>
  <c r="J208" i="3"/>
  <c r="J151" i="3"/>
  <c r="BK157" i="4"/>
  <c r="J130" i="4"/>
  <c r="BK152" i="4"/>
  <c r="J131" i="4"/>
  <c r="BK151" i="4"/>
  <c r="J135" i="4"/>
  <c r="J165" i="5"/>
  <c r="BK137" i="5"/>
  <c r="BK150" i="5"/>
  <c r="BK143" i="5"/>
  <c r="J148" i="5"/>
  <c r="BK169" i="5"/>
  <c r="BK171" i="5"/>
  <c r="J139" i="5"/>
  <c r="BK138" i="5"/>
  <c r="J141" i="6"/>
  <c r="BK139" i="6"/>
  <c r="BK135" i="6"/>
  <c r="BK164" i="7"/>
  <c r="J162" i="7"/>
  <c r="BK170" i="7"/>
  <c r="BK171" i="7"/>
  <c r="J149" i="7"/>
  <c r="BK133" i="7"/>
  <c r="J350" i="2"/>
  <c r="J340" i="2"/>
  <c r="J327" i="2"/>
  <c r="BK308" i="2"/>
  <c r="J293" i="2"/>
  <c r="J267" i="2"/>
  <c r="J226" i="2"/>
  <c r="BK205" i="2"/>
  <c r="BK178" i="2"/>
  <c r="J165" i="2"/>
  <c r="BK349" i="2"/>
  <c r="J329" i="2"/>
  <c r="BK306" i="2"/>
  <c r="BK294" i="2"/>
  <c r="BK265" i="2"/>
  <c r="BK252" i="2"/>
  <c r="J230" i="2"/>
  <c r="BK191" i="2"/>
  <c r="BK174" i="2"/>
  <c r="BK152" i="2"/>
  <c r="BK341" i="2"/>
  <c r="BK314" i="2"/>
  <c r="BK290" i="2"/>
  <c r="J265" i="2"/>
  <c r="BK236" i="2"/>
  <c r="BK224" i="2"/>
  <c r="J209" i="2"/>
  <c r="J179" i="2"/>
  <c r="J164" i="2"/>
  <c r="J33" i="2"/>
  <c r="J291" i="2"/>
  <c r="BK267" i="2"/>
  <c r="BK244" i="2"/>
  <c r="BK230" i="2"/>
  <c r="J203" i="2"/>
  <c r="J176" i="2"/>
  <c r="J159" i="2"/>
  <c r="BK149" i="2"/>
  <c r="BK332" i="2"/>
  <c r="J304" i="2"/>
  <c r="BK254" i="2"/>
  <c r="J215" i="2"/>
  <c r="J173" i="2"/>
  <c r="BK348" i="3"/>
  <c r="J300" i="3"/>
  <c r="BK263" i="3"/>
  <c r="J179" i="3"/>
  <c r="J324" i="3"/>
  <c r="J294" i="3"/>
  <c r="BK238" i="3"/>
  <c r="BK210" i="3"/>
  <c r="J349" i="3"/>
  <c r="BK310" i="3"/>
  <c r="J290" i="3"/>
  <c r="J247" i="3"/>
  <c r="BK155" i="3"/>
  <c r="BK306" i="3"/>
  <c r="BK233" i="3"/>
  <c r="J148" i="3"/>
  <c r="BK175" i="3"/>
  <c r="J296" i="3"/>
  <c r="J272" i="3"/>
  <c r="J156" i="3"/>
  <c r="BK363" i="3"/>
  <c r="J335" i="3"/>
  <c r="J249" i="3"/>
  <c r="BK198" i="3"/>
  <c r="BK326" i="3"/>
  <c r="BK254" i="3"/>
  <c r="J188" i="3"/>
  <c r="J360" i="3"/>
  <c r="BK301" i="3"/>
  <c r="J248" i="3"/>
  <c r="BK183" i="3"/>
  <c r="J147" i="3"/>
  <c r="J341" i="3"/>
  <c r="J314" i="3"/>
  <c r="BK235" i="3"/>
  <c r="J207" i="3"/>
  <c r="BK347" i="3"/>
  <c r="BK213" i="3"/>
  <c r="J185" i="3"/>
  <c r="J153" i="4"/>
  <c r="J129" i="4"/>
  <c r="BK146" i="4"/>
  <c r="J157" i="4"/>
  <c r="BK143" i="4"/>
  <c r="J141" i="4"/>
  <c r="J128" i="4"/>
  <c r="J149" i="5"/>
  <c r="J132" i="5"/>
  <c r="J168" i="5"/>
  <c r="BK136" i="5"/>
  <c r="BK144" i="5"/>
  <c r="BK142" i="5"/>
  <c r="J170" i="5"/>
  <c r="BK167" i="5"/>
  <c r="BK147" i="6"/>
  <c r="BK136" i="6"/>
  <c r="J145" i="6"/>
  <c r="J140" i="6"/>
  <c r="J132" i="6"/>
  <c r="J135" i="7"/>
  <c r="BK162" i="7"/>
  <c r="J167" i="7"/>
  <c r="J146" i="7"/>
  <c r="BK144" i="7"/>
  <c r="BK161" i="7"/>
  <c r="BK151" i="7"/>
  <c r="J137" i="7"/>
  <c r="BK159" i="7"/>
  <c r="BK157" i="7"/>
  <c r="J156" i="7"/>
  <c r="J150" i="7"/>
  <c r="BK143" i="7"/>
  <c r="J139" i="7"/>
  <c r="F33" i="2"/>
  <c r="BK351" i="2"/>
  <c r="J317" i="2"/>
  <c r="J285" i="2"/>
  <c r="J272" i="2"/>
  <c r="J242" i="2"/>
  <c r="BK225" i="2"/>
  <c r="BK196" i="2"/>
  <c r="BK181" i="2"/>
  <c r="BK172" i="2"/>
  <c r="BK158" i="2"/>
  <c r="J148" i="2"/>
  <c r="BK317" i="2"/>
  <c r="J294" i="2"/>
  <c r="BK260" i="2"/>
  <c r="BK238" i="2"/>
  <c r="BK201" i="2"/>
  <c r="BK150" i="2"/>
  <c r="J293" i="3"/>
  <c r="BK262" i="3"/>
  <c r="J159" i="3"/>
  <c r="BK322" i="3"/>
  <c r="BK271" i="3"/>
  <c r="J219" i="3"/>
  <c r="BK194" i="3"/>
  <c r="BK152" i="3"/>
  <c r="BK333" i="3"/>
  <c r="BK285" i="3"/>
  <c r="BK246" i="3"/>
  <c r="J353" i="3"/>
  <c r="J288" i="3"/>
  <c r="BK231" i="3"/>
  <c r="BK157" i="3"/>
  <c r="J325" i="3"/>
  <c r="J275" i="3"/>
  <c r="J183" i="3"/>
  <c r="J152" i="3"/>
  <c r="BK341" i="3"/>
  <c r="BK240" i="3"/>
  <c r="J155" i="3"/>
  <c r="J280" i="3"/>
  <c r="J201" i="3"/>
  <c r="BK361" i="3"/>
  <c r="J303" i="3"/>
  <c r="BK222" i="3"/>
  <c r="J363" i="3"/>
  <c r="J255" i="3"/>
  <c r="J169" i="3"/>
  <c r="J361" i="3"/>
  <c r="BK330" i="3"/>
  <c r="J261" i="3"/>
  <c r="J206" i="3"/>
  <c r="BK172" i="3"/>
  <c r="BK144" i="3"/>
  <c r="BK317" i="3"/>
  <c r="J233" i="3"/>
  <c r="BK163" i="3"/>
  <c r="BK300" i="3"/>
  <c r="BK297" i="3"/>
  <c r="J197" i="3"/>
  <c r="J156" i="4"/>
  <c r="J127" i="4"/>
  <c r="BK149" i="4"/>
  <c r="BK155" i="4"/>
  <c r="BK129" i="4"/>
  <c r="BK132" i="4"/>
  <c r="J136" i="5"/>
  <c r="J164" i="5"/>
  <c r="BK172" i="5"/>
  <c r="J172" i="5"/>
  <c r="J145" i="5"/>
  <c r="J134" i="6"/>
  <c r="BK130" i="6"/>
  <c r="J139" i="6"/>
  <c r="J160" i="7"/>
  <c r="J169" i="7"/>
  <c r="J147" i="7"/>
  <c r="BK137" i="7"/>
  <c r="J154" i="7"/>
  <c r="BK172" i="7"/>
  <c r="J157" i="7"/>
  <c r="BK141" i="7"/>
  <c r="BK148" i="7"/>
  <c r="J360" i="2"/>
  <c r="J337" i="2"/>
  <c r="J320" i="2"/>
  <c r="BK283" i="2"/>
  <c r="BK242" i="2"/>
  <c r="BK214" i="2"/>
  <c r="J189" i="2"/>
  <c r="BK151" i="2"/>
  <c r="BK338" i="2"/>
  <c r="J314" i="2"/>
  <c r="BK282" i="2"/>
  <c r="BK259" i="2"/>
  <c r="J218" i="2"/>
  <c r="J186" i="2"/>
  <c r="J158" i="2"/>
  <c r="BK322" i="2"/>
  <c r="BK293" i="2"/>
  <c r="J258" i="2"/>
  <c r="J232" i="2"/>
  <c r="J206" i="2"/>
  <c r="BK171" i="2"/>
  <c r="J146" i="2"/>
  <c r="J355" i="2"/>
  <c r="BK327" i="2"/>
  <c r="BK301" i="2"/>
  <c r="BK281" i="2"/>
  <c r="J241" i="2"/>
  <c r="BK228" i="2"/>
  <c r="J197" i="2"/>
  <c r="J174" i="2"/>
  <c r="J153" i="2"/>
  <c r="BK345" i="2"/>
  <c r="BK277" i="2"/>
  <c r="J236" i="2"/>
  <c r="J213" i="2"/>
  <c r="BK162" i="2"/>
  <c r="J319" i="3"/>
  <c r="BK264" i="3"/>
  <c r="BK337" i="3"/>
  <c r="J318" i="3"/>
  <c r="J218" i="3"/>
  <c r="BK168" i="3"/>
  <c r="J311" i="3"/>
  <c r="BK276" i="3"/>
  <c r="J158" i="3"/>
  <c r="J262" i="3"/>
  <c r="J175" i="3"/>
  <c r="BK328" i="3"/>
  <c r="BK253" i="3"/>
  <c r="BK156" i="3"/>
  <c r="BK340" i="3"/>
  <c r="BK207" i="3"/>
  <c r="J322" i="3"/>
  <c r="BK215" i="3"/>
  <c r="BK150" i="3"/>
  <c r="J304" i="3"/>
  <c r="BK223" i="3"/>
  <c r="BK279" i="3"/>
  <c r="BK186" i="3"/>
  <c r="J357" i="3"/>
  <c r="BK290" i="3"/>
  <c r="J245" i="3"/>
  <c r="J171" i="3"/>
  <c r="J362" i="3"/>
  <c r="BK269" i="3"/>
  <c r="BK162" i="3"/>
  <c r="BK277" i="3"/>
  <c r="BK174" i="3"/>
  <c r="J140" i="4"/>
  <c r="J155" i="4"/>
  <c r="J134" i="4"/>
  <c r="BK147" i="4"/>
  <c r="J147" i="4"/>
  <c r="J167" i="5"/>
  <c r="J142" i="5"/>
  <c r="J160" i="5"/>
  <c r="BK145" i="5"/>
  <c r="J133" i="5"/>
  <c r="J176" i="5"/>
  <c r="BK168" i="5"/>
  <c r="J147" i="6"/>
  <c r="J129" i="6"/>
  <c r="J136" i="6"/>
  <c r="BK129" i="6"/>
  <c r="J159" i="7"/>
  <c r="J151" i="7"/>
  <c r="J345" i="2"/>
  <c r="J332" i="2"/>
  <c r="BK316" i="2"/>
  <c r="BK285" i="2"/>
  <c r="J235" i="2"/>
  <c r="BK215" i="2"/>
  <c r="J200" i="2"/>
  <c r="J185" i="2"/>
  <c r="BK350" i="2"/>
  <c r="J331" i="2"/>
  <c r="J316" i="2"/>
  <c r="BK304" i="2"/>
  <c r="BK279" i="2"/>
  <c r="J261" i="2"/>
  <c r="BK245" i="2"/>
  <c r="BK203" i="2"/>
  <c r="BK180" i="2"/>
  <c r="J163" i="2"/>
  <c r="J342" i="2"/>
  <c r="J313" i="2"/>
  <c r="BK287" i="2"/>
  <c r="BK262" i="2"/>
  <c r="BK241" i="2"/>
  <c r="J221" i="2"/>
  <c r="BK192" i="2"/>
  <c r="BK170" i="2"/>
  <c r="J149" i="2"/>
  <c r="J358" i="2"/>
  <c r="BK354" i="2"/>
  <c r="BK331" i="2"/>
  <c r="BK323" i="2"/>
  <c r="J295" i="2"/>
  <c r="BK269" i="2"/>
  <c r="BK247" i="2"/>
  <c r="BK232" i="2"/>
  <c r="BK212" i="2"/>
  <c r="BK194" i="2"/>
  <c r="J178" i="2"/>
  <c r="J155" i="2"/>
  <c r="BK146" i="2"/>
  <c r="J311" i="2"/>
  <c r="BK266" i="2"/>
  <c r="J239" i="2"/>
  <c r="BK202" i="2"/>
  <c r="J167" i="2"/>
  <c r="J338" i="3"/>
  <c r="BK286" i="3"/>
  <c r="J256" i="3"/>
  <c r="J348" i="3"/>
  <c r="BK321" i="3"/>
  <c r="BK272" i="3"/>
  <c r="BK221" i="3"/>
  <c r="J193" i="3"/>
  <c r="BK148" i="3"/>
  <c r="J312" i="3"/>
  <c r="BK291" i="3"/>
  <c r="J271" i="3"/>
  <c r="J231" i="3"/>
  <c r="BK334" i="3"/>
  <c r="J284" i="3"/>
  <c r="BK243" i="3"/>
  <c r="J184" i="3"/>
  <c r="J321" i="3"/>
  <c r="J274" i="3"/>
  <c r="J194" i="3"/>
  <c r="J359" i="3"/>
  <c r="BK303" i="3"/>
  <c r="BK230" i="3"/>
  <c r="BK170" i="3"/>
  <c r="J307" i="3"/>
  <c r="BK206" i="3"/>
  <c r="BK370" i="3"/>
  <c r="BK349" i="3"/>
  <c r="BK282" i="3"/>
  <c r="BK224" i="3"/>
  <c r="J196" i="3"/>
  <c r="J276" i="3"/>
  <c r="J214" i="3"/>
  <c r="BK366" i="3"/>
  <c r="J347" i="3"/>
  <c r="BK275" i="3"/>
  <c r="BK239" i="3"/>
  <c r="J195" i="3"/>
  <c r="BK145" i="3"/>
  <c r="BK342" i="3"/>
  <c r="BK332" i="3"/>
  <c r="BK292" i="3"/>
  <c r="BK208" i="3"/>
  <c r="BK325" i="3"/>
  <c r="J291" i="3"/>
  <c r="BK160" i="4"/>
  <c r="BK133" i="4"/>
  <c r="J148" i="4"/>
  <c r="J159" i="4"/>
  <c r="J146" i="4"/>
  <c r="BK136" i="4"/>
  <c r="J139" i="4"/>
  <c r="BK158" i="5"/>
  <c r="BK146" i="5"/>
  <c r="J175" i="5"/>
  <c r="J143" i="5"/>
  <c r="BK160" i="5"/>
  <c r="J138" i="5"/>
  <c r="BK132" i="5"/>
  <c r="J150" i="5"/>
  <c r="BK135" i="5"/>
  <c r="BK131" i="6"/>
  <c r="BK132" i="6"/>
  <c r="BK141" i="6"/>
  <c r="BK145" i="6"/>
  <c r="BK134" i="6"/>
  <c r="J173" i="7"/>
  <c r="BK169" i="7"/>
  <c r="J164" i="7"/>
  <c r="BK154" i="7"/>
  <c r="J165" i="7"/>
  <c r="J142" i="7"/>
  <c r="J349" i="2"/>
  <c r="J335" i="2"/>
  <c r="J325" i="2"/>
  <c r="J307" i="2"/>
  <c r="BK274" i="2"/>
  <c r="J227" i="2"/>
  <c r="BK208" i="2"/>
  <c r="J198" i="2"/>
  <c r="J183" i="2"/>
  <c r="BK148" i="2"/>
  <c r="BK346" i="2"/>
  <c r="J324" i="2"/>
  <c r="BK313" i="2"/>
  <c r="BK288" i="2"/>
  <c r="BK268" i="2"/>
  <c r="BK251" i="2"/>
  <c r="J211" i="2"/>
  <c r="BK189" i="2"/>
  <c r="J177" i="2"/>
  <c r="BK147" i="2"/>
  <c r="BK337" i="2"/>
  <c r="J321" i="2"/>
  <c r="BK296" i="2"/>
  <c r="J271" i="2"/>
  <c r="BK246" i="2"/>
  <c r="J225" i="2"/>
  <c r="BK207" i="2"/>
  <c r="BK166" i="2"/>
  <c r="BK284" i="3"/>
  <c r="J253" i="3"/>
  <c r="J168" i="3"/>
  <c r="J289" i="3"/>
  <c r="BK216" i="3"/>
  <c r="J346" i="3"/>
  <c r="BK314" i="3"/>
  <c r="BK257" i="3"/>
  <c r="BK159" i="3"/>
  <c r="J350" i="3"/>
  <c r="J302" i="3"/>
  <c r="BK196" i="3"/>
  <c r="BK295" i="3"/>
  <c r="J238" i="3"/>
  <c r="J166" i="3"/>
  <c r="J356" i="3"/>
  <c r="BK289" i="3"/>
  <c r="BK241" i="3"/>
  <c r="BK199" i="3"/>
  <c r="J343" i="3"/>
  <c r="BK227" i="3"/>
  <c r="BK368" i="3"/>
  <c r="BK346" i="3"/>
  <c r="J259" i="3"/>
  <c r="J236" i="3"/>
  <c r="J198" i="3"/>
  <c r="J142" i="3"/>
  <c r="BK336" i="3"/>
  <c r="BK232" i="3"/>
  <c r="J170" i="3"/>
  <c r="J320" i="3"/>
  <c r="J242" i="3"/>
  <c r="BK177" i="3"/>
  <c r="BK148" i="4"/>
  <c r="BK154" i="4"/>
  <c r="BK138" i="4"/>
  <c r="BK141" i="4"/>
  <c r="BK131" i="4"/>
  <c r="BK141" i="5"/>
  <c r="BK170" i="5"/>
  <c r="J163" i="5"/>
  <c r="BK152" i="5"/>
  <c r="J151" i="5"/>
  <c r="J173" i="5"/>
  <c r="J137" i="6"/>
  <c r="BK166" i="7"/>
  <c r="BK347" i="2"/>
  <c r="J334" i="2"/>
  <c r="BK324" i="2"/>
  <c r="BK295" i="2"/>
  <c r="BK271" i="2"/>
  <c r="BK229" i="2"/>
  <c r="J212" i="2"/>
  <c r="J192" i="2"/>
  <c r="J170" i="2"/>
  <c r="AS98" i="1"/>
  <c r="BK297" i="2"/>
  <c r="BK278" i="2"/>
  <c r="J263" i="2"/>
  <c r="J250" i="2"/>
  <c r="BK204" i="2"/>
  <c r="BK185" i="2"/>
  <c r="BK155" i="2"/>
  <c r="BK343" i="2"/>
  <c r="BK336" i="2"/>
  <c r="BK311" i="2"/>
  <c r="J279" i="2"/>
  <c r="BK249" i="2"/>
  <c r="BK227" i="2"/>
  <c r="J188" i="2"/>
  <c r="J151" i="2"/>
  <c r="J356" i="2"/>
  <c r="J351" i="2"/>
  <c r="BK318" i="2"/>
  <c r="J288" i="2"/>
  <c r="J273" i="2"/>
  <c r="BK243" i="2"/>
  <c r="BK218" i="2"/>
  <c r="BK200" i="2"/>
  <c r="BK186" i="2"/>
  <c r="BK164" i="2"/>
  <c r="J152" i="2"/>
  <c r="J338" i="2"/>
  <c r="J284" i="2"/>
  <c r="J254" i="2"/>
  <c r="BK226" i="2"/>
  <c r="BK187" i="2"/>
  <c r="BK159" i="2"/>
  <c r="J329" i="3"/>
  <c r="BK281" i="3"/>
  <c r="BK193" i="3"/>
  <c r="J358" i="3"/>
  <c r="BK319" i="3"/>
  <c r="BK248" i="3"/>
  <c r="J213" i="3"/>
  <c r="BK182" i="3"/>
  <c r="J334" i="3"/>
  <c r="J306" i="3"/>
  <c r="J224" i="3"/>
  <c r="BK343" i="3"/>
  <c r="BK261" i="3"/>
  <c r="BK220" i="3"/>
  <c r="J327" i="3"/>
  <c r="J292" i="3"/>
  <c r="BK195" i="3"/>
  <c r="BK158" i="3"/>
  <c r="J342" i="3"/>
  <c r="BK294" i="3"/>
  <c r="BK226" i="3"/>
  <c r="J174" i="3"/>
  <c r="BK287" i="3"/>
  <c r="J202" i="3"/>
  <c r="J366" i="3"/>
  <c r="BK353" i="3"/>
  <c r="BK274" i="3"/>
  <c r="J221" i="3"/>
  <c r="BK197" i="3"/>
  <c r="J331" i="3"/>
  <c r="BK219" i="3"/>
  <c r="BK166" i="3"/>
  <c r="BK365" i="3"/>
  <c r="BK351" i="3"/>
  <c r="J266" i="3"/>
  <c r="J216" i="3"/>
  <c r="J157" i="3"/>
  <c r="BK249" i="3"/>
  <c r="BK184" i="3"/>
  <c r="J149" i="4"/>
  <c r="J162" i="4"/>
  <c r="BK137" i="4"/>
  <c r="J154" i="4"/>
  <c r="BK126" i="4"/>
  <c r="J126" i="4"/>
  <c r="J144" i="5"/>
  <c r="BK149" i="5"/>
  <c r="BK151" i="5"/>
  <c r="J135" i="5"/>
  <c r="BK134" i="7"/>
  <c r="BK156" i="7"/>
  <c r="J145" i="7"/>
  <c r="J144" i="7"/>
  <c r="J143" i="7"/>
  <c r="BK153" i="7"/>
  <c r="BK145" i="7"/>
  <c r="BK138" i="7"/>
  <c r="J152" i="7"/>
  <c r="BK140" i="7"/>
  <c r="BK165" i="7"/>
  <c r="BK146" i="7"/>
  <c r="J133" i="7"/>
  <c r="J158" i="7"/>
  <c r="J138" i="7"/>
  <c r="J346" i="2"/>
  <c r="J339" i="2"/>
  <c r="J322" i="2"/>
  <c r="BK310" i="2"/>
  <c r="J282" i="2"/>
  <c r="BK261" i="2"/>
  <c r="BK222" i="2"/>
  <c r="J202" i="2"/>
  <c r="J187" i="2"/>
  <c r="BK168" i="2"/>
  <c r="J347" i="2"/>
  <c r="BK320" i="2"/>
  <c r="BK312" i="2"/>
  <c r="BK291" i="2"/>
  <c r="J274" i="2"/>
  <c r="BK258" i="2"/>
  <c r="BK206" i="2"/>
  <c r="BK188" i="2"/>
  <c r="J160" i="2"/>
  <c r="BK348" i="2"/>
  <c r="J328" i="2"/>
  <c r="J301" i="2"/>
  <c r="BK263" i="2"/>
  <c r="J240" i="2"/>
  <c r="J222" i="2"/>
  <c r="J172" i="2"/>
  <c r="F36" i="2"/>
  <c r="J264" i="3"/>
  <c r="J355" i="3"/>
  <c r="J285" i="3"/>
  <c r="J230" i="3"/>
  <c r="BK203" i="3"/>
  <c r="J339" i="3"/>
  <c r="J301" i="3"/>
  <c r="J229" i="3"/>
  <c r="J176" i="3"/>
  <c r="BK151" i="3"/>
  <c r="J345" i="3"/>
  <c r="BK278" i="3"/>
  <c r="J182" i="3"/>
  <c r="BK147" i="3"/>
  <c r="J277" i="3"/>
  <c r="J162" i="3"/>
  <c r="BK360" i="3"/>
  <c r="J332" i="3"/>
  <c r="J254" i="3"/>
  <c r="BK201" i="3"/>
  <c r="J305" i="3"/>
  <c r="J217" i="3"/>
  <c r="J145" i="3"/>
  <c r="BK350" i="3"/>
  <c r="BK324" i="3"/>
  <c r="J250" i="3"/>
  <c r="BK205" i="3"/>
  <c r="BK146" i="3"/>
  <c r="J337" i="3"/>
  <c r="BK311" i="3"/>
  <c r="BK217" i="3"/>
  <c r="BK358" i="3"/>
  <c r="BK209" i="3"/>
  <c r="BK139" i="4"/>
  <c r="BK153" i="4"/>
  <c r="BK130" i="4"/>
  <c r="J138" i="4"/>
  <c r="BK164" i="5"/>
  <c r="J161" i="5"/>
  <c r="J171" i="5"/>
  <c r="BK161" i="5"/>
  <c r="BK157" i="5"/>
  <c r="J157" i="5"/>
  <c r="BK133" i="5"/>
  <c r="J131" i="6"/>
  <c r="BK146" i="6"/>
  <c r="J130" i="6"/>
  <c r="J130" i="7"/>
  <c r="J155" i="7"/>
  <c r="T141" i="2" l="1"/>
  <c r="BK184" i="2"/>
  <c r="J184" i="2"/>
  <c r="J102" i="2"/>
  <c r="R220" i="2"/>
  <c r="P237" i="2"/>
  <c r="R255" i="2"/>
  <c r="P280" i="2"/>
  <c r="BK286" i="2"/>
  <c r="J286" i="2"/>
  <c r="J112" i="2" s="1"/>
  <c r="R286" i="2"/>
  <c r="P289" i="2"/>
  <c r="BK299" i="2"/>
  <c r="J299" i="2"/>
  <c r="J114" i="2"/>
  <c r="T299" i="2"/>
  <c r="R344" i="2"/>
  <c r="P149" i="3"/>
  <c r="T192" i="3"/>
  <c r="P200" i="3"/>
  <c r="T200" i="3"/>
  <c r="R228" i="3"/>
  <c r="T237" i="3"/>
  <c r="P252" i="3"/>
  <c r="P354" i="3"/>
  <c r="R125" i="4"/>
  <c r="BK162" i="5"/>
  <c r="J162" i="5"/>
  <c r="J105" i="5" s="1"/>
  <c r="R174" i="5"/>
  <c r="BK128" i="6"/>
  <c r="J128" i="6"/>
  <c r="J100" i="6"/>
  <c r="T138" i="6"/>
  <c r="P140" i="3"/>
  <c r="R149" i="3"/>
  <c r="T181" i="3"/>
  <c r="T189" i="3"/>
  <c r="BK268" i="3"/>
  <c r="R144" i="4"/>
  <c r="R162" i="5"/>
  <c r="P174" i="5"/>
  <c r="T144" i="6"/>
  <c r="T143" i="6"/>
  <c r="BK125" i="4"/>
  <c r="J125" i="4" s="1"/>
  <c r="J98" i="4" s="1"/>
  <c r="T144" i="4"/>
  <c r="R140" i="5"/>
  <c r="P156" i="5"/>
  <c r="P166" i="5"/>
  <c r="BK133" i="6"/>
  <c r="J133" i="6"/>
  <c r="J101" i="6"/>
  <c r="P144" i="6"/>
  <c r="P143" i="6"/>
  <c r="BK161" i="2"/>
  <c r="J161" i="2"/>
  <c r="J101" i="2"/>
  <c r="T161" i="2"/>
  <c r="P220" i="2"/>
  <c r="BK233" i="2"/>
  <c r="J233" i="2"/>
  <c r="J106" i="2"/>
  <c r="T233" i="2"/>
  <c r="P255" i="2"/>
  <c r="BK280" i="2"/>
  <c r="J280" i="2"/>
  <c r="J111" i="2" s="1"/>
  <c r="BK303" i="2"/>
  <c r="J303" i="2"/>
  <c r="J116" i="2" s="1"/>
  <c r="BK344" i="2"/>
  <c r="J344" i="2" s="1"/>
  <c r="J117" i="2" s="1"/>
  <c r="P160" i="3"/>
  <c r="R189" i="3"/>
  <c r="T268" i="3"/>
  <c r="P125" i="4"/>
  <c r="T140" i="5"/>
  <c r="T130" i="5" s="1"/>
  <c r="T156" i="5"/>
  <c r="T133" i="6"/>
  <c r="T127" i="6" s="1"/>
  <c r="T126" i="6" s="1"/>
  <c r="P141" i="2"/>
  <c r="T184" i="2"/>
  <c r="BK237" i="2"/>
  <c r="J237" i="2" s="1"/>
  <c r="J107" i="2" s="1"/>
  <c r="T255" i="2"/>
  <c r="R280" i="2"/>
  <c r="P286" i="2"/>
  <c r="T286" i="2"/>
  <c r="T289" i="2"/>
  <c r="R299" i="2"/>
  <c r="P344" i="2"/>
  <c r="T160" i="3"/>
  <c r="BK192" i="3"/>
  <c r="J192" i="3"/>
  <c r="J106" i="3" s="1"/>
  <c r="BK200" i="3"/>
  <c r="J200" i="3"/>
  <c r="J107" i="3"/>
  <c r="R200" i="3"/>
  <c r="BK228" i="3"/>
  <c r="J228" i="3"/>
  <c r="J109" i="3" s="1"/>
  <c r="R237" i="3"/>
  <c r="T252" i="3"/>
  <c r="R258" i="3"/>
  <c r="T125" i="4"/>
  <c r="P131" i="5"/>
  <c r="R156" i="5"/>
  <c r="T166" i="5"/>
  <c r="P128" i="6"/>
  <c r="R138" i="6"/>
  <c r="BK160" i="3"/>
  <c r="J160" i="3"/>
  <c r="J100" i="3" s="1"/>
  <c r="P189" i="3"/>
  <c r="P268" i="3"/>
  <c r="P267" i="3" s="1"/>
  <c r="P144" i="4"/>
  <c r="T131" i="5"/>
  <c r="R166" i="5"/>
  <c r="P133" i="6"/>
  <c r="R132" i="7"/>
  <c r="R141" i="2"/>
  <c r="P184" i="2"/>
  <c r="T237" i="2"/>
  <c r="P270" i="2"/>
  <c r="P303" i="2"/>
  <c r="P302" i="2" s="1"/>
  <c r="BK149" i="3"/>
  <c r="J149" i="3" s="1"/>
  <c r="J99" i="3" s="1"/>
  <c r="R181" i="3"/>
  <c r="BK204" i="3"/>
  <c r="J204" i="3"/>
  <c r="J108" i="3" s="1"/>
  <c r="P228" i="3"/>
  <c r="BK234" i="3"/>
  <c r="J234" i="3"/>
  <c r="J110" i="3"/>
  <c r="T234" i="3"/>
  <c r="BK252" i="3"/>
  <c r="J252" i="3" s="1"/>
  <c r="J112" i="3" s="1"/>
  <c r="BK354" i="3"/>
  <c r="J354" i="3"/>
  <c r="J116" i="3"/>
  <c r="BK150" i="4"/>
  <c r="J150" i="4"/>
  <c r="J101" i="4" s="1"/>
  <c r="BK132" i="7"/>
  <c r="J132" i="7"/>
  <c r="J102" i="7" s="1"/>
  <c r="P132" i="7"/>
  <c r="P163" i="7"/>
  <c r="BK140" i="3"/>
  <c r="J140" i="3"/>
  <c r="J98" i="3"/>
  <c r="T149" i="3"/>
  <c r="P192" i="3"/>
  <c r="R204" i="3"/>
  <c r="BK237" i="3"/>
  <c r="J237" i="3"/>
  <c r="J111" i="3"/>
  <c r="R252" i="3"/>
  <c r="T258" i="3"/>
  <c r="BK144" i="4"/>
  <c r="J144" i="4"/>
  <c r="J100" i="4"/>
  <c r="P140" i="5"/>
  <c r="BK166" i="5"/>
  <c r="J166" i="5" s="1"/>
  <c r="J106" i="5" s="1"/>
  <c r="BK138" i="6"/>
  <c r="J138" i="6"/>
  <c r="J102" i="6"/>
  <c r="T132" i="7"/>
  <c r="T163" i="7"/>
  <c r="BK156" i="2"/>
  <c r="J156" i="2"/>
  <c r="J100" i="2"/>
  <c r="T156" i="2"/>
  <c r="R161" i="2"/>
  <c r="T220" i="2"/>
  <c r="R233" i="2"/>
  <c r="R270" i="2"/>
  <c r="T303" i="2"/>
  <c r="R160" i="3"/>
  <c r="BK189" i="3"/>
  <c r="J189" i="3"/>
  <c r="J105" i="3" s="1"/>
  <c r="R268" i="3"/>
  <c r="P150" i="4"/>
  <c r="R133" i="6"/>
  <c r="BK144" i="6"/>
  <c r="J144" i="6" s="1"/>
  <c r="J104" i="6" s="1"/>
  <c r="BK136" i="7"/>
  <c r="J136" i="7"/>
  <c r="J103" i="7"/>
  <c r="BK163" i="7"/>
  <c r="J163" i="7"/>
  <c r="J104" i="7" s="1"/>
  <c r="BK168" i="7"/>
  <c r="J168" i="7"/>
  <c r="J105" i="7"/>
  <c r="R184" i="2"/>
  <c r="R237" i="2"/>
  <c r="T270" i="2"/>
  <c r="R303" i="2"/>
  <c r="R302" i="2"/>
  <c r="R140" i="3"/>
  <c r="BK181" i="3"/>
  <c r="R192" i="3"/>
  <c r="T204" i="3"/>
  <c r="P237" i="3"/>
  <c r="P258" i="3"/>
  <c r="T354" i="3"/>
  <c r="R150" i="4"/>
  <c r="R131" i="5"/>
  <c r="R130" i="5" s="1"/>
  <c r="BK156" i="5"/>
  <c r="J156" i="5"/>
  <c r="J104" i="5"/>
  <c r="T162" i="5"/>
  <c r="T174" i="5"/>
  <c r="T128" i="6"/>
  <c r="R144" i="6"/>
  <c r="R143" i="6"/>
  <c r="R136" i="7"/>
  <c r="P168" i="7"/>
  <c r="BK140" i="5"/>
  <c r="J140" i="5"/>
  <c r="J101" i="5"/>
  <c r="P162" i="5"/>
  <c r="BK174" i="5"/>
  <c r="J174" i="5" s="1"/>
  <c r="J107" i="5" s="1"/>
  <c r="P138" i="6"/>
  <c r="T136" i="7"/>
  <c r="R168" i="7"/>
  <c r="BK141" i="2"/>
  <c r="J141" i="2" s="1"/>
  <c r="J98" i="2" s="1"/>
  <c r="P156" i="2"/>
  <c r="R156" i="2"/>
  <c r="P161" i="2"/>
  <c r="BK220" i="2"/>
  <c r="J220" i="2" s="1"/>
  <c r="J105" i="2" s="1"/>
  <c r="P233" i="2"/>
  <c r="BK255" i="2"/>
  <c r="J255" i="2"/>
  <c r="J109" i="2"/>
  <c r="BK270" i="2"/>
  <c r="J270" i="2"/>
  <c r="J110" i="2" s="1"/>
  <c r="T280" i="2"/>
  <c r="BK289" i="2"/>
  <c r="J289" i="2"/>
  <c r="J113" i="2" s="1"/>
  <c r="R289" i="2"/>
  <c r="P299" i="2"/>
  <c r="T344" i="2"/>
  <c r="T140" i="3"/>
  <c r="P181" i="3"/>
  <c r="P204" i="3"/>
  <c r="T228" i="3"/>
  <c r="P234" i="3"/>
  <c r="R234" i="3"/>
  <c r="BK258" i="3"/>
  <c r="J258" i="3"/>
  <c r="J113" i="3" s="1"/>
  <c r="R354" i="3"/>
  <c r="T150" i="4"/>
  <c r="BK131" i="5"/>
  <c r="J131" i="5"/>
  <c r="J100" i="5"/>
  <c r="R128" i="6"/>
  <c r="R127" i="6"/>
  <c r="R126" i="6" s="1"/>
  <c r="P136" i="7"/>
  <c r="R163" i="7"/>
  <c r="T168" i="7"/>
  <c r="BK178" i="3"/>
  <c r="J178" i="3"/>
  <c r="J101" i="3" s="1"/>
  <c r="BK369" i="3"/>
  <c r="J369" i="3"/>
  <c r="J118" i="3"/>
  <c r="BK153" i="5"/>
  <c r="J153" i="5"/>
  <c r="J102" i="5" s="1"/>
  <c r="BK161" i="4"/>
  <c r="J161" i="4" s="1"/>
  <c r="J102" i="4" s="1"/>
  <c r="BK142" i="4"/>
  <c r="J142" i="4"/>
  <c r="J99" i="4" s="1"/>
  <c r="BK359" i="2"/>
  <c r="J359" i="2"/>
  <c r="J119" i="2"/>
  <c r="BK129" i="7"/>
  <c r="J129" i="7"/>
  <c r="J100" i="7" s="1"/>
  <c r="BK217" i="2"/>
  <c r="J217" i="2" s="1"/>
  <c r="J103" i="2" s="1"/>
  <c r="BK367" i="3"/>
  <c r="J367" i="3"/>
  <c r="J117" i="3" s="1"/>
  <c r="BK253" i="2"/>
  <c r="J253" i="2"/>
  <c r="J108" i="2"/>
  <c r="BK357" i="2"/>
  <c r="J357" i="2"/>
  <c r="J118" i="2" s="1"/>
  <c r="BK187" i="3"/>
  <c r="J187" i="3" s="1"/>
  <c r="J104" i="3" s="1"/>
  <c r="BK154" i="2"/>
  <c r="J154" i="2"/>
  <c r="J99" i="2" s="1"/>
  <c r="J91" i="7"/>
  <c r="BF143" i="7"/>
  <c r="BF147" i="7"/>
  <c r="BF162" i="7"/>
  <c r="BK127" i="6"/>
  <c r="BF144" i="7"/>
  <c r="BF156" i="7"/>
  <c r="BF159" i="7"/>
  <c r="BF161" i="7"/>
  <c r="BF167" i="7"/>
  <c r="BF173" i="7"/>
  <c r="BF158" i="7"/>
  <c r="BF134" i="7"/>
  <c r="BF145" i="7"/>
  <c r="BF154" i="7"/>
  <c r="BF164" i="7"/>
  <c r="BF135" i="7"/>
  <c r="BF153" i="7"/>
  <c r="BF160" i="7"/>
  <c r="BK143" i="6"/>
  <c r="J143" i="6"/>
  <c r="J103" i="6" s="1"/>
  <c r="E115" i="7"/>
  <c r="BF130" i="7"/>
  <c r="BF133" i="7"/>
  <c r="BF138" i="7"/>
  <c r="BF146" i="7"/>
  <c r="BF166" i="7"/>
  <c r="BF141" i="7"/>
  <c r="BF149" i="7"/>
  <c r="BF152" i="7"/>
  <c r="BF170" i="7"/>
  <c r="BF151" i="7"/>
  <c r="BF155" i="7"/>
  <c r="BF150" i="7"/>
  <c r="BF140" i="7"/>
  <c r="BF148" i="7"/>
  <c r="BF169" i="7"/>
  <c r="BF171" i="7"/>
  <c r="F124" i="7"/>
  <c r="BF157" i="7"/>
  <c r="BF137" i="7"/>
  <c r="BF139" i="7"/>
  <c r="BF142" i="7"/>
  <c r="BF165" i="7"/>
  <c r="BF172" i="7"/>
  <c r="E85" i="6"/>
  <c r="J91" i="6"/>
  <c r="F123" i="6"/>
  <c r="BF129" i="6"/>
  <c r="BF130" i="6"/>
  <c r="BF137" i="6"/>
  <c r="BF145" i="6"/>
  <c r="BF147" i="6"/>
  <c r="BF131" i="6"/>
  <c r="BF135" i="6"/>
  <c r="BF142" i="6"/>
  <c r="BF134" i="6"/>
  <c r="BF139" i="6"/>
  <c r="BF140" i="6"/>
  <c r="BF141" i="6"/>
  <c r="BF132" i="6"/>
  <c r="BF136" i="6"/>
  <c r="BF146" i="6"/>
  <c r="J123" i="5"/>
  <c r="BF133" i="5"/>
  <c r="BF137" i="5"/>
  <c r="BF152" i="5"/>
  <c r="BF164" i="5"/>
  <c r="BF148" i="5"/>
  <c r="BF160" i="5"/>
  <c r="BF163" i="5"/>
  <c r="BF176" i="5"/>
  <c r="F94" i="5"/>
  <c r="BF151" i="5"/>
  <c r="BF167" i="5"/>
  <c r="E117" i="5"/>
  <c r="BF138" i="5"/>
  <c r="BF170" i="5"/>
  <c r="BF141" i="5"/>
  <c r="BF145" i="5"/>
  <c r="BF149" i="5"/>
  <c r="BF161" i="5"/>
  <c r="BF132" i="5"/>
  <c r="BF147" i="5"/>
  <c r="BF154" i="5"/>
  <c r="BF165" i="5"/>
  <c r="BF173" i="5"/>
  <c r="BF146" i="5"/>
  <c r="BF158" i="5"/>
  <c r="BF169" i="5"/>
  <c r="BF172" i="5"/>
  <c r="BF142" i="5"/>
  <c r="BF144" i="5"/>
  <c r="BF159" i="5"/>
  <c r="BF134" i="5"/>
  <c r="BF135" i="5"/>
  <c r="BF139" i="5"/>
  <c r="BF143" i="5"/>
  <c r="BF150" i="5"/>
  <c r="BF157" i="5"/>
  <c r="BF168" i="5"/>
  <c r="BF175" i="5"/>
  <c r="BF136" i="5"/>
  <c r="BF171" i="5"/>
  <c r="E85" i="4"/>
  <c r="BF127" i="4"/>
  <c r="BF132" i="4"/>
  <c r="BF137" i="4"/>
  <c r="BF139" i="4"/>
  <c r="BF146" i="4"/>
  <c r="J181" i="3"/>
  <c r="J103" i="3" s="1"/>
  <c r="J268" i="3"/>
  <c r="J115" i="3" s="1"/>
  <c r="J89" i="4"/>
  <c r="F120" i="4"/>
  <c r="BF130" i="4"/>
  <c r="BF135" i="4"/>
  <c r="BF140" i="4"/>
  <c r="BF148" i="4"/>
  <c r="BF151" i="4"/>
  <c r="BF152" i="4"/>
  <c r="BF153" i="4"/>
  <c r="BF158" i="4"/>
  <c r="BF159" i="4"/>
  <c r="BF160" i="4"/>
  <c r="BF129" i="4"/>
  <c r="BF131" i="4"/>
  <c r="BF133" i="4"/>
  <c r="BF136" i="4"/>
  <c r="BF141" i="4"/>
  <c r="BF143" i="4"/>
  <c r="BF145" i="4"/>
  <c r="BF147" i="4"/>
  <c r="BF155" i="4"/>
  <c r="BF156" i="4"/>
  <c r="BF126" i="4"/>
  <c r="BF128" i="4"/>
  <c r="BF134" i="4"/>
  <c r="BF138" i="4"/>
  <c r="BF149" i="4"/>
  <c r="BF154" i="4"/>
  <c r="BF157" i="4"/>
  <c r="BF162" i="4"/>
  <c r="F92" i="3"/>
  <c r="BF152" i="3"/>
  <c r="BF169" i="3"/>
  <c r="BF186" i="3"/>
  <c r="BF198" i="3"/>
  <c r="BF203" i="3"/>
  <c r="BF219" i="3"/>
  <c r="BF247" i="3"/>
  <c r="BF250" i="3"/>
  <c r="BF270" i="3"/>
  <c r="BF284" i="3"/>
  <c r="BF293" i="3"/>
  <c r="BF304" i="3"/>
  <c r="BF314" i="3"/>
  <c r="BF317" i="3"/>
  <c r="BF334" i="3"/>
  <c r="BF336" i="3"/>
  <c r="BF341" i="3"/>
  <c r="BF147" i="3"/>
  <c r="BF158" i="3"/>
  <c r="BF171" i="3"/>
  <c r="BF182" i="3"/>
  <c r="BF191" i="3"/>
  <c r="BF195" i="3"/>
  <c r="BF209" i="3"/>
  <c r="BF212" i="3"/>
  <c r="BF224" i="3"/>
  <c r="BF230" i="3"/>
  <c r="BF240" i="3"/>
  <c r="BF249" i="3"/>
  <c r="BF259" i="3"/>
  <c r="BF260" i="3"/>
  <c r="BF274" i="3"/>
  <c r="BF285" i="3"/>
  <c r="BF289" i="3"/>
  <c r="BF307" i="3"/>
  <c r="BF312" i="3"/>
  <c r="BF351" i="3"/>
  <c r="BF359" i="3"/>
  <c r="BF362" i="3"/>
  <c r="BF365" i="3"/>
  <c r="BF148" i="3"/>
  <c r="BF213" i="3"/>
  <c r="BF218" i="3"/>
  <c r="BF221" i="3"/>
  <c r="BF222" i="3"/>
  <c r="BF227" i="3"/>
  <c r="BF282" i="3"/>
  <c r="BF288" i="3"/>
  <c r="BF298" i="3"/>
  <c r="BF325" i="3"/>
  <c r="BF331" i="3"/>
  <c r="BF332" i="3"/>
  <c r="BF335" i="3"/>
  <c r="BF360" i="3"/>
  <c r="BF363" i="3"/>
  <c r="BF368" i="3"/>
  <c r="BF159" i="3"/>
  <c r="BF170" i="3"/>
  <c r="BF201" i="3"/>
  <c r="BF211" i="3"/>
  <c r="BF215" i="3"/>
  <c r="BF264" i="3"/>
  <c r="BF272" i="3"/>
  <c r="BF283" i="3"/>
  <c r="BF286" i="3"/>
  <c r="BF296" i="3"/>
  <c r="BF300" i="3"/>
  <c r="BF306" i="3"/>
  <c r="BF308" i="3"/>
  <c r="BF318" i="3"/>
  <c r="BF320" i="3"/>
  <c r="BF327" i="3"/>
  <c r="BF337" i="3"/>
  <c r="BF346" i="3"/>
  <c r="BF349" i="3"/>
  <c r="BF361" i="3"/>
  <c r="BF364" i="3"/>
  <c r="J89" i="3"/>
  <c r="BF157" i="3"/>
  <c r="BF166" i="3"/>
  <c r="BF193" i="3"/>
  <c r="BF226" i="3"/>
  <c r="BF231" i="3"/>
  <c r="BF243" i="3"/>
  <c r="BF266" i="3"/>
  <c r="BF278" i="3"/>
  <c r="BF291" i="3"/>
  <c r="BF294" i="3"/>
  <c r="BF299" i="3"/>
  <c r="BF326" i="3"/>
  <c r="BF338" i="3"/>
  <c r="BF366" i="3"/>
  <c r="BF370" i="3"/>
  <c r="BF141" i="3"/>
  <c r="BF151" i="3"/>
  <c r="BF167" i="3"/>
  <c r="BF183" i="3"/>
  <c r="BF210" i="3"/>
  <c r="BF216" i="3"/>
  <c r="BF235" i="3"/>
  <c r="BF253" i="3"/>
  <c r="BF255" i="3"/>
  <c r="BF257" i="3"/>
  <c r="BF262" i="3"/>
  <c r="BF281" i="3"/>
  <c r="BF302" i="3"/>
  <c r="BF323" i="3"/>
  <c r="BF330" i="3"/>
  <c r="E85" i="3"/>
  <c r="BF142" i="3"/>
  <c r="BF150" i="3"/>
  <c r="BF162" i="3"/>
  <c r="BF165" i="3"/>
  <c r="BF168" i="3"/>
  <c r="BF185" i="3"/>
  <c r="BF194" i="3"/>
  <c r="BF199" i="3"/>
  <c r="BF208" i="3"/>
  <c r="BF248" i="3"/>
  <c r="BF261" i="3"/>
  <c r="BF263" i="3"/>
  <c r="BF265" i="3"/>
  <c r="BF319" i="3"/>
  <c r="BF343" i="3"/>
  <c r="BF154" i="3"/>
  <c r="BF164" i="3"/>
  <c r="BF177" i="3"/>
  <c r="BF184" i="3"/>
  <c r="BF202" i="3"/>
  <c r="BF207" i="3"/>
  <c r="BF214" i="3"/>
  <c r="BF220" i="3"/>
  <c r="BF223" i="3"/>
  <c r="BF239" i="3"/>
  <c r="BF254" i="3"/>
  <c r="BF276" i="3"/>
  <c r="BF290" i="3"/>
  <c r="BF315" i="3"/>
  <c r="BF340" i="3"/>
  <c r="BF344" i="3"/>
  <c r="BF144" i="3"/>
  <c r="BF173" i="3"/>
  <c r="BF176" i="3"/>
  <c r="BF179" i="3"/>
  <c r="BF188" i="3"/>
  <c r="BF197" i="3"/>
  <c r="BF205" i="3"/>
  <c r="BF217" i="3"/>
  <c r="BF232" i="3"/>
  <c r="BF236" i="3"/>
  <c r="BF244" i="3"/>
  <c r="BF246" i="3"/>
  <c r="BF251" i="3"/>
  <c r="BF256" i="3"/>
  <c r="BF269" i="3"/>
  <c r="BF271" i="3"/>
  <c r="BF279" i="3"/>
  <c r="BF310" i="3"/>
  <c r="BF348" i="3"/>
  <c r="BF350" i="3"/>
  <c r="BF356" i="3"/>
  <c r="BK140" i="2"/>
  <c r="J140" i="2"/>
  <c r="J97" i="2" s="1"/>
  <c r="BF146" i="3"/>
  <c r="BF153" i="3"/>
  <c r="BF156" i="3"/>
  <c r="BF163" i="3"/>
  <c r="BF174" i="3"/>
  <c r="BF190" i="3"/>
  <c r="BF196" i="3"/>
  <c r="BF206" i="3"/>
  <c r="BF225" i="3"/>
  <c r="BF229" i="3"/>
  <c r="BF233" i="3"/>
  <c r="BF242" i="3"/>
  <c r="BF295" i="3"/>
  <c r="BF303" i="3"/>
  <c r="BF313" i="3"/>
  <c r="BF328" i="3"/>
  <c r="BF345" i="3"/>
  <c r="BF347" i="3"/>
  <c r="BF357" i="3"/>
  <c r="BF145" i="3"/>
  <c r="BF155" i="3"/>
  <c r="BF172" i="3"/>
  <c r="BF273" i="3"/>
  <c r="BF277" i="3"/>
  <c r="BF280" i="3"/>
  <c r="BF292" i="3"/>
  <c r="BF297" i="3"/>
  <c r="BF305" i="3"/>
  <c r="BF311" i="3"/>
  <c r="BF329" i="3"/>
  <c r="BF339" i="3"/>
  <c r="BF353" i="3"/>
  <c r="BF143" i="3"/>
  <c r="BF161" i="3"/>
  <c r="BF175" i="3"/>
  <c r="BF238" i="3"/>
  <c r="BF241" i="3"/>
  <c r="BF245" i="3"/>
  <c r="BF275" i="3"/>
  <c r="BF287" i="3"/>
  <c r="BF301" i="3"/>
  <c r="BF309" i="3"/>
  <c r="BF316" i="3"/>
  <c r="BF321" i="3"/>
  <c r="BF322" i="3"/>
  <c r="BF324" i="3"/>
  <c r="BF333" i="3"/>
  <c r="BF342" i="3"/>
  <c r="BF352" i="3"/>
  <c r="BF355" i="3"/>
  <c r="BF358" i="3"/>
  <c r="J89" i="2"/>
  <c r="BF152" i="2"/>
  <c r="BF153" i="2"/>
  <c r="BF174" i="2"/>
  <c r="BF204" i="2"/>
  <c r="BF218" i="2"/>
  <c r="BF223" i="2"/>
  <c r="BF229" i="2"/>
  <c r="BF230" i="2"/>
  <c r="BF232" i="2"/>
  <c r="BF236" i="2"/>
  <c r="BF240" i="2"/>
  <c r="BF242" i="2"/>
  <c r="BF243" i="2"/>
  <c r="BF244" i="2"/>
  <c r="BF252" i="2"/>
  <c r="BF259" i="2"/>
  <c r="BF287" i="2"/>
  <c r="BF300" i="2"/>
  <c r="BF307" i="2"/>
  <c r="BF328" i="2"/>
  <c r="BF330" i="2"/>
  <c r="BF331" i="2"/>
  <c r="BF342" i="2"/>
  <c r="BF360" i="2"/>
  <c r="BB95" i="1"/>
  <c r="F92" i="2"/>
  <c r="BF142" i="2"/>
  <c r="BF144" i="2"/>
  <c r="BF145" i="2"/>
  <c r="BF151" i="2"/>
  <c r="BF158" i="2"/>
  <c r="BF164" i="2"/>
  <c r="BF166" i="2"/>
  <c r="BF171" i="2"/>
  <c r="BF178" i="2"/>
  <c r="BF179" i="2"/>
  <c r="BF185" i="2"/>
  <c r="BF190" i="2"/>
  <c r="BF192" i="2"/>
  <c r="BF194" i="2"/>
  <c r="BF195" i="2"/>
  <c r="BF197" i="2"/>
  <c r="BF202" i="2"/>
  <c r="BF208" i="2"/>
  <c r="BF210" i="2"/>
  <c r="BF224" i="2"/>
  <c r="BF227" i="2"/>
  <c r="BF235" i="2"/>
  <c r="BF245" i="2"/>
  <c r="BF263" i="2"/>
  <c r="BF268" i="2"/>
  <c r="BF271" i="2"/>
  <c r="BF275" i="2"/>
  <c r="BF279" i="2"/>
  <c r="BF283" i="2"/>
  <c r="BF288" i="2"/>
  <c r="BF296" i="2"/>
  <c r="BF297" i="2"/>
  <c r="BF306" i="2"/>
  <c r="BF314" i="2"/>
  <c r="BF316" i="2"/>
  <c r="BF317" i="2"/>
  <c r="BF325" i="2"/>
  <c r="BF350" i="2"/>
  <c r="BF351" i="2"/>
  <c r="BF353" i="2"/>
  <c r="BF354" i="2"/>
  <c r="BF355" i="2"/>
  <c r="BF356" i="2"/>
  <c r="BF358" i="2"/>
  <c r="BC95" i="1"/>
  <c r="AZ95" i="1"/>
  <c r="AV95" i="1"/>
  <c r="BF148" i="2"/>
  <c r="BF149" i="2"/>
  <c r="BF155" i="2"/>
  <c r="BF159" i="2"/>
  <c r="BF163" i="2"/>
  <c r="BF165" i="2"/>
  <c r="BF169" i="2"/>
  <c r="BF172" i="2"/>
  <c r="BF176" i="2"/>
  <c r="BF181" i="2"/>
  <c r="BF191" i="2"/>
  <c r="BF198" i="2"/>
  <c r="BF201" i="2"/>
  <c r="BF205" i="2"/>
  <c r="BF209" i="2"/>
  <c r="BF215" i="2"/>
  <c r="BF221" i="2"/>
  <c r="BF222" i="2"/>
  <c r="BF239" i="2"/>
  <c r="BF248" i="2"/>
  <c r="BF249" i="2"/>
  <c r="BF251" i="2"/>
  <c r="BF254" i="2"/>
  <c r="BF257" i="2"/>
  <c r="BF265" i="2"/>
  <c r="BF266" i="2"/>
  <c r="BF272" i="2"/>
  <c r="BF285" i="2"/>
  <c r="BF291" i="2"/>
  <c r="BF295" i="2"/>
  <c r="BF298" i="2"/>
  <c r="BF308" i="2"/>
  <c r="BF310" i="2"/>
  <c r="BF311" i="2"/>
  <c r="BF313" i="2"/>
  <c r="BF321" i="2"/>
  <c r="BF334" i="2"/>
  <c r="BF335" i="2"/>
  <c r="BF338" i="2"/>
  <c r="BF341" i="2"/>
  <c r="BF349" i="2"/>
  <c r="BF146" i="2"/>
  <c r="BF157" i="2"/>
  <c r="BF162" i="2"/>
  <c r="BF167" i="2"/>
  <c r="BF170" i="2"/>
  <c r="BF173" i="2"/>
  <c r="BF175" i="2"/>
  <c r="BF180" i="2"/>
  <c r="BF183" i="2"/>
  <c r="BF187" i="2"/>
  <c r="BF193" i="2"/>
  <c r="BF203" i="2"/>
  <c r="BF212" i="2"/>
  <c r="BF216" i="2"/>
  <c r="BF231" i="2"/>
  <c r="BF246" i="2"/>
  <c r="BF250" i="2"/>
  <c r="BF260" i="2"/>
  <c r="BF261" i="2"/>
  <c r="BF262" i="2"/>
  <c r="BF264" i="2"/>
  <c r="BF267" i="2"/>
  <c r="BF273" i="2"/>
  <c r="BF274" i="2"/>
  <c r="BF277" i="2"/>
  <c r="BF278" i="2"/>
  <c r="BF290" i="2"/>
  <c r="BF293" i="2"/>
  <c r="BF304" i="2"/>
  <c r="BF305" i="2"/>
  <c r="BF312" i="2"/>
  <c r="BF318" i="2"/>
  <c r="BF322" i="2"/>
  <c r="BF326" i="2"/>
  <c r="BF329" i="2"/>
  <c r="BF332" i="2"/>
  <c r="BF337" i="2"/>
  <c r="BF340" i="2"/>
  <c r="BF352" i="2"/>
  <c r="E85" i="2"/>
  <c r="BF143" i="2"/>
  <c r="BF147" i="2"/>
  <c r="BF150" i="2"/>
  <c r="BF160" i="2"/>
  <c r="BF168" i="2"/>
  <c r="BF177" i="2"/>
  <c r="BF182" i="2"/>
  <c r="BF186" i="2"/>
  <c r="BF188" i="2"/>
  <c r="BF189" i="2"/>
  <c r="BF196" i="2"/>
  <c r="BF199" i="2"/>
  <c r="BF200" i="2"/>
  <c r="BF206" i="2"/>
  <c r="BF207" i="2"/>
  <c r="BF211" i="2"/>
  <c r="BF213" i="2"/>
  <c r="BF214" i="2"/>
  <c r="BF225" i="2"/>
  <c r="BF226" i="2"/>
  <c r="BF228" i="2"/>
  <c r="BF234" i="2"/>
  <c r="BF238" i="2"/>
  <c r="BF241" i="2"/>
  <c r="BF247" i="2"/>
  <c r="BF256" i="2"/>
  <c r="BF258" i="2"/>
  <c r="BF269" i="2"/>
  <c r="BF276" i="2"/>
  <c r="BF281" i="2"/>
  <c r="BF282" i="2"/>
  <c r="BF284" i="2"/>
  <c r="BF292" i="2"/>
  <c r="BF294" i="2"/>
  <c r="BF301" i="2"/>
  <c r="BF309" i="2"/>
  <c r="BF315" i="2"/>
  <c r="BF319" i="2"/>
  <c r="BF320" i="2"/>
  <c r="BF323" i="2"/>
  <c r="BF324" i="2"/>
  <c r="BF327" i="2"/>
  <c r="BF333" i="2"/>
  <c r="BF336" i="2"/>
  <c r="BF339" i="2"/>
  <c r="BF343" i="2"/>
  <c r="BF345" i="2"/>
  <c r="BF346" i="2"/>
  <c r="BF347" i="2"/>
  <c r="BF348" i="2"/>
  <c r="BD95" i="1"/>
  <c r="J33" i="3"/>
  <c r="AV96" i="1" s="1"/>
  <c r="F36" i="4"/>
  <c r="BC97" i="1"/>
  <c r="J35" i="5"/>
  <c r="AV99" i="1"/>
  <c r="F36" i="3"/>
  <c r="BC96" i="1" s="1"/>
  <c r="J33" i="4"/>
  <c r="AV97" i="1"/>
  <c r="J35" i="6"/>
  <c r="AV100" i="1"/>
  <c r="F37" i="7"/>
  <c r="BB101" i="1" s="1"/>
  <c r="F37" i="4"/>
  <c r="BD97" i="1"/>
  <c r="F35" i="5"/>
  <c r="AZ99" i="1"/>
  <c r="AS94" i="1"/>
  <c r="F38" i="5"/>
  <c r="BC99" i="1"/>
  <c r="F39" i="6"/>
  <c r="BD100" i="1" s="1"/>
  <c r="J35" i="7"/>
  <c r="AV101" i="1" s="1"/>
  <c r="F37" i="3"/>
  <c r="BD96" i="1"/>
  <c r="F33" i="3"/>
  <c r="AZ96" i="1"/>
  <c r="F33" i="4"/>
  <c r="AZ97" i="1"/>
  <c r="F37" i="6"/>
  <c r="BB100" i="1" s="1"/>
  <c r="F39" i="7"/>
  <c r="BD101" i="1" s="1"/>
  <c r="F35" i="4"/>
  <c r="BB97" i="1" s="1"/>
  <c r="F35" i="6"/>
  <c r="AZ100" i="1"/>
  <c r="F35" i="7"/>
  <c r="AZ101" i="1"/>
  <c r="F39" i="5"/>
  <c r="BD99" i="1"/>
  <c r="F38" i="6"/>
  <c r="BC100" i="1" s="1"/>
  <c r="F38" i="7"/>
  <c r="BC101" i="1" s="1"/>
  <c r="F35" i="3"/>
  <c r="BB96" i="1" s="1"/>
  <c r="BK302" i="2" l="1"/>
  <c r="J302" i="2" s="1"/>
  <c r="J115" i="2" s="1"/>
  <c r="BK139" i="3"/>
  <c r="BK219" i="2"/>
  <c r="J219" i="2"/>
  <c r="J104" i="2"/>
  <c r="R267" i="3"/>
  <c r="BK180" i="3"/>
  <c r="J180" i="3"/>
  <c r="J102" i="3"/>
  <c r="P155" i="5"/>
  <c r="P129" i="5" s="1"/>
  <c r="AU99" i="1" s="1"/>
  <c r="R219" i="2"/>
  <c r="R139" i="2" s="1"/>
  <c r="P127" i="6"/>
  <c r="P126" i="6" s="1"/>
  <c r="AU100" i="1" s="1"/>
  <c r="R140" i="2"/>
  <c r="R155" i="5"/>
  <c r="R129" i="5"/>
  <c r="T155" i="5"/>
  <c r="T129" i="5"/>
  <c r="T180" i="3"/>
  <c r="R139" i="3"/>
  <c r="T131" i="7"/>
  <c r="T127" i="7"/>
  <c r="R131" i="7"/>
  <c r="R127" i="7"/>
  <c r="P130" i="5"/>
  <c r="P180" i="3"/>
  <c r="T219" i="2"/>
  <c r="BK267" i="3"/>
  <c r="J267" i="3"/>
  <c r="J114" i="3"/>
  <c r="P219" i="2"/>
  <c r="P139" i="2" s="1"/>
  <c r="AU95" i="1" s="1"/>
  <c r="P131" i="7"/>
  <c r="P127" i="7" s="1"/>
  <c r="AU101" i="1" s="1"/>
  <c r="R180" i="3"/>
  <c r="T124" i="4"/>
  <c r="T123" i="4"/>
  <c r="P139" i="3"/>
  <c r="P138" i="3"/>
  <c r="AU96" i="1"/>
  <c r="T302" i="2"/>
  <c r="T139" i="3"/>
  <c r="P124" i="4"/>
  <c r="P123" i="4"/>
  <c r="AU97" i="1" s="1"/>
  <c r="BK124" i="4"/>
  <c r="BK123" i="4"/>
  <c r="J123" i="4"/>
  <c r="P140" i="2"/>
  <c r="R124" i="4"/>
  <c r="R123" i="4"/>
  <c r="T267" i="3"/>
  <c r="T140" i="2"/>
  <c r="T139" i="2"/>
  <c r="BK130" i="5"/>
  <c r="J130" i="5"/>
  <c r="J99" i="5"/>
  <c r="BK128" i="7"/>
  <c r="J128" i="7"/>
  <c r="J99" i="7"/>
  <c r="BK155" i="5"/>
  <c r="J155" i="5"/>
  <c r="J103" i="5"/>
  <c r="BK131" i="7"/>
  <c r="J131" i="7"/>
  <c r="J101" i="7"/>
  <c r="BK126" i="6"/>
  <c r="J126" i="6"/>
  <c r="J127" i="6"/>
  <c r="J99" i="6"/>
  <c r="J139" i="3"/>
  <c r="J97" i="3"/>
  <c r="BK139" i="2"/>
  <c r="J139" i="2"/>
  <c r="J96" i="2"/>
  <c r="F34" i="4"/>
  <c r="BA97" i="1" s="1"/>
  <c r="F36" i="6"/>
  <c r="BA100" i="1" s="1"/>
  <c r="J34" i="2"/>
  <c r="AW95" i="1" s="1"/>
  <c r="AT95" i="1" s="1"/>
  <c r="J30" i="4"/>
  <c r="AG97" i="1"/>
  <c r="J34" i="3"/>
  <c r="AW96" i="1"/>
  <c r="AT96" i="1"/>
  <c r="F34" i="2"/>
  <c r="BA95" i="1" s="1"/>
  <c r="F34" i="3"/>
  <c r="BA96" i="1" s="1"/>
  <c r="F36" i="5"/>
  <c r="BA99" i="1"/>
  <c r="J36" i="6"/>
  <c r="AW100" i="1"/>
  <c r="AT100" i="1"/>
  <c r="BC98" i="1"/>
  <c r="AY98" i="1"/>
  <c r="J34" i="4"/>
  <c r="AW97" i="1"/>
  <c r="AT97" i="1"/>
  <c r="AN97" i="1"/>
  <c r="BB98" i="1"/>
  <c r="AX98" i="1"/>
  <c r="J32" i="6"/>
  <c r="AG100" i="1"/>
  <c r="J36" i="7"/>
  <c r="AW101" i="1"/>
  <c r="AT101" i="1"/>
  <c r="J36" i="5"/>
  <c r="AW99" i="1"/>
  <c r="AT99" i="1"/>
  <c r="F36" i="7"/>
  <c r="BA101" i="1"/>
  <c r="AZ98" i="1"/>
  <c r="AV98" i="1"/>
  <c r="BD98" i="1"/>
  <c r="T138" i="3" l="1"/>
  <c r="R138" i="3"/>
  <c r="BK129" i="5"/>
  <c r="J129" i="5"/>
  <c r="J98" i="5"/>
  <c r="BK138" i="3"/>
  <c r="J138" i="3"/>
  <c r="J96" i="3"/>
  <c r="J96" i="4"/>
  <c r="BK127" i="7"/>
  <c r="J127" i="7"/>
  <c r="J98" i="7" s="1"/>
  <c r="J124" i="4"/>
  <c r="J97" i="4"/>
  <c r="AN100" i="1"/>
  <c r="J98" i="6"/>
  <c r="J41" i="6"/>
  <c r="J39" i="4"/>
  <c r="BC94" i="1"/>
  <c r="AY94" i="1"/>
  <c r="AU98" i="1"/>
  <c r="BA98" i="1"/>
  <c r="AW98" i="1"/>
  <c r="AT98" i="1"/>
  <c r="J30" i="2"/>
  <c r="AG95" i="1"/>
  <c r="AZ94" i="1"/>
  <c r="AV94" i="1" s="1"/>
  <c r="AK29" i="1" s="1"/>
  <c r="BB94" i="1"/>
  <c r="AX94" i="1"/>
  <c r="BD94" i="1"/>
  <c r="W33" i="1"/>
  <c r="J39" i="2" l="1"/>
  <c r="AN95" i="1"/>
  <c r="AU94" i="1"/>
  <c r="W31" i="1"/>
  <c r="W29" i="1"/>
  <c r="J30" i="3"/>
  <c r="AG96" i="1"/>
  <c r="AN96" i="1"/>
  <c r="J32" i="5"/>
  <c r="AG99" i="1" s="1"/>
  <c r="J32" i="7"/>
  <c r="AG101" i="1"/>
  <c r="BA94" i="1"/>
  <c r="AW94" i="1"/>
  <c r="AK30" i="1" s="1"/>
  <c r="W32" i="1"/>
  <c r="J39" i="3" l="1"/>
  <c r="J41" i="5"/>
  <c r="J41" i="7"/>
  <c r="AG98" i="1"/>
  <c r="AN101" i="1"/>
  <c r="AN99" i="1"/>
  <c r="AN98" i="1"/>
  <c r="AG94" i="1"/>
  <c r="AN94" i="1" s="1"/>
  <c r="AK26" i="1"/>
  <c r="AK35" i="1" s="1"/>
  <c r="W30" i="1"/>
  <c r="AT94" i="1"/>
</calcChain>
</file>

<file path=xl/sharedStrings.xml><?xml version="1.0" encoding="utf-8"?>
<sst xmlns="http://schemas.openxmlformats.org/spreadsheetml/2006/main" count="8900" uniqueCount="1564">
  <si>
    <t>Export Komplet</t>
  </si>
  <si>
    <t/>
  </si>
  <si>
    <t>2.0</t>
  </si>
  <si>
    <t>False</t>
  </si>
  <si>
    <t>{5011b029-0b94-434c-b5e7-84c49cf42119}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</si>
  <si>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</si>
  <si>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</si>
  <si>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</si>
  <si>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</si>
  <si>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</si>
  <si>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</si>
  <si>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</si>
  <si>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</si>
  <si>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2025-OR-11f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</si>
  <si>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</si>
  <si>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</si>
  <si>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 Rekonštrukcia budovy školy a telocvične - SOŠ dopravy a služieb, NZ</t>
  </si>
  <si>
    <t>JKSO:</t>
  </si>
  <si>
    <t>ČS:</t>
  </si>
  <si>
    <t>Miesto:</t>
  </si>
  <si>
    <t>Nitra</t>
  </si>
  <si>
    <t>Dátum:</t>
  </si>
  <si>
    <t>Objednávateľ:</t>
  </si>
  <si>
    <t>IČO:</t>
  </si>
  <si>
    <t>Nitriansky samosprávny kraj</t>
  </si>
  <si>
    <t>IČ DPH:</t>
  </si>
  <si>
    <t>Zhotoviteľ:</t>
  </si>
  <si>
    <t>Vyplň údaj</t>
  </si>
  <si>
    <t>Projektant:</t>
  </si>
  <si>
    <t>Ing.arch. Roland Hoferica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</si>
  <si>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</si>
  <si>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</si>
  <si>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</si>
  <si>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</si>
  <si>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</si>
  <si>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</si>
  <si>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</si>
  <si>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</si>
  <si>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</si>
  <si>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</si>
  <si>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</si>
  <si>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</si>
  <si>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</si>
  <si>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</si>
  <si>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</si>
  <si>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</si>
  <si>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</si>
  <si>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</si>
  <si>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</si>
  <si>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</si>
  <si>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</si>
  <si>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</si>
  <si>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</si>
  <si>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</si>
  <si>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</si>
  <si>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</si>
  <si>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</si>
  <si>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</si>
  <si>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</si>
  <si>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</si>
  <si>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</si>
  <si>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</si>
  <si>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</si>
  <si>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</si>
  <si>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</si>
  <si>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</si>
  <si>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</si>
  <si>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</si>
  <si>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</si>
  <si>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</si>
  <si>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</si>
  <si>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</si>
  <si>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</si>
  <si>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</si>
  <si>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</si>
  <si>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</si>
  <si>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</si>
  <si>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</si>
  <si>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</si>
  <si>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SO 01  Rekonštrukcia fasády -  Budova školy a Telocvične</t>
  </si>
  <si>
    <t>STA</t>
  </si>
  <si>
    <t>1</t>
  </si>
  <si>
    <t>{59ef5dc3-d8f2-4cb5-9af9-6cb11b28a911}</t>
  </si>
  <si>
    <t>SO 02</t>
  </si>
  <si>
    <t>SO 02   Telocvičňa - Rekonštrukcia interiér</t>
  </si>
  <si>
    <t>{dc2cd487-c631-422d-972d-29fe3de27511}</t>
  </si>
  <si>
    <t>SO 03</t>
  </si>
  <si>
    <t>SO 03   Sadové úpravy a vnútroareálové komunikácie pre peších</t>
  </si>
  <si>
    <t>{b2515f2e-eb8e-48ca-929e-4c0255c4da6d}</t>
  </si>
  <si>
    <t>SO 04</t>
  </si>
  <si>
    <t>SO 04   Debarierizácia SOŠ dopravy a služieb</t>
  </si>
  <si>
    <t>{bea20ba9-d258-4588-8540-9f063ecd446b}</t>
  </si>
  <si>
    <t>SO 04.1</t>
  </si>
  <si>
    <t>SO 04.1  Debarierizácia vstupu do SO 01 - interiér</t>
  </si>
  <si>
    <t>Časť</t>
  </si>
  <si>
    <t>2</t>
  </si>
  <si>
    <t>{077bfd79-a7fd-4a85-9071-24fbea84c745}</t>
  </si>
  <si>
    <t>SO 04.2</t>
  </si>
  <si>
    <t>SO 04.2   Debarierizácia vstupu do SO 01 - exteriér</t>
  </si>
  <si>
    <t>{e4c45c73-71ae-49c2-97d6-9c76312b777a}</t>
  </si>
  <si>
    <t>SO 04.3</t>
  </si>
  <si>
    <t>SO 04.3   Debarierizácia Telocvične SO 02</t>
  </si>
  <si>
    <t>{b837c1ab-1d84-491a-a7cd-9988dc0fbf16}</t>
  </si>
  <si>
    <t>KRYCÍ LIST ROZPOČTU</t>
  </si>
  <si>
    <t>Objekt:</t>
  </si>
  <si>
    <t>SO 01 - SO 01  Rekonštrukcia fasády -  Budova školy a Telocvične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</si>
  <si>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</si>
  <si>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</si>
  <si>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</si>
  <si>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</si>
  <si>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</si>
  <si>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</si>
  <si>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</si>
  <si>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</si>
  <si>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</si>
  <si>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</si>
  <si>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</si>
  <si>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</si>
  <si>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</si>
  <si>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</si>
  <si>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713 - Izolácie tepelné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</si>
  <si>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</si>
  <si>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</si>
  <si>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</si>
  <si>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765 - Konštrukcie - krytiny tvrdé</t>
  </si>
  <si>
    <t xml:space="preserve">    766 - Konštrukcie stolárske</t>
  </si>
  <si>
    <t xml:space="preserve">    767 - Konštrukcie doplnkové kovové</t>
  </si>
  <si>
    <t xml:space="preserve">    783 - Nátery</t>
  </si>
  <si>
    <t xml:space="preserve">    784 - Maľby</t>
  </si>
  <si>
    <t>M - Práce a dodávky M</t>
  </si>
  <si>
    <t xml:space="preserve">    21-M - Elektromontáže</t>
  </si>
  <si>
    <t xml:space="preserve">    46-M - Zemné práce vykonávané pri externých montážnych prácach</t>
  </si>
  <si>
    <t xml:space="preserve">    95-M - Revízie</t>
  </si>
  <si>
    <t>HZS - Hodinové zúčtovacie sadzby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</si>
  <si>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</si>
  <si>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</si>
  <si>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</si>
  <si>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</si>
  <si>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</si>
  <si>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</si>
  <si>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</si>
  <si>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</si>
  <si>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</si>
  <si>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</si>
  <si>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</si>
  <si>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</si>
  <si>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</si>
  <si>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</si>
  <si>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</si>
  <si>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</si>
  <si>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</si>
  <si>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111201101.S</t>
  </si>
  <si>
    <t>Odstránenie krovín a stromov s koreňom s priemerom kmeňa do 100 mm, do 1000 m2</t>
  </si>
  <si>
    <t>m2</t>
  </si>
  <si>
    <t>4</t>
  </si>
  <si>
    <t>113106612.S</t>
  </si>
  <si>
    <t>Rozoberanie zámkovej dlažby všetkých druhov v ploche nad 20 m2,  -0,26000t</t>
  </si>
  <si>
    <t>3</t>
  </si>
  <si>
    <t>113107112.S</t>
  </si>
  <si>
    <t>Odstránenie krytu v ploche do 200 m2 z kameniva ťaženého, hr.100 do 200 mm,  -0,24000t</t>
  </si>
  <si>
    <t>6</t>
  </si>
  <si>
    <t>113107131.S</t>
  </si>
  <si>
    <t>Odstránenie krytu v ploche do 200 m2 z betónu prostého, hr. vrstvy do 150 mm,  -0,22500t</t>
  </si>
  <si>
    <t>8</t>
  </si>
  <si>
    <t>5</t>
  </si>
  <si>
    <t>130001101.S</t>
  </si>
  <si>
    <t>Príplatok k cenám za sťaženie výkopu v blízkosti podzemného vedenia alebo výbušbnín - pre všetky triedy</t>
  </si>
  <si>
    <t>m3</t>
  </si>
  <si>
    <t>10</t>
  </si>
  <si>
    <t>132211101.S</t>
  </si>
  <si>
    <t>Hĺbenie rýh šírky do 600 mm v  hornine tr.3 súdržných - ručným náradím</t>
  </si>
  <si>
    <t>12</t>
  </si>
  <si>
    <t>7</t>
  </si>
  <si>
    <t>132211119.S</t>
  </si>
  <si>
    <t>Príplatok za lepivosť pri hĺbení rýh š do 600 mm ručným náradím v hornine tr. 3</t>
  </si>
  <si>
    <t>14</t>
  </si>
  <si>
    <t>162501102.S</t>
  </si>
  <si>
    <t>Vodorovné premiestnenie výkopku po spevnenej ceste z horniny tr.1-4, do 100 m3 na vzdialenosť do 3000 m</t>
  </si>
  <si>
    <t>16</t>
  </si>
  <si>
    <t>9</t>
  </si>
  <si>
    <t>167101100.S</t>
  </si>
  <si>
    <t>Nakladanie výkopku tr.1-4 ručne</t>
  </si>
  <si>
    <t>18</t>
  </si>
  <si>
    <t>171209002.S</t>
  </si>
  <si>
    <t>Poplatok za skladovanie - zemina a kamenivo (17 05) ostatné</t>
  </si>
  <si>
    <t>t</t>
  </si>
  <si>
    <t>20</t>
  </si>
  <si>
    <t>11</t>
  </si>
  <si>
    <t>174101001.S</t>
  </si>
  <si>
    <t>Zásyp sypaninou so zhutnením jám, šachiet, rýh, zárezov alebo okolo objektov do 100 m3</t>
  </si>
  <si>
    <t>22</t>
  </si>
  <si>
    <t>M</t>
  </si>
  <si>
    <t>583310004100.S</t>
  </si>
  <si>
    <t>Kamenivo ťažené hrubé drvené frakcia 0-32 mm</t>
  </si>
  <si>
    <t>24</t>
  </si>
  <si>
    <t>Zvislé a kompletné konštrukcie</t>
  </si>
  <si>
    <t>13</t>
  </si>
  <si>
    <t>208R07.S</t>
  </si>
  <si>
    <t>Dodatočná izolácia vlhkého muriva tlakovou injektážou kremičitým roztokom pre hrúbku muriva do 600 mm, dvojradová</t>
  </si>
  <si>
    <t>m</t>
  </si>
  <si>
    <t>26</t>
  </si>
  <si>
    <t>Komunikácie</t>
  </si>
  <si>
    <t>564801112.S</t>
  </si>
  <si>
    <t>Podklad zo štrkodrviny s rozprestretím a zhutnením, po zhutnení hr. 40 mm</t>
  </si>
  <si>
    <t>28</t>
  </si>
  <si>
    <t>15</t>
  </si>
  <si>
    <t>566902232.S</t>
  </si>
  <si>
    <t>Vyspravenie podkladu po prekopoch inžinierskych sietí plochy nad 15 m2 kamenivom hrubým drveným, po zhutnení hr. 150 mm</t>
  </si>
  <si>
    <t>30</t>
  </si>
  <si>
    <t>566902262.S</t>
  </si>
  <si>
    <t>Vyspravenie podkladu po prekopoch inžinierskych sietí plochy nad 15 m2 podkladovým betónom PB I tr. C 20/25 hr. 150 mm</t>
  </si>
  <si>
    <t>32</t>
  </si>
  <si>
    <t>17</t>
  </si>
  <si>
    <t>596911141.S</t>
  </si>
  <si>
    <t>Kladenie betónovej zámkovej dlažby komunikácií pre peších hr. 60 mm pre peších do 50 m2 so zriadením lôžka z kameniva hr. 30 mm</t>
  </si>
  <si>
    <t>34</t>
  </si>
  <si>
    <t>Úpravy povrchov, podlahy, osadenie</t>
  </si>
  <si>
    <t>610991111.S</t>
  </si>
  <si>
    <t>Zakrývanie výplní vnútorných okenných otvorov, predmetov a konštrukcií</t>
  </si>
  <si>
    <t>36</t>
  </si>
  <si>
    <t>19</t>
  </si>
  <si>
    <t>42R031.S</t>
  </si>
  <si>
    <t>Omietka rýh v stenách maltou vápennou šírky ryhy do 150 mm</t>
  </si>
  <si>
    <t>38</t>
  </si>
  <si>
    <t>44243R04</t>
  </si>
  <si>
    <t>Umelecko - remeselná obnova vstupného portálu s pilastermi, orám. frontóm</t>
  </si>
  <si>
    <t>ks</t>
  </si>
  <si>
    <t>40</t>
  </si>
  <si>
    <t>21</t>
  </si>
  <si>
    <t>612462402</t>
  </si>
  <si>
    <t>Vnútorná sanačná omietka stien Sanova prednástrek, krytie 100% ( interiér )</t>
  </si>
  <si>
    <t>42</t>
  </si>
  <si>
    <t>612462423</t>
  </si>
  <si>
    <t>Vnútorná sanačná omietka stien Sanova omietka ( interiér )</t>
  </si>
  <si>
    <t>44</t>
  </si>
  <si>
    <t>619441221.S</t>
  </si>
  <si>
    <t>Zhotovenie profilov pri opravách sadrových omietok (s dodaním hmôt) s dĺžkou 2-5 m a šír. nad 100 mm - oprava fabiónov ( oblúk )</t>
  </si>
  <si>
    <t>46</t>
  </si>
  <si>
    <t>619441311.S</t>
  </si>
  <si>
    <t>Zhotovenie profilov pri opravách sadrových omietok (s dodaním hmôt) s dĺžkou nad 5 m a šír. do 100 mm - oprava fabiónov ( okná )</t>
  </si>
  <si>
    <t>48</t>
  </si>
  <si>
    <t>25</t>
  </si>
  <si>
    <t>619442R01.S</t>
  </si>
  <si>
    <t>Zhotovenie profilov pri opravách fabiónov, hrán a kútov akejkoľvek dľžky - fasáda ( horizont. prvky )</t>
  </si>
  <si>
    <t>50</t>
  </si>
  <si>
    <t>621481119.S</t>
  </si>
  <si>
    <t>Potiahnutie vonkajších podhľadov sklotextilnou mriežkou s celoplošným prilepením</t>
  </si>
  <si>
    <t>52</t>
  </si>
  <si>
    <t>27</t>
  </si>
  <si>
    <t>622460221.S</t>
  </si>
  <si>
    <t>Vonkajšia omietka stien vápenná štuková (jemná) pre historické stavby, hr. 3 mm</t>
  </si>
  <si>
    <t>54</t>
  </si>
  <si>
    <t>622462401</t>
  </si>
  <si>
    <t>Vonkajšia sanačná omietka stien BAUMIT Sanova prednástrek,  - sokel</t>
  </si>
  <si>
    <t>56</t>
  </si>
  <si>
    <t>29</t>
  </si>
  <si>
    <t>622462411</t>
  </si>
  <si>
    <t>Vonkajšia sanačná omietka stien BAUMIT Sanova Por omietka WTA, hr. 20 mm - sokel</t>
  </si>
  <si>
    <t>58</t>
  </si>
  <si>
    <t>622462412</t>
  </si>
  <si>
    <t>Vonkajšia sanačná omietka stien BAUMIT Sanova trasová omietka WTA, hr. 30 mm sokel</t>
  </si>
  <si>
    <t>60</t>
  </si>
  <si>
    <t>31</t>
  </si>
  <si>
    <t>622462431</t>
  </si>
  <si>
    <t>Vonkajšia sanačná omietka stien BAUMIT Sanova omietka S, hr. 20 mm</t>
  </si>
  <si>
    <t>62</t>
  </si>
  <si>
    <t>622466110</t>
  </si>
  <si>
    <t>Príprava vonkajšieho podkladu stien BAUMIT, cementový Prednástrek (Baumit Vorspritzer 2 mm), strojné nanášanie</t>
  </si>
  <si>
    <t>64</t>
  </si>
  <si>
    <t>33</t>
  </si>
  <si>
    <t>622466119</t>
  </si>
  <si>
    <t>Príprava vonkajšieho podkladu stien BAUMIT, Univerzálny základ vystužený vláknami (Baumit FillPrimer)</t>
  </si>
  <si>
    <t>66</t>
  </si>
  <si>
    <t>622466135</t>
  </si>
  <si>
    <t>Vonkajšia omietka stien BAUMIT, vápennocementová, strojné miešanie, ručné nanášanie, Jadrová omietka , hr. 20 mm</t>
  </si>
  <si>
    <t>68</t>
  </si>
  <si>
    <t>35</t>
  </si>
  <si>
    <t>622466123</t>
  </si>
  <si>
    <t>Príprava vonkajšieho podkladu stien BAUMIT, základný náter SanovaPrimer - sokel+ 2x fasáda</t>
  </si>
  <si>
    <t>70</t>
  </si>
  <si>
    <t>622466146</t>
  </si>
  <si>
    <t>Vonkajšia omietka stien tenkovrstvová BAUMIT MultiRenova, hr. 8 mm - fasáda</t>
  </si>
  <si>
    <t>72</t>
  </si>
  <si>
    <t>37</t>
  </si>
  <si>
    <t>622481119.S</t>
  </si>
  <si>
    <t>Potiahnutie vonkajších stien sklotextilnou mriežkou s celoplošným prilepením - vežička</t>
  </si>
  <si>
    <t>74</t>
  </si>
  <si>
    <t>622491408</t>
  </si>
  <si>
    <t>Fasádny náter silikátový BAUMIT SanovaColor, dvojnásobný</t>
  </si>
  <si>
    <t>76</t>
  </si>
  <si>
    <t>39</t>
  </si>
  <si>
    <t>622902110.S</t>
  </si>
  <si>
    <t>Očistenie po opravách vonkajších omietok kamenných ríms, šambrán</t>
  </si>
  <si>
    <t>78</t>
  </si>
  <si>
    <t>Ostatné konštrukcie a práce-búranie</t>
  </si>
  <si>
    <t>931994141.S</t>
  </si>
  <si>
    <t>Tesnenie pracovnej škáry betónovej konštrukcia polyuretanovým tmelom do pl. 1,5 cm2</t>
  </si>
  <si>
    <t>80</t>
  </si>
  <si>
    <t>41</t>
  </si>
  <si>
    <t>935112111.S</t>
  </si>
  <si>
    <t>Osadenie priekop. žľabu z betón. priekopových tvárnic šírky do 500 mm do betónu C 12/15</t>
  </si>
  <si>
    <t>82</t>
  </si>
  <si>
    <t>592270001900.S</t>
  </si>
  <si>
    <t>Žľabovka plytká pre odvod zrážok zo spevnených plôch, lxšxv 500x200x80(55) mm</t>
  </si>
  <si>
    <t>84</t>
  </si>
  <si>
    <t>43</t>
  </si>
  <si>
    <t>216903111.S</t>
  </si>
  <si>
    <t>Očistenie prúdom piesku (otryskanie) stien</t>
  </si>
  <si>
    <t>86</t>
  </si>
  <si>
    <t>941941031.S</t>
  </si>
  <si>
    <t>Montáž lešenia ľahkého pracovného radového s podlahami šírky od 0,80 do 1,00 m, výšky do 10 m</t>
  </si>
  <si>
    <t>88</t>
  </si>
  <si>
    <t>45</t>
  </si>
  <si>
    <t>941941191.S</t>
  </si>
  <si>
    <t>Príplatok za prvý a každý ďalší i začatý mesiac použitia lešenia ľahkého pracovného radového s podlahami šírky od 0,80 do 1,00 m, výšky do 10 m</t>
  </si>
  <si>
    <t>90</t>
  </si>
  <si>
    <t>941941831.S</t>
  </si>
  <si>
    <t>Demontáž lešenia ľahkého pracovného radového s podlahami šírky nad 0,80 do 1,00 m, výšky do 10 m</t>
  </si>
  <si>
    <t>92</t>
  </si>
  <si>
    <t>47</t>
  </si>
  <si>
    <t>941955002.S</t>
  </si>
  <si>
    <t>Lešenie ľahké pracovné pomocné s výškou lešeňovej podlahy nad 1,20 do 1,90 m</t>
  </si>
  <si>
    <t>94</t>
  </si>
  <si>
    <t>944944103.S</t>
  </si>
  <si>
    <t>Ochranná sieť na boku lešenia</t>
  </si>
  <si>
    <t>96</t>
  </si>
  <si>
    <t>49</t>
  </si>
  <si>
    <t>944944803.S</t>
  </si>
  <si>
    <t>Demontáž ochrannej siete na boku lešenia</t>
  </si>
  <si>
    <t>98</t>
  </si>
  <si>
    <t>944945012.S</t>
  </si>
  <si>
    <t>Montáž záchytnej striešky zriadenej súčasne s ľahkým alebo ťažkým lešením šírky do 2 m</t>
  </si>
  <si>
    <t>100</t>
  </si>
  <si>
    <t>51</t>
  </si>
  <si>
    <t>944945812.S</t>
  </si>
  <si>
    <t>Demontáž záchytnej striešky zriaďovanej súčasne s ľahkým alebo ťažkým lešením, šírky do 2 m</t>
  </si>
  <si>
    <t>102</t>
  </si>
  <si>
    <t>952901111</t>
  </si>
  <si>
    <t>Vyčistenie budov pri výške podlaží do 4m ( interiér )</t>
  </si>
  <si>
    <t>104</t>
  </si>
  <si>
    <t>53</t>
  </si>
  <si>
    <t>953171002.S</t>
  </si>
  <si>
    <t>Osadenie kovového predmetu, poklopu liatin.alebo oceľového vrátane rámu, hmotnosti 50-100 kg</t>
  </si>
  <si>
    <t>106</t>
  </si>
  <si>
    <t>552410002600.S</t>
  </si>
  <si>
    <t>Poklop ľahký štvorcový s rámom 600x600 mm</t>
  </si>
  <si>
    <t>108</t>
  </si>
  <si>
    <t>55</t>
  </si>
  <si>
    <t>953945111</t>
  </si>
  <si>
    <t>Rohová lišta hliníková ALU 90° DK mont</t>
  </si>
  <si>
    <t>110</t>
  </si>
  <si>
    <t>953995115</t>
  </si>
  <si>
    <t>BAUMIT Nadokenná lišta s odkvapovým nosom (PVC)</t>
  </si>
  <si>
    <t>112</t>
  </si>
  <si>
    <t>57</t>
  </si>
  <si>
    <t>974031122.S</t>
  </si>
  <si>
    <t>Vysekanie rýh v akomkoľvek murive tehlovom na akúkoľvek maltu do hĺbky 30 mm a š. do 70 mm,  -0,00400 t</t>
  </si>
  <si>
    <t>114</t>
  </si>
  <si>
    <t>974031R22.S</t>
  </si>
  <si>
    <t>Spevnenie steny v trhlinách pomocou špirálovitých výstužných prútov z nehrdzavejúcej zliatiny</t>
  </si>
  <si>
    <t>kpl.</t>
  </si>
  <si>
    <t>116</t>
  </si>
  <si>
    <t>59</t>
  </si>
  <si>
    <t>031R23.S</t>
  </si>
  <si>
    <t>Vystuženie budovy vo vrchnej časti helikálnou výstužou</t>
  </si>
  <si>
    <t>118</t>
  </si>
  <si>
    <t>976072R01.S</t>
  </si>
  <si>
    <t>Odstránenie stožiara antén</t>
  </si>
  <si>
    <t>120</t>
  </si>
  <si>
    <t>61</t>
  </si>
  <si>
    <t>978013191</t>
  </si>
  <si>
    <t>Otlčenie omietok stien vnútorných vápenných alebo vápennocementových v rozsahu do 100 %,  -0,04600t ( interiér )</t>
  </si>
  <si>
    <t>122</t>
  </si>
  <si>
    <t>978015221.S</t>
  </si>
  <si>
    <t>Záseky do pôvodnej omietky, v rozsahu do 10 %,  -0,00500t</t>
  </si>
  <si>
    <t>124</t>
  </si>
  <si>
    <t>63</t>
  </si>
  <si>
    <t>978015391.S</t>
  </si>
  <si>
    <t>Otlčenie omietok vonkajších priečelí zložitejších, s vyškriabaním škár, očistením muriva, v rozsahu do 100 %,  -0,05900t</t>
  </si>
  <si>
    <t>126</t>
  </si>
  <si>
    <t>979081111.S</t>
  </si>
  <si>
    <t>Odvoz sutiny a vybúraných hmôt na skládku do 1 km</t>
  </si>
  <si>
    <t>128</t>
  </si>
  <si>
    <t>65</t>
  </si>
  <si>
    <t>979081121.S</t>
  </si>
  <si>
    <t>Odvoz sutiny a vybúraných hmôt na skládku za každý ďalší 1 km</t>
  </si>
  <si>
    <t>130</t>
  </si>
  <si>
    <t>979082111.S</t>
  </si>
  <si>
    <t>Vnútrostavenisková doprava sutiny a vybúraných hmôt do 10 m</t>
  </si>
  <si>
    <t>132</t>
  </si>
  <si>
    <t>67</t>
  </si>
  <si>
    <t>979082121.S</t>
  </si>
  <si>
    <t>Vnútrostavenisková doprava sutiny a vybúraných hmôt za každých ďalších 5 m</t>
  </si>
  <si>
    <t>134</t>
  </si>
  <si>
    <t>979089012.S</t>
  </si>
  <si>
    <t>Poplatok za skladovanie - betón, tehly, dlaždice (17 01) ostatné</t>
  </si>
  <si>
    <t>136</t>
  </si>
  <si>
    <t>69</t>
  </si>
  <si>
    <t>979089512</t>
  </si>
  <si>
    <t>Poplatok za skladovanie - stavebné materiály na báze sadry (17 08 ), ostatné</t>
  </si>
  <si>
    <t>138</t>
  </si>
  <si>
    <t>979089714.S</t>
  </si>
  <si>
    <t>Prenájom kontajneru 10 m3</t>
  </si>
  <si>
    <t>140</t>
  </si>
  <si>
    <t>71</t>
  </si>
  <si>
    <t>989281353</t>
  </si>
  <si>
    <t>Vodorovné premiestnenie ručne fúrikom - sypký materiál hmotn. nad 900-1500 kg/m3, vodor. presun v úrovni do 10 ms naložením , vyložením a jazdou späť s prázdnym fúrikom</t>
  </si>
  <si>
    <t>142</t>
  </si>
  <si>
    <t>99</t>
  </si>
  <si>
    <t>Presun hmôt HSV</t>
  </si>
  <si>
    <t>999281111.S</t>
  </si>
  <si>
    <t>Presun hmôt pre opravy a údržbu objektov vrátane vonkajších plášťov výšky do 25 m</t>
  </si>
  <si>
    <t>144</t>
  </si>
  <si>
    <t>PSV</t>
  </si>
  <si>
    <t>Práce a dodávky PSV</t>
  </si>
  <si>
    <t>711</t>
  </si>
  <si>
    <t>Izolácie proti vode a vlhkosti</t>
  </si>
  <si>
    <t>73</t>
  </si>
  <si>
    <t>711190010.S</t>
  </si>
  <si>
    <t>Ukončujúci profil profilovaných fólií</t>
  </si>
  <si>
    <t>146</t>
  </si>
  <si>
    <t>711190030.S</t>
  </si>
  <si>
    <t>Prikotvenie profilovaných fólií  na tepelnú izoláciu</t>
  </si>
  <si>
    <t>148</t>
  </si>
  <si>
    <t>75</t>
  </si>
  <si>
    <t>246970000300.S</t>
  </si>
  <si>
    <t>Tmel jednozložkový lepiaci na báze MS polyméru univerzálny do interéru aj exteriéru, 290 ml - styk ukončujúceho profilu a steny, Telocvičňa, okolo dažďových zvodov v rímsach</t>
  </si>
  <si>
    <t>150</t>
  </si>
  <si>
    <t>711411010.S</t>
  </si>
  <si>
    <t>Zhotovenie izolácie proti tlakovej vode na vodorovnej ploche jednonásobným náterom z kryštalickej izolácie</t>
  </si>
  <si>
    <t>152</t>
  </si>
  <si>
    <t>77</t>
  </si>
  <si>
    <t>245640000100</t>
  </si>
  <si>
    <t>Náter ochranný Sikkaton Isol, 1-zložková kryštalická zmes na sekundárnu ochranu betónu</t>
  </si>
  <si>
    <t>kg</t>
  </si>
  <si>
    <t>154</t>
  </si>
  <si>
    <t>711472056.S</t>
  </si>
  <si>
    <t>Zhotovenie izolácie proti tlakovej vode nopovou fóloiu položenou voľne na ploche zvislej</t>
  </si>
  <si>
    <t>156</t>
  </si>
  <si>
    <t>79</t>
  </si>
  <si>
    <t>283230002700</t>
  </si>
  <si>
    <t>Nopová HDPE fólia FONDALINE 500, výška nopu 8 mm, proti zemnej vlhkosti s radónovou ochranou, pre spodnú stavbu, ONDULINE</t>
  </si>
  <si>
    <t>158</t>
  </si>
  <si>
    <t>711491272.S</t>
  </si>
  <si>
    <t>Zhotovenie ochrannej vrstvy izolácie z textílie na ploche zvislej, pre izolácie proti zemnej vlhkosti, podpovrchovej a tlakovej vode</t>
  </si>
  <si>
    <t>160</t>
  </si>
  <si>
    <t>81</t>
  </si>
  <si>
    <t>693110004500.S</t>
  </si>
  <si>
    <t>Geotextília polypropylénová netkaná 300 g/m2</t>
  </si>
  <si>
    <t>162</t>
  </si>
  <si>
    <t>711713416.S</t>
  </si>
  <si>
    <t>Zhotovenie detailov náterivami a tmelmi za studena škár tmelom asfaltovým šxv 20 x 100 mm</t>
  </si>
  <si>
    <t>164</t>
  </si>
  <si>
    <t>83</t>
  </si>
  <si>
    <t>111630002000.S</t>
  </si>
  <si>
    <t>Tmel asfaltový - bitúmenový tesniaci a škárovací</t>
  </si>
  <si>
    <t>166</t>
  </si>
  <si>
    <t>998711101.S</t>
  </si>
  <si>
    <t>Presun hmôt pre izoláciu proti vode v objektoch výšky do 6 m</t>
  </si>
  <si>
    <t>168</t>
  </si>
  <si>
    <t>713</t>
  </si>
  <si>
    <t>Izolácie tepelné</t>
  </si>
  <si>
    <t>196</t>
  </si>
  <si>
    <t>713132111.S</t>
  </si>
  <si>
    <t>Montáž tepelnej izolácie stien polystyrénom, pribitím na konštrukciu</t>
  </si>
  <si>
    <t>744466622</t>
  </si>
  <si>
    <t>197</t>
  </si>
  <si>
    <t>283750000500.S</t>
  </si>
  <si>
    <t>Doska XPS hr. 30 mm, zateplenie stien</t>
  </si>
  <si>
    <t>-681943665</t>
  </si>
  <si>
    <t>198</t>
  </si>
  <si>
    <t>311950010100.S</t>
  </si>
  <si>
    <t xml:space="preserve">Kotva skrutkovacia </t>
  </si>
  <si>
    <t>-1762572011</t>
  </si>
  <si>
    <t>762</t>
  </si>
  <si>
    <t>Konštrukcie tesárske</t>
  </si>
  <si>
    <t>85</t>
  </si>
  <si>
    <t>762331912.S</t>
  </si>
  <si>
    <t>Vyrezanie časti strešnej väzby prierezovej plochy reziva do 120 cm2, dĺžky krovového prvku do 5 m -0,00700 t</t>
  </si>
  <si>
    <t>170</t>
  </si>
  <si>
    <t>762331922.S</t>
  </si>
  <si>
    <t>Vyrezanie časti strešnej väzby prierezovej plochy reziva do 224 cm2, dĺžky krovového prvku do 5 m -0,01200 t</t>
  </si>
  <si>
    <t>172</t>
  </si>
  <si>
    <t>87</t>
  </si>
  <si>
    <t>762331942.S</t>
  </si>
  <si>
    <t>Vyrezanie časti strešnej väzby prierezovej plochy reziva do 450 cm2, dĺžky krovového prvku do 5 m -0,02500 t</t>
  </si>
  <si>
    <t>174</t>
  </si>
  <si>
    <t>762332110.S</t>
  </si>
  <si>
    <t>Montáž viazaných konštrukcií krovov striech z reziva priemernej plochy do 120 cm2</t>
  </si>
  <si>
    <t>176</t>
  </si>
  <si>
    <t>89</t>
  </si>
  <si>
    <t>762332120.S</t>
  </si>
  <si>
    <t>Montáž viazaných konštrukcií krovov striech z reziva priemernej plochy 120 - 224 cm2</t>
  </si>
  <si>
    <t>178</t>
  </si>
  <si>
    <t>762332140.S</t>
  </si>
  <si>
    <t>Montáž viazaných konštrukcií krovov striech z reziva priemernej plochy 288 - 450 cm2</t>
  </si>
  <si>
    <t>180</t>
  </si>
  <si>
    <t>91</t>
  </si>
  <si>
    <t>605420000200</t>
  </si>
  <si>
    <t>Rezivo stavebné zo smreku - hranoly hranené, stredové rezivo , š. 120 mm, dĺ. 4000-6000 mm, JAFHOLZ</t>
  </si>
  <si>
    <t>182</t>
  </si>
  <si>
    <t>194</t>
  </si>
  <si>
    <t>762341004.S</t>
  </si>
  <si>
    <t>Montáž debnenia jednoduchých striech, na krokvy a kontralaty z dosiek na zraz</t>
  </si>
  <si>
    <t>-615868826</t>
  </si>
  <si>
    <t>195</t>
  </si>
  <si>
    <t>605110000100.S</t>
  </si>
  <si>
    <t>Dosky a fošne z mäkkého reziva neopracované neomietané akosť I</t>
  </si>
  <si>
    <t>1430600652</t>
  </si>
  <si>
    <t>762341201.S</t>
  </si>
  <si>
    <t>Montáž latovania jednoduchých striech pre sklon do 60°</t>
  </si>
  <si>
    <t>184</t>
  </si>
  <si>
    <t>93</t>
  </si>
  <si>
    <t>605430000200</t>
  </si>
  <si>
    <t>Rezivo stavebné zo smreku - strešné laty impregnované hr. 40 mm, š. 50 mm, dĺ. 4000-5000 mm, JAFHOLZ</t>
  </si>
  <si>
    <t>186</t>
  </si>
  <si>
    <t>762341253.S</t>
  </si>
  <si>
    <t>Montáž kontralát pre sklon nad 35°</t>
  </si>
  <si>
    <t>188</t>
  </si>
  <si>
    <t>95</t>
  </si>
  <si>
    <t>6054300002001</t>
  </si>
  <si>
    <t>190</t>
  </si>
  <si>
    <t>762342811.S</t>
  </si>
  <si>
    <t>Demontáž latovania striech so sklonom do 60° pri osovej vzdialenosti lát do 0,22 m, -0,00700 t</t>
  </si>
  <si>
    <t>192</t>
  </si>
  <si>
    <t>97</t>
  </si>
  <si>
    <t>998762102.S</t>
  </si>
  <si>
    <t>Presun hmôt pre konštrukcie tesárske v objektoch výšky do 12 m</t>
  </si>
  <si>
    <t>763</t>
  </si>
  <si>
    <t>Konštrukcie - drevostavby</t>
  </si>
  <si>
    <t>763129522</t>
  </si>
  <si>
    <t>Demontáž sadrokartónovej predsadenej alebo šachtovej steny, s jednoduchou oceľovou konštrukciou,, -0,03164t</t>
  </si>
  <si>
    <t>764</t>
  </si>
  <si>
    <t>Konštrukcie klampiarske</t>
  </si>
  <si>
    <t>764311333.S</t>
  </si>
  <si>
    <t>Krytiny hladké z hliníkového Al plechu, z tabúľ 2000 x 670 mm, sklon nad 45°</t>
  </si>
  <si>
    <t>128711925</t>
  </si>
  <si>
    <t>764339420.S</t>
  </si>
  <si>
    <t>Lemovanie z pozinkovaného farbeného PZf plechu, komínov v hrebeni na vlnitej, šablónovej alebo tvrdej krytine, r.š. 400 mm</t>
  </si>
  <si>
    <t>764339820.S</t>
  </si>
  <si>
    <t>Demontáž lemovania komínov na vlnitej alebo hladkej krytine v hrebeni, so sklonom do 30°  -0,00720t</t>
  </si>
  <si>
    <t>200</t>
  </si>
  <si>
    <t>101</t>
  </si>
  <si>
    <t>764341811.S</t>
  </si>
  <si>
    <t>Demontáž lemovania rúry na vlnitej, hladkej, drážkovej krytine do 30°,D do 75 mm,  -0,00261t</t>
  </si>
  <si>
    <t>202</t>
  </si>
  <si>
    <t>764352427.S</t>
  </si>
  <si>
    <t>Žľaby z pozinkovaného farbeného PZf plechu, pododkvapové polkruhové r.š. 330 mm</t>
  </si>
  <si>
    <t>204</t>
  </si>
  <si>
    <t>103</t>
  </si>
  <si>
    <t>764352810.S</t>
  </si>
  <si>
    <t>Demontáž žľabov pododkvapových polkruhových so sklonom do 30st. rš 330 mm,  -0,00330t</t>
  </si>
  <si>
    <t>206</t>
  </si>
  <si>
    <t>764359413.S</t>
  </si>
  <si>
    <t>Kotlík kónický z pozinkovaného farbeného PZf plechu, pre rúry s priemerom od 125 do 150 mm</t>
  </si>
  <si>
    <t>208</t>
  </si>
  <si>
    <t>105</t>
  </si>
  <si>
    <t>764359820.S</t>
  </si>
  <si>
    <t>Demontáž kotlíka oválneho a štvorhranného, so sklonom žľabu do 30st.,  -0,00320t</t>
  </si>
  <si>
    <t>210</t>
  </si>
  <si>
    <t>764421450.S</t>
  </si>
  <si>
    <t>Oplechovanie ríms a ozdobných prvkov z pozinkovaného farbeného PZf plechu, r.š. do 330 mm</t>
  </si>
  <si>
    <t>212</t>
  </si>
  <si>
    <t>107</t>
  </si>
  <si>
    <t>764421850.S</t>
  </si>
  <si>
    <t>Demontáž oplechovania ríms rš od 250 do 330 mm,  -0,00175t</t>
  </si>
  <si>
    <t>214</t>
  </si>
  <si>
    <t>764451804.S</t>
  </si>
  <si>
    <t>Demontáž odpadových rúr štvorcových so stranou od 120 do 150 mm,  -0,00418t</t>
  </si>
  <si>
    <t>216</t>
  </si>
  <si>
    <t>109</t>
  </si>
  <si>
    <t>764454454.S</t>
  </si>
  <si>
    <t>Zvodové rúry z pozinkovaného farbeného PZf plechu, kruhové priemer 120 mm</t>
  </si>
  <si>
    <t>218</t>
  </si>
  <si>
    <t>193</t>
  </si>
  <si>
    <t>764900002.S</t>
  </si>
  <si>
    <t>Kontaktná paropriepustná fólia pod strešnú krytinu, plošná hmotnosť 140 g/m2</t>
  </si>
  <si>
    <t>1033485517</t>
  </si>
  <si>
    <t>998764102.S</t>
  </si>
  <si>
    <t>Presun hmôt pre konštrukcie klampiarske v objektoch výšky nad 6 do 12 m</t>
  </si>
  <si>
    <t>220</t>
  </si>
  <si>
    <t>765</t>
  </si>
  <si>
    <t>Konštrukcie - krytiny tvrdé</t>
  </si>
  <si>
    <t>111</t>
  </si>
  <si>
    <t>765311815.S</t>
  </si>
  <si>
    <t>Demontáž keramickej krytiny pálenej uloženej na sucho do 30 ks/m2, do sutiny, sklon strechy do 45°, -0,05t</t>
  </si>
  <si>
    <t>222</t>
  </si>
  <si>
    <t>765312221</t>
  </si>
  <si>
    <t>Keramická krytina Contiton 9, sklon od 30° do 35°</t>
  </si>
  <si>
    <t>224</t>
  </si>
  <si>
    <t>113</t>
  </si>
  <si>
    <t>765313691.S</t>
  </si>
  <si>
    <t>Prirezanie a uchytenie rezaných škridiel keramických, sklon do 35°</t>
  </si>
  <si>
    <t>226</t>
  </si>
  <si>
    <t>765314305</t>
  </si>
  <si>
    <t>Hrebeň a nárožie hladký univerzálny, s použitím vetracieho pásu hliník, sklon od 35° do 60°</t>
  </si>
  <si>
    <t>228</t>
  </si>
  <si>
    <t>115</t>
  </si>
  <si>
    <t>765314501</t>
  </si>
  <si>
    <t>Úžľabie T, pás so stredovou stojatou drážkou hliník</t>
  </si>
  <si>
    <t>230</t>
  </si>
  <si>
    <t>765315331</t>
  </si>
  <si>
    <t xml:space="preserve">Protisnehový hák </t>
  </si>
  <si>
    <t>232</t>
  </si>
  <si>
    <t>117</t>
  </si>
  <si>
    <t>765318866.S</t>
  </si>
  <si>
    <t>Demontáž hrebeňa a nárožia z keramickej krytiny pálenej uloženej na sucho, do sutiny, sklon strechy do 45°, -0,02t</t>
  </si>
  <si>
    <t>234</t>
  </si>
  <si>
    <t>765901423</t>
  </si>
  <si>
    <t>Strešná fólia T, na plné debnenie</t>
  </si>
  <si>
    <t>236</t>
  </si>
  <si>
    <t>119</t>
  </si>
  <si>
    <t>998765102.S</t>
  </si>
  <si>
    <t>Presun hmôt pre tvrdé krytiny v objektoch výšky nad 6 do 12 m</t>
  </si>
  <si>
    <t>238</t>
  </si>
  <si>
    <t>766</t>
  </si>
  <si>
    <t>Konštrukcie stolárske</t>
  </si>
  <si>
    <t>766121210.S</t>
  </si>
  <si>
    <t>Montáž drevených stien plných, s výplňou palubovkou alebo preglejkou, v. do 2,75 m - vežička</t>
  </si>
  <si>
    <t>240</t>
  </si>
  <si>
    <t>121</t>
  </si>
  <si>
    <t>607260000400</t>
  </si>
  <si>
    <t>Doska OSB 3 Kronospan nebrúsené hrxlxš 22x2500x1250 mm, JAFHOLZ</t>
  </si>
  <si>
    <t>242</t>
  </si>
  <si>
    <t>766411812.S</t>
  </si>
  <si>
    <t>Demontáž obloženia stien panelmi, veľ. nad 1,5 m2,  -0,02465t</t>
  </si>
  <si>
    <t>244</t>
  </si>
  <si>
    <t>123</t>
  </si>
  <si>
    <t>766621265.R33</t>
  </si>
  <si>
    <t>Montáž a dodanie okien s rámom s horizontálnimy lamelami - vežička</t>
  </si>
  <si>
    <t>246</t>
  </si>
  <si>
    <t>998766102.S</t>
  </si>
  <si>
    <t>Presun hmot pre konštrukcie stolárske v objektoch výšky nad 6 do 12 m</t>
  </si>
  <si>
    <t>248</t>
  </si>
  <si>
    <t>767</t>
  </si>
  <si>
    <t>Konštrukcie doplnkové kovové</t>
  </si>
  <si>
    <t>125</t>
  </si>
  <si>
    <t>7671332R7.S</t>
  </si>
  <si>
    <t>Demontáž a montáž prístrešok pre bicykle</t>
  </si>
  <si>
    <t>250</t>
  </si>
  <si>
    <t>7671332R8.S</t>
  </si>
  <si>
    <t>Demontáž a montáž prístrešok pre náradie</t>
  </si>
  <si>
    <t>252</t>
  </si>
  <si>
    <t>783</t>
  </si>
  <si>
    <t>Nátery</t>
  </si>
  <si>
    <t>127</t>
  </si>
  <si>
    <t>783201812.S</t>
  </si>
  <si>
    <t>Odstránenie starých náterov z kovových stavebných doplnkových konštrukcií oceľovou kefou</t>
  </si>
  <si>
    <t>254</t>
  </si>
  <si>
    <t>783299114.S</t>
  </si>
  <si>
    <t>Nátery kov.stav.doplnk.konštr. antikoróznou farbou, riediteľnou vodou, farebné dvojnásobné</t>
  </si>
  <si>
    <t>256</t>
  </si>
  <si>
    <t>129</t>
  </si>
  <si>
    <t>783522000.S</t>
  </si>
  <si>
    <t>Nátery klamp. konštr. syntet. na vzduchu schnúce dvojnás. so základného náterom reakt. farbou - 105µm</t>
  </si>
  <si>
    <t>258</t>
  </si>
  <si>
    <t>783601813.S</t>
  </si>
  <si>
    <t>Odstránenie starých náterov zo stolárskych výrobkov oškrabaním s obrúsením, dverí a zárubní</t>
  </si>
  <si>
    <t>260</t>
  </si>
  <si>
    <t>131</t>
  </si>
  <si>
    <t>783801812.S</t>
  </si>
  <si>
    <t>Odstránenie starých náterov z omietok oškrabaním s obrúsením stien</t>
  </si>
  <si>
    <t>262</t>
  </si>
  <si>
    <t>783812110</t>
  </si>
  <si>
    <t>Nátery olejové farby bielej omietok stien dvojnás. 1x email a 2x plným tmel.</t>
  </si>
  <si>
    <t>264</t>
  </si>
  <si>
    <t>133</t>
  </si>
  <si>
    <t>783812190</t>
  </si>
  <si>
    <t>Nátery olejové farby bielej omietok stien napustením</t>
  </si>
  <si>
    <t>266</t>
  </si>
  <si>
    <t>R13690010.S</t>
  </si>
  <si>
    <t>Nátery stolárskych  konštrukcií - renovácia vchodových dverí,</t>
  </si>
  <si>
    <t>268</t>
  </si>
  <si>
    <t>135</t>
  </si>
  <si>
    <t>783782404.S</t>
  </si>
  <si>
    <t>Nátery tesárskych konštrukcií, povrchová impregnácia proti drevokaznému hmyzu, hubám a plesniam, jednonásobná - vežička</t>
  </si>
  <si>
    <t>270</t>
  </si>
  <si>
    <t>784</t>
  </si>
  <si>
    <t>Maľby</t>
  </si>
  <si>
    <t>784418013.S</t>
  </si>
  <si>
    <t>Zakrývanie podláh a zariadení plachtou pred poškodením, uličná časť</t>
  </si>
  <si>
    <t>272</t>
  </si>
  <si>
    <t>137</t>
  </si>
  <si>
    <t>784452954</t>
  </si>
  <si>
    <t>Oprava maľby z maliarskych zmesí Primalex, Farmal tónovaná m dvojnásobná na hrubozrnný podklad výšky nad 3,80 m</t>
  </si>
  <si>
    <t>274</t>
  </si>
  <si>
    <t>Práce a dodávky M</t>
  </si>
  <si>
    <t>21-M</t>
  </si>
  <si>
    <t>Elektromontáže</t>
  </si>
  <si>
    <t>210220010.S</t>
  </si>
  <si>
    <t>Náter zemniaceho pásku do 120 mm2 (1x náter vrátane svoriek a vyznač. žlt. pruhov)</t>
  </si>
  <si>
    <t>276</t>
  </si>
  <si>
    <t>139</t>
  </si>
  <si>
    <t>246220000400.S</t>
  </si>
  <si>
    <t>Email syntetický vonkajší</t>
  </si>
  <si>
    <t>278</t>
  </si>
  <si>
    <t>246420001200.S</t>
  </si>
  <si>
    <t>Riedidlo S-6006 do syntetických a olejových látok</t>
  </si>
  <si>
    <t>280</t>
  </si>
  <si>
    <t>141</t>
  </si>
  <si>
    <t>210220021.S</t>
  </si>
  <si>
    <t>Uzemňovacie vedenie v zemi FeZn vrátane izolácie spojov O 10 mm</t>
  </si>
  <si>
    <t>282</t>
  </si>
  <si>
    <t>354410054800.S</t>
  </si>
  <si>
    <t>Drôt bleskozvodový FeZn, d 10 mm</t>
  </si>
  <si>
    <t>284</t>
  </si>
  <si>
    <t>143</t>
  </si>
  <si>
    <t>210220031.S.</t>
  </si>
  <si>
    <t>Montáž a zapojenie krabice bleskozvodovej</t>
  </si>
  <si>
    <t>286</t>
  </si>
  <si>
    <t>EKR000001427</t>
  </si>
  <si>
    <t>Krabica bleskozvodová R.8145 218x168x80mm pod omietku</t>
  </si>
  <si>
    <t>288</t>
  </si>
  <si>
    <t>145</t>
  </si>
  <si>
    <t>210220050.S</t>
  </si>
  <si>
    <t>Označenie zvodov číselnými štítkami</t>
  </si>
  <si>
    <t>290</t>
  </si>
  <si>
    <t>354410064600.S</t>
  </si>
  <si>
    <t>Štítok orientačný nerezový zemniaci na zvody</t>
  </si>
  <si>
    <t>292</t>
  </si>
  <si>
    <t>147</t>
  </si>
  <si>
    <t>210220102.S</t>
  </si>
  <si>
    <t>Podpery vedenia FeZn na vrchol krovu PV15 A-F +UNI</t>
  </si>
  <si>
    <t>294</t>
  </si>
  <si>
    <t>354410033000.S</t>
  </si>
  <si>
    <t>Podpera vedenia FeZn na vrchol krovu označenie PV 15 A</t>
  </si>
  <si>
    <t>296</t>
  </si>
  <si>
    <t>149</t>
  </si>
  <si>
    <t>210220105.S</t>
  </si>
  <si>
    <t>Podpery vedenia FeZn do muriva PV 01h a PV 01, 02, 03</t>
  </si>
  <si>
    <t>298</t>
  </si>
  <si>
    <t>311310008520.S</t>
  </si>
  <si>
    <t>Hmoždinka 12x160 rámová KPR</t>
  </si>
  <si>
    <t>300</t>
  </si>
  <si>
    <t>151</t>
  </si>
  <si>
    <t>354410031900.S</t>
  </si>
  <si>
    <t>Podpera vedenia FeZn do muriva a do hmoždinky označenie PV 01 h</t>
  </si>
  <si>
    <t>302</t>
  </si>
  <si>
    <t>210220220.S</t>
  </si>
  <si>
    <t>Držiak zachytávacej tyče FeZn DJ1-8</t>
  </si>
  <si>
    <t>304</t>
  </si>
  <si>
    <t>153</t>
  </si>
  <si>
    <t>354410024600.S.</t>
  </si>
  <si>
    <t>Izolovaný držiak zachytávacej tyče IDJ</t>
  </si>
  <si>
    <t>306</t>
  </si>
  <si>
    <t>210220240.S</t>
  </si>
  <si>
    <t>Svorka FeZn k zachytávacej, uzemňovacej tyči  SJ</t>
  </si>
  <si>
    <t>308</t>
  </si>
  <si>
    <t>155</t>
  </si>
  <si>
    <t>354410001700.S</t>
  </si>
  <si>
    <t>Svorka FeZn k uzemňovacej tyči označenie SJ 02</t>
  </si>
  <si>
    <t>310</t>
  </si>
  <si>
    <t>210220251.S</t>
  </si>
  <si>
    <t>Svorka FeZn univerzálna potrubná SUP</t>
  </si>
  <si>
    <t>312</t>
  </si>
  <si>
    <t>157</t>
  </si>
  <si>
    <t>354410000300.S</t>
  </si>
  <si>
    <t>Svorka FeZn univerzálna potrubná bez pásika označenie SUP</t>
  </si>
  <si>
    <t>314</t>
  </si>
  <si>
    <t>354410030200.S</t>
  </si>
  <si>
    <t>Nerezový pásik k univerzálnej svorke potrubnej označenie pásik nerezový A2 0,5m</t>
  </si>
  <si>
    <t>316</t>
  </si>
  <si>
    <t>159</t>
  </si>
  <si>
    <t>210220253.S</t>
  </si>
  <si>
    <t>Svorka FeZn uzemňovacia SR03</t>
  </si>
  <si>
    <t>318</t>
  </si>
  <si>
    <t>354410000900.S</t>
  </si>
  <si>
    <t>Svorka FeZn uzemňovacia označenie SR 03 A</t>
  </si>
  <si>
    <t>320</t>
  </si>
  <si>
    <t>161</t>
  </si>
  <si>
    <t>210220280.S</t>
  </si>
  <si>
    <t>Uzemňovacia tyč FeZn ZT</t>
  </si>
  <si>
    <t>súpr</t>
  </si>
  <si>
    <t>322</t>
  </si>
  <si>
    <t>354410055700.S</t>
  </si>
  <si>
    <t>Tyč uzemňovacia FeZn označenie ZT 2 m</t>
  </si>
  <si>
    <t>324</t>
  </si>
  <si>
    <t>163</t>
  </si>
  <si>
    <t>210220800.S</t>
  </si>
  <si>
    <t>Uzemňovacie vedenie na povrchu AlMgSi drôt zvodový Ø 8-10 mm</t>
  </si>
  <si>
    <t>326</t>
  </si>
  <si>
    <t>354410064200.S</t>
  </si>
  <si>
    <t>Drôt bleskozvodový zliatina AlMgSi, d 8 mm, Al</t>
  </si>
  <si>
    <t>328</t>
  </si>
  <si>
    <t>165</t>
  </si>
  <si>
    <t>210220831.S</t>
  </si>
  <si>
    <t>Zachytávacia tyč zliatina AlMgSi bez osadenia JP 10, JP 15, JP 20</t>
  </si>
  <si>
    <t>330</t>
  </si>
  <si>
    <t>354410030400.S</t>
  </si>
  <si>
    <t>Tyč zachytávacia zliatina AlMgSi označenie JP 10 Al</t>
  </si>
  <si>
    <t>332</t>
  </si>
  <si>
    <t>167</t>
  </si>
  <si>
    <t>210220853.S</t>
  </si>
  <si>
    <t>Svorka zliatina AlMgSi spojovacia SS</t>
  </si>
  <si>
    <t>334</t>
  </si>
  <si>
    <t>354410012900.S</t>
  </si>
  <si>
    <t>Svorka spojovacia zliatina AlMgSi označenie SS 2 skrutky s príložkou Al</t>
  </si>
  <si>
    <t>336</t>
  </si>
  <si>
    <t>169</t>
  </si>
  <si>
    <t>210222247.S</t>
  </si>
  <si>
    <t>Svorka FeZn skúšobná SZ, pre vonkajšie práce</t>
  </si>
  <si>
    <t>338</t>
  </si>
  <si>
    <t>354410004300.S</t>
  </si>
  <si>
    <t>Svorka FeZn skúšobná označenie SZ</t>
  </si>
  <si>
    <t>340</t>
  </si>
  <si>
    <t>171</t>
  </si>
  <si>
    <t>210222262.S</t>
  </si>
  <si>
    <t>Ochranná rúrka FeZn OT, pre vonkajšie práce</t>
  </si>
  <si>
    <t>342</t>
  </si>
  <si>
    <t>354410053500.S</t>
  </si>
  <si>
    <t>Rúrka ochranná FeZn označenie OT</t>
  </si>
  <si>
    <t>344</t>
  </si>
  <si>
    <t>173</t>
  </si>
  <si>
    <t>Demo</t>
  </si>
  <si>
    <t>Demontáž pôvodného bleskozovdu</t>
  </si>
  <si>
    <t>kpl</t>
  </si>
  <si>
    <t>346</t>
  </si>
  <si>
    <t>MV</t>
  </si>
  <si>
    <t>Murárske výpomoci</t>
  </si>
  <si>
    <t>%</t>
  </si>
  <si>
    <t>348</t>
  </si>
  <si>
    <t>175</t>
  </si>
  <si>
    <t>PD</t>
  </si>
  <si>
    <t>Presun dodávok</t>
  </si>
  <si>
    <t>350</t>
  </si>
  <si>
    <t>PM</t>
  </si>
  <si>
    <t>Podružný materiál</t>
  </si>
  <si>
    <t>352</t>
  </si>
  <si>
    <t>177</t>
  </si>
  <si>
    <t>PPV</t>
  </si>
  <si>
    <t>Podiel pridružených výkonov</t>
  </si>
  <si>
    <t>354</t>
  </si>
  <si>
    <t>46-M</t>
  </si>
  <si>
    <t>Zemné práce vykonávané pri externých montážnych prácach</t>
  </si>
  <si>
    <t>460200163.S</t>
  </si>
  <si>
    <t>Hĺbenie káblovej ryhy ručne 35 cm širokej a 80 cm hlbokej, v zemine triedy 3</t>
  </si>
  <si>
    <t>356</t>
  </si>
  <si>
    <t>179</t>
  </si>
  <si>
    <t>460420022.S</t>
  </si>
  <si>
    <t>Zriadenie, rekonšt. káblového lôžka z piesku bez zakrytia, v ryhe šír. do 65 cm, hrúbky vrstvy 10 cm</t>
  </si>
  <si>
    <t>358</t>
  </si>
  <si>
    <t>581530000300.S</t>
  </si>
  <si>
    <t>Piesok kopaný</t>
  </si>
  <si>
    <t>360</t>
  </si>
  <si>
    <t>181</t>
  </si>
  <si>
    <t>460490011.r</t>
  </si>
  <si>
    <t>Uloženie platne KPL</t>
  </si>
  <si>
    <t>362</t>
  </si>
  <si>
    <t>28323000.</t>
  </si>
  <si>
    <t>Platne KPL 150/10</t>
  </si>
  <si>
    <t>364</t>
  </si>
  <si>
    <t>183</t>
  </si>
  <si>
    <t>460490012.S</t>
  </si>
  <si>
    <t>Rozvinutie a uloženie výstražnej fólie z PE do ryhy, šírka do 33 cm</t>
  </si>
  <si>
    <t>366</t>
  </si>
  <si>
    <t>283230008000.S</t>
  </si>
  <si>
    <t>Výstražná fóla PE, š. 300, farba červená</t>
  </si>
  <si>
    <t>368</t>
  </si>
  <si>
    <t>185</t>
  </si>
  <si>
    <t>460560163.S</t>
  </si>
  <si>
    <t>Ručný zásyp nezap. káblovej ryhy bez zhutn. zeminy, 35 cm širokej, 80 cm hlbokej v zemine tr. 3</t>
  </si>
  <si>
    <t>370</t>
  </si>
  <si>
    <t>460620013.S</t>
  </si>
  <si>
    <t>Proviz. úprava terénu v zemine tr. 3, aby nerovnosti terénu neboli väčšie ako 2 cm od vodor.hladiny</t>
  </si>
  <si>
    <t>372</t>
  </si>
  <si>
    <t>187</t>
  </si>
  <si>
    <t>374</t>
  </si>
  <si>
    <t>376</t>
  </si>
  <si>
    <t>189</t>
  </si>
  <si>
    <t>378</t>
  </si>
  <si>
    <t>95-M</t>
  </si>
  <si>
    <t>Revízie</t>
  </si>
  <si>
    <t>950104002.S</t>
  </si>
  <si>
    <t>Revízia bleskozvodu vr. revíznej správy</t>
  </si>
  <si>
    <t>380</t>
  </si>
  <si>
    <t>HZS</t>
  </si>
  <si>
    <t>Hodinové zúčtovacie sadzby</t>
  </si>
  <si>
    <t>191</t>
  </si>
  <si>
    <t>HZS000111.S</t>
  </si>
  <si>
    <t>Stavebno montážne práce menej náročne, pomocné alebo manupulačné (Tr. 1) v rozsahu viac ako 8 hodín</t>
  </si>
  <si>
    <t>hod</t>
  </si>
  <si>
    <t>262144</t>
  </si>
  <si>
    <t>382</t>
  </si>
  <si>
    <t>SO 02 - SO 02   Telocvičňa - Rekonštrukcia interiér</t>
  </si>
  <si>
    <t xml:space="preserve">    721 - Zdravotechnika - vnútorná kanalizácia</t>
  </si>
  <si>
    <t xml:space="preserve">    722 - Zdravotechnika - vnútorný vodovod</t>
  </si>
  <si>
    <t xml:space="preserve">    725 - Zdravotechnika - zariaďovacie predmety</t>
  </si>
  <si>
    <t xml:space="preserve">    775 - Podlahy vlysové a parketové</t>
  </si>
  <si>
    <t xml:space="preserve">    776 - Podlahy povlakové</t>
  </si>
  <si>
    <t xml:space="preserve">    781 - Obklady</t>
  </si>
  <si>
    <t>311272563</t>
  </si>
  <si>
    <t>Murivo nosné (m3) z tvárnic YTONG Statik hr. 300 mm P4-550 PD, na MVC a maltu YTONG (300x249x499)</t>
  </si>
  <si>
    <t>317165301</t>
  </si>
  <si>
    <t>Nenosný preklad YTONG šírky 100 mm, výšky 249 mm, dĺžky 1250 mm</t>
  </si>
  <si>
    <t>317165303</t>
  </si>
  <si>
    <t>Nenosný preklad YTONG šírky 150 mm, výšky 249 mm, dĺžky 1250 mm</t>
  </si>
  <si>
    <t>342272102</t>
  </si>
  <si>
    <t>Priečky z tvárnic YTONG hr. 100 mm P2-500 hladkých, na MVC a maltu YTONG (100x249x599)</t>
  </si>
  <si>
    <t>342272104</t>
  </si>
  <si>
    <t>Priečky z tvárnic YTONG hr. 150 mm P2-500 hladkých, na MVC a maltu YTONG (150x249x599)</t>
  </si>
  <si>
    <t>342948112.S</t>
  </si>
  <si>
    <t>Ukotvenie priečok k murovaným konštrukciám priskrutkovaním</t>
  </si>
  <si>
    <t>342948115.S</t>
  </si>
  <si>
    <t>Ukončenie priečok hr. do 100 mm ku konštrukciam polyuretánovou penou</t>
  </si>
  <si>
    <t>342948116.S</t>
  </si>
  <si>
    <t>Ukončenie priečok hr. nad 100 mm ku konštrukciam polyuretánovou penou</t>
  </si>
  <si>
    <t>612403399.S</t>
  </si>
  <si>
    <t>Hrubá výplň rýh na stenách akoukoľvek maltou, akejkoľvek šírky ryhy</t>
  </si>
  <si>
    <t>612421431.S</t>
  </si>
  <si>
    <t>Oprava vnútorných vápenných omietok stien, v množstve opravenej plochy nad 30 do 50 % štukových</t>
  </si>
  <si>
    <t>612462325</t>
  </si>
  <si>
    <t>Vnútorná sanačná omietka stien , hr. 30 mm</t>
  </si>
  <si>
    <t>Vnútorná sanačná omietka stien BAUMIT Sanova prednástrek, krytie 100%</t>
  </si>
  <si>
    <t>612462412</t>
  </si>
  <si>
    <t>Vnútorná sanačná omietka stien BAUMIT Sanova trasová omietka WTA, hr. 20 mm</t>
  </si>
  <si>
    <t>612465131</t>
  </si>
  <si>
    <t>Vnútorná omietka stien BAUMIT, vápennocementová, strojné nanášanie, MPI 25, hr. 10 mm</t>
  </si>
  <si>
    <t>612481119.S</t>
  </si>
  <si>
    <t>Potiahnutie vnútorných stien sklotextilnou mriežkou s celoplošným prilepením</t>
  </si>
  <si>
    <t>632452644.S</t>
  </si>
  <si>
    <t>Cementová samonivelizačná stierka, pevnosti v tlaku 25 MPa, hr. 3 mm</t>
  </si>
  <si>
    <t>225</t>
  </si>
  <si>
    <t>642944221.S</t>
  </si>
  <si>
    <t>Dodatočná montáž oceľovej dverovej zárubne, plochy otvoru 2,5 - 4,5 m2, ozn. B1a</t>
  </si>
  <si>
    <t>2116754066</t>
  </si>
  <si>
    <t>5533100023R01</t>
  </si>
  <si>
    <t>Zárubňa zosilnená kovová šxv 1550x2020,  atypická s gumovým tesnením, na dodatočnú montáž, ozn. B1a</t>
  </si>
  <si>
    <t>503187396</t>
  </si>
  <si>
    <t>962031132.S</t>
  </si>
  <si>
    <t>Búranie priečok alebo vybúranie otvorov plochy nad 4 m2 z tehál pálených, plných alebo dutých hr. do 150 mm,  -0,19600t</t>
  </si>
  <si>
    <t>964011221.S</t>
  </si>
  <si>
    <t>Vybúranie prekladov železobetónových prefabrikovaných, dľ. do 3 m, do 75 kg/m,  -2,40000t</t>
  </si>
  <si>
    <t>965081712.S</t>
  </si>
  <si>
    <t>Búranie dlažieb, bez podklad. lôžka z xylolit., alebo keramických dlaždíc hr. do 10 mm,  -0,02000t</t>
  </si>
  <si>
    <t>968061125.S</t>
  </si>
  <si>
    <t>Vyvesenie dreveného dverného krídla do suti plochy do 2 m2, -0,02400t</t>
  </si>
  <si>
    <t>968062455.S</t>
  </si>
  <si>
    <t>Vybúranie drevených dverových zárubní plochy do 2 m2,  -0,08800t</t>
  </si>
  <si>
    <t>968062456.S</t>
  </si>
  <si>
    <t>Vybúranie drevených dverových zárubní plochy nad 2 m2,  -0,06700t</t>
  </si>
  <si>
    <t>968072455.S</t>
  </si>
  <si>
    <t>Vybúranie kovových dverových zárubní plochy do 2 m2,  -0,07600t</t>
  </si>
  <si>
    <t>968072456.S</t>
  </si>
  <si>
    <t>Vybúranie kovových dverových zárubní plochy nad 2 m2,  -0,06300t</t>
  </si>
  <si>
    <t>974031132.S</t>
  </si>
  <si>
    <t>Vysekanie rýh v akomkoľvek murive tehlovom na akúkoľvek maltu do hĺbky 50 mm a š. do 70 mm,  -0,00600t</t>
  </si>
  <si>
    <t>975053151.S</t>
  </si>
  <si>
    <t>Viacradové podchytenie stropov pre osadenie nosníkov, do výšky podchytenia 3,50 m a zaťaženia nad 1500 kg/m2</t>
  </si>
  <si>
    <t>978013191.S</t>
  </si>
  <si>
    <t>Otlčenie omietok stien vnútorných vápenných alebo vápennocementových v rozsahu do 100 %,  -0,04600t</t>
  </si>
  <si>
    <t>978059531.S</t>
  </si>
  <si>
    <t>Odsekanie a odobratie obkladov stien z obkladačiek vnútorných vrátane podkladovej omietky nad 2 m2,  -0,06800t</t>
  </si>
  <si>
    <t>711210120.S</t>
  </si>
  <si>
    <t>Zhotovenie dvojnásobného izol. náteru pod keramické obklady v interiéri na ploche vodorovnej</t>
  </si>
  <si>
    <t>245660000550</t>
  </si>
  <si>
    <t>Náter hydroizolačný Sikalastic 220 W, balenie 16 kg</t>
  </si>
  <si>
    <t>711210125.S</t>
  </si>
  <si>
    <t>Zhotovenie dvojnásobného izol. náteru pod keramické obklady v interiéri na ploche zvislej</t>
  </si>
  <si>
    <t>245660000550.1</t>
  </si>
  <si>
    <t>721</t>
  </si>
  <si>
    <t>Zdravotechnika - vnútorná kanalizácia</t>
  </si>
  <si>
    <t>721171107.R1</t>
  </si>
  <si>
    <t>Úprava kanalizácie interiér</t>
  </si>
  <si>
    <t>722</t>
  </si>
  <si>
    <t>Zdravotechnika - vnútorný vodovod</t>
  </si>
  <si>
    <t>722130803.R01</t>
  </si>
  <si>
    <t>Demontáž potrubia z oceľových rúrok</t>
  </si>
  <si>
    <t>722172360.R2</t>
  </si>
  <si>
    <t>Úprava vodov. potrubia interiér</t>
  </si>
  <si>
    <t>725</t>
  </si>
  <si>
    <t>Zdravotechnika - zariaďovacie predmety</t>
  </si>
  <si>
    <t>725110811.S</t>
  </si>
  <si>
    <t>Demontáž záchoda splachovacieho s nádržou alebo s tlakovým splachovačom,  -0,01933t</t>
  </si>
  <si>
    <t>súb.</t>
  </si>
  <si>
    <t>725210821.S</t>
  </si>
  <si>
    <t>Demontáž umývadiel alebo umývadielok bez výtokovej armatúry,  -0,01946t</t>
  </si>
  <si>
    <t>725220831.S</t>
  </si>
  <si>
    <t>Demontáž vane liatinovej rohovej,  -0.09510t</t>
  </si>
  <si>
    <t>725590811.S</t>
  </si>
  <si>
    <t>Vnútrostaveniskové premiestnenie vybúraných hmôt zariaďovacích predmetov vodorovne do 100 m z budov s výš. do 6 m</t>
  </si>
  <si>
    <t>725810811.S</t>
  </si>
  <si>
    <t>Demontáž výtokového ventilu nástenných,  -0,00049t</t>
  </si>
  <si>
    <t>725820810.S</t>
  </si>
  <si>
    <t>Demontáž batérie drezovej, umývadlovej nástennej,  -0,0026t</t>
  </si>
  <si>
    <t>725840870.S</t>
  </si>
  <si>
    <t>Demontáž batérie vaňovej, sprchovej nástennej,  -0,00225t</t>
  </si>
  <si>
    <t>763133220</t>
  </si>
  <si>
    <t>SDK podhľad KNAUF D113, závesná dvojvrstvová kca v jednej rovine, profil CD a UD, dosky GKF hr. 15 mm</t>
  </si>
  <si>
    <t>763139621.S</t>
  </si>
  <si>
    <t>Demontáž dosiek sadrokartónového podhľadu, jednoduché opláštenie, -0,01131t</t>
  </si>
  <si>
    <t>998763301.S</t>
  </si>
  <si>
    <t>Presun hmôt pre sádrokartónové konštrukcie v objektoch výšky do 7 m</t>
  </si>
  <si>
    <t>766411812.SR</t>
  </si>
  <si>
    <t>Demontáž obloženia stien panelmi,( drev. kryty radiátor. )  veľ. nad 1,5 m2,  -0,02465t</t>
  </si>
  <si>
    <t>766411821.S</t>
  </si>
  <si>
    <t>Demontáž obloženia stien panelmi, palub. doskami,  -0,01098t</t>
  </si>
  <si>
    <t>766411822.S</t>
  </si>
  <si>
    <t>Demontáž obloženia stien panelmi, podkladových roštov,  -0,00800t</t>
  </si>
  <si>
    <t>766412122.S</t>
  </si>
  <si>
    <t>Montáž obloženia stien, stĺpov a pilierov palubovkami na pero a drážku nad 1 m2 smrekovcovými, š. nad 60 do 80 mm</t>
  </si>
  <si>
    <t>611920006500.S</t>
  </si>
  <si>
    <t>Drevený obklad tatranský profil, hrúbka 15 mm, šírka 96 mm, I. trieda s náterom</t>
  </si>
  <si>
    <t>766662113.S</t>
  </si>
  <si>
    <t>Montáž dverového krídla otočného jednokrídlového bezpoldrážkového, do existujúcej zárubne, vrátane kovania</t>
  </si>
  <si>
    <t>549150000600.S</t>
  </si>
  <si>
    <t>Kľučka dverová a rozeta 2x, nehrdzavejúca oceľ, povrch nerez brúsený</t>
  </si>
  <si>
    <t>6116100004R2</t>
  </si>
  <si>
    <t>Dvere vnútorné jednokrídlové, šírka 800 mm, výplň DTD, povrch CPL laminát, plné biele, ozn. B1d, B1e</t>
  </si>
  <si>
    <t>6116100004R01</t>
  </si>
  <si>
    <t>Dvere vnútorné jednokrídlové, šírka 1000 mm, výplň DTD, povrch DPL laminát, plné biele</t>
  </si>
  <si>
    <t>400755537</t>
  </si>
  <si>
    <t>766662133.S</t>
  </si>
  <si>
    <t>Montáž dverového krídla otočného dvojkrídlového bezpoldrážkového, do existujúcej zárubne, vrátane kovania</t>
  </si>
  <si>
    <t>611610000400.S</t>
  </si>
  <si>
    <t>Dvere vnútorné dvojkrídlové, šírka 1450 mm, výška 1970, aktívne krídlo šírka 950 mm , výplň HPL laminát, sklo kalené VSG bezpečnostné, povrch vysokoodolný vysokotlaký laminát HPL, v spodnej časti okopový plech, ozn. B1a</t>
  </si>
  <si>
    <t>223</t>
  </si>
  <si>
    <t>61161000040R03</t>
  </si>
  <si>
    <t>Dvere vnútorné dvojkrídlové, šírka 1350 mm, v. 1970 mm , výplň DTD, povrch vysokoodolný CPL laminát, plné biele, ozn. B1b</t>
  </si>
  <si>
    <t>-126932934</t>
  </si>
  <si>
    <t>766662811.S</t>
  </si>
  <si>
    <t>Demontáž dverného krídla, dokovanie prahu dverí jednokrídlových,  -0,00100t</t>
  </si>
  <si>
    <t>766662812.S</t>
  </si>
  <si>
    <t>Demontáž dverného krídla, dokovanie prahu dverí dvojkrídlových,  -0,00200t</t>
  </si>
  <si>
    <t>766699612.S</t>
  </si>
  <si>
    <t>Montáž krytov vykurovacieho telesa drevených z tvrdého dreva</t>
  </si>
  <si>
    <t>611920007100.S</t>
  </si>
  <si>
    <t>Drevený obklad tatranský profil, hrúbka 19 mm, šírka 121 mm, , I. trieda s náterom</t>
  </si>
  <si>
    <t>766702111.S</t>
  </si>
  <si>
    <t>Montáž zárubní obložkových pre dvere jednokrídlové</t>
  </si>
  <si>
    <t>611810002200.S</t>
  </si>
  <si>
    <t>Zárubňa vnútorná obložková, šírka 900 mm, výška 1970 mm, DTD doska, pre stenu hrúbky 60-170 mm, pre jednokrídlové dvere</t>
  </si>
  <si>
    <t>611810002205</t>
  </si>
  <si>
    <t>Zárubňa vnútorná obložková, šírka 1100 mm, výška 1970 mm, DTD doska, pre stenu hrúbky 60-170 mm, pre jednokrídlové dvere</t>
  </si>
  <si>
    <t>1337728757</t>
  </si>
  <si>
    <t>766702121.S</t>
  </si>
  <si>
    <t>Montáž zárubní obložkových pre dvere dvojkrídlové</t>
  </si>
  <si>
    <t>611810006700.S</t>
  </si>
  <si>
    <t>Zárubňa vnútorná obložková, šírka 1250-1850 mm, výška 1970 mm, DTD doska, pre stenu hrúbky 60-170 mm, pre dvojkrídlové dvere, ozn. B1b</t>
  </si>
  <si>
    <t>998766101.S</t>
  </si>
  <si>
    <t>Presun hmot pre konštrukcie stolárske v objektoch výšky do 6 m</t>
  </si>
  <si>
    <t>767330303.S</t>
  </si>
  <si>
    <t>Montáž oblúkovej striešky (valcový výsek) na stenu nad vchodové dvere z komorového polykarbonátu resp. akrylátu dĺžky nad 2000 do 2500 mm</t>
  </si>
  <si>
    <t>553580017306.S</t>
  </si>
  <si>
    <t>Strieška oblúková hliníková z komorového polykarbonátu hr. 4,5 mm, šxhĺxv 2500x900x600 mm</t>
  </si>
  <si>
    <t>767662110.S</t>
  </si>
  <si>
    <t>Demontáž a montáž mreží pevných - ochrana okenných výplní</t>
  </si>
  <si>
    <t>7676621R12.S</t>
  </si>
  <si>
    <t>Demontáž a montáž tabule s basketbal. košom</t>
  </si>
  <si>
    <t>767996802.S</t>
  </si>
  <si>
    <t>Demontáž ostatných doplnkov stavieb s hmotnosťou jednotlivých dielov konštr. nad 50 do 100 kg,  -0,00100t</t>
  </si>
  <si>
    <t>775</t>
  </si>
  <si>
    <t>Podlahy vlysové a parketové</t>
  </si>
  <si>
    <t>775521800.S</t>
  </si>
  <si>
    <t>Demontáž drevených podláh vlysových, mozaikových, parketových, pribíjaných, vrátane líšt -0,0150t</t>
  </si>
  <si>
    <t>775521810.S</t>
  </si>
  <si>
    <t>Demontáž podláh drevených, laminátových, parketových položených voľne alebo spoj click, vrátane líšt -0,0150t</t>
  </si>
  <si>
    <t>776</t>
  </si>
  <si>
    <t>Podlahy povlakové</t>
  </si>
  <si>
    <t>776411000.R</t>
  </si>
  <si>
    <t>Montáž podlahových líšt soklových</t>
  </si>
  <si>
    <t>283410017900.S</t>
  </si>
  <si>
    <t>Soklová PVC lišta pre vloženie pásikov z PVC podlahoviny hrúbky do 5 mm</t>
  </si>
  <si>
    <t>776511820.S</t>
  </si>
  <si>
    <t>Odstránenie povlakových podláh z nášľapnej plochy lepených s podložkou,  -0,00100t</t>
  </si>
  <si>
    <t>776541300.S</t>
  </si>
  <si>
    <t>Lepenie povlakových podláh PVC vinyl heterogénnych LVT v dielcoch - telocvičňa</t>
  </si>
  <si>
    <t>R110004650</t>
  </si>
  <si>
    <t>Podlaha Gerflor Taraflex - Performance hr. 9 mm</t>
  </si>
  <si>
    <t>247440001300</t>
  </si>
  <si>
    <t>Lepidlo disperzné UZIN KE 66 na dizajnové PVC, vinyl, 14 kg</t>
  </si>
  <si>
    <t>776560010.S</t>
  </si>
  <si>
    <t>Lepenie povlakových podláh z prírodného linolea</t>
  </si>
  <si>
    <t>284140001030.S</t>
  </si>
  <si>
    <t>Podlaha z prírodného linolea, hrúbka do 3,5 mm</t>
  </si>
  <si>
    <t>776560040.S</t>
  </si>
  <si>
    <t>Lepenie prírodného linolea na steny</t>
  </si>
  <si>
    <t>284140001050.S</t>
  </si>
  <si>
    <t>Obklad stenový z prírodného linolea, hrúbka do 2 mm</t>
  </si>
  <si>
    <t>776990105.S</t>
  </si>
  <si>
    <t>Vysávanie podkladu pred kladením povlakovýck podláh</t>
  </si>
  <si>
    <t>776990110.S</t>
  </si>
  <si>
    <t>Penetrovanie podkladu pred kladením povlakových podláh</t>
  </si>
  <si>
    <t>776992210.S</t>
  </si>
  <si>
    <t>Príprava podkladu prebrúsením betónu ručným elektrickým náradím</t>
  </si>
  <si>
    <t>998776101.S</t>
  </si>
  <si>
    <t>Presun hmôt pre podlahy povlakové v objektoch výšky do 6 m</t>
  </si>
  <si>
    <t>781</t>
  </si>
  <si>
    <t>Obklady</t>
  </si>
  <si>
    <t>781445102.S</t>
  </si>
  <si>
    <t>Montáž obkladov vnútor. stien z obkladačiek kladených do tmelu veľ. 200x250 mm</t>
  </si>
  <si>
    <t>597640002200.S</t>
  </si>
  <si>
    <t>Obkladačky keramické lxvxhr 198x248x6,8 mm</t>
  </si>
  <si>
    <t>781445121.S</t>
  </si>
  <si>
    <t>Montáž obkladov vnútor. stien z obkladačiek kladených do tmelu v obmedzenom priestore veľ. 200x250 mm</t>
  </si>
  <si>
    <t>597640002300.S</t>
  </si>
  <si>
    <t>Obkladačky keramické lxvxhr 198x248x6.8 mm</t>
  </si>
  <si>
    <t>998781102.S</t>
  </si>
  <si>
    <t>Presun hmôt pre obklady keramické v objektoch výšky nad 6 do 12 m</t>
  </si>
  <si>
    <t>784410100.S</t>
  </si>
  <si>
    <t>Penetrovanie jednonásobné jemnozrnných podkladov výšky do 3,80 m</t>
  </si>
  <si>
    <t>784410110.S</t>
  </si>
  <si>
    <t>Penetrovanie jednonásobné jemnozrnných podkladov výšky nad 3,80 m</t>
  </si>
  <si>
    <t>784410501.S</t>
  </si>
  <si>
    <t>Prebrúsenie a oprášenie hrubozrnných povrchov výšky do 3,80 m</t>
  </si>
  <si>
    <t>784410511.S</t>
  </si>
  <si>
    <t>Prebrúsenie a oprášenie hrubozrnných povrchov výšky nad 3,80 m</t>
  </si>
  <si>
    <t>784410600.S</t>
  </si>
  <si>
    <t>Vyrovnanie trhlín a nerovností na jemnozrnných povrchoch výšky do 3,80 m</t>
  </si>
  <si>
    <t>784410610.S</t>
  </si>
  <si>
    <t>Vyrovnanie trhlín a nerovností na jemnozrnných povrchoch výšky nad 3,80 m</t>
  </si>
  <si>
    <t>784452371.S</t>
  </si>
  <si>
    <t>Maľby z maliarskych zmesí na vodnej báze, ručne nanášané tónované dvojnásobné na jemnozrnný podklad výšky do 3,80 m</t>
  </si>
  <si>
    <t>784452372.S</t>
  </si>
  <si>
    <t>Maľby z maliarskych zmesí na vodnej báze, ručne nanášané tónované dvojnásobné na jemnozrnný podklad výšky nad 3,80 m</t>
  </si>
  <si>
    <t>210010026.S</t>
  </si>
  <si>
    <t>Rúrka ohybná elektroinštalačná z PVC typ FXP 25, uložená pevne</t>
  </si>
  <si>
    <t>345710009200</t>
  </si>
  <si>
    <t>Rúrka ohybná vlnitá pancierová PVC-U, FXP D 25</t>
  </si>
  <si>
    <t>210010301.S</t>
  </si>
  <si>
    <t>Krabica prístrojová bez zapojenia (1901, KP 68, KZ 3)</t>
  </si>
  <si>
    <t>345410002400.S</t>
  </si>
  <si>
    <t>Krabica inštalačná KU 68-1901 KA pod omietku</t>
  </si>
  <si>
    <t>210010313.S</t>
  </si>
  <si>
    <t>Krabica (KO 125) odbočná s viečkom, bez zapojenia, štvorcová</t>
  </si>
  <si>
    <t>345410000500.S</t>
  </si>
  <si>
    <t>Krabica odbočná z PVC s viečkom pod omietku KO 125</t>
  </si>
  <si>
    <t>210010321.S</t>
  </si>
  <si>
    <t>Krabica (1903, KR 68) odbočná s viečkom, svorkovnicou vrátane zapojenia, kruhová</t>
  </si>
  <si>
    <t>345410002600.S</t>
  </si>
  <si>
    <t>Krabica inštalačná KU 68-1903 KA so svorkovnicou a viečkom</t>
  </si>
  <si>
    <t>210100001.S</t>
  </si>
  <si>
    <t>Ukončenie vodičov v rozvádzač. vrátane zapojenia a vodičovej koncovky do 2,5 mm2</t>
  </si>
  <si>
    <t>354310017700.S</t>
  </si>
  <si>
    <t>Káblové oko</t>
  </si>
  <si>
    <t>210100002.S</t>
  </si>
  <si>
    <t>Ukončenie vodičov v rozvádzač. vrátane zapojenia a vodičovej koncovky do 6 mm2</t>
  </si>
  <si>
    <t>354310018300.S</t>
  </si>
  <si>
    <t>210100003.S</t>
  </si>
  <si>
    <t>Ukončenie vodičov v rozvádzač. vrátane zapojenia a vodičovej koncovky do 16 mm2</t>
  </si>
  <si>
    <t>354310012900.S</t>
  </si>
  <si>
    <t>210110041.S</t>
  </si>
  <si>
    <t>Spínač polozapustený a zapustený vrátane zapojenia jednopólový - radenie 1</t>
  </si>
  <si>
    <t>345340004500.S</t>
  </si>
  <si>
    <t>Prístroj spínača, radenie 1,1So</t>
  </si>
  <si>
    <t>345350001500.S</t>
  </si>
  <si>
    <t>Kryt spínača</t>
  </si>
  <si>
    <t>345350002300.S</t>
  </si>
  <si>
    <t>Rámček 1-násobný</t>
  </si>
  <si>
    <t>210110043.S</t>
  </si>
  <si>
    <t>Spínač polozapustený a zapustený vrátane zapojenia sériový - radenie 5</t>
  </si>
  <si>
    <t>345340007955.S</t>
  </si>
  <si>
    <t>Spínač sériový polozapustený a zapustený, radenie č.5</t>
  </si>
  <si>
    <t>345350004320.S</t>
  </si>
  <si>
    <t>Rámik jednoduchý pre spínače a zásuvky</t>
  </si>
  <si>
    <t>210110043.S.</t>
  </si>
  <si>
    <t>Spínač polozapustený a zapustený vrátane zapojenia sériový - radenie 5A</t>
  </si>
  <si>
    <t>345340007955.S.</t>
  </si>
  <si>
    <t>Spínač sériový polozapustený a zapustený, radenie č.5A</t>
  </si>
  <si>
    <t>210110045.S</t>
  </si>
  <si>
    <t>Spínač polozapustený a zapustený vrátane zapojenia stried.prep.- radenie 6</t>
  </si>
  <si>
    <t>345330003510.S</t>
  </si>
  <si>
    <t>Prepínač striedavý polozapustený a zapustený, radenie č.6</t>
  </si>
  <si>
    <t>210110046.S</t>
  </si>
  <si>
    <t>Spínač polozapustený a zapustený vrátane zapojenia krížový prep.- radenie 7</t>
  </si>
  <si>
    <t>345330003530.S</t>
  </si>
  <si>
    <t>Prepínač krížový polozapustený a zapustený, radenie č.7</t>
  </si>
  <si>
    <t>210111011.S</t>
  </si>
  <si>
    <t>Domová zásuvka polozapustená alebo zapustená 250 V / 16A, vrátane zapojenia 2P + PE</t>
  </si>
  <si>
    <t>345520000430.S</t>
  </si>
  <si>
    <t>Zásuvka jednonásobná polozapustená, radenie 2P+PE, komplet</t>
  </si>
  <si>
    <t>210111012.S</t>
  </si>
  <si>
    <t>Domová zásuvka polozapustená alebo zapustená, 10/16 A 250 V 2P + Z 2 x zapojenie</t>
  </si>
  <si>
    <t>345520000450.S</t>
  </si>
  <si>
    <t>Zásuvka dvojnásobná polozapustená, radenie 2x(2P+PE), komplet</t>
  </si>
  <si>
    <t>210193077.S.</t>
  </si>
  <si>
    <t>Montáž a zapojenie rozvádzača RH</t>
  </si>
  <si>
    <t>Y7-283048</t>
  </si>
  <si>
    <t>Rozvodnica, POD omietku, biele dvere, N/PE svorky, 3 rady, 72 modulov, BF-U-3/72-C</t>
  </si>
  <si>
    <t>kus</t>
  </si>
  <si>
    <t>OEZ:36636</t>
  </si>
  <si>
    <t>Inštalačný stýkač RSI-63-04-A230</t>
  </si>
  <si>
    <t>OEZ:41934</t>
  </si>
  <si>
    <t>Istič LTE-25B-3</t>
  </si>
  <si>
    <t>OEZ:41936</t>
  </si>
  <si>
    <t>Istič LTE-40B-3</t>
  </si>
  <si>
    <t>OEZ:41880</t>
  </si>
  <si>
    <t>Istič LTE-16B-1</t>
  </si>
  <si>
    <t>OEZ:41932</t>
  </si>
  <si>
    <t>Istič LTE-16B-3</t>
  </si>
  <si>
    <t>OEZ:41878</t>
  </si>
  <si>
    <t>Istič LTE-10B-1</t>
  </si>
  <si>
    <t>OEZ:46400</t>
  </si>
  <si>
    <t>Prúdový chránič LFE-40-4-030A</t>
  </si>
  <si>
    <t>EZV000000416</t>
  </si>
  <si>
    <t>Zvodič prepätia FLP-B+C MAXI V/4 4P 260/25kA vymeniteľný modul</t>
  </si>
  <si>
    <t>EMP000000298</t>
  </si>
  <si>
    <t>Relé päticové 230VAC</t>
  </si>
  <si>
    <t>038003</t>
  </si>
  <si>
    <t>Central Stop</t>
  </si>
  <si>
    <t>Podruž</t>
  </si>
  <si>
    <t>Podružný materiál pre rozvádzač RH</t>
  </si>
  <si>
    <t>210203057.S</t>
  </si>
  <si>
    <t>Montáž a zapojenie svietidiel</t>
  </si>
  <si>
    <t>Sv.A</t>
  </si>
  <si>
    <t>Svietidlo Siteco MONSUN 41, č.v.51FK20MN460A003, 4000K, 6000lm, 46W, ozn.A</t>
  </si>
  <si>
    <t>Sv.B</t>
  </si>
  <si>
    <t>Svietidlo Siteco MONSUN 41, č.v.51FK20MN440A003, 4000K, 4000lm, 30W, ozn.B</t>
  </si>
  <si>
    <t>Sv.C</t>
  </si>
  <si>
    <t>Svietidlo Siteco RONDEL 41-M, č.v.51WD107BG2A, 4000K, 2300lm, 21W, ozn.C</t>
  </si>
  <si>
    <t>Sv-Pir</t>
  </si>
  <si>
    <t>Svietidlo exteriérové, nástenné s pohybovým čidlom</t>
  </si>
  <si>
    <t>210220031.S</t>
  </si>
  <si>
    <t>Ekvipotenciálna svorkovnica EPS 2 v krabici KO 125 E</t>
  </si>
  <si>
    <t>345410000400.S</t>
  </si>
  <si>
    <t>Krabica odbočná z PVC s viečkom pod omietku KO 125 E</t>
  </si>
  <si>
    <t>345610005100.S</t>
  </si>
  <si>
    <t>Svorkovnica ekvipotencionálna EPS 2, z PP</t>
  </si>
  <si>
    <t>210220301.S</t>
  </si>
  <si>
    <t>Ochranné pospájanie v práčovniach, kúpeľniach, pevné uloženie CY 4-6 mm2</t>
  </si>
  <si>
    <t>341110010800.S</t>
  </si>
  <si>
    <t>Vodič medený CYY 6 mm2</t>
  </si>
  <si>
    <t>210800011.S</t>
  </si>
  <si>
    <t>Vodič medený uložený pevne CYY 450/750 V  10mm2</t>
  </si>
  <si>
    <t>341110010900.S</t>
  </si>
  <si>
    <t>Vodič medený CYY 10 mm2</t>
  </si>
  <si>
    <t>210800140.S</t>
  </si>
  <si>
    <t>Kábel medený uložený pevne CYKY 450/750 V 2x0,5</t>
  </si>
  <si>
    <t>384</t>
  </si>
  <si>
    <t>341110000100.S</t>
  </si>
  <si>
    <t>Kábel medený CYKY 2x0,5 mm2</t>
  </si>
  <si>
    <t>386</t>
  </si>
  <si>
    <t>210800146.S</t>
  </si>
  <si>
    <t>Kábel medený uložený pevne CYKY 450/750 V 3x1,5</t>
  </si>
  <si>
    <t>388</t>
  </si>
  <si>
    <t>341110000700.S</t>
  </si>
  <si>
    <t>Kábel medený CYKY 3x1,5 mm2</t>
  </si>
  <si>
    <t>390</t>
  </si>
  <si>
    <t>210800147.S</t>
  </si>
  <si>
    <t>Kábel medený uložený pevne CYKY 450/750 V 3x2,5</t>
  </si>
  <si>
    <t>392</t>
  </si>
  <si>
    <t>341110000800.S</t>
  </si>
  <si>
    <t>Kábel medený CYKY 3x2,5 mm2</t>
  </si>
  <si>
    <t>394</t>
  </si>
  <si>
    <t>210800161.S</t>
  </si>
  <si>
    <t>Kábel medený uložený pevne CYKY 450/750 V 5x6</t>
  </si>
  <si>
    <t>396</t>
  </si>
  <si>
    <t>199</t>
  </si>
  <si>
    <t>341110002200.S</t>
  </si>
  <si>
    <t>Kábel medený CYKY 5x6 mm2</t>
  </si>
  <si>
    <t>398</t>
  </si>
  <si>
    <t>210901061.S</t>
  </si>
  <si>
    <t>Kábel hliníkový silový, uložený pevne AYKY 450/750 V 4x16</t>
  </si>
  <si>
    <t>400</t>
  </si>
  <si>
    <t>201</t>
  </si>
  <si>
    <t>341110028800.S</t>
  </si>
  <si>
    <t>Kábel hliníkový AYKY 4x16 mm2</t>
  </si>
  <si>
    <t>402</t>
  </si>
  <si>
    <t>Demon</t>
  </si>
  <si>
    <t>Demontáž pôvodnej elektroinštalácie</t>
  </si>
  <si>
    <t>404</t>
  </si>
  <si>
    <t>203</t>
  </si>
  <si>
    <t>MD</t>
  </si>
  <si>
    <t>Mimostavenisková doprava</t>
  </si>
  <si>
    <t>406</t>
  </si>
  <si>
    <t>408</t>
  </si>
  <si>
    <t>205</t>
  </si>
  <si>
    <t>410</t>
  </si>
  <si>
    <t>412</t>
  </si>
  <si>
    <t>207</t>
  </si>
  <si>
    <t>414</t>
  </si>
  <si>
    <t>416</t>
  </si>
  <si>
    <t>209</t>
  </si>
  <si>
    <t>418</t>
  </si>
  <si>
    <t>420</t>
  </si>
  <si>
    <t>211</t>
  </si>
  <si>
    <t>422</t>
  </si>
  <si>
    <t>424</t>
  </si>
  <si>
    <t>213</t>
  </si>
  <si>
    <t>426</t>
  </si>
  <si>
    <t>428</t>
  </si>
  <si>
    <t>215</t>
  </si>
  <si>
    <t>430</t>
  </si>
  <si>
    <t>432</t>
  </si>
  <si>
    <t>217</t>
  </si>
  <si>
    <t>434</t>
  </si>
  <si>
    <t>436</t>
  </si>
  <si>
    <t>219</t>
  </si>
  <si>
    <t>438</t>
  </si>
  <si>
    <t>Revízia elektroinštalácie vr. revíznej správy</t>
  </si>
  <si>
    <t>440</t>
  </si>
  <si>
    <t>221</t>
  </si>
  <si>
    <t>442</t>
  </si>
  <si>
    <t>SO 03 - SO 03   Sadové úpravy a vnútroareálové komunikácie pre peších</t>
  </si>
  <si>
    <t xml:space="preserve">    2 - Zakladanie</t>
  </si>
  <si>
    <t>113106121.S</t>
  </si>
  <si>
    <t>Rozoberanie dlažby, z betónových alebo kamenin. dlaždíc, dosiek alebo tvaroviek,  -0,13800t</t>
  </si>
  <si>
    <t>113107122.S</t>
  </si>
  <si>
    <t>Odstránenie krytu v ploche do 200 m2 z kameniva hrubého drveného, hr.100 do 200 mm,  -0,23500t</t>
  </si>
  <si>
    <t>122201101</t>
  </si>
  <si>
    <t>Odkopávka a prekopávka nezapažená v hornine 3, do 100 m3</t>
  </si>
  <si>
    <t>122201109</t>
  </si>
  <si>
    <t>Odkopávky a prekopávky nezapažené. Príplatok k cenám za lepivosť horniny 3</t>
  </si>
  <si>
    <t>Poplatok za skládku - zemina a kamenivo (17 05) ostatné</t>
  </si>
  <si>
    <t>183101114</t>
  </si>
  <si>
    <t>Hĺbenie jamky v rovine alebo na svahu do 1:5, objem nad 0,05 do 0,125 m3</t>
  </si>
  <si>
    <t>183101115</t>
  </si>
  <si>
    <t>Hĺbenie jamky v rovine alebo na svahu do 1:5, objem nad 0,125 do 0,40 m3</t>
  </si>
  <si>
    <t>184102111</t>
  </si>
  <si>
    <t>Výsadba dreviny s balom v rovine alebo na svahu do 1:5, priemer balu nad 100 do 200 mm</t>
  </si>
  <si>
    <t>0266202390</t>
  </si>
  <si>
    <t>Tavoľník japonský - zen spirit - Caramel; listnatý krík</t>
  </si>
  <si>
    <t>0266202450</t>
  </si>
  <si>
    <t>Wejgélia kvetnatá - Weigela florida ( Minor Black ); listnatý krík</t>
  </si>
  <si>
    <t>184102113</t>
  </si>
  <si>
    <t>Výsadba dreviny s balom v rovine alebo na svahu do 1:5, priemer balu nad 300 do 400 mm</t>
  </si>
  <si>
    <t>0266200088</t>
  </si>
  <si>
    <t>Javor červený - 200cm</t>
  </si>
  <si>
    <t>184202111</t>
  </si>
  <si>
    <t>Zakotvenie dreviny troma a viac kolmi pri priemere kolov do 100 mm pri dĺžke kolov do 2 m</t>
  </si>
  <si>
    <t>0521721000R01</t>
  </si>
  <si>
    <t>Tyče ihličňanové tr. 1, hrúbka 6-7 cm, dĺžky 6 m a viac bez kôry</t>
  </si>
  <si>
    <t>Zakladanie</t>
  </si>
  <si>
    <t>215901101</t>
  </si>
  <si>
    <t>Zhutnenie podložia z rastlej horniny 1 až 4 pod násypy, z hornina súdržných do 92 % PS a nesúdržných</t>
  </si>
  <si>
    <t>564861111.S</t>
  </si>
  <si>
    <t>Podklad zo štrkodrviny s rozprestretím a zhutnením, po zhutnení hr. 200 mm</t>
  </si>
  <si>
    <t>596911112</t>
  </si>
  <si>
    <t>Kladenie zámkovej dlažby  hr. 6 cm pre peších nad 20 m2</t>
  </si>
  <si>
    <t>592460010600</t>
  </si>
  <si>
    <t>Dlažba betónová PREMAC KLASIKO, rozmer 200x100x60 mm, sivá</t>
  </si>
  <si>
    <t>596911391.S</t>
  </si>
  <si>
    <t>Dopiľovanie betónovej zámkovej dlažby hr. do 60 mm</t>
  </si>
  <si>
    <t>597961111.S</t>
  </si>
  <si>
    <t>Rigol dláždený do lôžka z betónu prostého tr. C 8/10 z prefabrikátov</t>
  </si>
  <si>
    <t>916561211.S</t>
  </si>
  <si>
    <t>Osadenie záhonového alebo parkového obrubníka betónového, do lôžka zo suchého betónu tr. C 12/15 s bočnou oporou</t>
  </si>
  <si>
    <t>592170002900</t>
  </si>
  <si>
    <t>Obrubník  parkový, lxšxv 1000x50x200 mm, sivá</t>
  </si>
  <si>
    <t>917762112</t>
  </si>
  <si>
    <t>Osadenie chodník. obrubníka betónového ležatého do lôžka z betónu prosteho tr. C 16/20 s bočnou oporou</t>
  </si>
  <si>
    <t>5921745000</t>
  </si>
  <si>
    <t>Obrubník betónový  100x15x26</t>
  </si>
  <si>
    <t>918101121.S</t>
  </si>
  <si>
    <t>Lôžko pod obrubníky, krajníky alebo obruby z dlažobných kociek zo suchého betónu tr. C 12/15</t>
  </si>
  <si>
    <t>936124123</t>
  </si>
  <si>
    <t>Osadenie parkovej lavičky</t>
  </si>
  <si>
    <t>5538168028</t>
  </si>
  <si>
    <t>Parková lavička</t>
  </si>
  <si>
    <t>Poplatok za skládku - betón, tehly, dlaždice (17 01) ostatné</t>
  </si>
  <si>
    <t>998223011.S</t>
  </si>
  <si>
    <t>Presun hmôt pre pozemné komunikácie s krytom dláždeným (822 2.3, 822 5.3) akejkoľvek dĺžky objektu</t>
  </si>
  <si>
    <t>SO 04 - SO 04   Debarierizácia SOŠ dopravy a služieb</t>
  </si>
  <si>
    <t>Časť:</t>
  </si>
  <si>
    <t>SO 04.1 - SO 04.1  Debarierizácia vstupu do SO 01 - interiér</t>
  </si>
  <si>
    <t xml:space="preserve">    771 - Podlahy z dlaždíc</t>
  </si>
  <si>
    <t>612401391.S</t>
  </si>
  <si>
    <t>Omietka jednotlivých malých plôch vnútorných stien akoukoľvek maltou nad 0, 25 do 1 m2</t>
  </si>
  <si>
    <t>631312131.S</t>
  </si>
  <si>
    <t>Doplnenie existujúcich mazanín prostým betónom bez poteru o ploche 1-4 m2 a hr.do 240 mm</t>
  </si>
  <si>
    <t>631315611.S</t>
  </si>
  <si>
    <t>Mazanina z betónu prostého (m3) tr. C 16/20 hr.nad 120 do 240 mm</t>
  </si>
  <si>
    <t>631319155.S</t>
  </si>
  <si>
    <t>Príplatok za prehlad. povrchu betónovej mazaniny min. tr.C 8/10 oceľ. hlad. hr. 120-240 mm</t>
  </si>
  <si>
    <t>631362422.S</t>
  </si>
  <si>
    <t>Výstuž mazanín z betónov (z kameniva) a z ľahkých betónov zo sietí KARI, priemer drôtu 6/6 mm, veľkosť oka 150x150 mm</t>
  </si>
  <si>
    <t>632001051.S</t>
  </si>
  <si>
    <t>Zhotovenie jednonásobného penetračného náteru pre potery a stierky</t>
  </si>
  <si>
    <t>082110000200.S</t>
  </si>
  <si>
    <t>Voda pitná pre priemysel a služby</t>
  </si>
  <si>
    <t>585520008700.S</t>
  </si>
  <si>
    <t>Penetračný náter na nasiakavé podklady pod potery, samonivelizačné hmoty a stavebné lepidlá</t>
  </si>
  <si>
    <t>965043441.S</t>
  </si>
  <si>
    <t>Búranie podkladov pod dlažby, liatych dlažieb a mazanín,betón s poterom,teracom hr.do 150 mm,  plochy nad 4 m2 -2,20000t</t>
  </si>
  <si>
    <t>968081116.S</t>
  </si>
  <si>
    <t>Demontáž dverí plastových vchodových, 1 bm obvodu - 0,012t</t>
  </si>
  <si>
    <t>968081126.S</t>
  </si>
  <si>
    <t>Vyvesenie plastového dverného krídla do suti plochy nad 2 m2, -0,03000t</t>
  </si>
  <si>
    <t>974083113.S</t>
  </si>
  <si>
    <t>Rezanie betónových mazanín existujúcich vystužených hĺbky nad 100 do 150 mm</t>
  </si>
  <si>
    <t>978059511.S</t>
  </si>
  <si>
    <t>Odsekanie a odobratie obkladov stien z obkladačiek vnútorných vrátane podkladovej omietky do 2 m2,  -0,06800t</t>
  </si>
  <si>
    <t>979089712.S</t>
  </si>
  <si>
    <t>Prenájom kontajneru 5 m3</t>
  </si>
  <si>
    <t>766621405.S</t>
  </si>
  <si>
    <t>Montáž zdvižno posuvných a sklopno posuvných plastových dverí s hydroizolačnými ISO páskami (exteriérová a interiérová)</t>
  </si>
  <si>
    <t>283290006100.S</t>
  </si>
  <si>
    <t>Tesniaca paropriepustná fólia polymér-flísová, š. 290 mm, dĺ. 30 m, pre tesnenie pripájacej škáry okenného rámu a muriva z exteriéru</t>
  </si>
  <si>
    <t>283290006200.S</t>
  </si>
  <si>
    <t>Tesniaca paronepriepustná fólia polymér-flísová, š. 70 mm, dĺ. 30 m, pre tesnenie pripájacej škáry okenného rámu a muriva z interiéru</t>
  </si>
  <si>
    <t>611730000100.S</t>
  </si>
  <si>
    <t>Plastové dvere s bočným svetlíkom 1450 x 2000 mm</t>
  </si>
  <si>
    <t>767230070.S</t>
  </si>
  <si>
    <t>Montáž schodiskového madla na stenu</t>
  </si>
  <si>
    <t>553520003500.S</t>
  </si>
  <si>
    <t>Madlo schodiskové pre kotvenie na stenu, nerezové</t>
  </si>
  <si>
    <t>998767101.S</t>
  </si>
  <si>
    <t>Presun hmôt pre kovové stavebné doplnkové konštrukcie v objektoch výšky do 6 m</t>
  </si>
  <si>
    <t>771</t>
  </si>
  <si>
    <t>Podlahy z dlaždíc</t>
  </si>
  <si>
    <t>771411004.S</t>
  </si>
  <si>
    <t>Montáž soklíkov z obkladačiek do malty veľ. 300 x 80 mm</t>
  </si>
  <si>
    <t>597640006300.S</t>
  </si>
  <si>
    <t>Sokel keramický, lxvxhr 298x80x9 mm</t>
  </si>
  <si>
    <t>771541215.S</t>
  </si>
  <si>
    <t>Montáž podláh z dlaždíc gres kladených do tmelu flexibil. mrazuvzdorného veľ. 300 x 300 mm</t>
  </si>
  <si>
    <t>597740001910.S</t>
  </si>
  <si>
    <t>Dlaždice keramické, lxvxhr 298x298x9 mm, gresové neglazované</t>
  </si>
  <si>
    <t>771579811.S</t>
  </si>
  <si>
    <t>Montáž prechodového profilu</t>
  </si>
  <si>
    <t>553640001630.S</t>
  </si>
  <si>
    <t>Profil dilatačný, Al</t>
  </si>
  <si>
    <t>998771101.S</t>
  </si>
  <si>
    <t>Presun hmôt pre podlahy z dlaždíc v objektoch výšky do 6m</t>
  </si>
  <si>
    <t>784422911.S</t>
  </si>
  <si>
    <t>Oprava, maľba vápenná základná dvojnásobná, ručne nanášaná  na jemnozrnný podklad výšky do 3,80 m</t>
  </si>
  <si>
    <t>784423911.S</t>
  </si>
  <si>
    <t>Oprava, maľba vápenná tónovaná dvojnásobná, ručne nanášaná na jemnozrnný podklad výšky do 3,80 m</t>
  </si>
  <si>
    <t>SO 04.2 - SO 04.2   Debarierizácia vstupu do SO 01 - exteriér</t>
  </si>
  <si>
    <t xml:space="preserve">    4 - Vodorovné konštrukcie</t>
  </si>
  <si>
    <t>Vodorovné konštrukcie</t>
  </si>
  <si>
    <t>433121121.S</t>
  </si>
  <si>
    <t>Osadenie železobetónovej schodnice</t>
  </si>
  <si>
    <t>434121415.R</t>
  </si>
  <si>
    <t>Osadzovanie schodiskových blokov betónových</t>
  </si>
  <si>
    <t>5924100004R</t>
  </si>
  <si>
    <t>Chdodový blok sivý rozmer 1000x350x150 mm</t>
  </si>
  <si>
    <t>5924100004R1</t>
  </si>
  <si>
    <t>Chdodový blok sivý rozmer 750x350x150 mm</t>
  </si>
  <si>
    <t>596811411.S</t>
  </si>
  <si>
    <t>Kladenie veľkoformátovej betónovej dlažby hr. do 40 mm s vyplnením škár do lôžka z kameniva, veľkosti do 0,5 m2, plochy do 300 m2</t>
  </si>
  <si>
    <t>592460014300</t>
  </si>
  <si>
    <t>Platňa betónová PREMAC 400*400*40 mm, grafit</t>
  </si>
  <si>
    <t>596911331.S</t>
  </si>
  <si>
    <t>Kladenie dlažby pre nevidiacich hr. 60 mm do lôžka z kameniva ťaženého s vyplnením škár</t>
  </si>
  <si>
    <t>592460006900</t>
  </si>
  <si>
    <t>Dlažba betónová PREMAC Dlažba betónová pre nevidiacich drážková, rozmer 200x200x60 mm, červená</t>
  </si>
  <si>
    <t>917831501.S</t>
  </si>
  <si>
    <t>Osadenie palisád hranatých betónových do betónu dĺžky 40 cm - jednotlivo</t>
  </si>
  <si>
    <t>592170005100.S</t>
  </si>
  <si>
    <t>Palisáda betónová, rozmer 120x165x400 mm, farebná</t>
  </si>
  <si>
    <t>917831502.S</t>
  </si>
  <si>
    <t>Osadenie palisád hranatých betónových do betónu dĺžky 60 cm - jednotlivo</t>
  </si>
  <si>
    <t>592170005200.S</t>
  </si>
  <si>
    <t>Palisáda betónová, rozmer 120x165x600 mm, farebná</t>
  </si>
  <si>
    <t>767230030.S</t>
  </si>
  <si>
    <t>Montáž zábradlia nerezové na schody, výplň rebrovanie, kotvenie do podlahy</t>
  </si>
  <si>
    <t>553520001300.S</t>
  </si>
  <si>
    <t>Zábradlie nerezové, vertikálna výplň nerez, madlo kruhové, výška 1000 mm, dĺžka 2000 mm, kotvenie do podlahy</t>
  </si>
  <si>
    <t>SO 04.3 - SO 04.3   Debarierizácia Telocvične SO 02</t>
  </si>
  <si>
    <t>631311R11</t>
  </si>
  <si>
    <t>Búracie práce a stavebné úpravy nutné pre imobilné WC a sprchu</t>
  </si>
  <si>
    <t>hod.</t>
  </si>
  <si>
    <t>-401483542</t>
  </si>
  <si>
    <t>721229023.S</t>
  </si>
  <si>
    <t>Montáž podlahového odtokového žlabu dĺžky 1000 mm pre montáž k stene</t>
  </si>
  <si>
    <t>-955358103</t>
  </si>
  <si>
    <t>552240011600.S</t>
  </si>
  <si>
    <t>Žľab sprchový bez krytu nerezový DN 50, zvislý odtok, dĺ. 1000 mm, montáž k stene</t>
  </si>
  <si>
    <t>-55337343</t>
  </si>
  <si>
    <t>998721101.S</t>
  </si>
  <si>
    <t>Presun hmôt pre vnútornú kanalizáciu v objektoch výšky do 6 m</t>
  </si>
  <si>
    <t>-1594383624</t>
  </si>
  <si>
    <t>725119109.S</t>
  </si>
  <si>
    <t>Montáž tlakového tlačidlového splachovača</t>
  </si>
  <si>
    <t>-2018233585</t>
  </si>
  <si>
    <t>642370001000.S</t>
  </si>
  <si>
    <t>Splachovač tlakový prívod 1/2 "</t>
  </si>
  <si>
    <t>-640753982</t>
  </si>
  <si>
    <t>725119415.S</t>
  </si>
  <si>
    <t>Montáž záchodovej misy keramickej bezbariérovej</t>
  </si>
  <si>
    <t>1227377834</t>
  </si>
  <si>
    <t>642360004900.S</t>
  </si>
  <si>
    <t>Misa záchodová keramická závesná bezbariérová, bez splachovacieho okruhu</t>
  </si>
  <si>
    <t>-1202896390</t>
  </si>
  <si>
    <t>725149701.S</t>
  </si>
  <si>
    <t xml:space="preserve">Montáž predstenového systému záchodov </t>
  </si>
  <si>
    <t>176057992</t>
  </si>
  <si>
    <t>552370001600.S</t>
  </si>
  <si>
    <t>Predstenový systém pre závesné WC s podomietkovou nádržou do murovaných alebo betónových konštrukcií</t>
  </si>
  <si>
    <t>-1657270109</t>
  </si>
  <si>
    <t>725219401.S</t>
  </si>
  <si>
    <t>Montáž umývadla keramického na skrutky do muriva, bez výtokovej armatúry</t>
  </si>
  <si>
    <t>-535796740</t>
  </si>
  <si>
    <t>552310004200</t>
  </si>
  <si>
    <t>Umývadlo nerezové závesné pre telesne postihnutých, SANELA</t>
  </si>
  <si>
    <t>-1758901818</t>
  </si>
  <si>
    <t>725291112.S</t>
  </si>
  <si>
    <t>Montáž záchodového sedadla s poklopom</t>
  </si>
  <si>
    <t>571750345</t>
  </si>
  <si>
    <t>554330000300.S</t>
  </si>
  <si>
    <t>Záchodové sedadlo plastové s poklopom</t>
  </si>
  <si>
    <t>783018483</t>
  </si>
  <si>
    <t>725291113.S</t>
  </si>
  <si>
    <t>Montaž doplnkov zariadení kúpeľní a záchodov, drobné predmety (držiak na uterák, mydelnička)</t>
  </si>
  <si>
    <t>841539511</t>
  </si>
  <si>
    <t>552280013400.S</t>
  </si>
  <si>
    <t>Držiak toaletného papiera</t>
  </si>
  <si>
    <t>794141942</t>
  </si>
  <si>
    <t>552280010500.S</t>
  </si>
  <si>
    <t>Držiak na uterák</t>
  </si>
  <si>
    <t>-1985877423</t>
  </si>
  <si>
    <t>552280014100.S</t>
  </si>
  <si>
    <t>Zásobník mydla s keramickým dávkovačom</t>
  </si>
  <si>
    <t>2097793484</t>
  </si>
  <si>
    <t>725291114.S</t>
  </si>
  <si>
    <t>Montáž doplnkov zariadení kúpeľní a záchodov, madlá</t>
  </si>
  <si>
    <t>1327447296</t>
  </si>
  <si>
    <t>552380012700</t>
  </si>
  <si>
    <t xml:space="preserve">Madlo nerezové univerzálne pevné, dĺžka 690 mm, povrch matný, </t>
  </si>
  <si>
    <t>618312114</t>
  </si>
  <si>
    <t>725291115.S</t>
  </si>
  <si>
    <t>Montáž doplnkov zariadení kúpeľní a záchodov, sedačka do sprchy alebo vane</t>
  </si>
  <si>
    <t>-2129880843</t>
  </si>
  <si>
    <t>552260002600.S</t>
  </si>
  <si>
    <t>Sprchová sedačka nástenná sklápacia, nerez/plast</t>
  </si>
  <si>
    <t>1920642110</t>
  </si>
  <si>
    <t>725819401.S</t>
  </si>
  <si>
    <t>Montáž ventilu rohového s pripojovacou rúrkou G 1/2</t>
  </si>
  <si>
    <t>-1536066511</t>
  </si>
  <si>
    <t>551110020000.S</t>
  </si>
  <si>
    <t>Guľový ventil rohový, 1/2" - 1/2", s filtrom, chrómovaná mosadz</t>
  </si>
  <si>
    <t>1271092289</t>
  </si>
  <si>
    <t>725829601.S</t>
  </si>
  <si>
    <t>Montáž batérie umývadlovej a drezovej stojankovej, pákovej alebo klasickej s mechanickým ovládaním</t>
  </si>
  <si>
    <t>97670659</t>
  </si>
  <si>
    <t>551450003800.S</t>
  </si>
  <si>
    <t>Batéria umývadlová stojanková páková</t>
  </si>
  <si>
    <t>1295130477</t>
  </si>
  <si>
    <t>725849232.S</t>
  </si>
  <si>
    <t>Montáž batérie sprchovej podomietkovej automatickej</t>
  </si>
  <si>
    <t>621767149</t>
  </si>
  <si>
    <t>551720004400.S</t>
  </si>
  <si>
    <t>Automatické ovládanie sprchy s elektronikou a termostatickým ventilom pre teplú a studenú vodu</t>
  </si>
  <si>
    <t>-1281736771</t>
  </si>
  <si>
    <t>725869301.S</t>
  </si>
  <si>
    <t>Montáž zápachovej uzávierky pre zariaďovacie predmety, umývadlovej do D 40 mm</t>
  </si>
  <si>
    <t>-381493636</t>
  </si>
  <si>
    <t>551620006400.S</t>
  </si>
  <si>
    <t>Zápachová uzávierka - sifón pre umývadlá DN 40</t>
  </si>
  <si>
    <t>751863842</t>
  </si>
  <si>
    <t>763120011.S</t>
  </si>
  <si>
    <t>Sadrokartónová inštalačná predstena pre sanitárne zariadenia, kca CD+UD, dvojito opláštená doskou impregnovanou H2 2x12,5 mm</t>
  </si>
  <si>
    <t>1381848695</t>
  </si>
  <si>
    <t>763170010.S</t>
  </si>
  <si>
    <t>Montáž revíznych dvierok pre SDK steny veľkosti do 0,10 m2</t>
  </si>
  <si>
    <t>-960409368</t>
  </si>
  <si>
    <t>590160001700.S</t>
  </si>
  <si>
    <t>Dvierka revízne s pevnými pántami šxl 300x300 mm, do sadrokartónových systémov</t>
  </si>
  <si>
    <t>1561868498</t>
  </si>
  <si>
    <t>Presun hmôt pre sadrokartónové konštrukcie v objektoch výšky do 7 m</t>
  </si>
  <si>
    <t>-1324920939</t>
  </si>
  <si>
    <t>766662305.S</t>
  </si>
  <si>
    <t>Montáž dverí vchodových plastových s hydroizolačnými páskami (exteriérová a interiérová)</t>
  </si>
  <si>
    <t>323422841</t>
  </si>
  <si>
    <t>283290008100.S</t>
  </si>
  <si>
    <t>Fólia paropriepustná tesniaca polymér-flísová, š. 70 mm, dĺ. 30 m, pre tesnenie pripájacej škáry okenného rámu a muriva z exteriéru</t>
  </si>
  <si>
    <t>-855641900</t>
  </si>
  <si>
    <t>283290008700.S</t>
  </si>
  <si>
    <t>Fólia paronepriepustná tesniaca polymér-flísová, š. 70 mm, dĺ. 30 m, pre tesnenie pripájacej škáry okenného rámu a muriva z interiéru</t>
  </si>
  <si>
    <t>1498573862</t>
  </si>
  <si>
    <t>611730000010.R</t>
  </si>
  <si>
    <t>Dvere vchodové plastové jednokrídlové s bočným svetlíkom š. 450 mm, izolačné trojsklo  šxv - 1550 x 2,33 mm</t>
  </si>
  <si>
    <t>674876351</t>
  </si>
  <si>
    <t>-1695219874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</si>
</sst>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3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8" fillId="0" borderId="19" xfId="0" applyFont="1" applyBorder="1"/>
    <xf numFmtId="0" fontId="8" fillId="0" borderId="20" xfId="0" applyFont="1" applyBorder="1"/>
    <xf numFmtId="166" fontId="8" fillId="0" borderId="20" xfId="0" applyNumberFormat="1" applyFont="1" applyBorder="1"/>
    <xf numFmtId="166" fontId="8" fillId="0" borderId="21" xfId="0" applyNumberFormat="1" applyFont="1" applyBorder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horizontal="right" vertical="center"/>
    </xf>
    <xf numFmtId="0" fontId="26" fillId="0" borderId="0" xfId="0" applyFont="1" applyAlignment="1">
      <alignment horizontal="left" vertical="center" wrapText="1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left"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6" borderId="22" xfId="0" applyFont="1" applyFill="1" applyBorder="1" applyAlignment="1" applyProtection="1">
      <alignment horizontal="center" vertical="center"/>
      <protection locked="0"/>
    </xf>
    <xf numFmtId="49" fontId="21" fillId="6" borderId="22" xfId="0" applyNumberFormat="1" applyFont="1" applyFill="1" applyBorder="1" applyAlignment="1" applyProtection="1">
      <alignment horizontal="left" vertical="center" wrapText="1"/>
      <protection locked="0"/>
    </xf>
    <xf numFmtId="0" fontId="21" fillId="6" borderId="22" xfId="0" applyFont="1" applyFill="1" applyBorder="1" applyAlignment="1" applyProtection="1">
      <alignment horizontal="left" vertical="center" wrapText="1"/>
      <protection locked="0"/>
    </xf>
    <xf numFmtId="0" fontId="21" fillId="6" borderId="22" xfId="0" applyFont="1" applyFill="1" applyBorder="1" applyAlignment="1" applyProtection="1">
      <alignment horizontal="center" vertical="center" wrapText="1"/>
      <protection locked="0"/>
    </xf>
    <xf numFmtId="167" fontId="21" fillId="6" borderId="22" xfId="0" applyNumberFormat="1" applyFont="1" applyFill="1" applyBorder="1" applyAlignment="1" applyProtection="1">
      <alignment vertical="center"/>
      <protection locked="0"/>
    </xf>
    <xf numFmtId="4" fontId="21" fillId="6" borderId="22" xfId="0" applyNumberFormat="1" applyFont="1" applyFill="1" applyBorder="1" applyAlignment="1" applyProtection="1">
      <alignment vertical="center"/>
      <protection locked="0"/>
    </xf>
    <xf numFmtId="0" fontId="34" fillId="6" borderId="22" xfId="0" applyFont="1" applyFill="1" applyBorder="1" applyAlignment="1" applyProtection="1">
      <alignment horizontal="center" vertical="center"/>
      <protection locked="0"/>
    </xf>
    <xf numFmtId="49" fontId="34" fillId="6" borderId="22" xfId="0" applyNumberFormat="1" applyFont="1" applyFill="1" applyBorder="1" applyAlignment="1" applyProtection="1">
      <alignment horizontal="left" vertical="center" wrapText="1"/>
      <protection locked="0"/>
    </xf>
    <xf numFmtId="0" fontId="34" fillId="6" borderId="22" xfId="0" applyFont="1" applyFill="1" applyBorder="1" applyAlignment="1" applyProtection="1">
      <alignment horizontal="left" vertical="center" wrapText="1"/>
      <protection locked="0"/>
    </xf>
    <xf numFmtId="0" fontId="34" fillId="6" borderId="22" xfId="0" applyFont="1" applyFill="1" applyBorder="1" applyAlignment="1" applyProtection="1">
      <alignment horizontal="center" vertical="center" wrapText="1"/>
      <protection locked="0"/>
    </xf>
    <xf numFmtId="167" fontId="34" fillId="6" borderId="22" xfId="0" applyNumberFormat="1" applyFont="1" applyFill="1" applyBorder="1" applyAlignment="1" applyProtection="1">
      <alignment vertical="center"/>
      <protection locked="0"/>
    </xf>
    <xf numFmtId="4" fontId="34" fillId="6" borderId="22" xfId="0" applyNumberFormat="1" applyFont="1" applyFill="1" applyBorder="1" applyAlignment="1" applyProtection="1">
      <alignment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3"/>
  <sheetViews>
    <sheetView showGridLines="0" topLeftCell="A73" workbookViewId="0">
      <selection activeCell="E20" sqref="E20"/>
    </sheetView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" customHeight="1">
      <c r="AR2" s="177" t="s">
        <v>5</v>
      </c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S2" s="13" t="s">
        <v>6</v>
      </c>
      <c r="BT2" s="13" t="s">
        <v>7</v>
      </c>
    </row>
    <row r="3" spans="1:74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11</v>
      </c>
    </row>
    <row r="5" spans="1:74" ht="12" customHeight="1">
      <c r="B5" s="16"/>
      <c r="D5" s="20" t="s">
        <v>12</v>
      </c>
      <c r="K5" s="182" t="s">
        <v>13</v>
      </c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178"/>
      <c r="AH5" s="178"/>
      <c r="AI5" s="178"/>
      <c r="AJ5" s="178"/>
      <c r="AR5" s="16"/>
      <c r="BE5" s="194" t="s">
        <v>14</v>
      </c>
      <c r="BS5" s="13" t="s">
        <v>6</v>
      </c>
    </row>
    <row r="6" spans="1:74" ht="36.9" customHeight="1">
      <c r="B6" s="16"/>
      <c r="D6" s="22" t="s">
        <v>15</v>
      </c>
      <c r="K6" s="197" t="s">
        <v>16</v>
      </c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R6" s="16"/>
      <c r="BE6" s="195"/>
      <c r="BS6" s="13" t="s">
        <v>6</v>
      </c>
    </row>
    <row r="7" spans="1:74" ht="12" customHeight="1">
      <c r="B7" s="16"/>
      <c r="D7" s="23" t="s">
        <v>17</v>
      </c>
      <c r="K7" s="21" t="s">
        <v>1</v>
      </c>
      <c r="AK7" s="23" t="s">
        <v>18</v>
      </c>
      <c r="AN7" s="21" t="s">
        <v>1</v>
      </c>
      <c r="AR7" s="16"/>
      <c r="BE7" s="195"/>
      <c r="BS7" s="13" t="s">
        <v>6</v>
      </c>
    </row>
    <row r="8" spans="1:74" ht="12" customHeight="1">
      <c r="B8" s="16"/>
      <c r="D8" s="23" t="s">
        <v>19</v>
      </c>
      <c r="K8" s="21" t="s">
        <v>20</v>
      </c>
      <c r="AK8" s="23" t="s">
        <v>21</v>
      </c>
      <c r="AN8" s="24"/>
      <c r="AR8" s="16"/>
      <c r="BE8" s="195"/>
      <c r="BS8" s="13" t="s">
        <v>6</v>
      </c>
    </row>
    <row r="9" spans="1:74" ht="14.4" customHeight="1">
      <c r="B9" s="16"/>
      <c r="AR9" s="16"/>
      <c r="BE9" s="195"/>
      <c r="BS9" s="13" t="s">
        <v>6</v>
      </c>
    </row>
    <row r="10" spans="1:74" ht="12" customHeight="1">
      <c r="B10" s="16"/>
      <c r="D10" s="23" t="s">
        <v>22</v>
      </c>
      <c r="AK10" s="23" t="s">
        <v>23</v>
      </c>
      <c r="AN10" s="21" t="s">
        <v>1</v>
      </c>
      <c r="AR10" s="16"/>
      <c r="BE10" s="195"/>
      <c r="BS10" s="13" t="s">
        <v>6</v>
      </c>
    </row>
    <row r="11" spans="1:74" ht="18.45" customHeight="1">
      <c r="B11" s="16"/>
      <c r="E11" s="21" t="s">
        <v>24</v>
      </c>
      <c r="AK11" s="23" t="s">
        <v>25</v>
      </c>
      <c r="AN11" s="21" t="s">
        <v>1</v>
      </c>
      <c r="AR11" s="16"/>
      <c r="BE11" s="195"/>
      <c r="BS11" s="13" t="s">
        <v>6</v>
      </c>
    </row>
    <row r="12" spans="1:74" ht="6.9" customHeight="1">
      <c r="B12" s="16"/>
      <c r="AR12" s="16"/>
      <c r="BE12" s="195"/>
      <c r="BS12" s="13" t="s">
        <v>6</v>
      </c>
    </row>
    <row r="13" spans="1:74" ht="12" customHeight="1">
      <c r="B13" s="16"/>
      <c r="D13" s="23" t="s">
        <v>26</v>
      </c>
      <c r="AK13" s="23" t="s">
        <v>23</v>
      </c>
      <c r="AN13" s="25" t="s">
        <v>27</v>
      </c>
      <c r="AR13" s="16"/>
      <c r="BE13" s="195"/>
      <c r="BS13" s="13" t="s">
        <v>6</v>
      </c>
    </row>
    <row r="14" spans="1:74" ht="13.2">
      <c r="B14" s="16"/>
      <c r="E14" s="198" t="s">
        <v>27</v>
      </c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23" t="s">
        <v>25</v>
      </c>
      <c r="AN14" s="25" t="s">
        <v>27</v>
      </c>
      <c r="AR14" s="16"/>
      <c r="BE14" s="195"/>
      <c r="BS14" s="13" t="s">
        <v>6</v>
      </c>
    </row>
    <row r="15" spans="1:74" ht="6.9" customHeight="1">
      <c r="B15" s="16"/>
      <c r="AR15" s="16"/>
      <c r="BE15" s="195"/>
      <c r="BS15" s="13" t="s">
        <v>3</v>
      </c>
    </row>
    <row r="16" spans="1:74" ht="12" customHeight="1">
      <c r="B16" s="16"/>
      <c r="D16" s="23" t="s">
        <v>28</v>
      </c>
      <c r="AK16" s="23" t="s">
        <v>23</v>
      </c>
      <c r="AN16" s="21" t="s">
        <v>1</v>
      </c>
      <c r="AR16" s="16"/>
      <c r="BE16" s="195"/>
      <c r="BS16" s="13" t="s">
        <v>3</v>
      </c>
    </row>
    <row r="17" spans="2:71" ht="18.45" customHeight="1">
      <c r="B17" s="16"/>
      <c r="E17" s="21" t="s">
        <v>29</v>
      </c>
      <c r="AK17" s="23" t="s">
        <v>25</v>
      </c>
      <c r="AN17" s="21" t="s">
        <v>1</v>
      </c>
      <c r="AR17" s="16"/>
      <c r="BE17" s="195"/>
      <c r="BS17" s="13" t="s">
        <v>30</v>
      </c>
    </row>
    <row r="18" spans="2:71" ht="6.9" customHeight="1">
      <c r="B18" s="16"/>
      <c r="AR18" s="16"/>
      <c r="BE18" s="195"/>
      <c r="BS18" s="13" t="s">
        <v>6</v>
      </c>
    </row>
    <row r="19" spans="2:71" ht="12" customHeight="1">
      <c r="B19" s="16"/>
      <c r="D19" s="23" t="s">
        <v>31</v>
      </c>
      <c r="AK19" s="23" t="s">
        <v>23</v>
      </c>
      <c r="AN19" s="21" t="s">
        <v>1</v>
      </c>
      <c r="AR19" s="16"/>
      <c r="BE19" s="195"/>
      <c r="BS19" s="13" t="s">
        <v>6</v>
      </c>
    </row>
    <row r="20" spans="2:71" ht="18.45" customHeight="1">
      <c r="B20" s="16"/>
      <c r="E20" s="21"/>
      <c r="AK20" s="23" t="s">
        <v>25</v>
      </c>
      <c r="AN20" s="21" t="s">
        <v>1</v>
      </c>
      <c r="AR20" s="16"/>
      <c r="BE20" s="195"/>
      <c r="BS20" s="13" t="s">
        <v>30</v>
      </c>
    </row>
    <row r="21" spans="2:71" ht="6.9" customHeight="1">
      <c r="B21" s="16"/>
      <c r="AR21" s="16"/>
      <c r="BE21" s="195"/>
    </row>
    <row r="22" spans="2:71" ht="12" customHeight="1">
      <c r="B22" s="16"/>
      <c r="D22" s="23" t="s">
        <v>32</v>
      </c>
      <c r="AR22" s="16"/>
      <c r="BE22" s="195"/>
    </row>
    <row r="23" spans="2:71" ht="16.5" customHeight="1">
      <c r="B23" s="16"/>
      <c r="E23" s="183" t="s">
        <v>1</v>
      </c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3"/>
      <c r="Q23" s="183"/>
      <c r="R23" s="183"/>
      <c r="S23" s="183"/>
      <c r="T23" s="183"/>
      <c r="U23" s="183"/>
      <c r="V23" s="183"/>
      <c r="W23" s="183"/>
      <c r="X23" s="183"/>
      <c r="Y23" s="183"/>
      <c r="Z23" s="183"/>
      <c r="AA23" s="183"/>
      <c r="AB23" s="183"/>
      <c r="AC23" s="183"/>
      <c r="AD23" s="183"/>
      <c r="AE23" s="183"/>
      <c r="AF23" s="183"/>
      <c r="AG23" s="183"/>
      <c r="AH23" s="183"/>
      <c r="AI23" s="183"/>
      <c r="AJ23" s="183"/>
      <c r="AK23" s="183"/>
      <c r="AL23" s="183"/>
      <c r="AM23" s="183"/>
      <c r="AN23" s="183"/>
      <c r="AR23" s="16"/>
      <c r="BE23" s="195"/>
    </row>
    <row r="24" spans="2:71" ht="6.9" customHeight="1">
      <c r="B24" s="16"/>
      <c r="AR24" s="16"/>
      <c r="BE24" s="195"/>
    </row>
    <row r="25" spans="2:71" ht="6.9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195"/>
    </row>
    <row r="26" spans="2:71" s="1" customFormat="1" ht="25.95" customHeight="1">
      <c r="B26" s="28"/>
      <c r="D26" s="29" t="s">
        <v>33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200">
        <f>ROUND(AG94,2)</f>
        <v>0</v>
      </c>
      <c r="AL26" s="201"/>
      <c r="AM26" s="201"/>
      <c r="AN26" s="201"/>
      <c r="AO26" s="201"/>
      <c r="AR26" s="28"/>
      <c r="BE26" s="195"/>
    </row>
    <row r="27" spans="2:71" s="1" customFormat="1" ht="6.9" customHeight="1">
      <c r="B27" s="28"/>
      <c r="AR27" s="28"/>
      <c r="BE27" s="195"/>
    </row>
    <row r="28" spans="2:71" s="1" customFormat="1" ht="13.2">
      <c r="B28" s="28"/>
      <c r="L28" s="202" t="s">
        <v>34</v>
      </c>
      <c r="M28" s="202"/>
      <c r="N28" s="202"/>
      <c r="O28" s="202"/>
      <c r="P28" s="202"/>
      <c r="W28" s="202" t="s">
        <v>35</v>
      </c>
      <c r="X28" s="202"/>
      <c r="Y28" s="202"/>
      <c r="Z28" s="202"/>
      <c r="AA28" s="202"/>
      <c r="AB28" s="202"/>
      <c r="AC28" s="202"/>
      <c r="AD28" s="202"/>
      <c r="AE28" s="202"/>
      <c r="AK28" s="202" t="s">
        <v>36</v>
      </c>
      <c r="AL28" s="202"/>
      <c r="AM28" s="202"/>
      <c r="AN28" s="202"/>
      <c r="AO28" s="202"/>
      <c r="AR28" s="28"/>
      <c r="BE28" s="195"/>
    </row>
    <row r="29" spans="2:71" s="2" customFormat="1" ht="14.4" customHeight="1">
      <c r="B29" s="32"/>
      <c r="D29" s="23" t="s">
        <v>37</v>
      </c>
      <c r="F29" s="33" t="s">
        <v>38</v>
      </c>
      <c r="L29" s="186">
        <v>0.23</v>
      </c>
      <c r="M29" s="185"/>
      <c r="N29" s="185"/>
      <c r="O29" s="185"/>
      <c r="P29" s="185"/>
      <c r="Q29" s="34"/>
      <c r="R29" s="34"/>
      <c r="S29" s="34"/>
      <c r="T29" s="34"/>
      <c r="U29" s="34"/>
      <c r="V29" s="34"/>
      <c r="W29" s="184">
        <f>ROUND(AZ94, 2)</f>
        <v>0</v>
      </c>
      <c r="X29" s="185"/>
      <c r="Y29" s="185"/>
      <c r="Z29" s="185"/>
      <c r="AA29" s="185"/>
      <c r="AB29" s="185"/>
      <c r="AC29" s="185"/>
      <c r="AD29" s="185"/>
      <c r="AE29" s="185"/>
      <c r="AF29" s="34"/>
      <c r="AG29" s="34"/>
      <c r="AH29" s="34"/>
      <c r="AI29" s="34"/>
      <c r="AJ29" s="34"/>
      <c r="AK29" s="184">
        <f>ROUND(AV94, 2)</f>
        <v>0</v>
      </c>
      <c r="AL29" s="185"/>
      <c r="AM29" s="185"/>
      <c r="AN29" s="185"/>
      <c r="AO29" s="185"/>
      <c r="AP29" s="34"/>
      <c r="AQ29" s="34"/>
      <c r="AR29" s="35"/>
      <c r="AS29" s="34"/>
      <c r="AT29" s="34"/>
      <c r="AU29" s="34"/>
      <c r="AV29" s="34"/>
      <c r="AW29" s="34"/>
      <c r="AX29" s="34"/>
      <c r="AY29" s="34"/>
      <c r="AZ29" s="34"/>
      <c r="BE29" s="196"/>
    </row>
    <row r="30" spans="2:71" s="2" customFormat="1" ht="14.4" customHeight="1">
      <c r="B30" s="32"/>
      <c r="F30" s="33" t="s">
        <v>39</v>
      </c>
      <c r="L30" s="193">
        <v>0.23</v>
      </c>
      <c r="M30" s="192"/>
      <c r="N30" s="192"/>
      <c r="O30" s="192"/>
      <c r="P30" s="192"/>
      <c r="W30" s="191">
        <f>ROUND(BA94, 2)</f>
        <v>0</v>
      </c>
      <c r="X30" s="192"/>
      <c r="Y30" s="192"/>
      <c r="Z30" s="192"/>
      <c r="AA30" s="192"/>
      <c r="AB30" s="192"/>
      <c r="AC30" s="192"/>
      <c r="AD30" s="192"/>
      <c r="AE30" s="192"/>
      <c r="AK30" s="191">
        <f>ROUND(AW94, 2)</f>
        <v>0</v>
      </c>
      <c r="AL30" s="192"/>
      <c r="AM30" s="192"/>
      <c r="AN30" s="192"/>
      <c r="AO30" s="192"/>
      <c r="AR30" s="32"/>
      <c r="BE30" s="196"/>
    </row>
    <row r="31" spans="2:71" s="2" customFormat="1" ht="14.4" hidden="1" customHeight="1">
      <c r="B31" s="32"/>
      <c r="F31" s="23" t="s">
        <v>40</v>
      </c>
      <c r="L31" s="193">
        <v>0.23</v>
      </c>
      <c r="M31" s="192"/>
      <c r="N31" s="192"/>
      <c r="O31" s="192"/>
      <c r="P31" s="192"/>
      <c r="W31" s="191">
        <f>ROUND(BB94, 2)</f>
        <v>0</v>
      </c>
      <c r="X31" s="192"/>
      <c r="Y31" s="192"/>
      <c r="Z31" s="192"/>
      <c r="AA31" s="192"/>
      <c r="AB31" s="192"/>
      <c r="AC31" s="192"/>
      <c r="AD31" s="192"/>
      <c r="AE31" s="192"/>
      <c r="AK31" s="191">
        <v>0</v>
      </c>
      <c r="AL31" s="192"/>
      <c r="AM31" s="192"/>
      <c r="AN31" s="192"/>
      <c r="AO31" s="192"/>
      <c r="AR31" s="32"/>
      <c r="BE31" s="196"/>
    </row>
    <row r="32" spans="2:71" s="2" customFormat="1" ht="14.4" hidden="1" customHeight="1">
      <c r="B32" s="32"/>
      <c r="F32" s="23" t="s">
        <v>41</v>
      </c>
      <c r="L32" s="193">
        <v>0.23</v>
      </c>
      <c r="M32" s="192"/>
      <c r="N32" s="192"/>
      <c r="O32" s="192"/>
      <c r="P32" s="192"/>
      <c r="W32" s="191">
        <f>ROUND(BC94, 2)</f>
        <v>0</v>
      </c>
      <c r="X32" s="192"/>
      <c r="Y32" s="192"/>
      <c r="Z32" s="192"/>
      <c r="AA32" s="192"/>
      <c r="AB32" s="192"/>
      <c r="AC32" s="192"/>
      <c r="AD32" s="192"/>
      <c r="AE32" s="192"/>
      <c r="AK32" s="191">
        <v>0</v>
      </c>
      <c r="AL32" s="192"/>
      <c r="AM32" s="192"/>
      <c r="AN32" s="192"/>
      <c r="AO32" s="192"/>
      <c r="AR32" s="32"/>
      <c r="BE32" s="196"/>
    </row>
    <row r="33" spans="2:57" s="2" customFormat="1" ht="14.4" hidden="1" customHeight="1">
      <c r="B33" s="32"/>
      <c r="F33" s="33" t="s">
        <v>42</v>
      </c>
      <c r="L33" s="186">
        <v>0</v>
      </c>
      <c r="M33" s="185"/>
      <c r="N33" s="185"/>
      <c r="O33" s="185"/>
      <c r="P33" s="185"/>
      <c r="Q33" s="34"/>
      <c r="R33" s="34"/>
      <c r="S33" s="34"/>
      <c r="T33" s="34"/>
      <c r="U33" s="34"/>
      <c r="V33" s="34"/>
      <c r="W33" s="184">
        <f>ROUND(BD94, 2)</f>
        <v>0</v>
      </c>
      <c r="X33" s="185"/>
      <c r="Y33" s="185"/>
      <c r="Z33" s="185"/>
      <c r="AA33" s="185"/>
      <c r="AB33" s="185"/>
      <c r="AC33" s="185"/>
      <c r="AD33" s="185"/>
      <c r="AE33" s="185"/>
      <c r="AF33" s="34"/>
      <c r="AG33" s="34"/>
      <c r="AH33" s="34"/>
      <c r="AI33" s="34"/>
      <c r="AJ33" s="34"/>
      <c r="AK33" s="184">
        <v>0</v>
      </c>
      <c r="AL33" s="185"/>
      <c r="AM33" s="185"/>
      <c r="AN33" s="185"/>
      <c r="AO33" s="185"/>
      <c r="AP33" s="34"/>
      <c r="AQ33" s="34"/>
      <c r="AR33" s="35"/>
      <c r="AS33" s="34"/>
      <c r="AT33" s="34"/>
      <c r="AU33" s="34"/>
      <c r="AV33" s="34"/>
      <c r="AW33" s="34"/>
      <c r="AX33" s="34"/>
      <c r="AY33" s="34"/>
      <c r="AZ33" s="34"/>
      <c r="BE33" s="196"/>
    </row>
    <row r="34" spans="2:57" s="1" customFormat="1" ht="6.9" customHeight="1">
      <c r="B34" s="28"/>
      <c r="AR34" s="28"/>
      <c r="BE34" s="195"/>
    </row>
    <row r="35" spans="2:57" s="1" customFormat="1" ht="25.95" customHeight="1">
      <c r="B35" s="28"/>
      <c r="C35" s="36"/>
      <c r="D35" s="37" t="s">
        <v>43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44</v>
      </c>
      <c r="U35" s="38"/>
      <c r="V35" s="38"/>
      <c r="W35" s="38"/>
      <c r="X35" s="190" t="s">
        <v>45</v>
      </c>
      <c r="Y35" s="188"/>
      <c r="Z35" s="188"/>
      <c r="AA35" s="188"/>
      <c r="AB35" s="188"/>
      <c r="AC35" s="38"/>
      <c r="AD35" s="38"/>
      <c r="AE35" s="38"/>
      <c r="AF35" s="38"/>
      <c r="AG35" s="38"/>
      <c r="AH35" s="38"/>
      <c r="AI35" s="38"/>
      <c r="AJ35" s="38"/>
      <c r="AK35" s="187">
        <f>SUM(AK26:AK33)</f>
        <v>0</v>
      </c>
      <c r="AL35" s="188"/>
      <c r="AM35" s="188"/>
      <c r="AN35" s="188"/>
      <c r="AO35" s="189"/>
      <c r="AP35" s="36"/>
      <c r="AQ35" s="36"/>
      <c r="AR35" s="28"/>
    </row>
    <row r="36" spans="2:57" s="1" customFormat="1" ht="6.9" customHeight="1">
      <c r="B36" s="28"/>
      <c r="AR36" s="28"/>
    </row>
    <row r="37" spans="2:57" s="1" customFormat="1" ht="14.4" customHeight="1">
      <c r="B37" s="28"/>
      <c r="AR37" s="28"/>
    </row>
    <row r="38" spans="2:57" ht="14.4" customHeight="1">
      <c r="B38" s="16"/>
      <c r="AR38" s="16"/>
    </row>
    <row r="39" spans="2:57" ht="14.4" customHeight="1">
      <c r="B39" s="16"/>
      <c r="AR39" s="16"/>
    </row>
    <row r="40" spans="2:57" ht="14.4" customHeight="1">
      <c r="B40" s="16"/>
      <c r="AR40" s="16"/>
    </row>
    <row r="41" spans="2:57" ht="14.4" customHeight="1">
      <c r="B41" s="16"/>
      <c r="AR41" s="16"/>
    </row>
    <row r="42" spans="2:57" ht="14.4" customHeight="1">
      <c r="B42" s="16"/>
      <c r="AR42" s="16"/>
    </row>
    <row r="43" spans="2:57" ht="14.4" customHeight="1">
      <c r="B43" s="16"/>
      <c r="AR43" s="16"/>
    </row>
    <row r="44" spans="2:57" ht="14.4" customHeight="1">
      <c r="B44" s="16"/>
      <c r="AR44" s="16"/>
    </row>
    <row r="45" spans="2:57" ht="14.4" customHeight="1">
      <c r="B45" s="16"/>
      <c r="AR45" s="16"/>
    </row>
    <row r="46" spans="2:57" ht="14.4" customHeight="1">
      <c r="B46" s="16"/>
      <c r="AR46" s="16"/>
    </row>
    <row r="47" spans="2:57" ht="14.4" customHeight="1">
      <c r="B47" s="16"/>
      <c r="AR47" s="16"/>
    </row>
    <row r="48" spans="2:57" ht="14.4" customHeight="1">
      <c r="B48" s="16"/>
      <c r="AR48" s="16"/>
    </row>
    <row r="49" spans="2:44" s="1" customFormat="1" ht="14.4" customHeight="1">
      <c r="B49" s="28"/>
      <c r="D49" s="40" t="s">
        <v>46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47</v>
      </c>
      <c r="AI49" s="41"/>
      <c r="AJ49" s="41"/>
      <c r="AK49" s="41"/>
      <c r="AL49" s="41"/>
      <c r="AM49" s="41"/>
      <c r="AN49" s="41"/>
      <c r="AO49" s="41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3.2">
      <c r="B60" s="28"/>
      <c r="D60" s="42" t="s">
        <v>48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2" t="s">
        <v>49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2" t="s">
        <v>48</v>
      </c>
      <c r="AI60" s="30"/>
      <c r="AJ60" s="30"/>
      <c r="AK60" s="30"/>
      <c r="AL60" s="30"/>
      <c r="AM60" s="42" t="s">
        <v>49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3.2">
      <c r="B64" s="28"/>
      <c r="D64" s="40" t="s">
        <v>50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51</v>
      </c>
      <c r="AI64" s="41"/>
      <c r="AJ64" s="41"/>
      <c r="AK64" s="41"/>
      <c r="AL64" s="41"/>
      <c r="AM64" s="41"/>
      <c r="AN64" s="41"/>
      <c r="AO64" s="41"/>
      <c r="AR64" s="28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3.2">
      <c r="B75" s="28"/>
      <c r="D75" s="42" t="s">
        <v>48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2" t="s">
        <v>49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2" t="s">
        <v>48</v>
      </c>
      <c r="AI75" s="30"/>
      <c r="AJ75" s="30"/>
      <c r="AK75" s="30"/>
      <c r="AL75" s="30"/>
      <c r="AM75" s="42" t="s">
        <v>49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28"/>
    </row>
    <row r="81" spans="1:91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28"/>
    </row>
    <row r="82" spans="1:91" s="1" customFormat="1" ht="24.9" customHeight="1">
      <c r="B82" s="28"/>
      <c r="C82" s="17" t="s">
        <v>52</v>
      </c>
      <c r="AR82" s="28"/>
    </row>
    <row r="83" spans="1:91" s="1" customFormat="1" ht="6.9" customHeight="1">
      <c r="B83" s="28"/>
      <c r="AR83" s="28"/>
    </row>
    <row r="84" spans="1:91" s="3" customFormat="1" ht="12" customHeight="1">
      <c r="B84" s="47"/>
      <c r="C84" s="23" t="s">
        <v>12</v>
      </c>
      <c r="L84" s="3" t="str">
        <f>K5</f>
        <v>2025-OR-11f</v>
      </c>
      <c r="AR84" s="47"/>
    </row>
    <row r="85" spans="1:91" s="4" customFormat="1" ht="36.9" customHeight="1">
      <c r="B85" s="48"/>
      <c r="C85" s="49" t="s">
        <v>15</v>
      </c>
      <c r="L85" s="175" t="str">
        <f>K6</f>
        <v xml:space="preserve"> Rekonštrukcia budovy školy a telocvične - SOŠ dopravy a služieb, NZ</v>
      </c>
      <c r="M85" s="217"/>
      <c r="N85" s="217"/>
      <c r="O85" s="217"/>
      <c r="P85" s="217"/>
      <c r="Q85" s="217"/>
      <c r="R85" s="217"/>
      <c r="S85" s="217"/>
      <c r="T85" s="217"/>
      <c r="U85" s="217"/>
      <c r="V85" s="217"/>
      <c r="W85" s="217"/>
      <c r="X85" s="217"/>
      <c r="Y85" s="217"/>
      <c r="Z85" s="217"/>
      <c r="AA85" s="217"/>
      <c r="AB85" s="217"/>
      <c r="AC85" s="217"/>
      <c r="AD85" s="217"/>
      <c r="AE85" s="217"/>
      <c r="AF85" s="217"/>
      <c r="AG85" s="217"/>
      <c r="AH85" s="217"/>
      <c r="AI85" s="217"/>
      <c r="AJ85" s="217"/>
      <c r="AR85" s="48"/>
    </row>
    <row r="86" spans="1:91" s="1" customFormat="1" ht="6.9" customHeight="1">
      <c r="B86" s="28"/>
      <c r="AR86" s="28"/>
    </row>
    <row r="87" spans="1:91" s="1" customFormat="1" ht="12" customHeight="1">
      <c r="B87" s="28"/>
      <c r="C87" s="23" t="s">
        <v>19</v>
      </c>
      <c r="L87" s="50" t="str">
        <f>IF(K8="","",K8)</f>
        <v>Nitra</v>
      </c>
      <c r="AI87" s="23" t="s">
        <v>21</v>
      </c>
      <c r="AM87" s="218" t="str">
        <f>IF(AN8= "","",AN8)</f>
        <v/>
      </c>
      <c r="AN87" s="218"/>
      <c r="AR87" s="28"/>
    </row>
    <row r="88" spans="1:91" s="1" customFormat="1" ht="6.9" customHeight="1">
      <c r="B88" s="28"/>
      <c r="AR88" s="28"/>
    </row>
    <row r="89" spans="1:91" s="1" customFormat="1" ht="15.15" customHeight="1">
      <c r="B89" s="28"/>
      <c r="C89" s="23" t="s">
        <v>22</v>
      </c>
      <c r="L89" s="3" t="str">
        <f>IF(E11= "","",E11)</f>
        <v>Nitriansky samosprávny kraj</v>
      </c>
      <c r="AI89" s="23" t="s">
        <v>28</v>
      </c>
      <c r="AM89" s="219" t="str">
        <f>IF(E17="","",E17)</f>
        <v>Ing.arch. Roland Hoferica</v>
      </c>
      <c r="AN89" s="220"/>
      <c r="AO89" s="220"/>
      <c r="AP89" s="220"/>
      <c r="AR89" s="28"/>
      <c r="AS89" s="221" t="s">
        <v>53</v>
      </c>
      <c r="AT89" s="222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15.15" customHeight="1">
      <c r="B90" s="28"/>
      <c r="C90" s="23" t="s">
        <v>26</v>
      </c>
      <c r="L90" s="3" t="str">
        <f>IF(E14= "Vyplň údaj","",E14)</f>
        <v/>
      </c>
      <c r="AI90" s="23" t="s">
        <v>31</v>
      </c>
      <c r="AM90" s="219" t="str">
        <f>IF(E20="","",E20)</f>
        <v/>
      </c>
      <c r="AN90" s="220"/>
      <c r="AO90" s="220"/>
      <c r="AP90" s="220"/>
      <c r="AR90" s="28"/>
      <c r="AS90" s="223"/>
      <c r="AT90" s="224"/>
      <c r="BD90" s="55"/>
    </row>
    <row r="91" spans="1:91" s="1" customFormat="1" ht="10.8" customHeight="1">
      <c r="B91" s="28"/>
      <c r="AR91" s="28"/>
      <c r="AS91" s="223"/>
      <c r="AT91" s="224"/>
      <c r="BD91" s="55"/>
    </row>
    <row r="92" spans="1:91" s="1" customFormat="1" ht="29.25" customHeight="1">
      <c r="B92" s="28"/>
      <c r="C92" s="210" t="s">
        <v>54</v>
      </c>
      <c r="D92" s="211"/>
      <c r="E92" s="211"/>
      <c r="F92" s="211"/>
      <c r="G92" s="211"/>
      <c r="H92" s="56"/>
      <c r="I92" s="213" t="s">
        <v>55</v>
      </c>
      <c r="J92" s="211"/>
      <c r="K92" s="211"/>
      <c r="L92" s="211"/>
      <c r="M92" s="211"/>
      <c r="N92" s="211"/>
      <c r="O92" s="211"/>
      <c r="P92" s="211"/>
      <c r="Q92" s="211"/>
      <c r="R92" s="211"/>
      <c r="S92" s="211"/>
      <c r="T92" s="211"/>
      <c r="U92" s="211"/>
      <c r="V92" s="211"/>
      <c r="W92" s="211"/>
      <c r="X92" s="211"/>
      <c r="Y92" s="211"/>
      <c r="Z92" s="211"/>
      <c r="AA92" s="211"/>
      <c r="AB92" s="211"/>
      <c r="AC92" s="211"/>
      <c r="AD92" s="211"/>
      <c r="AE92" s="211"/>
      <c r="AF92" s="211"/>
      <c r="AG92" s="212" t="s">
        <v>56</v>
      </c>
      <c r="AH92" s="211"/>
      <c r="AI92" s="211"/>
      <c r="AJ92" s="211"/>
      <c r="AK92" s="211"/>
      <c r="AL92" s="211"/>
      <c r="AM92" s="211"/>
      <c r="AN92" s="213" t="s">
        <v>57</v>
      </c>
      <c r="AO92" s="211"/>
      <c r="AP92" s="214"/>
      <c r="AQ92" s="57" t="s">
        <v>58</v>
      </c>
      <c r="AR92" s="28"/>
      <c r="AS92" s="58" t="s">
        <v>59</v>
      </c>
      <c r="AT92" s="59" t="s">
        <v>60</v>
      </c>
      <c r="AU92" s="59" t="s">
        <v>61</v>
      </c>
      <c r="AV92" s="59" t="s">
        <v>62</v>
      </c>
      <c r="AW92" s="59" t="s">
        <v>63</v>
      </c>
      <c r="AX92" s="59" t="s">
        <v>64</v>
      </c>
      <c r="AY92" s="59" t="s">
        <v>65</v>
      </c>
      <c r="AZ92" s="59" t="s">
        <v>66</v>
      </c>
      <c r="BA92" s="59" t="s">
        <v>67</v>
      </c>
      <c r="BB92" s="59" t="s">
        <v>68</v>
      </c>
      <c r="BC92" s="59" t="s">
        <v>69</v>
      </c>
      <c r="BD92" s="60" t="s">
        <v>70</v>
      </c>
    </row>
    <row r="93" spans="1:91" s="1" customFormat="1" ht="10.8" customHeight="1">
      <c r="B93" s="28"/>
      <c r="AR93" s="28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4" customHeight="1">
      <c r="B94" s="62"/>
      <c r="C94" s="63" t="s">
        <v>71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215">
        <f>ROUND(AG95+SUM(AG96:AG98),2)</f>
        <v>0</v>
      </c>
      <c r="AH94" s="215"/>
      <c r="AI94" s="215"/>
      <c r="AJ94" s="215"/>
      <c r="AK94" s="215"/>
      <c r="AL94" s="215"/>
      <c r="AM94" s="215"/>
      <c r="AN94" s="216">
        <f t="shared" ref="AN94:AN101" si="0">SUM(AG94,AT94)</f>
        <v>0</v>
      </c>
      <c r="AO94" s="216"/>
      <c r="AP94" s="216"/>
      <c r="AQ94" s="66" t="s">
        <v>1</v>
      </c>
      <c r="AR94" s="62"/>
      <c r="AS94" s="67">
        <f>ROUND(AS95+SUM(AS96:AS98),2)</f>
        <v>0</v>
      </c>
      <c r="AT94" s="68">
        <f t="shared" ref="AT94:AT101" si="1">ROUND(SUM(AV94:AW94),2)</f>
        <v>0</v>
      </c>
      <c r="AU94" s="69">
        <f>ROUND(AU95+SUM(AU96:AU98),5)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ROUND(AZ95+SUM(AZ96:AZ98),2)</f>
        <v>0</v>
      </c>
      <c r="BA94" s="68">
        <f>ROUND(BA95+SUM(BA96:BA98),2)</f>
        <v>0</v>
      </c>
      <c r="BB94" s="68">
        <f>ROUND(BB95+SUM(BB96:BB98),2)</f>
        <v>0</v>
      </c>
      <c r="BC94" s="68">
        <f>ROUND(BC95+SUM(BC96:BC98),2)</f>
        <v>0</v>
      </c>
      <c r="BD94" s="70">
        <f>ROUND(BD95+SUM(BD96:BD98),2)</f>
        <v>0</v>
      </c>
      <c r="BS94" s="71" t="s">
        <v>72</v>
      </c>
      <c r="BT94" s="71" t="s">
        <v>73</v>
      </c>
      <c r="BU94" s="72" t="s">
        <v>74</v>
      </c>
      <c r="BV94" s="71" t="s">
        <v>75</v>
      </c>
      <c r="BW94" s="71" t="s">
        <v>4</v>
      </c>
      <c r="BX94" s="71" t="s">
        <v>76</v>
      </c>
      <c r="CL94" s="71" t="s">
        <v>1</v>
      </c>
    </row>
    <row r="95" spans="1:91" s="6" customFormat="1" ht="24.75" customHeight="1">
      <c r="A95" s="73" t="s">
        <v>77</v>
      </c>
      <c r="B95" s="74"/>
      <c r="C95" s="75"/>
      <c r="D95" s="209" t="s">
        <v>78</v>
      </c>
      <c r="E95" s="209"/>
      <c r="F95" s="209"/>
      <c r="G95" s="209"/>
      <c r="H95" s="209"/>
      <c r="I95" s="76"/>
      <c r="J95" s="209" t="s">
        <v>79</v>
      </c>
      <c r="K95" s="209"/>
      <c r="L95" s="209"/>
      <c r="M95" s="209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209"/>
      <c r="AG95" s="206">
        <f>'SO 01 - SO 01  Rekonštruk...'!J30</f>
        <v>0</v>
      </c>
      <c r="AH95" s="207"/>
      <c r="AI95" s="207"/>
      <c r="AJ95" s="207"/>
      <c r="AK95" s="207"/>
      <c r="AL95" s="207"/>
      <c r="AM95" s="207"/>
      <c r="AN95" s="206">
        <f t="shared" si="0"/>
        <v>0</v>
      </c>
      <c r="AO95" s="207"/>
      <c r="AP95" s="207"/>
      <c r="AQ95" s="77" t="s">
        <v>80</v>
      </c>
      <c r="AR95" s="74"/>
      <c r="AS95" s="78">
        <v>0</v>
      </c>
      <c r="AT95" s="79">
        <f t="shared" si="1"/>
        <v>0</v>
      </c>
      <c r="AU95" s="80">
        <f>'SO 01 - SO 01  Rekonštruk...'!P139</f>
        <v>0</v>
      </c>
      <c r="AV95" s="79">
        <f>'SO 01 - SO 01  Rekonštruk...'!J33</f>
        <v>0</v>
      </c>
      <c r="AW95" s="79">
        <f>'SO 01 - SO 01  Rekonštruk...'!J34</f>
        <v>0</v>
      </c>
      <c r="AX95" s="79">
        <f>'SO 01 - SO 01  Rekonštruk...'!J35</f>
        <v>0</v>
      </c>
      <c r="AY95" s="79">
        <f>'SO 01 - SO 01  Rekonštruk...'!J36</f>
        <v>0</v>
      </c>
      <c r="AZ95" s="79">
        <f>'SO 01 - SO 01  Rekonštruk...'!F33</f>
        <v>0</v>
      </c>
      <c r="BA95" s="79">
        <f>'SO 01 - SO 01  Rekonštruk...'!F34</f>
        <v>0</v>
      </c>
      <c r="BB95" s="79">
        <f>'SO 01 - SO 01  Rekonštruk...'!F35</f>
        <v>0</v>
      </c>
      <c r="BC95" s="79">
        <f>'SO 01 - SO 01  Rekonštruk...'!F36</f>
        <v>0</v>
      </c>
      <c r="BD95" s="81">
        <f>'SO 01 - SO 01  Rekonštruk...'!F37</f>
        <v>0</v>
      </c>
      <c r="BT95" s="82" t="s">
        <v>81</v>
      </c>
      <c r="BV95" s="82" t="s">
        <v>75</v>
      </c>
      <c r="BW95" s="82" t="s">
        <v>82</v>
      </c>
      <c r="BX95" s="82" t="s">
        <v>4</v>
      </c>
      <c r="CL95" s="82" t="s">
        <v>1</v>
      </c>
      <c r="CM95" s="82" t="s">
        <v>73</v>
      </c>
    </row>
    <row r="96" spans="1:91" s="6" customFormat="1" ht="24.75" customHeight="1">
      <c r="A96" s="73" t="s">
        <v>77</v>
      </c>
      <c r="B96" s="74"/>
      <c r="C96" s="75"/>
      <c r="D96" s="209" t="s">
        <v>83</v>
      </c>
      <c r="E96" s="209"/>
      <c r="F96" s="209"/>
      <c r="G96" s="209"/>
      <c r="H96" s="209"/>
      <c r="I96" s="76"/>
      <c r="J96" s="209" t="s">
        <v>84</v>
      </c>
      <c r="K96" s="209"/>
      <c r="L96" s="209"/>
      <c r="M96" s="209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6">
        <f>'SO 02 - SO 02   Telocvičň...'!J30</f>
        <v>0</v>
      </c>
      <c r="AH96" s="207"/>
      <c r="AI96" s="207"/>
      <c r="AJ96" s="207"/>
      <c r="AK96" s="207"/>
      <c r="AL96" s="207"/>
      <c r="AM96" s="207"/>
      <c r="AN96" s="206">
        <f t="shared" si="0"/>
        <v>0</v>
      </c>
      <c r="AO96" s="207"/>
      <c r="AP96" s="207"/>
      <c r="AQ96" s="77" t="s">
        <v>80</v>
      </c>
      <c r="AR96" s="74"/>
      <c r="AS96" s="78">
        <v>0</v>
      </c>
      <c r="AT96" s="79">
        <f t="shared" si="1"/>
        <v>0</v>
      </c>
      <c r="AU96" s="80">
        <f>'SO 02 - SO 02   Telocvičň...'!P138</f>
        <v>0</v>
      </c>
      <c r="AV96" s="79">
        <f>'SO 02 - SO 02   Telocvičň...'!J33</f>
        <v>0</v>
      </c>
      <c r="AW96" s="79">
        <f>'SO 02 - SO 02   Telocvičň...'!J34</f>
        <v>0</v>
      </c>
      <c r="AX96" s="79">
        <f>'SO 02 - SO 02   Telocvičň...'!J35</f>
        <v>0</v>
      </c>
      <c r="AY96" s="79">
        <f>'SO 02 - SO 02   Telocvičň...'!J36</f>
        <v>0</v>
      </c>
      <c r="AZ96" s="79">
        <f>'SO 02 - SO 02   Telocvičň...'!F33</f>
        <v>0</v>
      </c>
      <c r="BA96" s="79">
        <f>'SO 02 - SO 02   Telocvičň...'!F34</f>
        <v>0</v>
      </c>
      <c r="BB96" s="79">
        <f>'SO 02 - SO 02   Telocvičň...'!F35</f>
        <v>0</v>
      </c>
      <c r="BC96" s="79">
        <f>'SO 02 - SO 02   Telocvičň...'!F36</f>
        <v>0</v>
      </c>
      <c r="BD96" s="81">
        <f>'SO 02 - SO 02   Telocvičň...'!F37</f>
        <v>0</v>
      </c>
      <c r="BT96" s="82" t="s">
        <v>81</v>
      </c>
      <c r="BV96" s="82" t="s">
        <v>75</v>
      </c>
      <c r="BW96" s="82" t="s">
        <v>85</v>
      </c>
      <c r="BX96" s="82" t="s">
        <v>4</v>
      </c>
      <c r="CL96" s="82" t="s">
        <v>1</v>
      </c>
      <c r="CM96" s="82" t="s">
        <v>73</v>
      </c>
    </row>
    <row r="97" spans="1:91" s="6" customFormat="1" ht="24.75" customHeight="1">
      <c r="A97" s="73" t="s">
        <v>77</v>
      </c>
      <c r="B97" s="74"/>
      <c r="C97" s="75"/>
      <c r="D97" s="209" t="s">
        <v>86</v>
      </c>
      <c r="E97" s="209"/>
      <c r="F97" s="209"/>
      <c r="G97" s="209"/>
      <c r="H97" s="209"/>
      <c r="I97" s="76"/>
      <c r="J97" s="209" t="s">
        <v>87</v>
      </c>
      <c r="K97" s="209"/>
      <c r="L97" s="209"/>
      <c r="M97" s="209"/>
      <c r="N97" s="209"/>
      <c r="O97" s="209"/>
      <c r="P97" s="209"/>
      <c r="Q97" s="20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  <c r="AE97" s="209"/>
      <c r="AF97" s="209"/>
      <c r="AG97" s="206">
        <f>'SO 03 - SO 03   Sadové úp...'!J30</f>
        <v>0</v>
      </c>
      <c r="AH97" s="207"/>
      <c r="AI97" s="207"/>
      <c r="AJ97" s="207"/>
      <c r="AK97" s="207"/>
      <c r="AL97" s="207"/>
      <c r="AM97" s="207"/>
      <c r="AN97" s="206">
        <f t="shared" si="0"/>
        <v>0</v>
      </c>
      <c r="AO97" s="207"/>
      <c r="AP97" s="207"/>
      <c r="AQ97" s="77" t="s">
        <v>80</v>
      </c>
      <c r="AR97" s="74"/>
      <c r="AS97" s="78">
        <v>0</v>
      </c>
      <c r="AT97" s="79">
        <f t="shared" si="1"/>
        <v>0</v>
      </c>
      <c r="AU97" s="80">
        <f>'SO 03 - SO 03   Sadové úp...'!P123</f>
        <v>0</v>
      </c>
      <c r="AV97" s="79">
        <f>'SO 03 - SO 03   Sadové úp...'!J33</f>
        <v>0</v>
      </c>
      <c r="AW97" s="79">
        <f>'SO 03 - SO 03   Sadové úp...'!J34</f>
        <v>0</v>
      </c>
      <c r="AX97" s="79">
        <f>'SO 03 - SO 03   Sadové úp...'!J35</f>
        <v>0</v>
      </c>
      <c r="AY97" s="79">
        <f>'SO 03 - SO 03   Sadové úp...'!J36</f>
        <v>0</v>
      </c>
      <c r="AZ97" s="79">
        <f>'SO 03 - SO 03   Sadové úp...'!F33</f>
        <v>0</v>
      </c>
      <c r="BA97" s="79">
        <f>'SO 03 - SO 03   Sadové úp...'!F34</f>
        <v>0</v>
      </c>
      <c r="BB97" s="79">
        <f>'SO 03 - SO 03   Sadové úp...'!F35</f>
        <v>0</v>
      </c>
      <c r="BC97" s="79">
        <f>'SO 03 - SO 03   Sadové úp...'!F36</f>
        <v>0</v>
      </c>
      <c r="BD97" s="81">
        <f>'SO 03 - SO 03   Sadové úp...'!F37</f>
        <v>0</v>
      </c>
      <c r="BT97" s="82" t="s">
        <v>81</v>
      </c>
      <c r="BV97" s="82" t="s">
        <v>75</v>
      </c>
      <c r="BW97" s="82" t="s">
        <v>88</v>
      </c>
      <c r="BX97" s="82" t="s">
        <v>4</v>
      </c>
      <c r="CL97" s="82" t="s">
        <v>1</v>
      </c>
      <c r="CM97" s="82" t="s">
        <v>73</v>
      </c>
    </row>
    <row r="98" spans="1:91" s="6" customFormat="1" ht="24.75" customHeight="1">
      <c r="B98" s="74"/>
      <c r="C98" s="75"/>
      <c r="D98" s="209" t="s">
        <v>89</v>
      </c>
      <c r="E98" s="209"/>
      <c r="F98" s="209"/>
      <c r="G98" s="209"/>
      <c r="H98" s="209"/>
      <c r="I98" s="76"/>
      <c r="J98" s="209" t="s">
        <v>90</v>
      </c>
      <c r="K98" s="209"/>
      <c r="L98" s="209"/>
      <c r="M98" s="209"/>
      <c r="N98" s="209"/>
      <c r="O98" s="209"/>
      <c r="P98" s="209"/>
      <c r="Q98" s="209"/>
      <c r="R98" s="209"/>
      <c r="S98" s="209"/>
      <c r="T98" s="209"/>
      <c r="U98" s="209"/>
      <c r="V98" s="209"/>
      <c r="W98" s="209"/>
      <c r="X98" s="209"/>
      <c r="Y98" s="209"/>
      <c r="Z98" s="209"/>
      <c r="AA98" s="209"/>
      <c r="AB98" s="209"/>
      <c r="AC98" s="209"/>
      <c r="AD98" s="209"/>
      <c r="AE98" s="209"/>
      <c r="AF98" s="209"/>
      <c r="AG98" s="208">
        <f>ROUND(SUM(AG99:AG101),2)</f>
        <v>0</v>
      </c>
      <c r="AH98" s="207"/>
      <c r="AI98" s="207"/>
      <c r="AJ98" s="207"/>
      <c r="AK98" s="207"/>
      <c r="AL98" s="207"/>
      <c r="AM98" s="207"/>
      <c r="AN98" s="206">
        <f t="shared" si="0"/>
        <v>0</v>
      </c>
      <c r="AO98" s="207"/>
      <c r="AP98" s="207"/>
      <c r="AQ98" s="77" t="s">
        <v>80</v>
      </c>
      <c r="AR98" s="74"/>
      <c r="AS98" s="78">
        <f>ROUND(SUM(AS99:AS101),2)</f>
        <v>0</v>
      </c>
      <c r="AT98" s="79">
        <f t="shared" si="1"/>
        <v>0</v>
      </c>
      <c r="AU98" s="80">
        <f>ROUND(SUM(AU99:AU101),5)</f>
        <v>0</v>
      </c>
      <c r="AV98" s="79">
        <f>ROUND(AZ98*L29,2)</f>
        <v>0</v>
      </c>
      <c r="AW98" s="79">
        <f>ROUND(BA98*L30,2)</f>
        <v>0</v>
      </c>
      <c r="AX98" s="79">
        <f>ROUND(BB98*L29,2)</f>
        <v>0</v>
      </c>
      <c r="AY98" s="79">
        <f>ROUND(BC98*L30,2)</f>
        <v>0</v>
      </c>
      <c r="AZ98" s="79">
        <f>ROUND(SUM(AZ99:AZ101),2)</f>
        <v>0</v>
      </c>
      <c r="BA98" s="79">
        <f>ROUND(SUM(BA99:BA101),2)</f>
        <v>0</v>
      </c>
      <c r="BB98" s="79">
        <f>ROUND(SUM(BB99:BB101),2)</f>
        <v>0</v>
      </c>
      <c r="BC98" s="79">
        <f>ROUND(SUM(BC99:BC101),2)</f>
        <v>0</v>
      </c>
      <c r="BD98" s="81">
        <f>ROUND(SUM(BD99:BD101),2)</f>
        <v>0</v>
      </c>
      <c r="BS98" s="82" t="s">
        <v>72</v>
      </c>
      <c r="BT98" s="82" t="s">
        <v>81</v>
      </c>
      <c r="BU98" s="82" t="s">
        <v>74</v>
      </c>
      <c r="BV98" s="82" t="s">
        <v>75</v>
      </c>
      <c r="BW98" s="82" t="s">
        <v>91</v>
      </c>
      <c r="BX98" s="82" t="s">
        <v>4</v>
      </c>
      <c r="CL98" s="82" t="s">
        <v>1</v>
      </c>
      <c r="CM98" s="82" t="s">
        <v>73</v>
      </c>
    </row>
    <row r="99" spans="1:91" s="3" customFormat="1" ht="23.25" customHeight="1">
      <c r="A99" s="73" t="s">
        <v>77</v>
      </c>
      <c r="B99" s="47"/>
      <c r="C99" s="9"/>
      <c r="D99" s="9"/>
      <c r="E99" s="205" t="s">
        <v>92</v>
      </c>
      <c r="F99" s="205"/>
      <c r="G99" s="205"/>
      <c r="H99" s="205"/>
      <c r="I99" s="205"/>
      <c r="J99" s="9"/>
      <c r="K99" s="205" t="s">
        <v>93</v>
      </c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3">
        <f>'SO 04.1 - SO 04.1  Debari...'!J32</f>
        <v>0</v>
      </c>
      <c r="AH99" s="204"/>
      <c r="AI99" s="204"/>
      <c r="AJ99" s="204"/>
      <c r="AK99" s="204"/>
      <c r="AL99" s="204"/>
      <c r="AM99" s="204"/>
      <c r="AN99" s="203">
        <f t="shared" si="0"/>
        <v>0</v>
      </c>
      <c r="AO99" s="204"/>
      <c r="AP99" s="204"/>
      <c r="AQ99" s="83" t="s">
        <v>94</v>
      </c>
      <c r="AR99" s="47"/>
      <c r="AS99" s="84">
        <v>0</v>
      </c>
      <c r="AT99" s="85">
        <f t="shared" si="1"/>
        <v>0</v>
      </c>
      <c r="AU99" s="86">
        <f>'SO 04.1 - SO 04.1  Debari...'!P129</f>
        <v>0</v>
      </c>
      <c r="AV99" s="85">
        <f>'SO 04.1 - SO 04.1  Debari...'!J35</f>
        <v>0</v>
      </c>
      <c r="AW99" s="85">
        <f>'SO 04.1 - SO 04.1  Debari...'!J36</f>
        <v>0</v>
      </c>
      <c r="AX99" s="85">
        <f>'SO 04.1 - SO 04.1  Debari...'!J37</f>
        <v>0</v>
      </c>
      <c r="AY99" s="85">
        <f>'SO 04.1 - SO 04.1  Debari...'!J38</f>
        <v>0</v>
      </c>
      <c r="AZ99" s="85">
        <f>'SO 04.1 - SO 04.1  Debari...'!F35</f>
        <v>0</v>
      </c>
      <c r="BA99" s="85">
        <f>'SO 04.1 - SO 04.1  Debari...'!F36</f>
        <v>0</v>
      </c>
      <c r="BB99" s="85">
        <f>'SO 04.1 - SO 04.1  Debari...'!F37</f>
        <v>0</v>
      </c>
      <c r="BC99" s="85">
        <f>'SO 04.1 - SO 04.1  Debari...'!F38</f>
        <v>0</v>
      </c>
      <c r="BD99" s="87">
        <f>'SO 04.1 - SO 04.1  Debari...'!F39</f>
        <v>0</v>
      </c>
      <c r="BT99" s="21" t="s">
        <v>95</v>
      </c>
      <c r="BV99" s="21" t="s">
        <v>75</v>
      </c>
      <c r="BW99" s="21" t="s">
        <v>96</v>
      </c>
      <c r="BX99" s="21" t="s">
        <v>91</v>
      </c>
      <c r="CL99" s="21" t="s">
        <v>1</v>
      </c>
    </row>
    <row r="100" spans="1:91" s="3" customFormat="1" ht="23.25" customHeight="1">
      <c r="A100" s="73" t="s">
        <v>77</v>
      </c>
      <c r="B100" s="47"/>
      <c r="C100" s="9"/>
      <c r="D100" s="9"/>
      <c r="E100" s="205" t="s">
        <v>97</v>
      </c>
      <c r="F100" s="205"/>
      <c r="G100" s="205"/>
      <c r="H100" s="205"/>
      <c r="I100" s="205"/>
      <c r="J100" s="9"/>
      <c r="K100" s="205" t="s">
        <v>98</v>
      </c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3">
        <f>'SO 04.2 - SO 04.2   Debar...'!J32</f>
        <v>0</v>
      </c>
      <c r="AH100" s="204"/>
      <c r="AI100" s="204"/>
      <c r="AJ100" s="204"/>
      <c r="AK100" s="204"/>
      <c r="AL100" s="204"/>
      <c r="AM100" s="204"/>
      <c r="AN100" s="203">
        <f t="shared" si="0"/>
        <v>0</v>
      </c>
      <c r="AO100" s="204"/>
      <c r="AP100" s="204"/>
      <c r="AQ100" s="83" t="s">
        <v>94</v>
      </c>
      <c r="AR100" s="47"/>
      <c r="AS100" s="84">
        <v>0</v>
      </c>
      <c r="AT100" s="85">
        <f t="shared" si="1"/>
        <v>0</v>
      </c>
      <c r="AU100" s="86">
        <f>'SO 04.2 - SO 04.2   Debar...'!P126</f>
        <v>0</v>
      </c>
      <c r="AV100" s="85">
        <f>'SO 04.2 - SO 04.2   Debar...'!J35</f>
        <v>0</v>
      </c>
      <c r="AW100" s="85">
        <f>'SO 04.2 - SO 04.2   Debar...'!J36</f>
        <v>0</v>
      </c>
      <c r="AX100" s="85">
        <f>'SO 04.2 - SO 04.2   Debar...'!J37</f>
        <v>0</v>
      </c>
      <c r="AY100" s="85">
        <f>'SO 04.2 - SO 04.2   Debar...'!J38</f>
        <v>0</v>
      </c>
      <c r="AZ100" s="85">
        <f>'SO 04.2 - SO 04.2   Debar...'!F35</f>
        <v>0</v>
      </c>
      <c r="BA100" s="85">
        <f>'SO 04.2 - SO 04.2   Debar...'!F36</f>
        <v>0</v>
      </c>
      <c r="BB100" s="85">
        <f>'SO 04.2 - SO 04.2   Debar...'!F37</f>
        <v>0</v>
      </c>
      <c r="BC100" s="85">
        <f>'SO 04.2 - SO 04.2   Debar...'!F38</f>
        <v>0</v>
      </c>
      <c r="BD100" s="87">
        <f>'SO 04.2 - SO 04.2   Debar...'!F39</f>
        <v>0</v>
      </c>
      <c r="BT100" s="21" t="s">
        <v>95</v>
      </c>
      <c r="BV100" s="21" t="s">
        <v>75</v>
      </c>
      <c r="BW100" s="21" t="s">
        <v>99</v>
      </c>
      <c r="BX100" s="21" t="s">
        <v>91</v>
      </c>
      <c r="CL100" s="21" t="s">
        <v>1</v>
      </c>
    </row>
    <row r="101" spans="1:91" s="3" customFormat="1" ht="23.25" customHeight="1">
      <c r="A101" s="73" t="s">
        <v>77</v>
      </c>
      <c r="B101" s="47"/>
      <c r="C101" s="9"/>
      <c r="D101" s="9"/>
      <c r="E101" s="205" t="s">
        <v>100</v>
      </c>
      <c r="F101" s="205"/>
      <c r="G101" s="205"/>
      <c r="H101" s="205"/>
      <c r="I101" s="205"/>
      <c r="J101" s="9"/>
      <c r="K101" s="205" t="s">
        <v>101</v>
      </c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/>
      <c r="AC101" s="205"/>
      <c r="AD101" s="205"/>
      <c r="AE101" s="205"/>
      <c r="AF101" s="205"/>
      <c r="AG101" s="203">
        <f>'SO 04.3 - SO 04.3   Debar...'!J32</f>
        <v>0</v>
      </c>
      <c r="AH101" s="204"/>
      <c r="AI101" s="204"/>
      <c r="AJ101" s="204"/>
      <c r="AK101" s="204"/>
      <c r="AL101" s="204"/>
      <c r="AM101" s="204"/>
      <c r="AN101" s="203">
        <f t="shared" si="0"/>
        <v>0</v>
      </c>
      <c r="AO101" s="204"/>
      <c r="AP101" s="204"/>
      <c r="AQ101" s="83" t="s">
        <v>94</v>
      </c>
      <c r="AR101" s="47"/>
      <c r="AS101" s="88">
        <v>0</v>
      </c>
      <c r="AT101" s="89">
        <f t="shared" si="1"/>
        <v>0</v>
      </c>
      <c r="AU101" s="90">
        <f>'SO 04.3 - SO 04.3   Debar...'!P127</f>
        <v>0</v>
      </c>
      <c r="AV101" s="89">
        <f>'SO 04.3 - SO 04.3   Debar...'!J35</f>
        <v>0</v>
      </c>
      <c r="AW101" s="89">
        <f>'SO 04.3 - SO 04.3   Debar...'!J36</f>
        <v>0</v>
      </c>
      <c r="AX101" s="89">
        <f>'SO 04.3 - SO 04.3   Debar...'!J37</f>
        <v>0</v>
      </c>
      <c r="AY101" s="89">
        <f>'SO 04.3 - SO 04.3   Debar...'!J38</f>
        <v>0</v>
      </c>
      <c r="AZ101" s="89">
        <f>'SO 04.3 - SO 04.3   Debar...'!F35</f>
        <v>0</v>
      </c>
      <c r="BA101" s="89">
        <f>'SO 04.3 - SO 04.3   Debar...'!F36</f>
        <v>0</v>
      </c>
      <c r="BB101" s="89">
        <f>'SO 04.3 - SO 04.3   Debar...'!F37</f>
        <v>0</v>
      </c>
      <c r="BC101" s="89">
        <f>'SO 04.3 - SO 04.3   Debar...'!F38</f>
        <v>0</v>
      </c>
      <c r="BD101" s="91">
        <f>'SO 04.3 - SO 04.3   Debar...'!F39</f>
        <v>0</v>
      </c>
      <c r="BT101" s="21" t="s">
        <v>95</v>
      </c>
      <c r="BV101" s="21" t="s">
        <v>75</v>
      </c>
      <c r="BW101" s="21" t="s">
        <v>102</v>
      </c>
      <c r="BX101" s="21" t="s">
        <v>91</v>
      </c>
      <c r="CL101" s="21" t="s">
        <v>1</v>
      </c>
    </row>
    <row r="102" spans="1:91" s="1" customFormat="1" ht="30" customHeight="1">
      <c r="B102" s="28"/>
      <c r="AR102" s="28"/>
    </row>
    <row r="103" spans="1:91" s="1" customFormat="1" ht="6.9" customHeight="1">
      <c r="B103" s="43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28"/>
    </row>
  </sheetData>
  <mergeCells count="66"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AG94:AM94"/>
    <mergeCell ref="AN94:AP94"/>
    <mergeCell ref="D96:H96"/>
    <mergeCell ref="AG96:AM96"/>
    <mergeCell ref="AN96:AP96"/>
    <mergeCell ref="AN97:AP97"/>
    <mergeCell ref="D97:H97"/>
    <mergeCell ref="J97:AF97"/>
    <mergeCell ref="AG97:AM97"/>
    <mergeCell ref="D98:H98"/>
    <mergeCell ref="J98:AF98"/>
    <mergeCell ref="AN99:AP99"/>
    <mergeCell ref="AG99:AM99"/>
    <mergeCell ref="E99:I99"/>
    <mergeCell ref="K99:AF99"/>
    <mergeCell ref="E100:I100"/>
    <mergeCell ref="K100:AF100"/>
    <mergeCell ref="AN101:AP101"/>
    <mergeCell ref="AG101:AM101"/>
    <mergeCell ref="E101:I101"/>
    <mergeCell ref="K101:AF101"/>
    <mergeCell ref="AK30:AO30"/>
    <mergeCell ref="L30:P30"/>
    <mergeCell ref="W30:AE30"/>
    <mergeCell ref="L31:P31"/>
    <mergeCell ref="AN100:AP100"/>
    <mergeCell ref="AG100:AM100"/>
    <mergeCell ref="AN98:AP98"/>
    <mergeCell ref="AG98:AM98"/>
    <mergeCell ref="J96:AF96"/>
    <mergeCell ref="L85:AJ85"/>
    <mergeCell ref="AM87:AN87"/>
    <mergeCell ref="AM89:AP89"/>
    <mergeCell ref="AK26:AO26"/>
    <mergeCell ref="L28:P28"/>
    <mergeCell ref="W28:AE28"/>
    <mergeCell ref="AK28:AO28"/>
    <mergeCell ref="W29:AE29"/>
    <mergeCell ref="L29:P29"/>
    <mergeCell ref="AK29:AO29"/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J5"/>
    <mergeCell ref="K6:AJ6"/>
    <mergeCell ref="E14:AJ14"/>
    <mergeCell ref="E23:AN23"/>
  </mergeCells>
  <hyperlinks>
    <hyperlink ref="A95" location="'SO 01 - SO 01  Rekonštruk...'!C2" display="/" xr:uid="{00000000-0004-0000-0000-000000000000}"/>
    <hyperlink ref="A96" location="'SO 02 - SO 02   Telocvičň...'!C2" display="/" xr:uid="{00000000-0004-0000-0000-000001000000}"/>
    <hyperlink ref="A97" location="'SO 03 - SO 03   Sadové úp...'!C2" display="/" xr:uid="{00000000-0004-0000-0000-000002000000}"/>
    <hyperlink ref="A99" location="'SO 04.1 - SO 04.1  Debari...'!C2" display="/" xr:uid="{00000000-0004-0000-0000-000003000000}"/>
    <hyperlink ref="A100" location="'SO 04.2 - SO 04.2   Debar...'!C2" display="/" xr:uid="{00000000-0004-0000-0000-000004000000}"/>
    <hyperlink ref="A101" location="'SO 04.3 - SO 04.3   Debar...'!C2" display="/" xr:uid="{00000000-0004-0000-0000-000005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361"/>
  <sheetViews>
    <sheetView showGridLines="0" tabSelected="1" topLeftCell="A257" workbookViewId="0">
      <selection activeCell="C272" sqref="C272:J272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3" t="s">
        <v>82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" customHeight="1">
      <c r="B4" s="16"/>
      <c r="D4" s="17" t="s">
        <v>103</v>
      </c>
      <c r="L4" s="16"/>
      <c r="M4" s="92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26.25" customHeight="1">
      <c r="B7" s="16"/>
      <c r="E7" s="179" t="str">
        <f>'Rekapitulácia stavby'!K6</f>
        <v xml:space="preserve"> Rekonštrukcia budovy školy a telocvične - SOŠ dopravy a služieb, NZ</v>
      </c>
      <c r="F7" s="180"/>
      <c r="G7" s="180"/>
      <c r="H7" s="180"/>
      <c r="L7" s="16"/>
    </row>
    <row r="8" spans="2:46" s="1" customFormat="1" ht="12" customHeight="1">
      <c r="B8" s="28"/>
      <c r="D8" s="23" t="s">
        <v>104</v>
      </c>
      <c r="L8" s="28"/>
    </row>
    <row r="9" spans="2:46" s="1" customFormat="1" ht="30" customHeight="1">
      <c r="B9" s="28"/>
      <c r="E9" s="175" t="s">
        <v>105</v>
      </c>
      <c r="F9" s="176"/>
      <c r="G9" s="176"/>
      <c r="H9" s="176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/>
      <c r="L12" s="28"/>
    </row>
    <row r="13" spans="2:46" s="1" customFormat="1" ht="10.8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">
        <v>1</v>
      </c>
      <c r="L14" s="28"/>
    </row>
    <row r="15" spans="2:46" s="1" customFormat="1" ht="18" customHeight="1">
      <c r="B15" s="28"/>
      <c r="E15" s="21" t="s">
        <v>24</v>
      </c>
      <c r="I15" s="23" t="s">
        <v>25</v>
      </c>
      <c r="J15" s="21" t="s">
        <v>1</v>
      </c>
      <c r="L15" s="28"/>
    </row>
    <row r="16" spans="2:46" s="1" customFormat="1" ht="6.9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181" t="str">
        <f>'Rekapitulácia stavby'!E14</f>
        <v>Vyplň údaj</v>
      </c>
      <c r="F18" s="182"/>
      <c r="G18" s="182"/>
      <c r="H18" s="182"/>
      <c r="I18" s="23" t="s">
        <v>25</v>
      </c>
      <c r="J18" s="24" t="str">
        <f>'Rekapitulácia stavby'!AN14</f>
        <v>Vyplň údaj</v>
      </c>
      <c r="L18" s="28"/>
    </row>
    <row r="19" spans="2:12" s="1" customFormat="1" ht="6.9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">
        <v>1</v>
      </c>
      <c r="L20" s="28"/>
    </row>
    <row r="21" spans="2:12" s="1" customFormat="1" ht="18" customHeight="1">
      <c r="B21" s="28"/>
      <c r="E21" s="21" t="s">
        <v>29</v>
      </c>
      <c r="I21" s="23" t="s">
        <v>25</v>
      </c>
      <c r="J21" s="21" t="s">
        <v>1</v>
      </c>
      <c r="L21" s="28"/>
    </row>
    <row r="22" spans="2:12" s="1" customFormat="1" ht="6.9" customHeight="1">
      <c r="B22" s="28"/>
      <c r="L22" s="28"/>
    </row>
    <row r="23" spans="2:12" s="1" customFormat="1" ht="12" customHeight="1">
      <c r="B23" s="28"/>
      <c r="D23" s="23" t="s">
        <v>31</v>
      </c>
      <c r="I23" s="23" t="s">
        <v>23</v>
      </c>
      <c r="J23" s="21" t="s">
        <v>1</v>
      </c>
      <c r="L23" s="28"/>
    </row>
    <row r="24" spans="2:12" s="1" customFormat="1" ht="18" customHeight="1">
      <c r="B24" s="28"/>
      <c r="E24" s="21"/>
      <c r="I24" s="23" t="s">
        <v>25</v>
      </c>
      <c r="J24" s="21" t="s">
        <v>1</v>
      </c>
      <c r="L24" s="28"/>
    </row>
    <row r="25" spans="2:12" s="1" customFormat="1" ht="6.9" customHeight="1">
      <c r="B25" s="28"/>
      <c r="L25" s="28"/>
    </row>
    <row r="26" spans="2:12" s="1" customFormat="1" ht="12" customHeight="1">
      <c r="B26" s="28"/>
      <c r="D26" s="23" t="s">
        <v>32</v>
      </c>
      <c r="L26" s="28"/>
    </row>
    <row r="27" spans="2:12" s="7" customFormat="1" ht="16.5" customHeight="1">
      <c r="B27" s="93"/>
      <c r="E27" s="183" t="s">
        <v>1</v>
      </c>
      <c r="F27" s="183"/>
      <c r="G27" s="183"/>
      <c r="H27" s="183"/>
      <c r="L27" s="93"/>
    </row>
    <row r="28" spans="2:12" s="1" customFormat="1" ht="6.9" customHeight="1">
      <c r="B28" s="28"/>
      <c r="L28" s="28"/>
    </row>
    <row r="29" spans="2:12" s="1" customFormat="1" ht="6.9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33</v>
      </c>
      <c r="J30" s="65">
        <f>ROUND(J139, 2)</f>
        <v>0</v>
      </c>
      <c r="L30" s="28"/>
    </row>
    <row r="31" spans="2:12" s="1" customFormat="1" ht="6.9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" customHeight="1">
      <c r="B32" s="28"/>
      <c r="F32" s="31" t="s">
        <v>35</v>
      </c>
      <c r="I32" s="31" t="s">
        <v>34</v>
      </c>
      <c r="J32" s="31" t="s">
        <v>36</v>
      </c>
      <c r="L32" s="28"/>
    </row>
    <row r="33" spans="2:12" s="1" customFormat="1" ht="14.4" customHeight="1">
      <c r="B33" s="28"/>
      <c r="D33" s="54" t="s">
        <v>37</v>
      </c>
      <c r="E33" s="33" t="s">
        <v>38</v>
      </c>
      <c r="F33" s="95">
        <f>ROUND((SUM(BE139:BE360)),  2)</f>
        <v>0</v>
      </c>
      <c r="G33" s="96"/>
      <c r="H33" s="96"/>
      <c r="I33" s="97">
        <v>0.23</v>
      </c>
      <c r="J33" s="95">
        <f>ROUND(((SUM(BE139:BE360))*I33),  2)</f>
        <v>0</v>
      </c>
      <c r="L33" s="28"/>
    </row>
    <row r="34" spans="2:12" s="1" customFormat="1" ht="14.4" customHeight="1">
      <c r="B34" s="28"/>
      <c r="E34" s="33" t="s">
        <v>39</v>
      </c>
      <c r="F34" s="85">
        <f>ROUND((SUM(BF139:BF360)),  2)</f>
        <v>0</v>
      </c>
      <c r="I34" s="98">
        <v>0.23</v>
      </c>
      <c r="J34" s="85">
        <f>ROUND(((SUM(BF139:BF360))*I34),  2)</f>
        <v>0</v>
      </c>
      <c r="L34" s="28"/>
    </row>
    <row r="35" spans="2:12" s="1" customFormat="1" ht="14.4" hidden="1" customHeight="1">
      <c r="B35" s="28"/>
      <c r="E35" s="23" t="s">
        <v>40</v>
      </c>
      <c r="F35" s="85">
        <f>ROUND((SUM(BG139:BG360)),  2)</f>
        <v>0</v>
      </c>
      <c r="I35" s="98">
        <v>0.23</v>
      </c>
      <c r="J35" s="85">
        <f>0</f>
        <v>0</v>
      </c>
      <c r="L35" s="28"/>
    </row>
    <row r="36" spans="2:12" s="1" customFormat="1" ht="14.4" hidden="1" customHeight="1">
      <c r="B36" s="28"/>
      <c r="E36" s="23" t="s">
        <v>41</v>
      </c>
      <c r="F36" s="85">
        <f>ROUND((SUM(BH139:BH360)),  2)</f>
        <v>0</v>
      </c>
      <c r="I36" s="98">
        <v>0.23</v>
      </c>
      <c r="J36" s="85">
        <f>0</f>
        <v>0</v>
      </c>
      <c r="L36" s="28"/>
    </row>
    <row r="37" spans="2:12" s="1" customFormat="1" ht="14.4" hidden="1" customHeight="1">
      <c r="B37" s="28"/>
      <c r="E37" s="33" t="s">
        <v>42</v>
      </c>
      <c r="F37" s="95">
        <f>ROUND((SUM(BI139:BI360)),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" customHeight="1">
      <c r="B38" s="28"/>
      <c r="L38" s="28"/>
    </row>
    <row r="39" spans="2:12" s="1" customFormat="1" ht="25.35" customHeight="1">
      <c r="B39" s="28"/>
      <c r="C39" s="99"/>
      <c r="D39" s="100" t="s">
        <v>43</v>
      </c>
      <c r="E39" s="56"/>
      <c r="F39" s="56"/>
      <c r="G39" s="101" t="s">
        <v>44</v>
      </c>
      <c r="H39" s="102" t="s">
        <v>45</v>
      </c>
      <c r="I39" s="56"/>
      <c r="J39" s="103">
        <f>SUM(J30:J37)</f>
        <v>0</v>
      </c>
      <c r="K39" s="104"/>
      <c r="L39" s="28"/>
    </row>
    <row r="40" spans="2:12" s="1" customFormat="1" ht="14.4" customHeight="1">
      <c r="B40" s="28"/>
      <c r="L40" s="28"/>
    </row>
    <row r="41" spans="2:12" ht="14.4" customHeight="1">
      <c r="B41" s="16"/>
      <c r="L41" s="16"/>
    </row>
    <row r="42" spans="2:12" ht="14.4" customHeight="1">
      <c r="B42" s="16"/>
      <c r="L42" s="16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8"/>
      <c r="D61" s="42" t="s">
        <v>48</v>
      </c>
      <c r="E61" s="30"/>
      <c r="F61" s="105" t="s">
        <v>49</v>
      </c>
      <c r="G61" s="42" t="s">
        <v>48</v>
      </c>
      <c r="H61" s="30"/>
      <c r="I61" s="30"/>
      <c r="J61" s="106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8"/>
      <c r="D76" s="42" t="s">
        <v>48</v>
      </c>
      <c r="E76" s="30"/>
      <c r="F76" s="105" t="s">
        <v>49</v>
      </c>
      <c r="G76" s="42" t="s">
        <v>48</v>
      </c>
      <c r="H76" s="30"/>
      <c r="I76" s="30"/>
      <c r="J76" s="106" t="s">
        <v>49</v>
      </c>
      <c r="K76" s="30"/>
      <c r="L76" s="28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" customHeight="1">
      <c r="B82" s="28"/>
      <c r="C82" s="17" t="s">
        <v>106</v>
      </c>
      <c r="L82" s="28"/>
    </row>
    <row r="83" spans="2:47" s="1" customFormat="1" ht="6.9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26.25" customHeight="1">
      <c r="B85" s="28"/>
      <c r="E85" s="179" t="str">
        <f>E7</f>
        <v xml:space="preserve"> Rekonštrukcia budovy školy a telocvične - SOŠ dopravy a služieb, NZ</v>
      </c>
      <c r="F85" s="180"/>
      <c r="G85" s="180"/>
      <c r="H85" s="180"/>
      <c r="L85" s="28"/>
    </row>
    <row r="86" spans="2:47" s="1" customFormat="1" ht="12" customHeight="1">
      <c r="B86" s="28"/>
      <c r="C86" s="23" t="s">
        <v>104</v>
      </c>
      <c r="L86" s="28"/>
    </row>
    <row r="87" spans="2:47" s="1" customFormat="1" ht="30" customHeight="1">
      <c r="B87" s="28"/>
      <c r="E87" s="175" t="str">
        <f>E9</f>
        <v>SO 01 - SO 01  Rekonštrukcia fasády -  Budova školy a Telocvične</v>
      </c>
      <c r="F87" s="176"/>
      <c r="G87" s="176"/>
      <c r="H87" s="176"/>
      <c r="L87" s="28"/>
    </row>
    <row r="88" spans="2:47" s="1" customFormat="1" ht="6.9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Nitra</v>
      </c>
      <c r="I89" s="23" t="s">
        <v>21</v>
      </c>
      <c r="J89" s="51" t="str">
        <f>IF(J12="","",J12)</f>
        <v/>
      </c>
      <c r="L89" s="28"/>
    </row>
    <row r="90" spans="2:47" s="1" customFormat="1" ht="6.9" customHeight="1">
      <c r="B90" s="28"/>
      <c r="L90" s="28"/>
    </row>
    <row r="91" spans="2:47" s="1" customFormat="1" ht="25.65" customHeight="1">
      <c r="B91" s="28"/>
      <c r="C91" s="23" t="s">
        <v>22</v>
      </c>
      <c r="F91" s="21" t="str">
        <f>E15</f>
        <v>Nitriansky samosprávny kraj</v>
      </c>
      <c r="I91" s="23" t="s">
        <v>28</v>
      </c>
      <c r="J91" s="26" t="str">
        <f>E21</f>
        <v>Ing.arch. Roland Hoferica</v>
      </c>
      <c r="L91" s="28"/>
    </row>
    <row r="92" spans="2:47" s="1" customFormat="1" ht="15.15" customHeight="1">
      <c r="B92" s="28"/>
      <c r="C92" s="23" t="s">
        <v>26</v>
      </c>
      <c r="F92" s="21" t="str">
        <f>IF(E18="","",E18)</f>
        <v>Vyplň údaj</v>
      </c>
      <c r="I92" s="23" t="s">
        <v>31</v>
      </c>
      <c r="J92" s="26"/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107</v>
      </c>
      <c r="D94" s="99"/>
      <c r="E94" s="99"/>
      <c r="F94" s="99"/>
      <c r="G94" s="99"/>
      <c r="H94" s="99"/>
      <c r="I94" s="99"/>
      <c r="J94" s="108" t="s">
        <v>108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8" customHeight="1">
      <c r="B96" s="28"/>
      <c r="C96" s="109" t="s">
        <v>109</v>
      </c>
      <c r="J96" s="65">
        <f>J139</f>
        <v>0</v>
      </c>
      <c r="L96" s="28"/>
      <c r="AU96" s="13" t="s">
        <v>110</v>
      </c>
    </row>
    <row r="97" spans="2:12" s="8" customFormat="1" ht="24.9" customHeight="1">
      <c r="B97" s="110"/>
      <c r="D97" s="111" t="s">
        <v>111</v>
      </c>
      <c r="E97" s="112"/>
      <c r="F97" s="112"/>
      <c r="G97" s="112"/>
      <c r="H97" s="112"/>
      <c r="I97" s="112"/>
      <c r="J97" s="113">
        <f>J140</f>
        <v>0</v>
      </c>
      <c r="L97" s="110"/>
    </row>
    <row r="98" spans="2:12" s="9" customFormat="1" ht="19.95" customHeight="1">
      <c r="B98" s="114"/>
      <c r="D98" s="115" t="s">
        <v>112</v>
      </c>
      <c r="E98" s="116"/>
      <c r="F98" s="116"/>
      <c r="G98" s="116"/>
      <c r="H98" s="116"/>
      <c r="I98" s="116"/>
      <c r="J98" s="117">
        <f>J141</f>
        <v>0</v>
      </c>
      <c r="L98" s="114"/>
    </row>
    <row r="99" spans="2:12" s="9" customFormat="1" ht="19.95" customHeight="1">
      <c r="B99" s="114"/>
      <c r="D99" s="115" t="s">
        <v>113</v>
      </c>
      <c r="E99" s="116"/>
      <c r="F99" s="116"/>
      <c r="G99" s="116"/>
      <c r="H99" s="116"/>
      <c r="I99" s="116"/>
      <c r="J99" s="117">
        <f>J154</f>
        <v>0</v>
      </c>
      <c r="L99" s="114"/>
    </row>
    <row r="100" spans="2:12" s="9" customFormat="1" ht="19.95" customHeight="1">
      <c r="B100" s="114"/>
      <c r="D100" s="115" t="s">
        <v>114</v>
      </c>
      <c r="E100" s="116"/>
      <c r="F100" s="116"/>
      <c r="G100" s="116"/>
      <c r="H100" s="116"/>
      <c r="I100" s="116"/>
      <c r="J100" s="117">
        <f>J156</f>
        <v>0</v>
      </c>
      <c r="L100" s="114"/>
    </row>
    <row r="101" spans="2:12" s="9" customFormat="1" ht="19.95" customHeight="1">
      <c r="B101" s="114"/>
      <c r="D101" s="115" t="s">
        <v>115</v>
      </c>
      <c r="E101" s="116"/>
      <c r="F101" s="116"/>
      <c r="G101" s="116"/>
      <c r="H101" s="116"/>
      <c r="I101" s="116"/>
      <c r="J101" s="117">
        <f>J161</f>
        <v>0</v>
      </c>
      <c r="L101" s="114"/>
    </row>
    <row r="102" spans="2:12" s="9" customFormat="1" ht="19.95" customHeight="1">
      <c r="B102" s="114"/>
      <c r="D102" s="115" t="s">
        <v>116</v>
      </c>
      <c r="E102" s="116"/>
      <c r="F102" s="116"/>
      <c r="G102" s="116"/>
      <c r="H102" s="116"/>
      <c r="I102" s="116"/>
      <c r="J102" s="117">
        <f>J184</f>
        <v>0</v>
      </c>
      <c r="L102" s="114"/>
    </row>
    <row r="103" spans="2:12" s="9" customFormat="1" ht="19.95" customHeight="1">
      <c r="B103" s="114"/>
      <c r="D103" s="115" t="s">
        <v>117</v>
      </c>
      <c r="E103" s="116"/>
      <c r="F103" s="116"/>
      <c r="G103" s="116"/>
      <c r="H103" s="116"/>
      <c r="I103" s="116"/>
      <c r="J103" s="117">
        <f>J217</f>
        <v>0</v>
      </c>
      <c r="L103" s="114"/>
    </row>
    <row r="104" spans="2:12" s="8" customFormat="1" ht="24.9" customHeight="1">
      <c r="B104" s="110"/>
      <c r="D104" s="111" t="s">
        <v>118</v>
      </c>
      <c r="E104" s="112"/>
      <c r="F104" s="112"/>
      <c r="G104" s="112"/>
      <c r="H104" s="112"/>
      <c r="I104" s="112"/>
      <c r="J104" s="113">
        <f>J219</f>
        <v>0</v>
      </c>
      <c r="L104" s="110"/>
    </row>
    <row r="105" spans="2:12" s="9" customFormat="1" ht="19.95" customHeight="1">
      <c r="B105" s="114"/>
      <c r="D105" s="115" t="s">
        <v>119</v>
      </c>
      <c r="E105" s="116"/>
      <c r="F105" s="116"/>
      <c r="G105" s="116"/>
      <c r="H105" s="116"/>
      <c r="I105" s="116"/>
      <c r="J105" s="117">
        <f>J220</f>
        <v>0</v>
      </c>
      <c r="L105" s="114"/>
    </row>
    <row r="106" spans="2:12" s="9" customFormat="1" ht="19.95" customHeight="1">
      <c r="B106" s="114"/>
      <c r="D106" s="115" t="s">
        <v>120</v>
      </c>
      <c r="E106" s="116"/>
      <c r="F106" s="116"/>
      <c r="G106" s="116"/>
      <c r="H106" s="116"/>
      <c r="I106" s="116"/>
      <c r="J106" s="117">
        <f>J233</f>
        <v>0</v>
      </c>
      <c r="L106" s="114"/>
    </row>
    <row r="107" spans="2:12" s="9" customFormat="1" ht="19.95" customHeight="1">
      <c r="B107" s="114"/>
      <c r="D107" s="115" t="s">
        <v>121</v>
      </c>
      <c r="E107" s="116"/>
      <c r="F107" s="116"/>
      <c r="G107" s="116"/>
      <c r="H107" s="116"/>
      <c r="I107" s="116"/>
      <c r="J107" s="117">
        <f>J237</f>
        <v>0</v>
      </c>
      <c r="L107" s="114"/>
    </row>
    <row r="108" spans="2:12" s="9" customFormat="1" ht="19.95" customHeight="1">
      <c r="B108" s="114"/>
      <c r="D108" s="115" t="s">
        <v>122</v>
      </c>
      <c r="E108" s="116"/>
      <c r="F108" s="116"/>
      <c r="G108" s="116"/>
      <c r="H108" s="116"/>
      <c r="I108" s="116"/>
      <c r="J108" s="117">
        <f>J253</f>
        <v>0</v>
      </c>
      <c r="L108" s="114"/>
    </row>
    <row r="109" spans="2:12" s="9" customFormat="1" ht="19.95" customHeight="1">
      <c r="B109" s="114"/>
      <c r="D109" s="115" t="s">
        <v>123</v>
      </c>
      <c r="E109" s="116"/>
      <c r="F109" s="116"/>
      <c r="G109" s="116"/>
      <c r="H109" s="116"/>
      <c r="I109" s="116"/>
      <c r="J109" s="117">
        <f>J255</f>
        <v>0</v>
      </c>
      <c r="L109" s="114"/>
    </row>
    <row r="110" spans="2:12" s="9" customFormat="1" ht="19.95" customHeight="1">
      <c r="B110" s="114"/>
      <c r="D110" s="115" t="s">
        <v>124</v>
      </c>
      <c r="E110" s="116"/>
      <c r="F110" s="116"/>
      <c r="G110" s="116"/>
      <c r="H110" s="116"/>
      <c r="I110" s="116"/>
      <c r="J110" s="117">
        <f>J270</f>
        <v>0</v>
      </c>
      <c r="L110" s="114"/>
    </row>
    <row r="111" spans="2:12" s="9" customFormat="1" ht="19.95" customHeight="1">
      <c r="B111" s="114"/>
      <c r="D111" s="115" t="s">
        <v>125</v>
      </c>
      <c r="E111" s="116"/>
      <c r="F111" s="116"/>
      <c r="G111" s="116"/>
      <c r="H111" s="116"/>
      <c r="I111" s="116"/>
      <c r="J111" s="117">
        <f>J280</f>
        <v>0</v>
      </c>
      <c r="L111" s="114"/>
    </row>
    <row r="112" spans="2:12" s="9" customFormat="1" ht="19.95" customHeight="1">
      <c r="B112" s="114"/>
      <c r="D112" s="115" t="s">
        <v>126</v>
      </c>
      <c r="E112" s="116"/>
      <c r="F112" s="116"/>
      <c r="G112" s="116"/>
      <c r="H112" s="116"/>
      <c r="I112" s="116"/>
      <c r="J112" s="117">
        <f>J286</f>
        <v>0</v>
      </c>
      <c r="L112" s="114"/>
    </row>
    <row r="113" spans="2:12" s="9" customFormat="1" ht="19.95" customHeight="1">
      <c r="B113" s="114"/>
      <c r="D113" s="115" t="s">
        <v>127</v>
      </c>
      <c r="E113" s="116"/>
      <c r="F113" s="116"/>
      <c r="G113" s="116"/>
      <c r="H113" s="116"/>
      <c r="I113" s="116"/>
      <c r="J113" s="117">
        <f>J289</f>
        <v>0</v>
      </c>
      <c r="L113" s="114"/>
    </row>
    <row r="114" spans="2:12" s="9" customFormat="1" ht="19.95" customHeight="1">
      <c r="B114" s="114"/>
      <c r="D114" s="115" t="s">
        <v>128</v>
      </c>
      <c r="E114" s="116"/>
      <c r="F114" s="116"/>
      <c r="G114" s="116"/>
      <c r="H114" s="116"/>
      <c r="I114" s="116"/>
      <c r="J114" s="117">
        <f>J299</f>
        <v>0</v>
      </c>
      <c r="L114" s="114"/>
    </row>
    <row r="115" spans="2:12" s="8" customFormat="1" ht="24.9" customHeight="1">
      <c r="B115" s="110"/>
      <c r="D115" s="111" t="s">
        <v>129</v>
      </c>
      <c r="E115" s="112"/>
      <c r="F115" s="112"/>
      <c r="G115" s="112"/>
      <c r="H115" s="112"/>
      <c r="I115" s="112"/>
      <c r="J115" s="113">
        <f>J302</f>
        <v>0</v>
      </c>
      <c r="L115" s="110"/>
    </row>
    <row r="116" spans="2:12" s="9" customFormat="1" ht="19.95" customHeight="1">
      <c r="B116" s="114"/>
      <c r="D116" s="115" t="s">
        <v>130</v>
      </c>
      <c r="E116" s="116"/>
      <c r="F116" s="116"/>
      <c r="G116" s="116"/>
      <c r="H116" s="116"/>
      <c r="I116" s="116"/>
      <c r="J116" s="117">
        <f>J303</f>
        <v>0</v>
      </c>
      <c r="L116" s="114"/>
    </row>
    <row r="117" spans="2:12" s="9" customFormat="1" ht="19.95" customHeight="1">
      <c r="B117" s="114"/>
      <c r="D117" s="115" t="s">
        <v>131</v>
      </c>
      <c r="E117" s="116"/>
      <c r="F117" s="116"/>
      <c r="G117" s="116"/>
      <c r="H117" s="116"/>
      <c r="I117" s="116"/>
      <c r="J117" s="117">
        <f>J344</f>
        <v>0</v>
      </c>
      <c r="L117" s="114"/>
    </row>
    <row r="118" spans="2:12" s="9" customFormat="1" ht="19.95" customHeight="1">
      <c r="B118" s="114"/>
      <c r="D118" s="115" t="s">
        <v>132</v>
      </c>
      <c r="E118" s="116"/>
      <c r="F118" s="116"/>
      <c r="G118" s="116"/>
      <c r="H118" s="116"/>
      <c r="I118" s="116"/>
      <c r="J118" s="117">
        <f>J357</f>
        <v>0</v>
      </c>
      <c r="L118" s="114"/>
    </row>
    <row r="119" spans="2:12" s="8" customFormat="1" ht="24.9" customHeight="1">
      <c r="B119" s="110"/>
      <c r="D119" s="111" t="s">
        <v>133</v>
      </c>
      <c r="E119" s="112"/>
      <c r="F119" s="112"/>
      <c r="G119" s="112"/>
      <c r="H119" s="112"/>
      <c r="I119" s="112"/>
      <c r="J119" s="113">
        <f>J359</f>
        <v>0</v>
      </c>
      <c r="L119" s="110"/>
    </row>
    <row r="120" spans="2:12" s="1" customFormat="1" ht="21.75" customHeight="1">
      <c r="B120" s="28"/>
      <c r="L120" s="28"/>
    </row>
    <row r="121" spans="2:12" s="1" customFormat="1" ht="6.9" customHeight="1">
      <c r="B121" s="43"/>
      <c r="C121" s="44"/>
      <c r="D121" s="44"/>
      <c r="E121" s="44"/>
      <c r="F121" s="44"/>
      <c r="G121" s="44"/>
      <c r="H121" s="44"/>
      <c r="I121" s="44"/>
      <c r="J121" s="44"/>
      <c r="K121" s="44"/>
      <c r="L121" s="28"/>
    </row>
    <row r="125" spans="2:12" s="1" customFormat="1" ht="6.9" customHeight="1">
      <c r="B125" s="45"/>
      <c r="C125" s="46"/>
      <c r="D125" s="46"/>
      <c r="E125" s="46"/>
      <c r="F125" s="46"/>
      <c r="G125" s="46"/>
      <c r="H125" s="46"/>
      <c r="I125" s="46"/>
      <c r="J125" s="46"/>
      <c r="K125" s="46"/>
      <c r="L125" s="28"/>
    </row>
    <row r="126" spans="2:12" s="1" customFormat="1" ht="24.9" customHeight="1">
      <c r="B126" s="28"/>
      <c r="C126" s="17" t="s">
        <v>134</v>
      </c>
      <c r="L126" s="28"/>
    </row>
    <row r="127" spans="2:12" s="1" customFormat="1" ht="6.9" customHeight="1">
      <c r="B127" s="28"/>
      <c r="L127" s="28"/>
    </row>
    <row r="128" spans="2:12" s="1" customFormat="1" ht="12" customHeight="1">
      <c r="B128" s="28"/>
      <c r="C128" s="23" t="s">
        <v>15</v>
      </c>
      <c r="L128" s="28"/>
    </row>
    <row r="129" spans="2:65" s="1" customFormat="1" ht="26.25" customHeight="1">
      <c r="B129" s="28"/>
      <c r="E129" s="179" t="str">
        <f>E7</f>
        <v xml:space="preserve"> Rekonštrukcia budovy školy a telocvične - SOŠ dopravy a služieb, NZ</v>
      </c>
      <c r="F129" s="180"/>
      <c r="G129" s="180"/>
      <c r="H129" s="180"/>
      <c r="L129" s="28"/>
    </row>
    <row r="130" spans="2:65" s="1" customFormat="1" ht="12" customHeight="1">
      <c r="B130" s="28"/>
      <c r="C130" s="23" t="s">
        <v>104</v>
      </c>
      <c r="L130" s="28"/>
    </row>
    <row r="131" spans="2:65" s="1" customFormat="1" ht="30" customHeight="1">
      <c r="B131" s="28"/>
      <c r="E131" s="175" t="str">
        <f>E9</f>
        <v>SO 01 - SO 01  Rekonštrukcia fasády -  Budova školy a Telocvične</v>
      </c>
      <c r="F131" s="176"/>
      <c r="G131" s="176"/>
      <c r="H131" s="176"/>
      <c r="L131" s="28"/>
    </row>
    <row r="132" spans="2:65" s="1" customFormat="1" ht="6.9" customHeight="1">
      <c r="B132" s="28"/>
      <c r="L132" s="28"/>
    </row>
    <row r="133" spans="2:65" s="1" customFormat="1" ht="12" customHeight="1">
      <c r="B133" s="28"/>
      <c r="C133" s="23" t="s">
        <v>19</v>
      </c>
      <c r="F133" s="21" t="str">
        <f>F12</f>
        <v>Nitra</v>
      </c>
      <c r="I133" s="23" t="s">
        <v>21</v>
      </c>
      <c r="J133" s="51" t="str">
        <f>IF(J12="","",J12)</f>
        <v/>
      </c>
      <c r="L133" s="28"/>
    </row>
    <row r="134" spans="2:65" s="1" customFormat="1" ht="6.9" customHeight="1">
      <c r="B134" s="28"/>
      <c r="L134" s="28"/>
    </row>
    <row r="135" spans="2:65" s="1" customFormat="1" ht="25.65" customHeight="1">
      <c r="B135" s="28"/>
      <c r="C135" s="23" t="s">
        <v>22</v>
      </c>
      <c r="F135" s="21" t="str">
        <f>E15</f>
        <v>Nitriansky samosprávny kraj</v>
      </c>
      <c r="I135" s="23" t="s">
        <v>28</v>
      </c>
      <c r="J135" s="26" t="str">
        <f>E21</f>
        <v>Ing.arch. Roland Hoferica</v>
      </c>
      <c r="L135" s="28"/>
    </row>
    <row r="136" spans="2:65" s="1" customFormat="1" ht="15.15" customHeight="1">
      <c r="B136" s="28"/>
      <c r="C136" s="23" t="s">
        <v>26</v>
      </c>
      <c r="F136" s="21" t="str">
        <f>IF(E18="","",E18)</f>
        <v>Vyplň údaj</v>
      </c>
      <c r="I136" s="23" t="s">
        <v>31</v>
      </c>
      <c r="J136" s="26">
        <f>E24</f>
        <v>0</v>
      </c>
      <c r="L136" s="28"/>
    </row>
    <row r="137" spans="2:65" s="1" customFormat="1" ht="10.35" customHeight="1">
      <c r="B137" s="28"/>
      <c r="L137" s="28"/>
    </row>
    <row r="138" spans="2:65" s="10" customFormat="1" ht="29.25" customHeight="1">
      <c r="B138" s="118"/>
      <c r="C138" s="119" t="s">
        <v>135</v>
      </c>
      <c r="D138" s="120" t="s">
        <v>58</v>
      </c>
      <c r="E138" s="120" t="s">
        <v>54</v>
      </c>
      <c r="F138" s="120" t="s">
        <v>55</v>
      </c>
      <c r="G138" s="120" t="s">
        <v>136</v>
      </c>
      <c r="H138" s="120" t="s">
        <v>137</v>
      </c>
      <c r="I138" s="120" t="s">
        <v>138</v>
      </c>
      <c r="J138" s="121" t="s">
        <v>108</v>
      </c>
      <c r="K138" s="122" t="s">
        <v>139</v>
      </c>
      <c r="L138" s="118"/>
      <c r="M138" s="58" t="s">
        <v>1</v>
      </c>
      <c r="N138" s="59" t="s">
        <v>37</v>
      </c>
      <c r="O138" s="59" t="s">
        <v>140</v>
      </c>
      <c r="P138" s="59" t="s">
        <v>141</v>
      </c>
      <c r="Q138" s="59" t="s">
        <v>142</v>
      </c>
      <c r="R138" s="59" t="s">
        <v>143</v>
      </c>
      <c r="S138" s="59" t="s">
        <v>144</v>
      </c>
      <c r="T138" s="60" t="s">
        <v>145</v>
      </c>
    </row>
    <row r="139" spans="2:65" s="1" customFormat="1" ht="22.8" customHeight="1">
      <c r="B139" s="28"/>
      <c r="C139" s="63" t="s">
        <v>109</v>
      </c>
      <c r="J139" s="123">
        <f>BK139</f>
        <v>0</v>
      </c>
      <c r="L139" s="28"/>
      <c r="M139" s="61"/>
      <c r="N139" s="52"/>
      <c r="O139" s="52"/>
      <c r="P139" s="124">
        <f>P140+P219+P302+P359</f>
        <v>0</v>
      </c>
      <c r="Q139" s="52"/>
      <c r="R139" s="124">
        <f>R140+R219+R302+R359</f>
        <v>0.1081314696</v>
      </c>
      <c r="S139" s="52"/>
      <c r="T139" s="125">
        <f>T140+T219+T302+T359</f>
        <v>0</v>
      </c>
      <c r="AT139" s="13" t="s">
        <v>72</v>
      </c>
      <c r="AU139" s="13" t="s">
        <v>110</v>
      </c>
      <c r="BK139" s="126">
        <f>BK140+BK219+BK302+BK359</f>
        <v>0</v>
      </c>
    </row>
    <row r="140" spans="2:65" s="11" customFormat="1" ht="25.95" customHeight="1">
      <c r="B140" s="127"/>
      <c r="D140" s="128" t="s">
        <v>72</v>
      </c>
      <c r="E140" s="129" t="s">
        <v>146</v>
      </c>
      <c r="F140" s="129" t="s">
        <v>147</v>
      </c>
      <c r="I140" s="130"/>
      <c r="J140" s="131">
        <f>BK140</f>
        <v>0</v>
      </c>
      <c r="L140" s="127"/>
      <c r="M140" s="132"/>
      <c r="P140" s="133">
        <f>P141+P154+P156+P161+P184+P217</f>
        <v>0</v>
      </c>
      <c r="R140" s="133">
        <f>R141+R154+R156+R161+R184+R217</f>
        <v>0</v>
      </c>
      <c r="T140" s="134">
        <f>T141+T154+T156+T161+T184+T217</f>
        <v>0</v>
      </c>
      <c r="AR140" s="128" t="s">
        <v>81</v>
      </c>
      <c r="AT140" s="135" t="s">
        <v>72</v>
      </c>
      <c r="AU140" s="135" t="s">
        <v>73</v>
      </c>
      <c r="AY140" s="128" t="s">
        <v>148</v>
      </c>
      <c r="BK140" s="136">
        <f>BK141+BK154+BK156+BK161+BK184+BK217</f>
        <v>0</v>
      </c>
    </row>
    <row r="141" spans="2:65" s="11" customFormat="1" ht="22.8" customHeight="1">
      <c r="B141" s="127"/>
      <c r="D141" s="128" t="s">
        <v>72</v>
      </c>
      <c r="E141" s="137" t="s">
        <v>81</v>
      </c>
      <c r="F141" s="137" t="s">
        <v>149</v>
      </c>
      <c r="I141" s="130"/>
      <c r="J141" s="138">
        <f>BK141</f>
        <v>0</v>
      </c>
      <c r="L141" s="127"/>
      <c r="M141" s="132"/>
      <c r="P141" s="133">
        <f>SUM(P142:P153)</f>
        <v>0</v>
      </c>
      <c r="R141" s="133">
        <f>SUM(R142:R153)</f>
        <v>0</v>
      </c>
      <c r="T141" s="134">
        <f>SUM(T142:T153)</f>
        <v>0</v>
      </c>
      <c r="AR141" s="128" t="s">
        <v>81</v>
      </c>
      <c r="AT141" s="135" t="s">
        <v>72</v>
      </c>
      <c r="AU141" s="135" t="s">
        <v>81</v>
      </c>
      <c r="AY141" s="128" t="s">
        <v>148</v>
      </c>
      <c r="BK141" s="136">
        <f>SUM(BK142:BK153)</f>
        <v>0</v>
      </c>
    </row>
    <row r="142" spans="2:65" s="1" customFormat="1" ht="24.15" customHeight="1">
      <c r="B142" s="139"/>
      <c r="C142" s="140" t="s">
        <v>81</v>
      </c>
      <c r="D142" s="140" t="s">
        <v>150</v>
      </c>
      <c r="E142" s="141" t="s">
        <v>151</v>
      </c>
      <c r="F142" s="142" t="s">
        <v>152</v>
      </c>
      <c r="G142" s="143" t="s">
        <v>153</v>
      </c>
      <c r="H142" s="144">
        <v>20</v>
      </c>
      <c r="I142" s="145"/>
      <c r="J142" s="146">
        <f t="shared" ref="J142:J153" si="0">ROUND(I142*H142,2)</f>
        <v>0</v>
      </c>
      <c r="K142" s="147"/>
      <c r="L142" s="28"/>
      <c r="M142" s="148" t="s">
        <v>1</v>
      </c>
      <c r="N142" s="149" t="s">
        <v>39</v>
      </c>
      <c r="P142" s="150">
        <f t="shared" ref="P142:P153" si="1">O142*H142</f>
        <v>0</v>
      </c>
      <c r="Q142" s="150">
        <v>0</v>
      </c>
      <c r="R142" s="150">
        <f t="shared" ref="R142:R153" si="2">Q142*H142</f>
        <v>0</v>
      </c>
      <c r="S142" s="150">
        <v>0</v>
      </c>
      <c r="T142" s="151">
        <f t="shared" ref="T142:T153" si="3">S142*H142</f>
        <v>0</v>
      </c>
      <c r="AR142" s="152" t="s">
        <v>154</v>
      </c>
      <c r="AT142" s="152" t="s">
        <v>150</v>
      </c>
      <c r="AU142" s="152" t="s">
        <v>95</v>
      </c>
      <c r="AY142" s="13" t="s">
        <v>148</v>
      </c>
      <c r="BE142" s="153">
        <f t="shared" ref="BE142:BE153" si="4">IF(N142="základná",J142,0)</f>
        <v>0</v>
      </c>
      <c r="BF142" s="153">
        <f t="shared" ref="BF142:BF153" si="5">IF(N142="znížená",J142,0)</f>
        <v>0</v>
      </c>
      <c r="BG142" s="153">
        <f t="shared" ref="BG142:BG153" si="6">IF(N142="zákl. prenesená",J142,0)</f>
        <v>0</v>
      </c>
      <c r="BH142" s="153">
        <f t="shared" ref="BH142:BH153" si="7">IF(N142="zníž. prenesená",J142,0)</f>
        <v>0</v>
      </c>
      <c r="BI142" s="153">
        <f t="shared" ref="BI142:BI153" si="8">IF(N142="nulová",J142,0)</f>
        <v>0</v>
      </c>
      <c r="BJ142" s="13" t="s">
        <v>95</v>
      </c>
      <c r="BK142" s="153">
        <f t="shared" ref="BK142:BK153" si="9">ROUND(I142*H142,2)</f>
        <v>0</v>
      </c>
      <c r="BL142" s="13" t="s">
        <v>154</v>
      </c>
      <c r="BM142" s="152" t="s">
        <v>95</v>
      </c>
    </row>
    <row r="143" spans="2:65" s="1" customFormat="1" ht="24.15" customHeight="1">
      <c r="B143" s="139"/>
      <c r="C143" s="140" t="s">
        <v>95</v>
      </c>
      <c r="D143" s="140" t="s">
        <v>150</v>
      </c>
      <c r="E143" s="141" t="s">
        <v>155</v>
      </c>
      <c r="F143" s="142" t="s">
        <v>156</v>
      </c>
      <c r="G143" s="143" t="s">
        <v>153</v>
      </c>
      <c r="H143" s="144">
        <v>34.479999999999997</v>
      </c>
      <c r="I143" s="145"/>
      <c r="J143" s="146">
        <f t="shared" si="0"/>
        <v>0</v>
      </c>
      <c r="K143" s="147"/>
      <c r="L143" s="28"/>
      <c r="M143" s="148" t="s">
        <v>1</v>
      </c>
      <c r="N143" s="149" t="s">
        <v>39</v>
      </c>
      <c r="P143" s="150">
        <f t="shared" si="1"/>
        <v>0</v>
      </c>
      <c r="Q143" s="150">
        <v>0</v>
      </c>
      <c r="R143" s="150">
        <f t="shared" si="2"/>
        <v>0</v>
      </c>
      <c r="S143" s="150">
        <v>0</v>
      </c>
      <c r="T143" s="151">
        <f t="shared" si="3"/>
        <v>0</v>
      </c>
      <c r="AR143" s="152" t="s">
        <v>154</v>
      </c>
      <c r="AT143" s="152" t="s">
        <v>150</v>
      </c>
      <c r="AU143" s="152" t="s">
        <v>95</v>
      </c>
      <c r="AY143" s="13" t="s">
        <v>148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95</v>
      </c>
      <c r="BK143" s="153">
        <f t="shared" si="9"/>
        <v>0</v>
      </c>
      <c r="BL143" s="13" t="s">
        <v>154</v>
      </c>
      <c r="BM143" s="152" t="s">
        <v>154</v>
      </c>
    </row>
    <row r="144" spans="2:65" s="1" customFormat="1" ht="33" customHeight="1">
      <c r="B144" s="139"/>
      <c r="C144" s="140" t="s">
        <v>157</v>
      </c>
      <c r="D144" s="140" t="s">
        <v>150</v>
      </c>
      <c r="E144" s="141" t="s">
        <v>158</v>
      </c>
      <c r="F144" s="142" t="s">
        <v>159</v>
      </c>
      <c r="G144" s="143" t="s">
        <v>153</v>
      </c>
      <c r="H144" s="144">
        <v>34.479999999999997</v>
      </c>
      <c r="I144" s="145"/>
      <c r="J144" s="146">
        <f t="shared" si="0"/>
        <v>0</v>
      </c>
      <c r="K144" s="147"/>
      <c r="L144" s="28"/>
      <c r="M144" s="148" t="s">
        <v>1</v>
      </c>
      <c r="N144" s="149" t="s">
        <v>39</v>
      </c>
      <c r="P144" s="150">
        <f t="shared" si="1"/>
        <v>0</v>
      </c>
      <c r="Q144" s="150">
        <v>0</v>
      </c>
      <c r="R144" s="150">
        <f t="shared" si="2"/>
        <v>0</v>
      </c>
      <c r="S144" s="150">
        <v>0</v>
      </c>
      <c r="T144" s="151">
        <f t="shared" si="3"/>
        <v>0</v>
      </c>
      <c r="AR144" s="152" t="s">
        <v>154</v>
      </c>
      <c r="AT144" s="152" t="s">
        <v>150</v>
      </c>
      <c r="AU144" s="152" t="s">
        <v>95</v>
      </c>
      <c r="AY144" s="13" t="s">
        <v>148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95</v>
      </c>
      <c r="BK144" s="153">
        <f t="shared" si="9"/>
        <v>0</v>
      </c>
      <c r="BL144" s="13" t="s">
        <v>154</v>
      </c>
      <c r="BM144" s="152" t="s">
        <v>160</v>
      </c>
    </row>
    <row r="145" spans="2:65" s="1" customFormat="1" ht="33" customHeight="1">
      <c r="B145" s="139"/>
      <c r="C145" s="140" t="s">
        <v>154</v>
      </c>
      <c r="D145" s="140" t="s">
        <v>150</v>
      </c>
      <c r="E145" s="141" t="s">
        <v>161</v>
      </c>
      <c r="F145" s="142" t="s">
        <v>162</v>
      </c>
      <c r="G145" s="143" t="s">
        <v>153</v>
      </c>
      <c r="H145" s="144">
        <v>34.479999999999997</v>
      </c>
      <c r="I145" s="145"/>
      <c r="J145" s="146">
        <f t="shared" si="0"/>
        <v>0</v>
      </c>
      <c r="K145" s="147"/>
      <c r="L145" s="28"/>
      <c r="M145" s="148" t="s">
        <v>1</v>
      </c>
      <c r="N145" s="149" t="s">
        <v>39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154</v>
      </c>
      <c r="AT145" s="152" t="s">
        <v>150</v>
      </c>
      <c r="AU145" s="152" t="s">
        <v>95</v>
      </c>
      <c r="AY145" s="13" t="s">
        <v>148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95</v>
      </c>
      <c r="BK145" s="153">
        <f t="shared" si="9"/>
        <v>0</v>
      </c>
      <c r="BL145" s="13" t="s">
        <v>154</v>
      </c>
      <c r="BM145" s="152" t="s">
        <v>163</v>
      </c>
    </row>
    <row r="146" spans="2:65" s="1" customFormat="1" ht="37.799999999999997" customHeight="1">
      <c r="B146" s="139"/>
      <c r="C146" s="140" t="s">
        <v>164</v>
      </c>
      <c r="D146" s="140" t="s">
        <v>150</v>
      </c>
      <c r="E146" s="141" t="s">
        <v>165</v>
      </c>
      <c r="F146" s="142" t="s">
        <v>166</v>
      </c>
      <c r="G146" s="143" t="s">
        <v>167</v>
      </c>
      <c r="H146" s="144">
        <v>20.687999999999999</v>
      </c>
      <c r="I146" s="145"/>
      <c r="J146" s="146">
        <f t="shared" si="0"/>
        <v>0</v>
      </c>
      <c r="K146" s="147"/>
      <c r="L146" s="28"/>
      <c r="M146" s="148" t="s">
        <v>1</v>
      </c>
      <c r="N146" s="149" t="s">
        <v>39</v>
      </c>
      <c r="P146" s="150">
        <f t="shared" si="1"/>
        <v>0</v>
      </c>
      <c r="Q146" s="150">
        <v>0</v>
      </c>
      <c r="R146" s="150">
        <f t="shared" si="2"/>
        <v>0</v>
      </c>
      <c r="S146" s="150">
        <v>0</v>
      </c>
      <c r="T146" s="151">
        <f t="shared" si="3"/>
        <v>0</v>
      </c>
      <c r="AR146" s="152" t="s">
        <v>154</v>
      </c>
      <c r="AT146" s="152" t="s">
        <v>150</v>
      </c>
      <c r="AU146" s="152" t="s">
        <v>95</v>
      </c>
      <c r="AY146" s="13" t="s">
        <v>148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95</v>
      </c>
      <c r="BK146" s="153">
        <f t="shared" si="9"/>
        <v>0</v>
      </c>
      <c r="BL146" s="13" t="s">
        <v>154</v>
      </c>
      <c r="BM146" s="152" t="s">
        <v>168</v>
      </c>
    </row>
    <row r="147" spans="2:65" s="1" customFormat="1" ht="24.15" customHeight="1">
      <c r="B147" s="139"/>
      <c r="C147" s="140" t="s">
        <v>160</v>
      </c>
      <c r="D147" s="140" t="s">
        <v>150</v>
      </c>
      <c r="E147" s="141" t="s">
        <v>169</v>
      </c>
      <c r="F147" s="142" t="s">
        <v>170</v>
      </c>
      <c r="G147" s="143" t="s">
        <v>167</v>
      </c>
      <c r="H147" s="144">
        <v>20.687999999999999</v>
      </c>
      <c r="I147" s="145"/>
      <c r="J147" s="146">
        <f t="shared" si="0"/>
        <v>0</v>
      </c>
      <c r="K147" s="147"/>
      <c r="L147" s="28"/>
      <c r="M147" s="148" t="s">
        <v>1</v>
      </c>
      <c r="N147" s="149" t="s">
        <v>39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154</v>
      </c>
      <c r="AT147" s="152" t="s">
        <v>150</v>
      </c>
      <c r="AU147" s="152" t="s">
        <v>95</v>
      </c>
      <c r="AY147" s="13" t="s">
        <v>148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95</v>
      </c>
      <c r="BK147" s="153">
        <f t="shared" si="9"/>
        <v>0</v>
      </c>
      <c r="BL147" s="13" t="s">
        <v>154</v>
      </c>
      <c r="BM147" s="152" t="s">
        <v>171</v>
      </c>
    </row>
    <row r="148" spans="2:65" s="1" customFormat="1" ht="24.15" customHeight="1">
      <c r="B148" s="139"/>
      <c r="C148" s="140" t="s">
        <v>172</v>
      </c>
      <c r="D148" s="140" t="s">
        <v>150</v>
      </c>
      <c r="E148" s="141" t="s">
        <v>173</v>
      </c>
      <c r="F148" s="142" t="s">
        <v>174</v>
      </c>
      <c r="G148" s="143" t="s">
        <v>167</v>
      </c>
      <c r="H148" s="144">
        <v>6.2060000000000004</v>
      </c>
      <c r="I148" s="145"/>
      <c r="J148" s="146">
        <f t="shared" si="0"/>
        <v>0</v>
      </c>
      <c r="K148" s="147"/>
      <c r="L148" s="28"/>
      <c r="M148" s="148" t="s">
        <v>1</v>
      </c>
      <c r="N148" s="149" t="s">
        <v>39</v>
      </c>
      <c r="P148" s="150">
        <f t="shared" si="1"/>
        <v>0</v>
      </c>
      <c r="Q148" s="150">
        <v>0</v>
      </c>
      <c r="R148" s="150">
        <f t="shared" si="2"/>
        <v>0</v>
      </c>
      <c r="S148" s="150">
        <v>0</v>
      </c>
      <c r="T148" s="151">
        <f t="shared" si="3"/>
        <v>0</v>
      </c>
      <c r="AR148" s="152" t="s">
        <v>154</v>
      </c>
      <c r="AT148" s="152" t="s">
        <v>150</v>
      </c>
      <c r="AU148" s="152" t="s">
        <v>95</v>
      </c>
      <c r="AY148" s="13" t="s">
        <v>148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95</v>
      </c>
      <c r="BK148" s="153">
        <f t="shared" si="9"/>
        <v>0</v>
      </c>
      <c r="BL148" s="13" t="s">
        <v>154</v>
      </c>
      <c r="BM148" s="152" t="s">
        <v>175</v>
      </c>
    </row>
    <row r="149" spans="2:65" s="1" customFormat="1" ht="33" customHeight="1">
      <c r="B149" s="139"/>
      <c r="C149" s="140" t="s">
        <v>163</v>
      </c>
      <c r="D149" s="140" t="s">
        <v>150</v>
      </c>
      <c r="E149" s="141" t="s">
        <v>176</v>
      </c>
      <c r="F149" s="142" t="s">
        <v>177</v>
      </c>
      <c r="G149" s="143" t="s">
        <v>167</v>
      </c>
      <c r="H149" s="144">
        <v>20.687999999999999</v>
      </c>
      <c r="I149" s="145"/>
      <c r="J149" s="146">
        <f t="shared" si="0"/>
        <v>0</v>
      </c>
      <c r="K149" s="147"/>
      <c r="L149" s="28"/>
      <c r="M149" s="148" t="s">
        <v>1</v>
      </c>
      <c r="N149" s="149" t="s">
        <v>39</v>
      </c>
      <c r="P149" s="150">
        <f t="shared" si="1"/>
        <v>0</v>
      </c>
      <c r="Q149" s="150">
        <v>0</v>
      </c>
      <c r="R149" s="150">
        <f t="shared" si="2"/>
        <v>0</v>
      </c>
      <c r="S149" s="150">
        <v>0</v>
      </c>
      <c r="T149" s="151">
        <f t="shared" si="3"/>
        <v>0</v>
      </c>
      <c r="AR149" s="152" t="s">
        <v>154</v>
      </c>
      <c r="AT149" s="152" t="s">
        <v>150</v>
      </c>
      <c r="AU149" s="152" t="s">
        <v>95</v>
      </c>
      <c r="AY149" s="13" t="s">
        <v>148</v>
      </c>
      <c r="BE149" s="153">
        <f t="shared" si="4"/>
        <v>0</v>
      </c>
      <c r="BF149" s="153">
        <f t="shared" si="5"/>
        <v>0</v>
      </c>
      <c r="BG149" s="153">
        <f t="shared" si="6"/>
        <v>0</v>
      </c>
      <c r="BH149" s="153">
        <f t="shared" si="7"/>
        <v>0</v>
      </c>
      <c r="BI149" s="153">
        <f t="shared" si="8"/>
        <v>0</v>
      </c>
      <c r="BJ149" s="13" t="s">
        <v>95</v>
      </c>
      <c r="BK149" s="153">
        <f t="shared" si="9"/>
        <v>0</v>
      </c>
      <c r="BL149" s="13" t="s">
        <v>154</v>
      </c>
      <c r="BM149" s="152" t="s">
        <v>178</v>
      </c>
    </row>
    <row r="150" spans="2:65" s="1" customFormat="1" ht="16.5" customHeight="1">
      <c r="B150" s="139"/>
      <c r="C150" s="140" t="s">
        <v>179</v>
      </c>
      <c r="D150" s="140" t="s">
        <v>150</v>
      </c>
      <c r="E150" s="141" t="s">
        <v>180</v>
      </c>
      <c r="F150" s="142" t="s">
        <v>181</v>
      </c>
      <c r="G150" s="143" t="s">
        <v>167</v>
      </c>
      <c r="H150" s="144">
        <v>20.687999999999999</v>
      </c>
      <c r="I150" s="145"/>
      <c r="J150" s="146">
        <f t="shared" si="0"/>
        <v>0</v>
      </c>
      <c r="K150" s="147"/>
      <c r="L150" s="28"/>
      <c r="M150" s="148" t="s">
        <v>1</v>
      </c>
      <c r="N150" s="149" t="s">
        <v>39</v>
      </c>
      <c r="P150" s="150">
        <f t="shared" si="1"/>
        <v>0</v>
      </c>
      <c r="Q150" s="150">
        <v>0</v>
      </c>
      <c r="R150" s="150">
        <f t="shared" si="2"/>
        <v>0</v>
      </c>
      <c r="S150" s="150">
        <v>0</v>
      </c>
      <c r="T150" s="151">
        <f t="shared" si="3"/>
        <v>0</v>
      </c>
      <c r="AR150" s="152" t="s">
        <v>154</v>
      </c>
      <c r="AT150" s="152" t="s">
        <v>150</v>
      </c>
      <c r="AU150" s="152" t="s">
        <v>95</v>
      </c>
      <c r="AY150" s="13" t="s">
        <v>148</v>
      </c>
      <c r="BE150" s="153">
        <f t="shared" si="4"/>
        <v>0</v>
      </c>
      <c r="BF150" s="153">
        <f t="shared" si="5"/>
        <v>0</v>
      </c>
      <c r="BG150" s="153">
        <f t="shared" si="6"/>
        <v>0</v>
      </c>
      <c r="BH150" s="153">
        <f t="shared" si="7"/>
        <v>0</v>
      </c>
      <c r="BI150" s="153">
        <f t="shared" si="8"/>
        <v>0</v>
      </c>
      <c r="BJ150" s="13" t="s">
        <v>95</v>
      </c>
      <c r="BK150" s="153">
        <f t="shared" si="9"/>
        <v>0</v>
      </c>
      <c r="BL150" s="13" t="s">
        <v>154</v>
      </c>
      <c r="BM150" s="152" t="s">
        <v>182</v>
      </c>
    </row>
    <row r="151" spans="2:65" s="1" customFormat="1" ht="24.15" customHeight="1">
      <c r="B151" s="139"/>
      <c r="C151" s="140" t="s">
        <v>168</v>
      </c>
      <c r="D151" s="140" t="s">
        <v>150</v>
      </c>
      <c r="E151" s="141" t="s">
        <v>183</v>
      </c>
      <c r="F151" s="142" t="s">
        <v>184</v>
      </c>
      <c r="G151" s="143" t="s">
        <v>185</v>
      </c>
      <c r="H151" s="144">
        <v>20.687999999999999</v>
      </c>
      <c r="I151" s="145"/>
      <c r="J151" s="146">
        <f t="shared" si="0"/>
        <v>0</v>
      </c>
      <c r="K151" s="147"/>
      <c r="L151" s="28"/>
      <c r="M151" s="148" t="s">
        <v>1</v>
      </c>
      <c r="N151" s="149" t="s">
        <v>39</v>
      </c>
      <c r="P151" s="150">
        <f t="shared" si="1"/>
        <v>0</v>
      </c>
      <c r="Q151" s="150">
        <v>0</v>
      </c>
      <c r="R151" s="150">
        <f t="shared" si="2"/>
        <v>0</v>
      </c>
      <c r="S151" s="150">
        <v>0</v>
      </c>
      <c r="T151" s="151">
        <f t="shared" si="3"/>
        <v>0</v>
      </c>
      <c r="AR151" s="152" t="s">
        <v>154</v>
      </c>
      <c r="AT151" s="152" t="s">
        <v>150</v>
      </c>
      <c r="AU151" s="152" t="s">
        <v>95</v>
      </c>
      <c r="AY151" s="13" t="s">
        <v>148</v>
      </c>
      <c r="BE151" s="153">
        <f t="shared" si="4"/>
        <v>0</v>
      </c>
      <c r="BF151" s="153">
        <f t="shared" si="5"/>
        <v>0</v>
      </c>
      <c r="BG151" s="153">
        <f t="shared" si="6"/>
        <v>0</v>
      </c>
      <c r="BH151" s="153">
        <f t="shared" si="7"/>
        <v>0</v>
      </c>
      <c r="BI151" s="153">
        <f t="shared" si="8"/>
        <v>0</v>
      </c>
      <c r="BJ151" s="13" t="s">
        <v>95</v>
      </c>
      <c r="BK151" s="153">
        <f t="shared" si="9"/>
        <v>0</v>
      </c>
      <c r="BL151" s="13" t="s">
        <v>154</v>
      </c>
      <c r="BM151" s="152" t="s">
        <v>186</v>
      </c>
    </row>
    <row r="152" spans="2:65" s="1" customFormat="1" ht="24.15" customHeight="1">
      <c r="B152" s="139"/>
      <c r="C152" s="140" t="s">
        <v>187</v>
      </c>
      <c r="D152" s="140" t="s">
        <v>150</v>
      </c>
      <c r="E152" s="141" t="s">
        <v>188</v>
      </c>
      <c r="F152" s="142" t="s">
        <v>189</v>
      </c>
      <c r="G152" s="143" t="s">
        <v>167</v>
      </c>
      <c r="H152" s="144">
        <v>20.687999999999999</v>
      </c>
      <c r="I152" s="145"/>
      <c r="J152" s="146">
        <f t="shared" si="0"/>
        <v>0</v>
      </c>
      <c r="K152" s="147"/>
      <c r="L152" s="28"/>
      <c r="M152" s="148" t="s">
        <v>1</v>
      </c>
      <c r="N152" s="149" t="s">
        <v>39</v>
      </c>
      <c r="P152" s="150">
        <f t="shared" si="1"/>
        <v>0</v>
      </c>
      <c r="Q152" s="150">
        <v>0</v>
      </c>
      <c r="R152" s="150">
        <f t="shared" si="2"/>
        <v>0</v>
      </c>
      <c r="S152" s="150">
        <v>0</v>
      </c>
      <c r="T152" s="151">
        <f t="shared" si="3"/>
        <v>0</v>
      </c>
      <c r="AR152" s="152" t="s">
        <v>154</v>
      </c>
      <c r="AT152" s="152" t="s">
        <v>150</v>
      </c>
      <c r="AU152" s="152" t="s">
        <v>95</v>
      </c>
      <c r="AY152" s="13" t="s">
        <v>148</v>
      </c>
      <c r="BE152" s="153">
        <f t="shared" si="4"/>
        <v>0</v>
      </c>
      <c r="BF152" s="153">
        <f t="shared" si="5"/>
        <v>0</v>
      </c>
      <c r="BG152" s="153">
        <f t="shared" si="6"/>
        <v>0</v>
      </c>
      <c r="BH152" s="153">
        <f t="shared" si="7"/>
        <v>0</v>
      </c>
      <c r="BI152" s="153">
        <f t="shared" si="8"/>
        <v>0</v>
      </c>
      <c r="BJ152" s="13" t="s">
        <v>95</v>
      </c>
      <c r="BK152" s="153">
        <f t="shared" si="9"/>
        <v>0</v>
      </c>
      <c r="BL152" s="13" t="s">
        <v>154</v>
      </c>
      <c r="BM152" s="152" t="s">
        <v>190</v>
      </c>
    </row>
    <row r="153" spans="2:65" s="1" customFormat="1" ht="16.5" customHeight="1">
      <c r="B153" s="139"/>
      <c r="C153" s="154" t="s">
        <v>171</v>
      </c>
      <c r="D153" s="154" t="s">
        <v>191</v>
      </c>
      <c r="E153" s="155" t="s">
        <v>192</v>
      </c>
      <c r="F153" s="156" t="s">
        <v>193</v>
      </c>
      <c r="G153" s="157" t="s">
        <v>185</v>
      </c>
      <c r="H153" s="158">
        <v>39.1</v>
      </c>
      <c r="I153" s="159"/>
      <c r="J153" s="160">
        <f t="shared" si="0"/>
        <v>0</v>
      </c>
      <c r="K153" s="161"/>
      <c r="L153" s="162"/>
      <c r="M153" s="163" t="s">
        <v>1</v>
      </c>
      <c r="N153" s="164" t="s">
        <v>39</v>
      </c>
      <c r="P153" s="150">
        <f t="shared" si="1"/>
        <v>0</v>
      </c>
      <c r="Q153" s="150">
        <v>0</v>
      </c>
      <c r="R153" s="150">
        <f t="shared" si="2"/>
        <v>0</v>
      </c>
      <c r="S153" s="150">
        <v>0</v>
      </c>
      <c r="T153" s="151">
        <f t="shared" si="3"/>
        <v>0</v>
      </c>
      <c r="AR153" s="152" t="s">
        <v>163</v>
      </c>
      <c r="AT153" s="152" t="s">
        <v>191</v>
      </c>
      <c r="AU153" s="152" t="s">
        <v>95</v>
      </c>
      <c r="AY153" s="13" t="s">
        <v>148</v>
      </c>
      <c r="BE153" s="153">
        <f t="shared" si="4"/>
        <v>0</v>
      </c>
      <c r="BF153" s="153">
        <f t="shared" si="5"/>
        <v>0</v>
      </c>
      <c r="BG153" s="153">
        <f t="shared" si="6"/>
        <v>0</v>
      </c>
      <c r="BH153" s="153">
        <f t="shared" si="7"/>
        <v>0</v>
      </c>
      <c r="BI153" s="153">
        <f t="shared" si="8"/>
        <v>0</v>
      </c>
      <c r="BJ153" s="13" t="s">
        <v>95</v>
      </c>
      <c r="BK153" s="153">
        <f t="shared" si="9"/>
        <v>0</v>
      </c>
      <c r="BL153" s="13" t="s">
        <v>154</v>
      </c>
      <c r="BM153" s="152" t="s">
        <v>194</v>
      </c>
    </row>
    <row r="154" spans="2:65" s="11" customFormat="1" ht="22.8" customHeight="1">
      <c r="B154" s="127"/>
      <c r="D154" s="128" t="s">
        <v>72</v>
      </c>
      <c r="E154" s="137" t="s">
        <v>157</v>
      </c>
      <c r="F154" s="137" t="s">
        <v>195</v>
      </c>
      <c r="I154" s="130"/>
      <c r="J154" s="138">
        <f>BK154</f>
        <v>0</v>
      </c>
      <c r="L154" s="127"/>
      <c r="M154" s="132"/>
      <c r="P154" s="133">
        <f>P155</f>
        <v>0</v>
      </c>
      <c r="R154" s="133">
        <f>R155</f>
        <v>0</v>
      </c>
      <c r="T154" s="134">
        <f>T155</f>
        <v>0</v>
      </c>
      <c r="AR154" s="128" t="s">
        <v>81</v>
      </c>
      <c r="AT154" s="135" t="s">
        <v>72</v>
      </c>
      <c r="AU154" s="135" t="s">
        <v>81</v>
      </c>
      <c r="AY154" s="128" t="s">
        <v>148</v>
      </c>
      <c r="BK154" s="136">
        <f>BK155</f>
        <v>0</v>
      </c>
    </row>
    <row r="155" spans="2:65" s="1" customFormat="1" ht="37.799999999999997" customHeight="1">
      <c r="B155" s="139"/>
      <c r="C155" s="140" t="s">
        <v>196</v>
      </c>
      <c r="D155" s="140" t="s">
        <v>150</v>
      </c>
      <c r="E155" s="141" t="s">
        <v>197</v>
      </c>
      <c r="F155" s="142" t="s">
        <v>198</v>
      </c>
      <c r="G155" s="143" t="s">
        <v>199</v>
      </c>
      <c r="H155" s="144">
        <v>281.69</v>
      </c>
      <c r="I155" s="145"/>
      <c r="J155" s="146">
        <f>ROUND(I155*H155,2)</f>
        <v>0</v>
      </c>
      <c r="K155" s="147"/>
      <c r="L155" s="28"/>
      <c r="M155" s="148" t="s">
        <v>1</v>
      </c>
      <c r="N155" s="149" t="s">
        <v>39</v>
      </c>
      <c r="P155" s="150">
        <f>O155*H155</f>
        <v>0</v>
      </c>
      <c r="Q155" s="150">
        <v>0</v>
      </c>
      <c r="R155" s="150">
        <f>Q155*H155</f>
        <v>0</v>
      </c>
      <c r="S155" s="150">
        <v>0</v>
      </c>
      <c r="T155" s="151">
        <f>S155*H155</f>
        <v>0</v>
      </c>
      <c r="AR155" s="152" t="s">
        <v>154</v>
      </c>
      <c r="AT155" s="152" t="s">
        <v>150</v>
      </c>
      <c r="AU155" s="152" t="s">
        <v>95</v>
      </c>
      <c r="AY155" s="13" t="s">
        <v>148</v>
      </c>
      <c r="BE155" s="153">
        <f>IF(N155="základná",J155,0)</f>
        <v>0</v>
      </c>
      <c r="BF155" s="153">
        <f>IF(N155="znížená",J155,0)</f>
        <v>0</v>
      </c>
      <c r="BG155" s="153">
        <f>IF(N155="zákl. prenesená",J155,0)</f>
        <v>0</v>
      </c>
      <c r="BH155" s="153">
        <f>IF(N155="zníž. prenesená",J155,0)</f>
        <v>0</v>
      </c>
      <c r="BI155" s="153">
        <f>IF(N155="nulová",J155,0)</f>
        <v>0</v>
      </c>
      <c r="BJ155" s="13" t="s">
        <v>95</v>
      </c>
      <c r="BK155" s="153">
        <f>ROUND(I155*H155,2)</f>
        <v>0</v>
      </c>
      <c r="BL155" s="13" t="s">
        <v>154</v>
      </c>
      <c r="BM155" s="152" t="s">
        <v>200</v>
      </c>
    </row>
    <row r="156" spans="2:65" s="11" customFormat="1" ht="22.8" customHeight="1">
      <c r="B156" s="127"/>
      <c r="D156" s="128" t="s">
        <v>72</v>
      </c>
      <c r="E156" s="137" t="s">
        <v>164</v>
      </c>
      <c r="F156" s="137" t="s">
        <v>201</v>
      </c>
      <c r="I156" s="130"/>
      <c r="J156" s="138">
        <f>BK156</f>
        <v>0</v>
      </c>
      <c r="L156" s="127"/>
      <c r="M156" s="132"/>
      <c r="P156" s="133">
        <f>SUM(P157:P160)</f>
        <v>0</v>
      </c>
      <c r="R156" s="133">
        <f>SUM(R157:R160)</f>
        <v>0</v>
      </c>
      <c r="T156" s="134">
        <f>SUM(T157:T160)</f>
        <v>0</v>
      </c>
      <c r="AR156" s="128" t="s">
        <v>81</v>
      </c>
      <c r="AT156" s="135" t="s">
        <v>72</v>
      </c>
      <c r="AU156" s="135" t="s">
        <v>81</v>
      </c>
      <c r="AY156" s="128" t="s">
        <v>148</v>
      </c>
      <c r="BK156" s="136">
        <f>SUM(BK157:BK160)</f>
        <v>0</v>
      </c>
    </row>
    <row r="157" spans="2:65" s="1" customFormat="1" ht="24.15" customHeight="1">
      <c r="B157" s="139"/>
      <c r="C157" s="140" t="s">
        <v>175</v>
      </c>
      <c r="D157" s="140" t="s">
        <v>150</v>
      </c>
      <c r="E157" s="141" t="s">
        <v>202</v>
      </c>
      <c r="F157" s="142" t="s">
        <v>203</v>
      </c>
      <c r="G157" s="143" t="s">
        <v>153</v>
      </c>
      <c r="H157" s="144">
        <v>25.86</v>
      </c>
      <c r="I157" s="145"/>
      <c r="J157" s="146">
        <f>ROUND(I157*H157,2)</f>
        <v>0</v>
      </c>
      <c r="K157" s="147"/>
      <c r="L157" s="28"/>
      <c r="M157" s="148" t="s">
        <v>1</v>
      </c>
      <c r="N157" s="149" t="s">
        <v>39</v>
      </c>
      <c r="P157" s="150">
        <f>O157*H157</f>
        <v>0</v>
      </c>
      <c r="Q157" s="150">
        <v>0</v>
      </c>
      <c r="R157" s="150">
        <f>Q157*H157</f>
        <v>0</v>
      </c>
      <c r="S157" s="150">
        <v>0</v>
      </c>
      <c r="T157" s="151">
        <f>S157*H157</f>
        <v>0</v>
      </c>
      <c r="AR157" s="152" t="s">
        <v>154</v>
      </c>
      <c r="AT157" s="152" t="s">
        <v>150</v>
      </c>
      <c r="AU157" s="152" t="s">
        <v>95</v>
      </c>
      <c r="AY157" s="13" t="s">
        <v>148</v>
      </c>
      <c r="BE157" s="153">
        <f>IF(N157="základná",J157,0)</f>
        <v>0</v>
      </c>
      <c r="BF157" s="153">
        <f>IF(N157="znížená",J157,0)</f>
        <v>0</v>
      </c>
      <c r="BG157" s="153">
        <f>IF(N157="zákl. prenesená",J157,0)</f>
        <v>0</v>
      </c>
      <c r="BH157" s="153">
        <f>IF(N157="zníž. prenesená",J157,0)</f>
        <v>0</v>
      </c>
      <c r="BI157" s="153">
        <f>IF(N157="nulová",J157,0)</f>
        <v>0</v>
      </c>
      <c r="BJ157" s="13" t="s">
        <v>95</v>
      </c>
      <c r="BK157" s="153">
        <f>ROUND(I157*H157,2)</f>
        <v>0</v>
      </c>
      <c r="BL157" s="13" t="s">
        <v>154</v>
      </c>
      <c r="BM157" s="152" t="s">
        <v>204</v>
      </c>
    </row>
    <row r="158" spans="2:65" s="1" customFormat="1" ht="37.799999999999997" customHeight="1">
      <c r="B158" s="139"/>
      <c r="C158" s="140" t="s">
        <v>205</v>
      </c>
      <c r="D158" s="140" t="s">
        <v>150</v>
      </c>
      <c r="E158" s="141" t="s">
        <v>206</v>
      </c>
      <c r="F158" s="142" t="s">
        <v>207</v>
      </c>
      <c r="G158" s="143" t="s">
        <v>153</v>
      </c>
      <c r="H158" s="144">
        <v>25.86</v>
      </c>
      <c r="I158" s="145"/>
      <c r="J158" s="146">
        <f>ROUND(I158*H158,2)</f>
        <v>0</v>
      </c>
      <c r="K158" s="147"/>
      <c r="L158" s="28"/>
      <c r="M158" s="148" t="s">
        <v>1</v>
      </c>
      <c r="N158" s="149" t="s">
        <v>39</v>
      </c>
      <c r="P158" s="150">
        <f>O158*H158</f>
        <v>0</v>
      </c>
      <c r="Q158" s="150">
        <v>0</v>
      </c>
      <c r="R158" s="150">
        <f>Q158*H158</f>
        <v>0</v>
      </c>
      <c r="S158" s="150">
        <v>0</v>
      </c>
      <c r="T158" s="151">
        <f>S158*H158</f>
        <v>0</v>
      </c>
      <c r="AR158" s="152" t="s">
        <v>154</v>
      </c>
      <c r="AT158" s="152" t="s">
        <v>150</v>
      </c>
      <c r="AU158" s="152" t="s">
        <v>95</v>
      </c>
      <c r="AY158" s="13" t="s">
        <v>148</v>
      </c>
      <c r="BE158" s="153">
        <f>IF(N158="základná",J158,0)</f>
        <v>0</v>
      </c>
      <c r="BF158" s="153">
        <f>IF(N158="znížená",J158,0)</f>
        <v>0</v>
      </c>
      <c r="BG158" s="153">
        <f>IF(N158="zákl. prenesená",J158,0)</f>
        <v>0</v>
      </c>
      <c r="BH158" s="153">
        <f>IF(N158="zníž. prenesená",J158,0)</f>
        <v>0</v>
      </c>
      <c r="BI158" s="153">
        <f>IF(N158="nulová",J158,0)</f>
        <v>0</v>
      </c>
      <c r="BJ158" s="13" t="s">
        <v>95</v>
      </c>
      <c r="BK158" s="153">
        <f>ROUND(I158*H158,2)</f>
        <v>0</v>
      </c>
      <c r="BL158" s="13" t="s">
        <v>154</v>
      </c>
      <c r="BM158" s="152" t="s">
        <v>208</v>
      </c>
    </row>
    <row r="159" spans="2:65" s="1" customFormat="1" ht="37.799999999999997" customHeight="1">
      <c r="B159" s="139"/>
      <c r="C159" s="140" t="s">
        <v>178</v>
      </c>
      <c r="D159" s="140" t="s">
        <v>150</v>
      </c>
      <c r="E159" s="141" t="s">
        <v>209</v>
      </c>
      <c r="F159" s="142" t="s">
        <v>210</v>
      </c>
      <c r="G159" s="143" t="s">
        <v>153</v>
      </c>
      <c r="H159" s="144">
        <v>25.86</v>
      </c>
      <c r="I159" s="145"/>
      <c r="J159" s="146">
        <f>ROUND(I159*H159,2)</f>
        <v>0</v>
      </c>
      <c r="K159" s="147"/>
      <c r="L159" s="28"/>
      <c r="M159" s="148" t="s">
        <v>1</v>
      </c>
      <c r="N159" s="149" t="s">
        <v>39</v>
      </c>
      <c r="P159" s="150">
        <f>O159*H159</f>
        <v>0</v>
      </c>
      <c r="Q159" s="150">
        <v>0</v>
      </c>
      <c r="R159" s="150">
        <f>Q159*H159</f>
        <v>0</v>
      </c>
      <c r="S159" s="150">
        <v>0</v>
      </c>
      <c r="T159" s="151">
        <f>S159*H159</f>
        <v>0</v>
      </c>
      <c r="AR159" s="152" t="s">
        <v>154</v>
      </c>
      <c r="AT159" s="152" t="s">
        <v>150</v>
      </c>
      <c r="AU159" s="152" t="s">
        <v>95</v>
      </c>
      <c r="AY159" s="13" t="s">
        <v>148</v>
      </c>
      <c r="BE159" s="153">
        <f>IF(N159="základná",J159,0)</f>
        <v>0</v>
      </c>
      <c r="BF159" s="153">
        <f>IF(N159="znížená",J159,0)</f>
        <v>0</v>
      </c>
      <c r="BG159" s="153">
        <f>IF(N159="zákl. prenesená",J159,0)</f>
        <v>0</v>
      </c>
      <c r="BH159" s="153">
        <f>IF(N159="zníž. prenesená",J159,0)</f>
        <v>0</v>
      </c>
      <c r="BI159" s="153">
        <f>IF(N159="nulová",J159,0)</f>
        <v>0</v>
      </c>
      <c r="BJ159" s="13" t="s">
        <v>95</v>
      </c>
      <c r="BK159" s="153">
        <f>ROUND(I159*H159,2)</f>
        <v>0</v>
      </c>
      <c r="BL159" s="13" t="s">
        <v>154</v>
      </c>
      <c r="BM159" s="152" t="s">
        <v>211</v>
      </c>
    </row>
    <row r="160" spans="2:65" s="1" customFormat="1" ht="37.799999999999997" customHeight="1">
      <c r="B160" s="139"/>
      <c r="C160" s="140" t="s">
        <v>212</v>
      </c>
      <c r="D160" s="140" t="s">
        <v>150</v>
      </c>
      <c r="E160" s="141" t="s">
        <v>213</v>
      </c>
      <c r="F160" s="142" t="s">
        <v>214</v>
      </c>
      <c r="G160" s="143" t="s">
        <v>153</v>
      </c>
      <c r="H160" s="144">
        <v>34.479999999999997</v>
      </c>
      <c r="I160" s="145"/>
      <c r="J160" s="146">
        <f>ROUND(I160*H160,2)</f>
        <v>0</v>
      </c>
      <c r="K160" s="147"/>
      <c r="L160" s="28"/>
      <c r="M160" s="148" t="s">
        <v>1</v>
      </c>
      <c r="N160" s="149" t="s">
        <v>39</v>
      </c>
      <c r="P160" s="150">
        <f>O160*H160</f>
        <v>0</v>
      </c>
      <c r="Q160" s="150">
        <v>0</v>
      </c>
      <c r="R160" s="150">
        <f>Q160*H160</f>
        <v>0</v>
      </c>
      <c r="S160" s="150">
        <v>0</v>
      </c>
      <c r="T160" s="151">
        <f>S160*H160</f>
        <v>0</v>
      </c>
      <c r="AR160" s="152" t="s">
        <v>154</v>
      </c>
      <c r="AT160" s="152" t="s">
        <v>150</v>
      </c>
      <c r="AU160" s="152" t="s">
        <v>95</v>
      </c>
      <c r="AY160" s="13" t="s">
        <v>148</v>
      </c>
      <c r="BE160" s="153">
        <f>IF(N160="základná",J160,0)</f>
        <v>0</v>
      </c>
      <c r="BF160" s="153">
        <f>IF(N160="znížená",J160,0)</f>
        <v>0</v>
      </c>
      <c r="BG160" s="153">
        <f>IF(N160="zákl. prenesená",J160,0)</f>
        <v>0</v>
      </c>
      <c r="BH160" s="153">
        <f>IF(N160="zníž. prenesená",J160,0)</f>
        <v>0</v>
      </c>
      <c r="BI160" s="153">
        <f>IF(N160="nulová",J160,0)</f>
        <v>0</v>
      </c>
      <c r="BJ160" s="13" t="s">
        <v>95</v>
      </c>
      <c r="BK160" s="153">
        <f>ROUND(I160*H160,2)</f>
        <v>0</v>
      </c>
      <c r="BL160" s="13" t="s">
        <v>154</v>
      </c>
      <c r="BM160" s="152" t="s">
        <v>215</v>
      </c>
    </row>
    <row r="161" spans="2:65" s="11" customFormat="1" ht="22.8" customHeight="1">
      <c r="B161" s="127"/>
      <c r="D161" s="128" t="s">
        <v>72</v>
      </c>
      <c r="E161" s="137" t="s">
        <v>160</v>
      </c>
      <c r="F161" s="137" t="s">
        <v>216</v>
      </c>
      <c r="I161" s="130"/>
      <c r="J161" s="138">
        <f>BK161</f>
        <v>0</v>
      </c>
      <c r="L161" s="127"/>
      <c r="M161" s="132"/>
      <c r="P161" s="133">
        <f>SUM(P162:P183)</f>
        <v>0</v>
      </c>
      <c r="R161" s="133">
        <f>SUM(R162:R183)</f>
        <v>0</v>
      </c>
      <c r="T161" s="134">
        <f>SUM(T162:T183)</f>
        <v>0</v>
      </c>
      <c r="AR161" s="128" t="s">
        <v>81</v>
      </c>
      <c r="AT161" s="135" t="s">
        <v>72</v>
      </c>
      <c r="AU161" s="135" t="s">
        <v>81</v>
      </c>
      <c r="AY161" s="128" t="s">
        <v>148</v>
      </c>
      <c r="BK161" s="136">
        <f>SUM(BK162:BK183)</f>
        <v>0</v>
      </c>
    </row>
    <row r="162" spans="2:65" s="1" customFormat="1" ht="24.15" customHeight="1">
      <c r="B162" s="139"/>
      <c r="C162" s="140" t="s">
        <v>182</v>
      </c>
      <c r="D162" s="140" t="s">
        <v>150</v>
      </c>
      <c r="E162" s="141" t="s">
        <v>217</v>
      </c>
      <c r="F162" s="142" t="s">
        <v>218</v>
      </c>
      <c r="G162" s="143" t="s">
        <v>153</v>
      </c>
      <c r="H162" s="144">
        <v>187.97499999999999</v>
      </c>
      <c r="I162" s="145"/>
      <c r="J162" s="146">
        <f t="shared" ref="J162:J183" si="10">ROUND(I162*H162,2)</f>
        <v>0</v>
      </c>
      <c r="K162" s="147"/>
      <c r="L162" s="28"/>
      <c r="M162" s="148" t="s">
        <v>1</v>
      </c>
      <c r="N162" s="149" t="s">
        <v>39</v>
      </c>
      <c r="P162" s="150">
        <f t="shared" ref="P162:P183" si="11">O162*H162</f>
        <v>0</v>
      </c>
      <c r="Q162" s="150">
        <v>0</v>
      </c>
      <c r="R162" s="150">
        <f t="shared" ref="R162:R183" si="12">Q162*H162</f>
        <v>0</v>
      </c>
      <c r="S162" s="150">
        <v>0</v>
      </c>
      <c r="T162" s="151">
        <f t="shared" ref="T162:T183" si="13">S162*H162</f>
        <v>0</v>
      </c>
      <c r="AR162" s="152" t="s">
        <v>154</v>
      </c>
      <c r="AT162" s="152" t="s">
        <v>150</v>
      </c>
      <c r="AU162" s="152" t="s">
        <v>95</v>
      </c>
      <c r="AY162" s="13" t="s">
        <v>148</v>
      </c>
      <c r="BE162" s="153">
        <f t="shared" ref="BE162:BE183" si="14">IF(N162="základná",J162,0)</f>
        <v>0</v>
      </c>
      <c r="BF162" s="153">
        <f t="shared" ref="BF162:BF183" si="15">IF(N162="znížená",J162,0)</f>
        <v>0</v>
      </c>
      <c r="BG162" s="153">
        <f t="shared" ref="BG162:BG183" si="16">IF(N162="zákl. prenesená",J162,0)</f>
        <v>0</v>
      </c>
      <c r="BH162" s="153">
        <f t="shared" ref="BH162:BH183" si="17">IF(N162="zníž. prenesená",J162,0)</f>
        <v>0</v>
      </c>
      <c r="BI162" s="153">
        <f t="shared" ref="BI162:BI183" si="18">IF(N162="nulová",J162,0)</f>
        <v>0</v>
      </c>
      <c r="BJ162" s="13" t="s">
        <v>95</v>
      </c>
      <c r="BK162" s="153">
        <f t="shared" ref="BK162:BK183" si="19">ROUND(I162*H162,2)</f>
        <v>0</v>
      </c>
      <c r="BL162" s="13" t="s">
        <v>154</v>
      </c>
      <c r="BM162" s="152" t="s">
        <v>219</v>
      </c>
    </row>
    <row r="163" spans="2:65" s="1" customFormat="1" ht="24.15" customHeight="1">
      <c r="B163" s="139"/>
      <c r="C163" s="140" t="s">
        <v>220</v>
      </c>
      <c r="D163" s="140" t="s">
        <v>150</v>
      </c>
      <c r="E163" s="141" t="s">
        <v>221</v>
      </c>
      <c r="F163" s="142" t="s">
        <v>222</v>
      </c>
      <c r="G163" s="143" t="s">
        <v>153</v>
      </c>
      <c r="H163" s="144">
        <v>74.156000000000006</v>
      </c>
      <c r="I163" s="145"/>
      <c r="J163" s="146">
        <f t="shared" si="10"/>
        <v>0</v>
      </c>
      <c r="K163" s="147"/>
      <c r="L163" s="28"/>
      <c r="M163" s="148" t="s">
        <v>1</v>
      </c>
      <c r="N163" s="149" t="s">
        <v>39</v>
      </c>
      <c r="P163" s="150">
        <f t="shared" si="11"/>
        <v>0</v>
      </c>
      <c r="Q163" s="150">
        <v>0</v>
      </c>
      <c r="R163" s="150">
        <f t="shared" si="12"/>
        <v>0</v>
      </c>
      <c r="S163" s="150">
        <v>0</v>
      </c>
      <c r="T163" s="151">
        <f t="shared" si="13"/>
        <v>0</v>
      </c>
      <c r="AR163" s="152" t="s">
        <v>154</v>
      </c>
      <c r="AT163" s="152" t="s">
        <v>150</v>
      </c>
      <c r="AU163" s="152" t="s">
        <v>95</v>
      </c>
      <c r="AY163" s="13" t="s">
        <v>148</v>
      </c>
      <c r="BE163" s="153">
        <f t="shared" si="14"/>
        <v>0</v>
      </c>
      <c r="BF163" s="153">
        <f t="shared" si="15"/>
        <v>0</v>
      </c>
      <c r="BG163" s="153">
        <f t="shared" si="16"/>
        <v>0</v>
      </c>
      <c r="BH163" s="153">
        <f t="shared" si="17"/>
        <v>0</v>
      </c>
      <c r="BI163" s="153">
        <f t="shared" si="18"/>
        <v>0</v>
      </c>
      <c r="BJ163" s="13" t="s">
        <v>95</v>
      </c>
      <c r="BK163" s="153">
        <f t="shared" si="19"/>
        <v>0</v>
      </c>
      <c r="BL163" s="13" t="s">
        <v>154</v>
      </c>
      <c r="BM163" s="152" t="s">
        <v>223</v>
      </c>
    </row>
    <row r="164" spans="2:65" s="1" customFormat="1" ht="24.15" customHeight="1">
      <c r="B164" s="139"/>
      <c r="C164" s="140" t="s">
        <v>186</v>
      </c>
      <c r="D164" s="140" t="s">
        <v>150</v>
      </c>
      <c r="E164" s="141" t="s">
        <v>224</v>
      </c>
      <c r="F164" s="142" t="s">
        <v>225</v>
      </c>
      <c r="G164" s="143" t="s">
        <v>226</v>
      </c>
      <c r="H164" s="144">
        <v>1</v>
      </c>
      <c r="I164" s="145"/>
      <c r="J164" s="146">
        <f t="shared" si="10"/>
        <v>0</v>
      </c>
      <c r="K164" s="147"/>
      <c r="L164" s="28"/>
      <c r="M164" s="148" t="s">
        <v>1</v>
      </c>
      <c r="N164" s="149" t="s">
        <v>39</v>
      </c>
      <c r="P164" s="150">
        <f t="shared" si="11"/>
        <v>0</v>
      </c>
      <c r="Q164" s="150">
        <v>0</v>
      </c>
      <c r="R164" s="150">
        <f t="shared" si="12"/>
        <v>0</v>
      </c>
      <c r="S164" s="150">
        <v>0</v>
      </c>
      <c r="T164" s="151">
        <f t="shared" si="13"/>
        <v>0</v>
      </c>
      <c r="AR164" s="152" t="s">
        <v>154</v>
      </c>
      <c r="AT164" s="152" t="s">
        <v>150</v>
      </c>
      <c r="AU164" s="152" t="s">
        <v>95</v>
      </c>
      <c r="AY164" s="13" t="s">
        <v>148</v>
      </c>
      <c r="BE164" s="153">
        <f t="shared" si="14"/>
        <v>0</v>
      </c>
      <c r="BF164" s="153">
        <f t="shared" si="15"/>
        <v>0</v>
      </c>
      <c r="BG164" s="153">
        <f t="shared" si="16"/>
        <v>0</v>
      </c>
      <c r="BH164" s="153">
        <f t="shared" si="17"/>
        <v>0</v>
      </c>
      <c r="BI164" s="153">
        <f t="shared" si="18"/>
        <v>0</v>
      </c>
      <c r="BJ164" s="13" t="s">
        <v>95</v>
      </c>
      <c r="BK164" s="153">
        <f t="shared" si="19"/>
        <v>0</v>
      </c>
      <c r="BL164" s="13" t="s">
        <v>154</v>
      </c>
      <c r="BM164" s="152" t="s">
        <v>227</v>
      </c>
    </row>
    <row r="165" spans="2:65" s="1" customFormat="1" ht="24.15" customHeight="1">
      <c r="B165" s="139"/>
      <c r="C165" s="140" t="s">
        <v>228</v>
      </c>
      <c r="D165" s="140" t="s">
        <v>150</v>
      </c>
      <c r="E165" s="141" t="s">
        <v>229</v>
      </c>
      <c r="F165" s="142" t="s">
        <v>230</v>
      </c>
      <c r="G165" s="143" t="s">
        <v>153</v>
      </c>
      <c r="H165" s="144">
        <v>108.4</v>
      </c>
      <c r="I165" s="145"/>
      <c r="J165" s="146">
        <f t="shared" si="10"/>
        <v>0</v>
      </c>
      <c r="K165" s="147"/>
      <c r="L165" s="28"/>
      <c r="M165" s="148" t="s">
        <v>1</v>
      </c>
      <c r="N165" s="149" t="s">
        <v>39</v>
      </c>
      <c r="P165" s="150">
        <f t="shared" si="11"/>
        <v>0</v>
      </c>
      <c r="Q165" s="150">
        <v>0</v>
      </c>
      <c r="R165" s="150">
        <f t="shared" si="12"/>
        <v>0</v>
      </c>
      <c r="S165" s="150">
        <v>0</v>
      </c>
      <c r="T165" s="151">
        <f t="shared" si="13"/>
        <v>0</v>
      </c>
      <c r="AR165" s="152" t="s">
        <v>154</v>
      </c>
      <c r="AT165" s="152" t="s">
        <v>150</v>
      </c>
      <c r="AU165" s="152" t="s">
        <v>95</v>
      </c>
      <c r="AY165" s="13" t="s">
        <v>148</v>
      </c>
      <c r="BE165" s="153">
        <f t="shared" si="14"/>
        <v>0</v>
      </c>
      <c r="BF165" s="153">
        <f t="shared" si="15"/>
        <v>0</v>
      </c>
      <c r="BG165" s="153">
        <f t="shared" si="16"/>
        <v>0</v>
      </c>
      <c r="BH165" s="153">
        <f t="shared" si="17"/>
        <v>0</v>
      </c>
      <c r="BI165" s="153">
        <f t="shared" si="18"/>
        <v>0</v>
      </c>
      <c r="BJ165" s="13" t="s">
        <v>95</v>
      </c>
      <c r="BK165" s="153">
        <f t="shared" si="19"/>
        <v>0</v>
      </c>
      <c r="BL165" s="13" t="s">
        <v>154</v>
      </c>
      <c r="BM165" s="152" t="s">
        <v>231</v>
      </c>
    </row>
    <row r="166" spans="2:65" s="1" customFormat="1" ht="24.15" customHeight="1">
      <c r="B166" s="139"/>
      <c r="C166" s="140" t="s">
        <v>190</v>
      </c>
      <c r="D166" s="140" t="s">
        <v>150</v>
      </c>
      <c r="E166" s="141" t="s">
        <v>232</v>
      </c>
      <c r="F166" s="142" t="s">
        <v>233</v>
      </c>
      <c r="G166" s="143" t="s">
        <v>153</v>
      </c>
      <c r="H166" s="144">
        <v>108.4</v>
      </c>
      <c r="I166" s="145"/>
      <c r="J166" s="146">
        <f t="shared" si="10"/>
        <v>0</v>
      </c>
      <c r="K166" s="147"/>
      <c r="L166" s="28"/>
      <c r="M166" s="148" t="s">
        <v>1</v>
      </c>
      <c r="N166" s="149" t="s">
        <v>39</v>
      </c>
      <c r="P166" s="150">
        <f t="shared" si="11"/>
        <v>0</v>
      </c>
      <c r="Q166" s="150">
        <v>0</v>
      </c>
      <c r="R166" s="150">
        <f t="shared" si="12"/>
        <v>0</v>
      </c>
      <c r="S166" s="150">
        <v>0</v>
      </c>
      <c r="T166" s="151">
        <f t="shared" si="13"/>
        <v>0</v>
      </c>
      <c r="AR166" s="152" t="s">
        <v>154</v>
      </c>
      <c r="AT166" s="152" t="s">
        <v>150</v>
      </c>
      <c r="AU166" s="152" t="s">
        <v>95</v>
      </c>
      <c r="AY166" s="13" t="s">
        <v>148</v>
      </c>
      <c r="BE166" s="153">
        <f t="shared" si="14"/>
        <v>0</v>
      </c>
      <c r="BF166" s="153">
        <f t="shared" si="15"/>
        <v>0</v>
      </c>
      <c r="BG166" s="153">
        <f t="shared" si="16"/>
        <v>0</v>
      </c>
      <c r="BH166" s="153">
        <f t="shared" si="17"/>
        <v>0</v>
      </c>
      <c r="BI166" s="153">
        <f t="shared" si="18"/>
        <v>0</v>
      </c>
      <c r="BJ166" s="13" t="s">
        <v>95</v>
      </c>
      <c r="BK166" s="153">
        <f t="shared" si="19"/>
        <v>0</v>
      </c>
      <c r="BL166" s="13" t="s">
        <v>154</v>
      </c>
      <c r="BM166" s="152" t="s">
        <v>234</v>
      </c>
    </row>
    <row r="167" spans="2:65" s="1" customFormat="1" ht="37.799999999999997" customHeight="1">
      <c r="B167" s="139"/>
      <c r="C167" s="140" t="s">
        <v>7</v>
      </c>
      <c r="D167" s="140" t="s">
        <v>150</v>
      </c>
      <c r="E167" s="141" t="s">
        <v>235</v>
      </c>
      <c r="F167" s="142" t="s">
        <v>236</v>
      </c>
      <c r="G167" s="143" t="s">
        <v>199</v>
      </c>
      <c r="H167" s="144">
        <v>45</v>
      </c>
      <c r="I167" s="145"/>
      <c r="J167" s="146">
        <f t="shared" si="10"/>
        <v>0</v>
      </c>
      <c r="K167" s="147"/>
      <c r="L167" s="28"/>
      <c r="M167" s="148" t="s">
        <v>1</v>
      </c>
      <c r="N167" s="149" t="s">
        <v>39</v>
      </c>
      <c r="P167" s="150">
        <f t="shared" si="11"/>
        <v>0</v>
      </c>
      <c r="Q167" s="150">
        <v>0</v>
      </c>
      <c r="R167" s="150">
        <f t="shared" si="12"/>
        <v>0</v>
      </c>
      <c r="S167" s="150">
        <v>0</v>
      </c>
      <c r="T167" s="151">
        <f t="shared" si="13"/>
        <v>0</v>
      </c>
      <c r="AR167" s="152" t="s">
        <v>154</v>
      </c>
      <c r="AT167" s="152" t="s">
        <v>150</v>
      </c>
      <c r="AU167" s="152" t="s">
        <v>95</v>
      </c>
      <c r="AY167" s="13" t="s">
        <v>148</v>
      </c>
      <c r="BE167" s="153">
        <f t="shared" si="14"/>
        <v>0</v>
      </c>
      <c r="BF167" s="153">
        <f t="shared" si="15"/>
        <v>0</v>
      </c>
      <c r="BG167" s="153">
        <f t="shared" si="16"/>
        <v>0</v>
      </c>
      <c r="BH167" s="153">
        <f t="shared" si="17"/>
        <v>0</v>
      </c>
      <c r="BI167" s="153">
        <f t="shared" si="18"/>
        <v>0</v>
      </c>
      <c r="BJ167" s="13" t="s">
        <v>95</v>
      </c>
      <c r="BK167" s="153">
        <f t="shared" si="19"/>
        <v>0</v>
      </c>
      <c r="BL167" s="13" t="s">
        <v>154</v>
      </c>
      <c r="BM167" s="152" t="s">
        <v>237</v>
      </c>
    </row>
    <row r="168" spans="2:65" s="1" customFormat="1" ht="37.799999999999997" customHeight="1">
      <c r="B168" s="139"/>
      <c r="C168" s="140" t="s">
        <v>194</v>
      </c>
      <c r="D168" s="140" t="s">
        <v>150</v>
      </c>
      <c r="E168" s="141" t="s">
        <v>238</v>
      </c>
      <c r="F168" s="142" t="s">
        <v>239</v>
      </c>
      <c r="G168" s="143" t="s">
        <v>199</v>
      </c>
      <c r="H168" s="144">
        <v>93</v>
      </c>
      <c r="I168" s="145"/>
      <c r="J168" s="146">
        <f t="shared" si="10"/>
        <v>0</v>
      </c>
      <c r="K168" s="147"/>
      <c r="L168" s="28"/>
      <c r="M168" s="148" t="s">
        <v>1</v>
      </c>
      <c r="N168" s="149" t="s">
        <v>39</v>
      </c>
      <c r="P168" s="150">
        <f t="shared" si="11"/>
        <v>0</v>
      </c>
      <c r="Q168" s="150">
        <v>0</v>
      </c>
      <c r="R168" s="150">
        <f t="shared" si="12"/>
        <v>0</v>
      </c>
      <c r="S168" s="150">
        <v>0</v>
      </c>
      <c r="T168" s="151">
        <f t="shared" si="13"/>
        <v>0</v>
      </c>
      <c r="AR168" s="152" t="s">
        <v>154</v>
      </c>
      <c r="AT168" s="152" t="s">
        <v>150</v>
      </c>
      <c r="AU168" s="152" t="s">
        <v>95</v>
      </c>
      <c r="AY168" s="13" t="s">
        <v>148</v>
      </c>
      <c r="BE168" s="153">
        <f t="shared" si="14"/>
        <v>0</v>
      </c>
      <c r="BF168" s="153">
        <f t="shared" si="15"/>
        <v>0</v>
      </c>
      <c r="BG168" s="153">
        <f t="shared" si="16"/>
        <v>0</v>
      </c>
      <c r="BH168" s="153">
        <f t="shared" si="17"/>
        <v>0</v>
      </c>
      <c r="BI168" s="153">
        <f t="shared" si="18"/>
        <v>0</v>
      </c>
      <c r="BJ168" s="13" t="s">
        <v>95</v>
      </c>
      <c r="BK168" s="153">
        <f t="shared" si="19"/>
        <v>0</v>
      </c>
      <c r="BL168" s="13" t="s">
        <v>154</v>
      </c>
      <c r="BM168" s="152" t="s">
        <v>240</v>
      </c>
    </row>
    <row r="169" spans="2:65" s="1" customFormat="1" ht="33" customHeight="1">
      <c r="B169" s="139"/>
      <c r="C169" s="140" t="s">
        <v>241</v>
      </c>
      <c r="D169" s="140" t="s">
        <v>150</v>
      </c>
      <c r="E169" s="141" t="s">
        <v>242</v>
      </c>
      <c r="F169" s="142" t="s">
        <v>243</v>
      </c>
      <c r="G169" s="143" t="s">
        <v>199</v>
      </c>
      <c r="H169" s="144">
        <v>441.84</v>
      </c>
      <c r="I169" s="145"/>
      <c r="J169" s="146">
        <f t="shared" si="10"/>
        <v>0</v>
      </c>
      <c r="K169" s="147"/>
      <c r="L169" s="28"/>
      <c r="M169" s="148" t="s">
        <v>1</v>
      </c>
      <c r="N169" s="149" t="s">
        <v>39</v>
      </c>
      <c r="P169" s="150">
        <f t="shared" si="11"/>
        <v>0</v>
      </c>
      <c r="Q169" s="150">
        <v>0</v>
      </c>
      <c r="R169" s="150">
        <f t="shared" si="12"/>
        <v>0</v>
      </c>
      <c r="S169" s="150">
        <v>0</v>
      </c>
      <c r="T169" s="151">
        <f t="shared" si="13"/>
        <v>0</v>
      </c>
      <c r="AR169" s="152" t="s">
        <v>154</v>
      </c>
      <c r="AT169" s="152" t="s">
        <v>150</v>
      </c>
      <c r="AU169" s="152" t="s">
        <v>95</v>
      </c>
      <c r="AY169" s="13" t="s">
        <v>148</v>
      </c>
      <c r="BE169" s="153">
        <f t="shared" si="14"/>
        <v>0</v>
      </c>
      <c r="BF169" s="153">
        <f t="shared" si="15"/>
        <v>0</v>
      </c>
      <c r="BG169" s="153">
        <f t="shared" si="16"/>
        <v>0</v>
      </c>
      <c r="BH169" s="153">
        <f t="shared" si="17"/>
        <v>0</v>
      </c>
      <c r="BI169" s="153">
        <f t="shared" si="18"/>
        <v>0</v>
      </c>
      <c r="BJ169" s="13" t="s">
        <v>95</v>
      </c>
      <c r="BK169" s="153">
        <f t="shared" si="19"/>
        <v>0</v>
      </c>
      <c r="BL169" s="13" t="s">
        <v>154</v>
      </c>
      <c r="BM169" s="152" t="s">
        <v>244</v>
      </c>
    </row>
    <row r="170" spans="2:65" s="1" customFormat="1" ht="24.15" customHeight="1">
      <c r="B170" s="139"/>
      <c r="C170" s="140" t="s">
        <v>200</v>
      </c>
      <c r="D170" s="140" t="s">
        <v>150</v>
      </c>
      <c r="E170" s="141" t="s">
        <v>245</v>
      </c>
      <c r="F170" s="142" t="s">
        <v>246</v>
      </c>
      <c r="G170" s="143" t="s">
        <v>153</v>
      </c>
      <c r="H170" s="144">
        <v>12</v>
      </c>
      <c r="I170" s="145"/>
      <c r="J170" s="146">
        <f t="shared" si="10"/>
        <v>0</v>
      </c>
      <c r="K170" s="147"/>
      <c r="L170" s="28"/>
      <c r="M170" s="148" t="s">
        <v>1</v>
      </c>
      <c r="N170" s="149" t="s">
        <v>39</v>
      </c>
      <c r="P170" s="150">
        <f t="shared" si="11"/>
        <v>0</v>
      </c>
      <c r="Q170" s="150">
        <v>0</v>
      </c>
      <c r="R170" s="150">
        <f t="shared" si="12"/>
        <v>0</v>
      </c>
      <c r="S170" s="150">
        <v>0</v>
      </c>
      <c r="T170" s="151">
        <f t="shared" si="13"/>
        <v>0</v>
      </c>
      <c r="AR170" s="152" t="s">
        <v>154</v>
      </c>
      <c r="AT170" s="152" t="s">
        <v>150</v>
      </c>
      <c r="AU170" s="152" t="s">
        <v>95</v>
      </c>
      <c r="AY170" s="13" t="s">
        <v>148</v>
      </c>
      <c r="BE170" s="153">
        <f t="shared" si="14"/>
        <v>0</v>
      </c>
      <c r="BF170" s="153">
        <f t="shared" si="15"/>
        <v>0</v>
      </c>
      <c r="BG170" s="153">
        <f t="shared" si="16"/>
        <v>0</v>
      </c>
      <c r="BH170" s="153">
        <f t="shared" si="17"/>
        <v>0</v>
      </c>
      <c r="BI170" s="153">
        <f t="shared" si="18"/>
        <v>0</v>
      </c>
      <c r="BJ170" s="13" t="s">
        <v>95</v>
      </c>
      <c r="BK170" s="153">
        <f t="shared" si="19"/>
        <v>0</v>
      </c>
      <c r="BL170" s="13" t="s">
        <v>154</v>
      </c>
      <c r="BM170" s="152" t="s">
        <v>247</v>
      </c>
    </row>
    <row r="171" spans="2:65" s="1" customFormat="1" ht="24.15" customHeight="1">
      <c r="B171" s="139"/>
      <c r="C171" s="140" t="s">
        <v>248</v>
      </c>
      <c r="D171" s="140" t="s">
        <v>150</v>
      </c>
      <c r="E171" s="141" t="s">
        <v>249</v>
      </c>
      <c r="F171" s="142" t="s">
        <v>250</v>
      </c>
      <c r="G171" s="143" t="s">
        <v>153</v>
      </c>
      <c r="H171" s="144">
        <v>19.600000000000001</v>
      </c>
      <c r="I171" s="145"/>
      <c r="J171" s="146">
        <f t="shared" si="10"/>
        <v>0</v>
      </c>
      <c r="K171" s="147"/>
      <c r="L171" s="28"/>
      <c r="M171" s="148" t="s">
        <v>1</v>
      </c>
      <c r="N171" s="149" t="s">
        <v>39</v>
      </c>
      <c r="P171" s="150">
        <f t="shared" si="11"/>
        <v>0</v>
      </c>
      <c r="Q171" s="150">
        <v>0</v>
      </c>
      <c r="R171" s="150">
        <f t="shared" si="12"/>
        <v>0</v>
      </c>
      <c r="S171" s="150">
        <v>0</v>
      </c>
      <c r="T171" s="151">
        <f t="shared" si="13"/>
        <v>0</v>
      </c>
      <c r="AR171" s="152" t="s">
        <v>154</v>
      </c>
      <c r="AT171" s="152" t="s">
        <v>150</v>
      </c>
      <c r="AU171" s="152" t="s">
        <v>95</v>
      </c>
      <c r="AY171" s="13" t="s">
        <v>148</v>
      </c>
      <c r="BE171" s="153">
        <f t="shared" si="14"/>
        <v>0</v>
      </c>
      <c r="BF171" s="153">
        <f t="shared" si="15"/>
        <v>0</v>
      </c>
      <c r="BG171" s="153">
        <f t="shared" si="16"/>
        <v>0</v>
      </c>
      <c r="BH171" s="153">
        <f t="shared" si="17"/>
        <v>0</v>
      </c>
      <c r="BI171" s="153">
        <f t="shared" si="18"/>
        <v>0</v>
      </c>
      <c r="BJ171" s="13" t="s">
        <v>95</v>
      </c>
      <c r="BK171" s="153">
        <f t="shared" si="19"/>
        <v>0</v>
      </c>
      <c r="BL171" s="13" t="s">
        <v>154</v>
      </c>
      <c r="BM171" s="152" t="s">
        <v>251</v>
      </c>
    </row>
    <row r="172" spans="2:65" s="1" customFormat="1" ht="24.15" customHeight="1">
      <c r="B172" s="139"/>
      <c r="C172" s="140" t="s">
        <v>204</v>
      </c>
      <c r="D172" s="140" t="s">
        <v>150</v>
      </c>
      <c r="E172" s="141" t="s">
        <v>252</v>
      </c>
      <c r="F172" s="142" t="s">
        <v>253</v>
      </c>
      <c r="G172" s="143" t="s">
        <v>153</v>
      </c>
      <c r="H172" s="144">
        <v>322.524</v>
      </c>
      <c r="I172" s="145"/>
      <c r="J172" s="146">
        <f t="shared" si="10"/>
        <v>0</v>
      </c>
      <c r="K172" s="147"/>
      <c r="L172" s="28"/>
      <c r="M172" s="148" t="s">
        <v>1</v>
      </c>
      <c r="N172" s="149" t="s">
        <v>39</v>
      </c>
      <c r="P172" s="150">
        <f t="shared" si="11"/>
        <v>0</v>
      </c>
      <c r="Q172" s="150">
        <v>0</v>
      </c>
      <c r="R172" s="150">
        <f t="shared" si="12"/>
        <v>0</v>
      </c>
      <c r="S172" s="150">
        <v>0</v>
      </c>
      <c r="T172" s="151">
        <f t="shared" si="13"/>
        <v>0</v>
      </c>
      <c r="AR172" s="152" t="s">
        <v>154</v>
      </c>
      <c r="AT172" s="152" t="s">
        <v>150</v>
      </c>
      <c r="AU172" s="152" t="s">
        <v>95</v>
      </c>
      <c r="AY172" s="13" t="s">
        <v>148</v>
      </c>
      <c r="BE172" s="153">
        <f t="shared" si="14"/>
        <v>0</v>
      </c>
      <c r="BF172" s="153">
        <f t="shared" si="15"/>
        <v>0</v>
      </c>
      <c r="BG172" s="153">
        <f t="shared" si="16"/>
        <v>0</v>
      </c>
      <c r="BH172" s="153">
        <f t="shared" si="17"/>
        <v>0</v>
      </c>
      <c r="BI172" s="153">
        <f t="shared" si="18"/>
        <v>0</v>
      </c>
      <c r="BJ172" s="13" t="s">
        <v>95</v>
      </c>
      <c r="BK172" s="153">
        <f t="shared" si="19"/>
        <v>0</v>
      </c>
      <c r="BL172" s="13" t="s">
        <v>154</v>
      </c>
      <c r="BM172" s="152" t="s">
        <v>254</v>
      </c>
    </row>
    <row r="173" spans="2:65" s="1" customFormat="1" ht="24.15" customHeight="1">
      <c r="B173" s="139"/>
      <c r="C173" s="140" t="s">
        <v>255</v>
      </c>
      <c r="D173" s="140" t="s">
        <v>150</v>
      </c>
      <c r="E173" s="141" t="s">
        <v>256</v>
      </c>
      <c r="F173" s="142" t="s">
        <v>257</v>
      </c>
      <c r="G173" s="143" t="s">
        <v>153</v>
      </c>
      <c r="H173" s="144">
        <v>322.524</v>
      </c>
      <c r="I173" s="145"/>
      <c r="J173" s="146">
        <f t="shared" si="10"/>
        <v>0</v>
      </c>
      <c r="K173" s="147"/>
      <c r="L173" s="28"/>
      <c r="M173" s="148" t="s">
        <v>1</v>
      </c>
      <c r="N173" s="149" t="s">
        <v>39</v>
      </c>
      <c r="P173" s="150">
        <f t="shared" si="11"/>
        <v>0</v>
      </c>
      <c r="Q173" s="150">
        <v>0</v>
      </c>
      <c r="R173" s="150">
        <f t="shared" si="12"/>
        <v>0</v>
      </c>
      <c r="S173" s="150">
        <v>0</v>
      </c>
      <c r="T173" s="151">
        <f t="shared" si="13"/>
        <v>0</v>
      </c>
      <c r="AR173" s="152" t="s">
        <v>154</v>
      </c>
      <c r="AT173" s="152" t="s">
        <v>150</v>
      </c>
      <c r="AU173" s="152" t="s">
        <v>95</v>
      </c>
      <c r="AY173" s="13" t="s">
        <v>148</v>
      </c>
      <c r="BE173" s="153">
        <f t="shared" si="14"/>
        <v>0</v>
      </c>
      <c r="BF173" s="153">
        <f t="shared" si="15"/>
        <v>0</v>
      </c>
      <c r="BG173" s="153">
        <f t="shared" si="16"/>
        <v>0</v>
      </c>
      <c r="BH173" s="153">
        <f t="shared" si="17"/>
        <v>0</v>
      </c>
      <c r="BI173" s="153">
        <f t="shared" si="18"/>
        <v>0</v>
      </c>
      <c r="BJ173" s="13" t="s">
        <v>95</v>
      </c>
      <c r="BK173" s="153">
        <f t="shared" si="19"/>
        <v>0</v>
      </c>
      <c r="BL173" s="13" t="s">
        <v>154</v>
      </c>
      <c r="BM173" s="152" t="s">
        <v>258</v>
      </c>
    </row>
    <row r="174" spans="2:65" s="1" customFormat="1" ht="24.15" customHeight="1">
      <c r="B174" s="139"/>
      <c r="C174" s="140" t="s">
        <v>208</v>
      </c>
      <c r="D174" s="140" t="s">
        <v>150</v>
      </c>
      <c r="E174" s="141" t="s">
        <v>259</v>
      </c>
      <c r="F174" s="142" t="s">
        <v>260</v>
      </c>
      <c r="G174" s="143" t="s">
        <v>153</v>
      </c>
      <c r="H174" s="144">
        <v>322.524</v>
      </c>
      <c r="I174" s="145"/>
      <c r="J174" s="146">
        <f t="shared" si="10"/>
        <v>0</v>
      </c>
      <c r="K174" s="147"/>
      <c r="L174" s="28"/>
      <c r="M174" s="148" t="s">
        <v>1</v>
      </c>
      <c r="N174" s="149" t="s">
        <v>39</v>
      </c>
      <c r="P174" s="150">
        <f t="shared" si="11"/>
        <v>0</v>
      </c>
      <c r="Q174" s="150">
        <v>0</v>
      </c>
      <c r="R174" s="150">
        <f t="shared" si="12"/>
        <v>0</v>
      </c>
      <c r="S174" s="150">
        <v>0</v>
      </c>
      <c r="T174" s="151">
        <f t="shared" si="13"/>
        <v>0</v>
      </c>
      <c r="AR174" s="152" t="s">
        <v>154</v>
      </c>
      <c r="AT174" s="152" t="s">
        <v>150</v>
      </c>
      <c r="AU174" s="152" t="s">
        <v>95</v>
      </c>
      <c r="AY174" s="13" t="s">
        <v>148</v>
      </c>
      <c r="BE174" s="153">
        <f t="shared" si="14"/>
        <v>0</v>
      </c>
      <c r="BF174" s="153">
        <f t="shared" si="15"/>
        <v>0</v>
      </c>
      <c r="BG174" s="153">
        <f t="shared" si="16"/>
        <v>0</v>
      </c>
      <c r="BH174" s="153">
        <f t="shared" si="17"/>
        <v>0</v>
      </c>
      <c r="BI174" s="153">
        <f t="shared" si="18"/>
        <v>0</v>
      </c>
      <c r="BJ174" s="13" t="s">
        <v>95</v>
      </c>
      <c r="BK174" s="153">
        <f t="shared" si="19"/>
        <v>0</v>
      </c>
      <c r="BL174" s="13" t="s">
        <v>154</v>
      </c>
      <c r="BM174" s="152" t="s">
        <v>261</v>
      </c>
    </row>
    <row r="175" spans="2:65" s="1" customFormat="1" ht="24.15" customHeight="1">
      <c r="B175" s="139"/>
      <c r="C175" s="140" t="s">
        <v>262</v>
      </c>
      <c r="D175" s="140" t="s">
        <v>150</v>
      </c>
      <c r="E175" s="141" t="s">
        <v>263</v>
      </c>
      <c r="F175" s="142" t="s">
        <v>264</v>
      </c>
      <c r="G175" s="143" t="s">
        <v>153</v>
      </c>
      <c r="H175" s="144">
        <v>55.42</v>
      </c>
      <c r="I175" s="145"/>
      <c r="J175" s="146">
        <f t="shared" si="10"/>
        <v>0</v>
      </c>
      <c r="K175" s="147"/>
      <c r="L175" s="28"/>
      <c r="M175" s="148" t="s">
        <v>1</v>
      </c>
      <c r="N175" s="149" t="s">
        <v>39</v>
      </c>
      <c r="P175" s="150">
        <f t="shared" si="11"/>
        <v>0</v>
      </c>
      <c r="Q175" s="150">
        <v>0</v>
      </c>
      <c r="R175" s="150">
        <f t="shared" si="12"/>
        <v>0</v>
      </c>
      <c r="S175" s="150">
        <v>0</v>
      </c>
      <c r="T175" s="151">
        <f t="shared" si="13"/>
        <v>0</v>
      </c>
      <c r="AR175" s="152" t="s">
        <v>154</v>
      </c>
      <c r="AT175" s="152" t="s">
        <v>150</v>
      </c>
      <c r="AU175" s="152" t="s">
        <v>95</v>
      </c>
      <c r="AY175" s="13" t="s">
        <v>148</v>
      </c>
      <c r="BE175" s="153">
        <f t="shared" si="14"/>
        <v>0</v>
      </c>
      <c r="BF175" s="153">
        <f t="shared" si="15"/>
        <v>0</v>
      </c>
      <c r="BG175" s="153">
        <f t="shared" si="16"/>
        <v>0</v>
      </c>
      <c r="BH175" s="153">
        <f t="shared" si="17"/>
        <v>0</v>
      </c>
      <c r="BI175" s="153">
        <f t="shared" si="18"/>
        <v>0</v>
      </c>
      <c r="BJ175" s="13" t="s">
        <v>95</v>
      </c>
      <c r="BK175" s="153">
        <f t="shared" si="19"/>
        <v>0</v>
      </c>
      <c r="BL175" s="13" t="s">
        <v>154</v>
      </c>
      <c r="BM175" s="152" t="s">
        <v>265</v>
      </c>
    </row>
    <row r="176" spans="2:65" s="1" customFormat="1" ht="37.799999999999997" customHeight="1">
      <c r="B176" s="139"/>
      <c r="C176" s="140" t="s">
        <v>211</v>
      </c>
      <c r="D176" s="140" t="s">
        <v>150</v>
      </c>
      <c r="E176" s="141" t="s">
        <v>266</v>
      </c>
      <c r="F176" s="142" t="s">
        <v>267</v>
      </c>
      <c r="G176" s="143" t="s">
        <v>153</v>
      </c>
      <c r="H176" s="144">
        <v>55.42</v>
      </c>
      <c r="I176" s="145"/>
      <c r="J176" s="146">
        <f t="shared" si="10"/>
        <v>0</v>
      </c>
      <c r="K176" s="147"/>
      <c r="L176" s="28"/>
      <c r="M176" s="148" t="s">
        <v>1</v>
      </c>
      <c r="N176" s="149" t="s">
        <v>39</v>
      </c>
      <c r="P176" s="150">
        <f t="shared" si="11"/>
        <v>0</v>
      </c>
      <c r="Q176" s="150">
        <v>0</v>
      </c>
      <c r="R176" s="150">
        <f t="shared" si="12"/>
        <v>0</v>
      </c>
      <c r="S176" s="150">
        <v>0</v>
      </c>
      <c r="T176" s="151">
        <f t="shared" si="13"/>
        <v>0</v>
      </c>
      <c r="AR176" s="152" t="s">
        <v>154</v>
      </c>
      <c r="AT176" s="152" t="s">
        <v>150</v>
      </c>
      <c r="AU176" s="152" t="s">
        <v>95</v>
      </c>
      <c r="AY176" s="13" t="s">
        <v>148</v>
      </c>
      <c r="BE176" s="153">
        <f t="shared" si="14"/>
        <v>0</v>
      </c>
      <c r="BF176" s="153">
        <f t="shared" si="15"/>
        <v>0</v>
      </c>
      <c r="BG176" s="153">
        <f t="shared" si="16"/>
        <v>0</v>
      </c>
      <c r="BH176" s="153">
        <f t="shared" si="17"/>
        <v>0</v>
      </c>
      <c r="BI176" s="153">
        <f t="shared" si="18"/>
        <v>0</v>
      </c>
      <c r="BJ176" s="13" t="s">
        <v>95</v>
      </c>
      <c r="BK176" s="153">
        <f t="shared" si="19"/>
        <v>0</v>
      </c>
      <c r="BL176" s="13" t="s">
        <v>154</v>
      </c>
      <c r="BM176" s="152" t="s">
        <v>268</v>
      </c>
    </row>
    <row r="177" spans="2:65" s="1" customFormat="1" ht="37.799999999999997" customHeight="1">
      <c r="B177" s="139"/>
      <c r="C177" s="140" t="s">
        <v>269</v>
      </c>
      <c r="D177" s="140" t="s">
        <v>150</v>
      </c>
      <c r="E177" s="141" t="s">
        <v>270</v>
      </c>
      <c r="F177" s="142" t="s">
        <v>271</v>
      </c>
      <c r="G177" s="143" t="s">
        <v>153</v>
      </c>
      <c r="H177" s="144">
        <v>19.600000000000001</v>
      </c>
      <c r="I177" s="145"/>
      <c r="J177" s="146">
        <f t="shared" si="10"/>
        <v>0</v>
      </c>
      <c r="K177" s="147"/>
      <c r="L177" s="28"/>
      <c r="M177" s="148" t="s">
        <v>1</v>
      </c>
      <c r="N177" s="149" t="s">
        <v>39</v>
      </c>
      <c r="P177" s="150">
        <f t="shared" si="11"/>
        <v>0</v>
      </c>
      <c r="Q177" s="150">
        <v>0</v>
      </c>
      <c r="R177" s="150">
        <f t="shared" si="12"/>
        <v>0</v>
      </c>
      <c r="S177" s="150">
        <v>0</v>
      </c>
      <c r="T177" s="151">
        <f t="shared" si="13"/>
        <v>0</v>
      </c>
      <c r="AR177" s="152" t="s">
        <v>154</v>
      </c>
      <c r="AT177" s="152" t="s">
        <v>150</v>
      </c>
      <c r="AU177" s="152" t="s">
        <v>95</v>
      </c>
      <c r="AY177" s="13" t="s">
        <v>148</v>
      </c>
      <c r="BE177" s="153">
        <f t="shared" si="14"/>
        <v>0</v>
      </c>
      <c r="BF177" s="153">
        <f t="shared" si="15"/>
        <v>0</v>
      </c>
      <c r="BG177" s="153">
        <f t="shared" si="16"/>
        <v>0</v>
      </c>
      <c r="BH177" s="153">
        <f t="shared" si="17"/>
        <v>0</v>
      </c>
      <c r="BI177" s="153">
        <f t="shared" si="18"/>
        <v>0</v>
      </c>
      <c r="BJ177" s="13" t="s">
        <v>95</v>
      </c>
      <c r="BK177" s="153">
        <f t="shared" si="19"/>
        <v>0</v>
      </c>
      <c r="BL177" s="13" t="s">
        <v>154</v>
      </c>
      <c r="BM177" s="152" t="s">
        <v>272</v>
      </c>
    </row>
    <row r="178" spans="2:65" s="1" customFormat="1" ht="37.799999999999997" customHeight="1">
      <c r="B178" s="139"/>
      <c r="C178" s="140" t="s">
        <v>215</v>
      </c>
      <c r="D178" s="140" t="s">
        <v>150</v>
      </c>
      <c r="E178" s="141" t="s">
        <v>273</v>
      </c>
      <c r="F178" s="142" t="s">
        <v>274</v>
      </c>
      <c r="G178" s="143" t="s">
        <v>153</v>
      </c>
      <c r="H178" s="144">
        <v>55.42</v>
      </c>
      <c r="I178" s="145"/>
      <c r="J178" s="146">
        <f t="shared" si="10"/>
        <v>0</v>
      </c>
      <c r="K178" s="147"/>
      <c r="L178" s="28"/>
      <c r="M178" s="148" t="s">
        <v>1</v>
      </c>
      <c r="N178" s="149" t="s">
        <v>39</v>
      </c>
      <c r="P178" s="150">
        <f t="shared" si="11"/>
        <v>0</v>
      </c>
      <c r="Q178" s="150">
        <v>0</v>
      </c>
      <c r="R178" s="150">
        <f t="shared" si="12"/>
        <v>0</v>
      </c>
      <c r="S178" s="150">
        <v>0</v>
      </c>
      <c r="T178" s="151">
        <f t="shared" si="13"/>
        <v>0</v>
      </c>
      <c r="AR178" s="152" t="s">
        <v>154</v>
      </c>
      <c r="AT178" s="152" t="s">
        <v>150</v>
      </c>
      <c r="AU178" s="152" t="s">
        <v>95</v>
      </c>
      <c r="AY178" s="13" t="s">
        <v>148</v>
      </c>
      <c r="BE178" s="153">
        <f t="shared" si="14"/>
        <v>0</v>
      </c>
      <c r="BF178" s="153">
        <f t="shared" si="15"/>
        <v>0</v>
      </c>
      <c r="BG178" s="153">
        <f t="shared" si="16"/>
        <v>0</v>
      </c>
      <c r="BH178" s="153">
        <f t="shared" si="17"/>
        <v>0</v>
      </c>
      <c r="BI178" s="153">
        <f t="shared" si="18"/>
        <v>0</v>
      </c>
      <c r="BJ178" s="13" t="s">
        <v>95</v>
      </c>
      <c r="BK178" s="153">
        <f t="shared" si="19"/>
        <v>0</v>
      </c>
      <c r="BL178" s="13" t="s">
        <v>154</v>
      </c>
      <c r="BM178" s="152" t="s">
        <v>275</v>
      </c>
    </row>
    <row r="179" spans="2:65" s="1" customFormat="1" ht="24.15" customHeight="1">
      <c r="B179" s="139"/>
      <c r="C179" s="140" t="s">
        <v>276</v>
      </c>
      <c r="D179" s="140" t="s">
        <v>150</v>
      </c>
      <c r="E179" s="141" t="s">
        <v>277</v>
      </c>
      <c r="F179" s="142" t="s">
        <v>278</v>
      </c>
      <c r="G179" s="143" t="s">
        <v>153</v>
      </c>
      <c r="H179" s="144">
        <v>2340.0439999999999</v>
      </c>
      <c r="I179" s="145"/>
      <c r="J179" s="146">
        <f t="shared" si="10"/>
        <v>0</v>
      </c>
      <c r="K179" s="147"/>
      <c r="L179" s="28"/>
      <c r="M179" s="148" t="s">
        <v>1</v>
      </c>
      <c r="N179" s="149" t="s">
        <v>39</v>
      </c>
      <c r="P179" s="150">
        <f t="shared" si="11"/>
        <v>0</v>
      </c>
      <c r="Q179" s="150">
        <v>0</v>
      </c>
      <c r="R179" s="150">
        <f t="shared" si="12"/>
        <v>0</v>
      </c>
      <c r="S179" s="150">
        <v>0</v>
      </c>
      <c r="T179" s="151">
        <f t="shared" si="13"/>
        <v>0</v>
      </c>
      <c r="AR179" s="152" t="s">
        <v>154</v>
      </c>
      <c r="AT179" s="152" t="s">
        <v>150</v>
      </c>
      <c r="AU179" s="152" t="s">
        <v>95</v>
      </c>
      <c r="AY179" s="13" t="s">
        <v>148</v>
      </c>
      <c r="BE179" s="153">
        <f t="shared" si="14"/>
        <v>0</v>
      </c>
      <c r="BF179" s="153">
        <f t="shared" si="15"/>
        <v>0</v>
      </c>
      <c r="BG179" s="153">
        <f t="shared" si="16"/>
        <v>0</v>
      </c>
      <c r="BH179" s="153">
        <f t="shared" si="17"/>
        <v>0</v>
      </c>
      <c r="BI179" s="153">
        <f t="shared" si="18"/>
        <v>0</v>
      </c>
      <c r="BJ179" s="13" t="s">
        <v>95</v>
      </c>
      <c r="BK179" s="153">
        <f t="shared" si="19"/>
        <v>0</v>
      </c>
      <c r="BL179" s="13" t="s">
        <v>154</v>
      </c>
      <c r="BM179" s="152" t="s">
        <v>279</v>
      </c>
    </row>
    <row r="180" spans="2:65" s="1" customFormat="1" ht="24.15" customHeight="1">
      <c r="B180" s="139"/>
      <c r="C180" s="140" t="s">
        <v>219</v>
      </c>
      <c r="D180" s="140" t="s">
        <v>150</v>
      </c>
      <c r="E180" s="141" t="s">
        <v>280</v>
      </c>
      <c r="F180" s="142" t="s">
        <v>281</v>
      </c>
      <c r="G180" s="143" t="s">
        <v>153</v>
      </c>
      <c r="H180" s="144">
        <v>1008.376</v>
      </c>
      <c r="I180" s="145"/>
      <c r="J180" s="146">
        <f t="shared" si="10"/>
        <v>0</v>
      </c>
      <c r="K180" s="147"/>
      <c r="L180" s="28"/>
      <c r="M180" s="148" t="s">
        <v>1</v>
      </c>
      <c r="N180" s="149" t="s">
        <v>39</v>
      </c>
      <c r="P180" s="150">
        <f t="shared" si="11"/>
        <v>0</v>
      </c>
      <c r="Q180" s="150">
        <v>0</v>
      </c>
      <c r="R180" s="150">
        <f t="shared" si="12"/>
        <v>0</v>
      </c>
      <c r="S180" s="150">
        <v>0</v>
      </c>
      <c r="T180" s="151">
        <f t="shared" si="13"/>
        <v>0</v>
      </c>
      <c r="AR180" s="152" t="s">
        <v>154</v>
      </c>
      <c r="AT180" s="152" t="s">
        <v>150</v>
      </c>
      <c r="AU180" s="152" t="s">
        <v>95</v>
      </c>
      <c r="AY180" s="13" t="s">
        <v>148</v>
      </c>
      <c r="BE180" s="153">
        <f t="shared" si="14"/>
        <v>0</v>
      </c>
      <c r="BF180" s="153">
        <f t="shared" si="15"/>
        <v>0</v>
      </c>
      <c r="BG180" s="153">
        <f t="shared" si="16"/>
        <v>0</v>
      </c>
      <c r="BH180" s="153">
        <f t="shared" si="17"/>
        <v>0</v>
      </c>
      <c r="BI180" s="153">
        <f t="shared" si="18"/>
        <v>0</v>
      </c>
      <c r="BJ180" s="13" t="s">
        <v>95</v>
      </c>
      <c r="BK180" s="153">
        <f t="shared" si="19"/>
        <v>0</v>
      </c>
      <c r="BL180" s="13" t="s">
        <v>154</v>
      </c>
      <c r="BM180" s="152" t="s">
        <v>282</v>
      </c>
    </row>
    <row r="181" spans="2:65" s="1" customFormat="1" ht="24.15" customHeight="1">
      <c r="B181" s="139"/>
      <c r="C181" s="140" t="s">
        <v>283</v>
      </c>
      <c r="D181" s="140" t="s">
        <v>150</v>
      </c>
      <c r="E181" s="141" t="s">
        <v>284</v>
      </c>
      <c r="F181" s="142" t="s">
        <v>285</v>
      </c>
      <c r="G181" s="143" t="s">
        <v>153</v>
      </c>
      <c r="H181" s="144">
        <v>9.6</v>
      </c>
      <c r="I181" s="145"/>
      <c r="J181" s="146">
        <f t="shared" si="10"/>
        <v>0</v>
      </c>
      <c r="K181" s="147"/>
      <c r="L181" s="28"/>
      <c r="M181" s="148" t="s">
        <v>1</v>
      </c>
      <c r="N181" s="149" t="s">
        <v>39</v>
      </c>
      <c r="P181" s="150">
        <f t="shared" si="11"/>
        <v>0</v>
      </c>
      <c r="Q181" s="150">
        <v>0</v>
      </c>
      <c r="R181" s="150">
        <f t="shared" si="12"/>
        <v>0</v>
      </c>
      <c r="S181" s="150">
        <v>0</v>
      </c>
      <c r="T181" s="151">
        <f t="shared" si="13"/>
        <v>0</v>
      </c>
      <c r="AR181" s="152" t="s">
        <v>154</v>
      </c>
      <c r="AT181" s="152" t="s">
        <v>150</v>
      </c>
      <c r="AU181" s="152" t="s">
        <v>95</v>
      </c>
      <c r="AY181" s="13" t="s">
        <v>148</v>
      </c>
      <c r="BE181" s="153">
        <f t="shared" si="14"/>
        <v>0</v>
      </c>
      <c r="BF181" s="153">
        <f t="shared" si="15"/>
        <v>0</v>
      </c>
      <c r="BG181" s="153">
        <f t="shared" si="16"/>
        <v>0</v>
      </c>
      <c r="BH181" s="153">
        <f t="shared" si="17"/>
        <v>0</v>
      </c>
      <c r="BI181" s="153">
        <f t="shared" si="18"/>
        <v>0</v>
      </c>
      <c r="BJ181" s="13" t="s">
        <v>95</v>
      </c>
      <c r="BK181" s="153">
        <f t="shared" si="19"/>
        <v>0</v>
      </c>
      <c r="BL181" s="13" t="s">
        <v>154</v>
      </c>
      <c r="BM181" s="152" t="s">
        <v>286</v>
      </c>
    </row>
    <row r="182" spans="2:65" s="1" customFormat="1" ht="24.15" customHeight="1">
      <c r="B182" s="139"/>
      <c r="C182" s="140" t="s">
        <v>223</v>
      </c>
      <c r="D182" s="140" t="s">
        <v>150</v>
      </c>
      <c r="E182" s="141" t="s">
        <v>287</v>
      </c>
      <c r="F182" s="142" t="s">
        <v>288</v>
      </c>
      <c r="G182" s="143" t="s">
        <v>153</v>
      </c>
      <c r="H182" s="144">
        <v>1320.5</v>
      </c>
      <c r="I182" s="145"/>
      <c r="J182" s="146">
        <f t="shared" si="10"/>
        <v>0</v>
      </c>
      <c r="K182" s="147"/>
      <c r="L182" s="28"/>
      <c r="M182" s="148" t="s">
        <v>1</v>
      </c>
      <c r="N182" s="149" t="s">
        <v>39</v>
      </c>
      <c r="P182" s="150">
        <f t="shared" si="11"/>
        <v>0</v>
      </c>
      <c r="Q182" s="150">
        <v>0</v>
      </c>
      <c r="R182" s="150">
        <f t="shared" si="12"/>
        <v>0</v>
      </c>
      <c r="S182" s="150">
        <v>0</v>
      </c>
      <c r="T182" s="151">
        <f t="shared" si="13"/>
        <v>0</v>
      </c>
      <c r="AR182" s="152" t="s">
        <v>154</v>
      </c>
      <c r="AT182" s="152" t="s">
        <v>150</v>
      </c>
      <c r="AU182" s="152" t="s">
        <v>95</v>
      </c>
      <c r="AY182" s="13" t="s">
        <v>148</v>
      </c>
      <c r="BE182" s="153">
        <f t="shared" si="14"/>
        <v>0</v>
      </c>
      <c r="BF182" s="153">
        <f t="shared" si="15"/>
        <v>0</v>
      </c>
      <c r="BG182" s="153">
        <f t="shared" si="16"/>
        <v>0</v>
      </c>
      <c r="BH182" s="153">
        <f t="shared" si="17"/>
        <v>0</v>
      </c>
      <c r="BI182" s="153">
        <f t="shared" si="18"/>
        <v>0</v>
      </c>
      <c r="BJ182" s="13" t="s">
        <v>95</v>
      </c>
      <c r="BK182" s="153">
        <f t="shared" si="19"/>
        <v>0</v>
      </c>
      <c r="BL182" s="13" t="s">
        <v>154</v>
      </c>
      <c r="BM182" s="152" t="s">
        <v>289</v>
      </c>
    </row>
    <row r="183" spans="2:65" s="1" customFormat="1" ht="24.15" customHeight="1">
      <c r="B183" s="139"/>
      <c r="C183" s="140" t="s">
        <v>290</v>
      </c>
      <c r="D183" s="140" t="s">
        <v>150</v>
      </c>
      <c r="E183" s="141" t="s">
        <v>291</v>
      </c>
      <c r="F183" s="142" t="s">
        <v>292</v>
      </c>
      <c r="G183" s="143" t="s">
        <v>153</v>
      </c>
      <c r="H183" s="144">
        <v>292.89999999999998</v>
      </c>
      <c r="I183" s="145"/>
      <c r="J183" s="146">
        <f t="shared" si="10"/>
        <v>0</v>
      </c>
      <c r="K183" s="147"/>
      <c r="L183" s="28"/>
      <c r="M183" s="148" t="s">
        <v>1</v>
      </c>
      <c r="N183" s="149" t="s">
        <v>39</v>
      </c>
      <c r="P183" s="150">
        <f t="shared" si="11"/>
        <v>0</v>
      </c>
      <c r="Q183" s="150">
        <v>0</v>
      </c>
      <c r="R183" s="150">
        <f t="shared" si="12"/>
        <v>0</v>
      </c>
      <c r="S183" s="150">
        <v>0</v>
      </c>
      <c r="T183" s="151">
        <f t="shared" si="13"/>
        <v>0</v>
      </c>
      <c r="AR183" s="152" t="s">
        <v>154</v>
      </c>
      <c r="AT183" s="152" t="s">
        <v>150</v>
      </c>
      <c r="AU183" s="152" t="s">
        <v>95</v>
      </c>
      <c r="AY183" s="13" t="s">
        <v>148</v>
      </c>
      <c r="BE183" s="153">
        <f t="shared" si="14"/>
        <v>0</v>
      </c>
      <c r="BF183" s="153">
        <f t="shared" si="15"/>
        <v>0</v>
      </c>
      <c r="BG183" s="153">
        <f t="shared" si="16"/>
        <v>0</v>
      </c>
      <c r="BH183" s="153">
        <f t="shared" si="17"/>
        <v>0</v>
      </c>
      <c r="BI183" s="153">
        <f t="shared" si="18"/>
        <v>0</v>
      </c>
      <c r="BJ183" s="13" t="s">
        <v>95</v>
      </c>
      <c r="BK183" s="153">
        <f t="shared" si="19"/>
        <v>0</v>
      </c>
      <c r="BL183" s="13" t="s">
        <v>154</v>
      </c>
      <c r="BM183" s="152" t="s">
        <v>293</v>
      </c>
    </row>
    <row r="184" spans="2:65" s="11" customFormat="1" ht="22.8" customHeight="1">
      <c r="B184" s="127"/>
      <c r="D184" s="128" t="s">
        <v>72</v>
      </c>
      <c r="E184" s="137" t="s">
        <v>179</v>
      </c>
      <c r="F184" s="137" t="s">
        <v>294</v>
      </c>
      <c r="I184" s="130"/>
      <c r="J184" s="138">
        <f>BK184</f>
        <v>0</v>
      </c>
      <c r="L184" s="127"/>
      <c r="M184" s="132"/>
      <c r="P184" s="133">
        <f>SUM(P185:P216)</f>
        <v>0</v>
      </c>
      <c r="R184" s="133">
        <f>SUM(R185:R216)</f>
        <v>0</v>
      </c>
      <c r="T184" s="134">
        <f>SUM(T185:T216)</f>
        <v>0</v>
      </c>
      <c r="AR184" s="128" t="s">
        <v>81</v>
      </c>
      <c r="AT184" s="135" t="s">
        <v>72</v>
      </c>
      <c r="AU184" s="135" t="s">
        <v>81</v>
      </c>
      <c r="AY184" s="128" t="s">
        <v>148</v>
      </c>
      <c r="BK184" s="136">
        <f>SUM(BK185:BK216)</f>
        <v>0</v>
      </c>
    </row>
    <row r="185" spans="2:65" s="1" customFormat="1" ht="24.15" customHeight="1">
      <c r="B185" s="139"/>
      <c r="C185" s="140" t="s">
        <v>227</v>
      </c>
      <c r="D185" s="140" t="s">
        <v>150</v>
      </c>
      <c r="E185" s="141" t="s">
        <v>295</v>
      </c>
      <c r="F185" s="142" t="s">
        <v>296</v>
      </c>
      <c r="G185" s="143" t="s">
        <v>199</v>
      </c>
      <c r="H185" s="144">
        <v>43.1</v>
      </c>
      <c r="I185" s="145"/>
      <c r="J185" s="146">
        <f t="shared" ref="J185:J216" si="20">ROUND(I185*H185,2)</f>
        <v>0</v>
      </c>
      <c r="K185" s="147"/>
      <c r="L185" s="28"/>
      <c r="M185" s="148" t="s">
        <v>1</v>
      </c>
      <c r="N185" s="149" t="s">
        <v>39</v>
      </c>
      <c r="P185" s="150">
        <f t="shared" ref="P185:P216" si="21">O185*H185</f>
        <v>0</v>
      </c>
      <c r="Q185" s="150">
        <v>0</v>
      </c>
      <c r="R185" s="150">
        <f t="shared" ref="R185:R216" si="22">Q185*H185</f>
        <v>0</v>
      </c>
      <c r="S185" s="150">
        <v>0</v>
      </c>
      <c r="T185" s="151">
        <f t="shared" ref="T185:T216" si="23">S185*H185</f>
        <v>0</v>
      </c>
      <c r="AR185" s="152" t="s">
        <v>154</v>
      </c>
      <c r="AT185" s="152" t="s">
        <v>150</v>
      </c>
      <c r="AU185" s="152" t="s">
        <v>95</v>
      </c>
      <c r="AY185" s="13" t="s">
        <v>148</v>
      </c>
      <c r="BE185" s="153">
        <f t="shared" ref="BE185:BE216" si="24">IF(N185="základná",J185,0)</f>
        <v>0</v>
      </c>
      <c r="BF185" s="153">
        <f t="shared" ref="BF185:BF216" si="25">IF(N185="znížená",J185,0)</f>
        <v>0</v>
      </c>
      <c r="BG185" s="153">
        <f t="shared" ref="BG185:BG216" si="26">IF(N185="zákl. prenesená",J185,0)</f>
        <v>0</v>
      </c>
      <c r="BH185" s="153">
        <f t="shared" ref="BH185:BH216" si="27">IF(N185="zníž. prenesená",J185,0)</f>
        <v>0</v>
      </c>
      <c r="BI185" s="153">
        <f t="shared" ref="BI185:BI216" si="28">IF(N185="nulová",J185,0)</f>
        <v>0</v>
      </c>
      <c r="BJ185" s="13" t="s">
        <v>95</v>
      </c>
      <c r="BK185" s="153">
        <f t="shared" ref="BK185:BK216" si="29">ROUND(I185*H185,2)</f>
        <v>0</v>
      </c>
      <c r="BL185" s="13" t="s">
        <v>154</v>
      </c>
      <c r="BM185" s="152" t="s">
        <v>297</v>
      </c>
    </row>
    <row r="186" spans="2:65" s="1" customFormat="1" ht="24.15" customHeight="1">
      <c r="B186" s="139"/>
      <c r="C186" s="140" t="s">
        <v>298</v>
      </c>
      <c r="D186" s="140" t="s">
        <v>150</v>
      </c>
      <c r="E186" s="141" t="s">
        <v>299</v>
      </c>
      <c r="F186" s="142" t="s">
        <v>300</v>
      </c>
      <c r="G186" s="143" t="s">
        <v>199</v>
      </c>
      <c r="H186" s="144">
        <v>4</v>
      </c>
      <c r="I186" s="145"/>
      <c r="J186" s="146">
        <f t="shared" si="20"/>
        <v>0</v>
      </c>
      <c r="K186" s="147"/>
      <c r="L186" s="28"/>
      <c r="M186" s="148" t="s">
        <v>1</v>
      </c>
      <c r="N186" s="149" t="s">
        <v>39</v>
      </c>
      <c r="P186" s="150">
        <f t="shared" si="21"/>
        <v>0</v>
      </c>
      <c r="Q186" s="150">
        <v>0</v>
      </c>
      <c r="R186" s="150">
        <f t="shared" si="22"/>
        <v>0</v>
      </c>
      <c r="S186" s="150">
        <v>0</v>
      </c>
      <c r="T186" s="151">
        <f t="shared" si="23"/>
        <v>0</v>
      </c>
      <c r="AR186" s="152" t="s">
        <v>154</v>
      </c>
      <c r="AT186" s="152" t="s">
        <v>150</v>
      </c>
      <c r="AU186" s="152" t="s">
        <v>95</v>
      </c>
      <c r="AY186" s="13" t="s">
        <v>148</v>
      </c>
      <c r="BE186" s="153">
        <f t="shared" si="24"/>
        <v>0</v>
      </c>
      <c r="BF186" s="153">
        <f t="shared" si="25"/>
        <v>0</v>
      </c>
      <c r="BG186" s="153">
        <f t="shared" si="26"/>
        <v>0</v>
      </c>
      <c r="BH186" s="153">
        <f t="shared" si="27"/>
        <v>0</v>
      </c>
      <c r="BI186" s="153">
        <f t="shared" si="28"/>
        <v>0</v>
      </c>
      <c r="BJ186" s="13" t="s">
        <v>95</v>
      </c>
      <c r="BK186" s="153">
        <f t="shared" si="29"/>
        <v>0</v>
      </c>
      <c r="BL186" s="13" t="s">
        <v>154</v>
      </c>
      <c r="BM186" s="152" t="s">
        <v>301</v>
      </c>
    </row>
    <row r="187" spans="2:65" s="1" customFormat="1" ht="24.15" customHeight="1">
      <c r="B187" s="139"/>
      <c r="C187" s="154" t="s">
        <v>231</v>
      </c>
      <c r="D187" s="154" t="s">
        <v>191</v>
      </c>
      <c r="E187" s="155" t="s">
        <v>302</v>
      </c>
      <c r="F187" s="156" t="s">
        <v>303</v>
      </c>
      <c r="G187" s="157" t="s">
        <v>226</v>
      </c>
      <c r="H187" s="158">
        <v>16.16</v>
      </c>
      <c r="I187" s="159"/>
      <c r="J187" s="160">
        <f t="shared" si="20"/>
        <v>0</v>
      </c>
      <c r="K187" s="161"/>
      <c r="L187" s="162"/>
      <c r="M187" s="163" t="s">
        <v>1</v>
      </c>
      <c r="N187" s="164" t="s">
        <v>39</v>
      </c>
      <c r="P187" s="150">
        <f t="shared" si="21"/>
        <v>0</v>
      </c>
      <c r="Q187" s="150">
        <v>0</v>
      </c>
      <c r="R187" s="150">
        <f t="shared" si="22"/>
        <v>0</v>
      </c>
      <c r="S187" s="150">
        <v>0</v>
      </c>
      <c r="T187" s="151">
        <f t="shared" si="23"/>
        <v>0</v>
      </c>
      <c r="AR187" s="152" t="s">
        <v>163</v>
      </c>
      <c r="AT187" s="152" t="s">
        <v>191</v>
      </c>
      <c r="AU187" s="152" t="s">
        <v>95</v>
      </c>
      <c r="AY187" s="13" t="s">
        <v>148</v>
      </c>
      <c r="BE187" s="153">
        <f t="shared" si="24"/>
        <v>0</v>
      </c>
      <c r="BF187" s="153">
        <f t="shared" si="25"/>
        <v>0</v>
      </c>
      <c r="BG187" s="153">
        <f t="shared" si="26"/>
        <v>0</v>
      </c>
      <c r="BH187" s="153">
        <f t="shared" si="27"/>
        <v>0</v>
      </c>
      <c r="BI187" s="153">
        <f t="shared" si="28"/>
        <v>0</v>
      </c>
      <c r="BJ187" s="13" t="s">
        <v>95</v>
      </c>
      <c r="BK187" s="153">
        <f t="shared" si="29"/>
        <v>0</v>
      </c>
      <c r="BL187" s="13" t="s">
        <v>154</v>
      </c>
      <c r="BM187" s="152" t="s">
        <v>304</v>
      </c>
    </row>
    <row r="188" spans="2:65" s="1" customFormat="1" ht="16.5" customHeight="1">
      <c r="B188" s="139"/>
      <c r="C188" s="140" t="s">
        <v>305</v>
      </c>
      <c r="D188" s="140" t="s">
        <v>150</v>
      </c>
      <c r="E188" s="141" t="s">
        <v>306</v>
      </c>
      <c r="F188" s="142" t="s">
        <v>307</v>
      </c>
      <c r="G188" s="143" t="s">
        <v>153</v>
      </c>
      <c r="H188" s="144">
        <v>1038.376</v>
      </c>
      <c r="I188" s="145"/>
      <c r="J188" s="146">
        <f t="shared" si="20"/>
        <v>0</v>
      </c>
      <c r="K188" s="147"/>
      <c r="L188" s="28"/>
      <c r="M188" s="148" t="s">
        <v>1</v>
      </c>
      <c r="N188" s="149" t="s">
        <v>39</v>
      </c>
      <c r="P188" s="150">
        <f t="shared" si="21"/>
        <v>0</v>
      </c>
      <c r="Q188" s="150">
        <v>0</v>
      </c>
      <c r="R188" s="150">
        <f t="shared" si="22"/>
        <v>0</v>
      </c>
      <c r="S188" s="150">
        <v>0</v>
      </c>
      <c r="T188" s="151">
        <f t="shared" si="23"/>
        <v>0</v>
      </c>
      <c r="AR188" s="152" t="s">
        <v>154</v>
      </c>
      <c r="AT188" s="152" t="s">
        <v>150</v>
      </c>
      <c r="AU188" s="152" t="s">
        <v>95</v>
      </c>
      <c r="AY188" s="13" t="s">
        <v>148</v>
      </c>
      <c r="BE188" s="153">
        <f t="shared" si="24"/>
        <v>0</v>
      </c>
      <c r="BF188" s="153">
        <f t="shared" si="25"/>
        <v>0</v>
      </c>
      <c r="BG188" s="153">
        <f t="shared" si="26"/>
        <v>0</v>
      </c>
      <c r="BH188" s="153">
        <f t="shared" si="27"/>
        <v>0</v>
      </c>
      <c r="BI188" s="153">
        <f t="shared" si="28"/>
        <v>0</v>
      </c>
      <c r="BJ188" s="13" t="s">
        <v>95</v>
      </c>
      <c r="BK188" s="153">
        <f t="shared" si="29"/>
        <v>0</v>
      </c>
      <c r="BL188" s="13" t="s">
        <v>154</v>
      </c>
      <c r="BM188" s="152" t="s">
        <v>308</v>
      </c>
    </row>
    <row r="189" spans="2:65" s="1" customFormat="1" ht="33" customHeight="1">
      <c r="B189" s="139"/>
      <c r="C189" s="140" t="s">
        <v>234</v>
      </c>
      <c r="D189" s="140" t="s">
        <v>150</v>
      </c>
      <c r="E189" s="141" t="s">
        <v>309</v>
      </c>
      <c r="F189" s="142" t="s">
        <v>310</v>
      </c>
      <c r="G189" s="143" t="s">
        <v>153</v>
      </c>
      <c r="H189" s="144">
        <v>1411</v>
      </c>
      <c r="I189" s="145"/>
      <c r="J189" s="146">
        <f t="shared" si="20"/>
        <v>0</v>
      </c>
      <c r="K189" s="147"/>
      <c r="L189" s="28"/>
      <c r="M189" s="148" t="s">
        <v>1</v>
      </c>
      <c r="N189" s="149" t="s">
        <v>39</v>
      </c>
      <c r="P189" s="150">
        <f t="shared" si="21"/>
        <v>0</v>
      </c>
      <c r="Q189" s="150">
        <v>0</v>
      </c>
      <c r="R189" s="150">
        <f t="shared" si="22"/>
        <v>0</v>
      </c>
      <c r="S189" s="150">
        <v>0</v>
      </c>
      <c r="T189" s="151">
        <f t="shared" si="23"/>
        <v>0</v>
      </c>
      <c r="AR189" s="152" t="s">
        <v>154</v>
      </c>
      <c r="AT189" s="152" t="s">
        <v>150</v>
      </c>
      <c r="AU189" s="152" t="s">
        <v>95</v>
      </c>
      <c r="AY189" s="13" t="s">
        <v>148</v>
      </c>
      <c r="BE189" s="153">
        <f t="shared" si="24"/>
        <v>0</v>
      </c>
      <c r="BF189" s="153">
        <f t="shared" si="25"/>
        <v>0</v>
      </c>
      <c r="BG189" s="153">
        <f t="shared" si="26"/>
        <v>0</v>
      </c>
      <c r="BH189" s="153">
        <f t="shared" si="27"/>
        <v>0</v>
      </c>
      <c r="BI189" s="153">
        <f t="shared" si="28"/>
        <v>0</v>
      </c>
      <c r="BJ189" s="13" t="s">
        <v>95</v>
      </c>
      <c r="BK189" s="153">
        <f t="shared" si="29"/>
        <v>0</v>
      </c>
      <c r="BL189" s="13" t="s">
        <v>154</v>
      </c>
      <c r="BM189" s="152" t="s">
        <v>311</v>
      </c>
    </row>
    <row r="190" spans="2:65" s="1" customFormat="1" ht="44.25" customHeight="1">
      <c r="B190" s="139"/>
      <c r="C190" s="140" t="s">
        <v>312</v>
      </c>
      <c r="D190" s="140" t="s">
        <v>150</v>
      </c>
      <c r="E190" s="141" t="s">
        <v>313</v>
      </c>
      <c r="F190" s="142" t="s">
        <v>314</v>
      </c>
      <c r="G190" s="143" t="s">
        <v>153</v>
      </c>
      <c r="H190" s="144">
        <v>8466</v>
      </c>
      <c r="I190" s="145"/>
      <c r="J190" s="146">
        <f t="shared" si="20"/>
        <v>0</v>
      </c>
      <c r="K190" s="147"/>
      <c r="L190" s="28"/>
      <c r="M190" s="148" t="s">
        <v>1</v>
      </c>
      <c r="N190" s="149" t="s">
        <v>39</v>
      </c>
      <c r="P190" s="150">
        <f t="shared" si="21"/>
        <v>0</v>
      </c>
      <c r="Q190" s="150">
        <v>0</v>
      </c>
      <c r="R190" s="150">
        <f t="shared" si="22"/>
        <v>0</v>
      </c>
      <c r="S190" s="150">
        <v>0</v>
      </c>
      <c r="T190" s="151">
        <f t="shared" si="23"/>
        <v>0</v>
      </c>
      <c r="AR190" s="152" t="s">
        <v>154</v>
      </c>
      <c r="AT190" s="152" t="s">
        <v>150</v>
      </c>
      <c r="AU190" s="152" t="s">
        <v>95</v>
      </c>
      <c r="AY190" s="13" t="s">
        <v>148</v>
      </c>
      <c r="BE190" s="153">
        <f t="shared" si="24"/>
        <v>0</v>
      </c>
      <c r="BF190" s="153">
        <f t="shared" si="25"/>
        <v>0</v>
      </c>
      <c r="BG190" s="153">
        <f t="shared" si="26"/>
        <v>0</v>
      </c>
      <c r="BH190" s="153">
        <f t="shared" si="27"/>
        <v>0</v>
      </c>
      <c r="BI190" s="153">
        <f t="shared" si="28"/>
        <v>0</v>
      </c>
      <c r="BJ190" s="13" t="s">
        <v>95</v>
      </c>
      <c r="BK190" s="153">
        <f t="shared" si="29"/>
        <v>0</v>
      </c>
      <c r="BL190" s="13" t="s">
        <v>154</v>
      </c>
      <c r="BM190" s="152" t="s">
        <v>315</v>
      </c>
    </row>
    <row r="191" spans="2:65" s="1" customFormat="1" ht="33" customHeight="1">
      <c r="B191" s="139"/>
      <c r="C191" s="140" t="s">
        <v>237</v>
      </c>
      <c r="D191" s="140" t="s">
        <v>150</v>
      </c>
      <c r="E191" s="141" t="s">
        <v>316</v>
      </c>
      <c r="F191" s="142" t="s">
        <v>317</v>
      </c>
      <c r="G191" s="143" t="s">
        <v>153</v>
      </c>
      <c r="H191" s="144">
        <v>1411</v>
      </c>
      <c r="I191" s="145"/>
      <c r="J191" s="146">
        <f t="shared" si="20"/>
        <v>0</v>
      </c>
      <c r="K191" s="147"/>
      <c r="L191" s="28"/>
      <c r="M191" s="148" t="s">
        <v>1</v>
      </c>
      <c r="N191" s="149" t="s">
        <v>39</v>
      </c>
      <c r="P191" s="150">
        <f t="shared" si="21"/>
        <v>0</v>
      </c>
      <c r="Q191" s="150">
        <v>0</v>
      </c>
      <c r="R191" s="150">
        <f t="shared" si="22"/>
        <v>0</v>
      </c>
      <c r="S191" s="150">
        <v>0</v>
      </c>
      <c r="T191" s="151">
        <f t="shared" si="23"/>
        <v>0</v>
      </c>
      <c r="AR191" s="152" t="s">
        <v>154</v>
      </c>
      <c r="AT191" s="152" t="s">
        <v>150</v>
      </c>
      <c r="AU191" s="152" t="s">
        <v>95</v>
      </c>
      <c r="AY191" s="13" t="s">
        <v>148</v>
      </c>
      <c r="BE191" s="153">
        <f t="shared" si="24"/>
        <v>0</v>
      </c>
      <c r="BF191" s="153">
        <f t="shared" si="25"/>
        <v>0</v>
      </c>
      <c r="BG191" s="153">
        <f t="shared" si="26"/>
        <v>0</v>
      </c>
      <c r="BH191" s="153">
        <f t="shared" si="27"/>
        <v>0</v>
      </c>
      <c r="BI191" s="153">
        <f t="shared" si="28"/>
        <v>0</v>
      </c>
      <c r="BJ191" s="13" t="s">
        <v>95</v>
      </c>
      <c r="BK191" s="153">
        <f t="shared" si="29"/>
        <v>0</v>
      </c>
      <c r="BL191" s="13" t="s">
        <v>154</v>
      </c>
      <c r="BM191" s="152" t="s">
        <v>318</v>
      </c>
    </row>
    <row r="192" spans="2:65" s="1" customFormat="1" ht="24.15" customHeight="1">
      <c r="B192" s="139"/>
      <c r="C192" s="140" t="s">
        <v>319</v>
      </c>
      <c r="D192" s="140" t="s">
        <v>150</v>
      </c>
      <c r="E192" s="141" t="s">
        <v>320</v>
      </c>
      <c r="F192" s="142" t="s">
        <v>321</v>
      </c>
      <c r="G192" s="143" t="s">
        <v>153</v>
      </c>
      <c r="H192" s="144">
        <v>56</v>
      </c>
      <c r="I192" s="145"/>
      <c r="J192" s="146">
        <f t="shared" si="20"/>
        <v>0</v>
      </c>
      <c r="K192" s="147"/>
      <c r="L192" s="28"/>
      <c r="M192" s="148" t="s">
        <v>1</v>
      </c>
      <c r="N192" s="149" t="s">
        <v>39</v>
      </c>
      <c r="P192" s="150">
        <f t="shared" si="21"/>
        <v>0</v>
      </c>
      <c r="Q192" s="150">
        <v>0</v>
      </c>
      <c r="R192" s="150">
        <f t="shared" si="22"/>
        <v>0</v>
      </c>
      <c r="S192" s="150">
        <v>0</v>
      </c>
      <c r="T192" s="151">
        <f t="shared" si="23"/>
        <v>0</v>
      </c>
      <c r="AR192" s="152" t="s">
        <v>154</v>
      </c>
      <c r="AT192" s="152" t="s">
        <v>150</v>
      </c>
      <c r="AU192" s="152" t="s">
        <v>95</v>
      </c>
      <c r="AY192" s="13" t="s">
        <v>148</v>
      </c>
      <c r="BE192" s="153">
        <f t="shared" si="24"/>
        <v>0</v>
      </c>
      <c r="BF192" s="153">
        <f t="shared" si="25"/>
        <v>0</v>
      </c>
      <c r="BG192" s="153">
        <f t="shared" si="26"/>
        <v>0</v>
      </c>
      <c r="BH192" s="153">
        <f t="shared" si="27"/>
        <v>0</v>
      </c>
      <c r="BI192" s="153">
        <f t="shared" si="28"/>
        <v>0</v>
      </c>
      <c r="BJ192" s="13" t="s">
        <v>95</v>
      </c>
      <c r="BK192" s="153">
        <f t="shared" si="29"/>
        <v>0</v>
      </c>
      <c r="BL192" s="13" t="s">
        <v>154</v>
      </c>
      <c r="BM192" s="152" t="s">
        <v>322</v>
      </c>
    </row>
    <row r="193" spans="2:65" s="1" customFormat="1" ht="16.5" customHeight="1">
      <c r="B193" s="139"/>
      <c r="C193" s="140" t="s">
        <v>240</v>
      </c>
      <c r="D193" s="140" t="s">
        <v>150</v>
      </c>
      <c r="E193" s="141" t="s">
        <v>323</v>
      </c>
      <c r="F193" s="142" t="s">
        <v>324</v>
      </c>
      <c r="G193" s="143" t="s">
        <v>153</v>
      </c>
      <c r="H193" s="144">
        <v>1411</v>
      </c>
      <c r="I193" s="145"/>
      <c r="J193" s="146">
        <f t="shared" si="20"/>
        <v>0</v>
      </c>
      <c r="K193" s="147"/>
      <c r="L193" s="28"/>
      <c r="M193" s="148" t="s">
        <v>1</v>
      </c>
      <c r="N193" s="149" t="s">
        <v>39</v>
      </c>
      <c r="P193" s="150">
        <f t="shared" si="21"/>
        <v>0</v>
      </c>
      <c r="Q193" s="150">
        <v>0</v>
      </c>
      <c r="R193" s="150">
        <f t="shared" si="22"/>
        <v>0</v>
      </c>
      <c r="S193" s="150">
        <v>0</v>
      </c>
      <c r="T193" s="151">
        <f t="shared" si="23"/>
        <v>0</v>
      </c>
      <c r="AR193" s="152" t="s">
        <v>154</v>
      </c>
      <c r="AT193" s="152" t="s">
        <v>150</v>
      </c>
      <c r="AU193" s="152" t="s">
        <v>95</v>
      </c>
      <c r="AY193" s="13" t="s">
        <v>148</v>
      </c>
      <c r="BE193" s="153">
        <f t="shared" si="24"/>
        <v>0</v>
      </c>
      <c r="BF193" s="153">
        <f t="shared" si="25"/>
        <v>0</v>
      </c>
      <c r="BG193" s="153">
        <f t="shared" si="26"/>
        <v>0</v>
      </c>
      <c r="BH193" s="153">
        <f t="shared" si="27"/>
        <v>0</v>
      </c>
      <c r="BI193" s="153">
        <f t="shared" si="28"/>
        <v>0</v>
      </c>
      <c r="BJ193" s="13" t="s">
        <v>95</v>
      </c>
      <c r="BK193" s="153">
        <f t="shared" si="29"/>
        <v>0</v>
      </c>
      <c r="BL193" s="13" t="s">
        <v>154</v>
      </c>
      <c r="BM193" s="152" t="s">
        <v>325</v>
      </c>
    </row>
    <row r="194" spans="2:65" s="1" customFormat="1" ht="16.5" customHeight="1">
      <c r="B194" s="139"/>
      <c r="C194" s="140" t="s">
        <v>326</v>
      </c>
      <c r="D194" s="140" t="s">
        <v>150</v>
      </c>
      <c r="E194" s="141" t="s">
        <v>327</v>
      </c>
      <c r="F194" s="142" t="s">
        <v>328</v>
      </c>
      <c r="G194" s="143" t="s">
        <v>153</v>
      </c>
      <c r="H194" s="144">
        <v>1411</v>
      </c>
      <c r="I194" s="145"/>
      <c r="J194" s="146">
        <f t="shared" si="20"/>
        <v>0</v>
      </c>
      <c r="K194" s="147"/>
      <c r="L194" s="28"/>
      <c r="M194" s="148" t="s">
        <v>1</v>
      </c>
      <c r="N194" s="149" t="s">
        <v>39</v>
      </c>
      <c r="P194" s="150">
        <f t="shared" si="21"/>
        <v>0</v>
      </c>
      <c r="Q194" s="150">
        <v>0</v>
      </c>
      <c r="R194" s="150">
        <f t="shared" si="22"/>
        <v>0</v>
      </c>
      <c r="S194" s="150">
        <v>0</v>
      </c>
      <c r="T194" s="151">
        <f t="shared" si="23"/>
        <v>0</v>
      </c>
      <c r="AR194" s="152" t="s">
        <v>154</v>
      </c>
      <c r="AT194" s="152" t="s">
        <v>150</v>
      </c>
      <c r="AU194" s="152" t="s">
        <v>95</v>
      </c>
      <c r="AY194" s="13" t="s">
        <v>148</v>
      </c>
      <c r="BE194" s="153">
        <f t="shared" si="24"/>
        <v>0</v>
      </c>
      <c r="BF194" s="153">
        <f t="shared" si="25"/>
        <v>0</v>
      </c>
      <c r="BG194" s="153">
        <f t="shared" si="26"/>
        <v>0</v>
      </c>
      <c r="BH194" s="153">
        <f t="shared" si="27"/>
        <v>0</v>
      </c>
      <c r="BI194" s="153">
        <f t="shared" si="28"/>
        <v>0</v>
      </c>
      <c r="BJ194" s="13" t="s">
        <v>95</v>
      </c>
      <c r="BK194" s="153">
        <f t="shared" si="29"/>
        <v>0</v>
      </c>
      <c r="BL194" s="13" t="s">
        <v>154</v>
      </c>
      <c r="BM194" s="152" t="s">
        <v>329</v>
      </c>
    </row>
    <row r="195" spans="2:65" s="1" customFormat="1" ht="24.15" customHeight="1">
      <c r="B195" s="139"/>
      <c r="C195" s="140" t="s">
        <v>244</v>
      </c>
      <c r="D195" s="140" t="s">
        <v>150</v>
      </c>
      <c r="E195" s="141" t="s">
        <v>330</v>
      </c>
      <c r="F195" s="142" t="s">
        <v>331</v>
      </c>
      <c r="G195" s="143" t="s">
        <v>199</v>
      </c>
      <c r="H195" s="144">
        <v>8</v>
      </c>
      <c r="I195" s="145"/>
      <c r="J195" s="146">
        <f t="shared" si="20"/>
        <v>0</v>
      </c>
      <c r="K195" s="147"/>
      <c r="L195" s="28"/>
      <c r="M195" s="148" t="s">
        <v>1</v>
      </c>
      <c r="N195" s="149" t="s">
        <v>39</v>
      </c>
      <c r="P195" s="150">
        <f t="shared" si="21"/>
        <v>0</v>
      </c>
      <c r="Q195" s="150">
        <v>0</v>
      </c>
      <c r="R195" s="150">
        <f t="shared" si="22"/>
        <v>0</v>
      </c>
      <c r="S195" s="150">
        <v>0</v>
      </c>
      <c r="T195" s="151">
        <f t="shared" si="23"/>
        <v>0</v>
      </c>
      <c r="AR195" s="152" t="s">
        <v>154</v>
      </c>
      <c r="AT195" s="152" t="s">
        <v>150</v>
      </c>
      <c r="AU195" s="152" t="s">
        <v>95</v>
      </c>
      <c r="AY195" s="13" t="s">
        <v>148</v>
      </c>
      <c r="BE195" s="153">
        <f t="shared" si="24"/>
        <v>0</v>
      </c>
      <c r="BF195" s="153">
        <f t="shared" si="25"/>
        <v>0</v>
      </c>
      <c r="BG195" s="153">
        <f t="shared" si="26"/>
        <v>0</v>
      </c>
      <c r="BH195" s="153">
        <f t="shared" si="27"/>
        <v>0</v>
      </c>
      <c r="BI195" s="153">
        <f t="shared" si="28"/>
        <v>0</v>
      </c>
      <c r="BJ195" s="13" t="s">
        <v>95</v>
      </c>
      <c r="BK195" s="153">
        <f t="shared" si="29"/>
        <v>0</v>
      </c>
      <c r="BL195" s="13" t="s">
        <v>154</v>
      </c>
      <c r="BM195" s="152" t="s">
        <v>332</v>
      </c>
    </row>
    <row r="196" spans="2:65" s="1" customFormat="1" ht="24.15" customHeight="1">
      <c r="B196" s="139"/>
      <c r="C196" s="140" t="s">
        <v>333</v>
      </c>
      <c r="D196" s="140" t="s">
        <v>150</v>
      </c>
      <c r="E196" s="141" t="s">
        <v>334</v>
      </c>
      <c r="F196" s="142" t="s">
        <v>335</v>
      </c>
      <c r="G196" s="143" t="s">
        <v>199</v>
      </c>
      <c r="H196" s="144">
        <v>8</v>
      </c>
      <c r="I196" s="145"/>
      <c r="J196" s="146">
        <f t="shared" si="20"/>
        <v>0</v>
      </c>
      <c r="K196" s="147"/>
      <c r="L196" s="28"/>
      <c r="M196" s="148" t="s">
        <v>1</v>
      </c>
      <c r="N196" s="149" t="s">
        <v>39</v>
      </c>
      <c r="P196" s="150">
        <f t="shared" si="21"/>
        <v>0</v>
      </c>
      <c r="Q196" s="150">
        <v>0</v>
      </c>
      <c r="R196" s="150">
        <f t="shared" si="22"/>
        <v>0</v>
      </c>
      <c r="S196" s="150">
        <v>0</v>
      </c>
      <c r="T196" s="151">
        <f t="shared" si="23"/>
        <v>0</v>
      </c>
      <c r="AR196" s="152" t="s">
        <v>154</v>
      </c>
      <c r="AT196" s="152" t="s">
        <v>150</v>
      </c>
      <c r="AU196" s="152" t="s">
        <v>95</v>
      </c>
      <c r="AY196" s="13" t="s">
        <v>148</v>
      </c>
      <c r="BE196" s="153">
        <f t="shared" si="24"/>
        <v>0</v>
      </c>
      <c r="BF196" s="153">
        <f t="shared" si="25"/>
        <v>0</v>
      </c>
      <c r="BG196" s="153">
        <f t="shared" si="26"/>
        <v>0</v>
      </c>
      <c r="BH196" s="153">
        <f t="shared" si="27"/>
        <v>0</v>
      </c>
      <c r="BI196" s="153">
        <f t="shared" si="28"/>
        <v>0</v>
      </c>
      <c r="BJ196" s="13" t="s">
        <v>95</v>
      </c>
      <c r="BK196" s="153">
        <f t="shared" si="29"/>
        <v>0</v>
      </c>
      <c r="BL196" s="13" t="s">
        <v>154</v>
      </c>
      <c r="BM196" s="152" t="s">
        <v>336</v>
      </c>
    </row>
    <row r="197" spans="2:65" s="1" customFormat="1" ht="21.75" customHeight="1">
      <c r="B197" s="139"/>
      <c r="C197" s="140" t="s">
        <v>247</v>
      </c>
      <c r="D197" s="140" t="s">
        <v>150</v>
      </c>
      <c r="E197" s="141" t="s">
        <v>337</v>
      </c>
      <c r="F197" s="142" t="s">
        <v>338</v>
      </c>
      <c r="G197" s="143" t="s">
        <v>153</v>
      </c>
      <c r="H197" s="144">
        <v>254.1</v>
      </c>
      <c r="I197" s="145"/>
      <c r="J197" s="146">
        <f t="shared" si="20"/>
        <v>0</v>
      </c>
      <c r="K197" s="147"/>
      <c r="L197" s="28"/>
      <c r="M197" s="148" t="s">
        <v>1</v>
      </c>
      <c r="N197" s="149" t="s">
        <v>39</v>
      </c>
      <c r="P197" s="150">
        <f t="shared" si="21"/>
        <v>0</v>
      </c>
      <c r="Q197" s="150">
        <v>0</v>
      </c>
      <c r="R197" s="150">
        <f t="shared" si="22"/>
        <v>0</v>
      </c>
      <c r="S197" s="150">
        <v>0</v>
      </c>
      <c r="T197" s="151">
        <f t="shared" si="23"/>
        <v>0</v>
      </c>
      <c r="AR197" s="152" t="s">
        <v>154</v>
      </c>
      <c r="AT197" s="152" t="s">
        <v>150</v>
      </c>
      <c r="AU197" s="152" t="s">
        <v>95</v>
      </c>
      <c r="AY197" s="13" t="s">
        <v>148</v>
      </c>
      <c r="BE197" s="153">
        <f t="shared" si="24"/>
        <v>0</v>
      </c>
      <c r="BF197" s="153">
        <f t="shared" si="25"/>
        <v>0</v>
      </c>
      <c r="BG197" s="153">
        <f t="shared" si="26"/>
        <v>0</v>
      </c>
      <c r="BH197" s="153">
        <f t="shared" si="27"/>
        <v>0</v>
      </c>
      <c r="BI197" s="153">
        <f t="shared" si="28"/>
        <v>0</v>
      </c>
      <c r="BJ197" s="13" t="s">
        <v>95</v>
      </c>
      <c r="BK197" s="153">
        <f t="shared" si="29"/>
        <v>0</v>
      </c>
      <c r="BL197" s="13" t="s">
        <v>154</v>
      </c>
      <c r="BM197" s="152" t="s">
        <v>339</v>
      </c>
    </row>
    <row r="198" spans="2:65" s="1" customFormat="1" ht="33" customHeight="1">
      <c r="B198" s="139"/>
      <c r="C198" s="140" t="s">
        <v>340</v>
      </c>
      <c r="D198" s="140" t="s">
        <v>150</v>
      </c>
      <c r="E198" s="141" t="s">
        <v>341</v>
      </c>
      <c r="F198" s="142" t="s">
        <v>342</v>
      </c>
      <c r="G198" s="143" t="s">
        <v>226</v>
      </c>
      <c r="H198" s="144">
        <v>1</v>
      </c>
      <c r="I198" s="145"/>
      <c r="J198" s="146">
        <f t="shared" si="20"/>
        <v>0</v>
      </c>
      <c r="K198" s="147"/>
      <c r="L198" s="28"/>
      <c r="M198" s="148" t="s">
        <v>1</v>
      </c>
      <c r="N198" s="149" t="s">
        <v>39</v>
      </c>
      <c r="P198" s="150">
        <f t="shared" si="21"/>
        <v>0</v>
      </c>
      <c r="Q198" s="150">
        <v>0</v>
      </c>
      <c r="R198" s="150">
        <f t="shared" si="22"/>
        <v>0</v>
      </c>
      <c r="S198" s="150">
        <v>0</v>
      </c>
      <c r="T198" s="151">
        <f t="shared" si="23"/>
        <v>0</v>
      </c>
      <c r="AR198" s="152" t="s">
        <v>154</v>
      </c>
      <c r="AT198" s="152" t="s">
        <v>150</v>
      </c>
      <c r="AU198" s="152" t="s">
        <v>95</v>
      </c>
      <c r="AY198" s="13" t="s">
        <v>148</v>
      </c>
      <c r="BE198" s="153">
        <f t="shared" si="24"/>
        <v>0</v>
      </c>
      <c r="BF198" s="153">
        <f t="shared" si="25"/>
        <v>0</v>
      </c>
      <c r="BG198" s="153">
        <f t="shared" si="26"/>
        <v>0</v>
      </c>
      <c r="BH198" s="153">
        <f t="shared" si="27"/>
        <v>0</v>
      </c>
      <c r="BI198" s="153">
        <f t="shared" si="28"/>
        <v>0</v>
      </c>
      <c r="BJ198" s="13" t="s">
        <v>95</v>
      </c>
      <c r="BK198" s="153">
        <f t="shared" si="29"/>
        <v>0</v>
      </c>
      <c r="BL198" s="13" t="s">
        <v>154</v>
      </c>
      <c r="BM198" s="152" t="s">
        <v>343</v>
      </c>
    </row>
    <row r="199" spans="2:65" s="1" customFormat="1" ht="16.5" customHeight="1">
      <c r="B199" s="139"/>
      <c r="C199" s="154" t="s">
        <v>251</v>
      </c>
      <c r="D199" s="154" t="s">
        <v>191</v>
      </c>
      <c r="E199" s="155" t="s">
        <v>344</v>
      </c>
      <c r="F199" s="156" t="s">
        <v>345</v>
      </c>
      <c r="G199" s="157" t="s">
        <v>226</v>
      </c>
      <c r="H199" s="158">
        <v>1</v>
      </c>
      <c r="I199" s="159"/>
      <c r="J199" s="160">
        <f t="shared" si="20"/>
        <v>0</v>
      </c>
      <c r="K199" s="161"/>
      <c r="L199" s="162"/>
      <c r="M199" s="163" t="s">
        <v>1</v>
      </c>
      <c r="N199" s="164" t="s">
        <v>39</v>
      </c>
      <c r="P199" s="150">
        <f t="shared" si="21"/>
        <v>0</v>
      </c>
      <c r="Q199" s="150">
        <v>0</v>
      </c>
      <c r="R199" s="150">
        <f t="shared" si="22"/>
        <v>0</v>
      </c>
      <c r="S199" s="150">
        <v>0</v>
      </c>
      <c r="T199" s="151">
        <f t="shared" si="23"/>
        <v>0</v>
      </c>
      <c r="AR199" s="152" t="s">
        <v>163</v>
      </c>
      <c r="AT199" s="152" t="s">
        <v>191</v>
      </c>
      <c r="AU199" s="152" t="s">
        <v>95</v>
      </c>
      <c r="AY199" s="13" t="s">
        <v>148</v>
      </c>
      <c r="BE199" s="153">
        <f t="shared" si="24"/>
        <v>0</v>
      </c>
      <c r="BF199" s="153">
        <f t="shared" si="25"/>
        <v>0</v>
      </c>
      <c r="BG199" s="153">
        <f t="shared" si="26"/>
        <v>0</v>
      </c>
      <c r="BH199" s="153">
        <f t="shared" si="27"/>
        <v>0</v>
      </c>
      <c r="BI199" s="153">
        <f t="shared" si="28"/>
        <v>0</v>
      </c>
      <c r="BJ199" s="13" t="s">
        <v>95</v>
      </c>
      <c r="BK199" s="153">
        <f t="shared" si="29"/>
        <v>0</v>
      </c>
      <c r="BL199" s="13" t="s">
        <v>154</v>
      </c>
      <c r="BM199" s="152" t="s">
        <v>346</v>
      </c>
    </row>
    <row r="200" spans="2:65" s="1" customFormat="1" ht="16.5" customHeight="1">
      <c r="B200" s="139"/>
      <c r="C200" s="140" t="s">
        <v>347</v>
      </c>
      <c r="D200" s="140" t="s">
        <v>150</v>
      </c>
      <c r="E200" s="141" t="s">
        <v>348</v>
      </c>
      <c r="F200" s="142" t="s">
        <v>349</v>
      </c>
      <c r="G200" s="143" t="s">
        <v>199</v>
      </c>
      <c r="H200" s="144">
        <v>1018.6</v>
      </c>
      <c r="I200" s="145"/>
      <c r="J200" s="146">
        <f t="shared" si="20"/>
        <v>0</v>
      </c>
      <c r="K200" s="147"/>
      <c r="L200" s="28"/>
      <c r="M200" s="148" t="s">
        <v>1</v>
      </c>
      <c r="N200" s="149" t="s">
        <v>39</v>
      </c>
      <c r="P200" s="150">
        <f t="shared" si="21"/>
        <v>0</v>
      </c>
      <c r="Q200" s="150">
        <v>0</v>
      </c>
      <c r="R200" s="150">
        <f t="shared" si="22"/>
        <v>0</v>
      </c>
      <c r="S200" s="150">
        <v>0</v>
      </c>
      <c r="T200" s="151">
        <f t="shared" si="23"/>
        <v>0</v>
      </c>
      <c r="AR200" s="152" t="s">
        <v>154</v>
      </c>
      <c r="AT200" s="152" t="s">
        <v>150</v>
      </c>
      <c r="AU200" s="152" t="s">
        <v>95</v>
      </c>
      <c r="AY200" s="13" t="s">
        <v>148</v>
      </c>
      <c r="BE200" s="153">
        <f t="shared" si="24"/>
        <v>0</v>
      </c>
      <c r="BF200" s="153">
        <f t="shared" si="25"/>
        <v>0</v>
      </c>
      <c r="BG200" s="153">
        <f t="shared" si="26"/>
        <v>0</v>
      </c>
      <c r="BH200" s="153">
        <f t="shared" si="27"/>
        <v>0</v>
      </c>
      <c r="BI200" s="153">
        <f t="shared" si="28"/>
        <v>0</v>
      </c>
      <c r="BJ200" s="13" t="s">
        <v>95</v>
      </c>
      <c r="BK200" s="153">
        <f t="shared" si="29"/>
        <v>0</v>
      </c>
      <c r="BL200" s="13" t="s">
        <v>154</v>
      </c>
      <c r="BM200" s="152" t="s">
        <v>350</v>
      </c>
    </row>
    <row r="201" spans="2:65" s="1" customFormat="1" ht="21.75" customHeight="1">
      <c r="B201" s="139"/>
      <c r="C201" s="140" t="s">
        <v>254</v>
      </c>
      <c r="D201" s="140" t="s">
        <v>150</v>
      </c>
      <c r="E201" s="141" t="s">
        <v>351</v>
      </c>
      <c r="F201" s="142" t="s">
        <v>352</v>
      </c>
      <c r="G201" s="143" t="s">
        <v>199</v>
      </c>
      <c r="H201" s="144">
        <v>135.69999999999999</v>
      </c>
      <c r="I201" s="145"/>
      <c r="J201" s="146">
        <f t="shared" si="20"/>
        <v>0</v>
      </c>
      <c r="K201" s="147"/>
      <c r="L201" s="28"/>
      <c r="M201" s="148" t="s">
        <v>1</v>
      </c>
      <c r="N201" s="149" t="s">
        <v>39</v>
      </c>
      <c r="P201" s="150">
        <f t="shared" si="21"/>
        <v>0</v>
      </c>
      <c r="Q201" s="150">
        <v>0</v>
      </c>
      <c r="R201" s="150">
        <f t="shared" si="22"/>
        <v>0</v>
      </c>
      <c r="S201" s="150">
        <v>0</v>
      </c>
      <c r="T201" s="151">
        <f t="shared" si="23"/>
        <v>0</v>
      </c>
      <c r="AR201" s="152" t="s">
        <v>154</v>
      </c>
      <c r="AT201" s="152" t="s">
        <v>150</v>
      </c>
      <c r="AU201" s="152" t="s">
        <v>95</v>
      </c>
      <c r="AY201" s="13" t="s">
        <v>148</v>
      </c>
      <c r="BE201" s="153">
        <f t="shared" si="24"/>
        <v>0</v>
      </c>
      <c r="BF201" s="153">
        <f t="shared" si="25"/>
        <v>0</v>
      </c>
      <c r="BG201" s="153">
        <f t="shared" si="26"/>
        <v>0</v>
      </c>
      <c r="BH201" s="153">
        <f t="shared" si="27"/>
        <v>0</v>
      </c>
      <c r="BI201" s="153">
        <f t="shared" si="28"/>
        <v>0</v>
      </c>
      <c r="BJ201" s="13" t="s">
        <v>95</v>
      </c>
      <c r="BK201" s="153">
        <f t="shared" si="29"/>
        <v>0</v>
      </c>
      <c r="BL201" s="13" t="s">
        <v>154</v>
      </c>
      <c r="BM201" s="152" t="s">
        <v>353</v>
      </c>
    </row>
    <row r="202" spans="2:65" s="1" customFormat="1" ht="37.799999999999997" customHeight="1">
      <c r="B202" s="139"/>
      <c r="C202" s="140" t="s">
        <v>354</v>
      </c>
      <c r="D202" s="140" t="s">
        <v>150</v>
      </c>
      <c r="E202" s="141" t="s">
        <v>355</v>
      </c>
      <c r="F202" s="142" t="s">
        <v>356</v>
      </c>
      <c r="G202" s="143" t="s">
        <v>199</v>
      </c>
      <c r="H202" s="144">
        <v>110.372</v>
      </c>
      <c r="I202" s="145"/>
      <c r="J202" s="146">
        <f t="shared" si="20"/>
        <v>0</v>
      </c>
      <c r="K202" s="147"/>
      <c r="L202" s="28"/>
      <c r="M202" s="148" t="s">
        <v>1</v>
      </c>
      <c r="N202" s="149" t="s">
        <v>39</v>
      </c>
      <c r="P202" s="150">
        <f t="shared" si="21"/>
        <v>0</v>
      </c>
      <c r="Q202" s="150">
        <v>0</v>
      </c>
      <c r="R202" s="150">
        <f t="shared" si="22"/>
        <v>0</v>
      </c>
      <c r="S202" s="150">
        <v>0</v>
      </c>
      <c r="T202" s="151">
        <f t="shared" si="23"/>
        <v>0</v>
      </c>
      <c r="AR202" s="152" t="s">
        <v>154</v>
      </c>
      <c r="AT202" s="152" t="s">
        <v>150</v>
      </c>
      <c r="AU202" s="152" t="s">
        <v>95</v>
      </c>
      <c r="AY202" s="13" t="s">
        <v>148</v>
      </c>
      <c r="BE202" s="153">
        <f t="shared" si="24"/>
        <v>0</v>
      </c>
      <c r="BF202" s="153">
        <f t="shared" si="25"/>
        <v>0</v>
      </c>
      <c r="BG202" s="153">
        <f t="shared" si="26"/>
        <v>0</v>
      </c>
      <c r="BH202" s="153">
        <f t="shared" si="27"/>
        <v>0</v>
      </c>
      <c r="BI202" s="153">
        <f t="shared" si="28"/>
        <v>0</v>
      </c>
      <c r="BJ202" s="13" t="s">
        <v>95</v>
      </c>
      <c r="BK202" s="153">
        <f t="shared" si="29"/>
        <v>0</v>
      </c>
      <c r="BL202" s="13" t="s">
        <v>154</v>
      </c>
      <c r="BM202" s="152" t="s">
        <v>357</v>
      </c>
    </row>
    <row r="203" spans="2:65" s="1" customFormat="1" ht="33" customHeight="1">
      <c r="B203" s="139"/>
      <c r="C203" s="140" t="s">
        <v>258</v>
      </c>
      <c r="D203" s="140" t="s">
        <v>150</v>
      </c>
      <c r="E203" s="141" t="s">
        <v>358</v>
      </c>
      <c r="F203" s="142" t="s">
        <v>359</v>
      </c>
      <c r="G203" s="143" t="s">
        <v>360</v>
      </c>
      <c r="H203" s="144">
        <v>1</v>
      </c>
      <c r="I203" s="145"/>
      <c r="J203" s="146">
        <f t="shared" si="20"/>
        <v>0</v>
      </c>
      <c r="K203" s="147"/>
      <c r="L203" s="28"/>
      <c r="M203" s="148" t="s">
        <v>1</v>
      </c>
      <c r="N203" s="149" t="s">
        <v>39</v>
      </c>
      <c r="P203" s="150">
        <f t="shared" si="21"/>
        <v>0</v>
      </c>
      <c r="Q203" s="150">
        <v>0</v>
      </c>
      <c r="R203" s="150">
        <f t="shared" si="22"/>
        <v>0</v>
      </c>
      <c r="S203" s="150">
        <v>0</v>
      </c>
      <c r="T203" s="151">
        <f t="shared" si="23"/>
        <v>0</v>
      </c>
      <c r="AR203" s="152" t="s">
        <v>154</v>
      </c>
      <c r="AT203" s="152" t="s">
        <v>150</v>
      </c>
      <c r="AU203" s="152" t="s">
        <v>95</v>
      </c>
      <c r="AY203" s="13" t="s">
        <v>148</v>
      </c>
      <c r="BE203" s="153">
        <f t="shared" si="24"/>
        <v>0</v>
      </c>
      <c r="BF203" s="153">
        <f t="shared" si="25"/>
        <v>0</v>
      </c>
      <c r="BG203" s="153">
        <f t="shared" si="26"/>
        <v>0</v>
      </c>
      <c r="BH203" s="153">
        <f t="shared" si="27"/>
        <v>0</v>
      </c>
      <c r="BI203" s="153">
        <f t="shared" si="28"/>
        <v>0</v>
      </c>
      <c r="BJ203" s="13" t="s">
        <v>95</v>
      </c>
      <c r="BK203" s="153">
        <f t="shared" si="29"/>
        <v>0</v>
      </c>
      <c r="BL203" s="13" t="s">
        <v>154</v>
      </c>
      <c r="BM203" s="152" t="s">
        <v>361</v>
      </c>
    </row>
    <row r="204" spans="2:65" s="1" customFormat="1" ht="21.75" customHeight="1">
      <c r="B204" s="139"/>
      <c r="C204" s="140" t="s">
        <v>362</v>
      </c>
      <c r="D204" s="140" t="s">
        <v>150</v>
      </c>
      <c r="E204" s="141" t="s">
        <v>363</v>
      </c>
      <c r="F204" s="142" t="s">
        <v>364</v>
      </c>
      <c r="G204" s="143" t="s">
        <v>199</v>
      </c>
      <c r="H204" s="144">
        <v>156.744</v>
      </c>
      <c r="I204" s="145"/>
      <c r="J204" s="146">
        <f t="shared" si="20"/>
        <v>0</v>
      </c>
      <c r="K204" s="147"/>
      <c r="L204" s="28"/>
      <c r="M204" s="148" t="s">
        <v>1</v>
      </c>
      <c r="N204" s="149" t="s">
        <v>39</v>
      </c>
      <c r="P204" s="150">
        <f t="shared" si="21"/>
        <v>0</v>
      </c>
      <c r="Q204" s="150">
        <v>0</v>
      </c>
      <c r="R204" s="150">
        <f t="shared" si="22"/>
        <v>0</v>
      </c>
      <c r="S204" s="150">
        <v>0</v>
      </c>
      <c r="T204" s="151">
        <f t="shared" si="23"/>
        <v>0</v>
      </c>
      <c r="AR204" s="152" t="s">
        <v>154</v>
      </c>
      <c r="AT204" s="152" t="s">
        <v>150</v>
      </c>
      <c r="AU204" s="152" t="s">
        <v>95</v>
      </c>
      <c r="AY204" s="13" t="s">
        <v>148</v>
      </c>
      <c r="BE204" s="153">
        <f t="shared" si="24"/>
        <v>0</v>
      </c>
      <c r="BF204" s="153">
        <f t="shared" si="25"/>
        <v>0</v>
      </c>
      <c r="BG204" s="153">
        <f t="shared" si="26"/>
        <v>0</v>
      </c>
      <c r="BH204" s="153">
        <f t="shared" si="27"/>
        <v>0</v>
      </c>
      <c r="BI204" s="153">
        <f t="shared" si="28"/>
        <v>0</v>
      </c>
      <c r="BJ204" s="13" t="s">
        <v>95</v>
      </c>
      <c r="BK204" s="153">
        <f t="shared" si="29"/>
        <v>0</v>
      </c>
      <c r="BL204" s="13" t="s">
        <v>154</v>
      </c>
      <c r="BM204" s="152" t="s">
        <v>365</v>
      </c>
    </row>
    <row r="205" spans="2:65" s="1" customFormat="1" ht="16.5" customHeight="1">
      <c r="B205" s="139"/>
      <c r="C205" s="140" t="s">
        <v>261</v>
      </c>
      <c r="D205" s="140" t="s">
        <v>150</v>
      </c>
      <c r="E205" s="141" t="s">
        <v>366</v>
      </c>
      <c r="F205" s="142" t="s">
        <v>367</v>
      </c>
      <c r="G205" s="143" t="s">
        <v>226</v>
      </c>
      <c r="H205" s="144">
        <v>1</v>
      </c>
      <c r="I205" s="145"/>
      <c r="J205" s="146">
        <f t="shared" si="20"/>
        <v>0</v>
      </c>
      <c r="K205" s="147"/>
      <c r="L205" s="28"/>
      <c r="M205" s="148" t="s">
        <v>1</v>
      </c>
      <c r="N205" s="149" t="s">
        <v>39</v>
      </c>
      <c r="P205" s="150">
        <f t="shared" si="21"/>
        <v>0</v>
      </c>
      <c r="Q205" s="150">
        <v>0</v>
      </c>
      <c r="R205" s="150">
        <f t="shared" si="22"/>
        <v>0</v>
      </c>
      <c r="S205" s="150">
        <v>0</v>
      </c>
      <c r="T205" s="151">
        <f t="shared" si="23"/>
        <v>0</v>
      </c>
      <c r="AR205" s="152" t="s">
        <v>154</v>
      </c>
      <c r="AT205" s="152" t="s">
        <v>150</v>
      </c>
      <c r="AU205" s="152" t="s">
        <v>95</v>
      </c>
      <c r="AY205" s="13" t="s">
        <v>148</v>
      </c>
      <c r="BE205" s="153">
        <f t="shared" si="24"/>
        <v>0</v>
      </c>
      <c r="BF205" s="153">
        <f t="shared" si="25"/>
        <v>0</v>
      </c>
      <c r="BG205" s="153">
        <f t="shared" si="26"/>
        <v>0</v>
      </c>
      <c r="BH205" s="153">
        <f t="shared" si="27"/>
        <v>0</v>
      </c>
      <c r="BI205" s="153">
        <f t="shared" si="28"/>
        <v>0</v>
      </c>
      <c r="BJ205" s="13" t="s">
        <v>95</v>
      </c>
      <c r="BK205" s="153">
        <f t="shared" si="29"/>
        <v>0</v>
      </c>
      <c r="BL205" s="13" t="s">
        <v>154</v>
      </c>
      <c r="BM205" s="152" t="s">
        <v>368</v>
      </c>
    </row>
    <row r="206" spans="2:65" s="1" customFormat="1" ht="37.799999999999997" customHeight="1">
      <c r="B206" s="139"/>
      <c r="C206" s="140" t="s">
        <v>369</v>
      </c>
      <c r="D206" s="140" t="s">
        <v>150</v>
      </c>
      <c r="E206" s="141" t="s">
        <v>370</v>
      </c>
      <c r="F206" s="142" t="s">
        <v>371</v>
      </c>
      <c r="G206" s="143" t="s">
        <v>153</v>
      </c>
      <c r="H206" s="144">
        <v>108.4</v>
      </c>
      <c r="I206" s="145"/>
      <c r="J206" s="146">
        <f t="shared" si="20"/>
        <v>0</v>
      </c>
      <c r="K206" s="147"/>
      <c r="L206" s="28"/>
      <c r="M206" s="148" t="s">
        <v>1</v>
      </c>
      <c r="N206" s="149" t="s">
        <v>39</v>
      </c>
      <c r="P206" s="150">
        <f t="shared" si="21"/>
        <v>0</v>
      </c>
      <c r="Q206" s="150">
        <v>0</v>
      </c>
      <c r="R206" s="150">
        <f t="shared" si="22"/>
        <v>0</v>
      </c>
      <c r="S206" s="150">
        <v>0</v>
      </c>
      <c r="T206" s="151">
        <f t="shared" si="23"/>
        <v>0</v>
      </c>
      <c r="AR206" s="152" t="s">
        <v>154</v>
      </c>
      <c r="AT206" s="152" t="s">
        <v>150</v>
      </c>
      <c r="AU206" s="152" t="s">
        <v>95</v>
      </c>
      <c r="AY206" s="13" t="s">
        <v>148</v>
      </c>
      <c r="BE206" s="153">
        <f t="shared" si="24"/>
        <v>0</v>
      </c>
      <c r="BF206" s="153">
        <f t="shared" si="25"/>
        <v>0</v>
      </c>
      <c r="BG206" s="153">
        <f t="shared" si="26"/>
        <v>0</v>
      </c>
      <c r="BH206" s="153">
        <f t="shared" si="27"/>
        <v>0</v>
      </c>
      <c r="BI206" s="153">
        <f t="shared" si="28"/>
        <v>0</v>
      </c>
      <c r="BJ206" s="13" t="s">
        <v>95</v>
      </c>
      <c r="BK206" s="153">
        <f t="shared" si="29"/>
        <v>0</v>
      </c>
      <c r="BL206" s="13" t="s">
        <v>154</v>
      </c>
      <c r="BM206" s="152" t="s">
        <v>372</v>
      </c>
    </row>
    <row r="207" spans="2:65" s="1" customFormat="1" ht="24.15" customHeight="1">
      <c r="B207" s="139"/>
      <c r="C207" s="140" t="s">
        <v>265</v>
      </c>
      <c r="D207" s="140" t="s">
        <v>150</v>
      </c>
      <c r="E207" s="141" t="s">
        <v>373</v>
      </c>
      <c r="F207" s="142" t="s">
        <v>374</v>
      </c>
      <c r="G207" s="143" t="s">
        <v>153</v>
      </c>
      <c r="H207" s="144">
        <v>1008.376</v>
      </c>
      <c r="I207" s="145"/>
      <c r="J207" s="146">
        <f t="shared" si="20"/>
        <v>0</v>
      </c>
      <c r="K207" s="147"/>
      <c r="L207" s="28"/>
      <c r="M207" s="148" t="s">
        <v>1</v>
      </c>
      <c r="N207" s="149" t="s">
        <v>39</v>
      </c>
      <c r="P207" s="150">
        <f t="shared" si="21"/>
        <v>0</v>
      </c>
      <c r="Q207" s="150">
        <v>0</v>
      </c>
      <c r="R207" s="150">
        <f t="shared" si="22"/>
        <v>0</v>
      </c>
      <c r="S207" s="150">
        <v>0</v>
      </c>
      <c r="T207" s="151">
        <f t="shared" si="23"/>
        <v>0</v>
      </c>
      <c r="AR207" s="152" t="s">
        <v>154</v>
      </c>
      <c r="AT207" s="152" t="s">
        <v>150</v>
      </c>
      <c r="AU207" s="152" t="s">
        <v>95</v>
      </c>
      <c r="AY207" s="13" t="s">
        <v>148</v>
      </c>
      <c r="BE207" s="153">
        <f t="shared" si="24"/>
        <v>0</v>
      </c>
      <c r="BF207" s="153">
        <f t="shared" si="25"/>
        <v>0</v>
      </c>
      <c r="BG207" s="153">
        <f t="shared" si="26"/>
        <v>0</v>
      </c>
      <c r="BH207" s="153">
        <f t="shared" si="27"/>
        <v>0</v>
      </c>
      <c r="BI207" s="153">
        <f t="shared" si="28"/>
        <v>0</v>
      </c>
      <c r="BJ207" s="13" t="s">
        <v>95</v>
      </c>
      <c r="BK207" s="153">
        <f t="shared" si="29"/>
        <v>0</v>
      </c>
      <c r="BL207" s="13" t="s">
        <v>154</v>
      </c>
      <c r="BM207" s="152" t="s">
        <v>375</v>
      </c>
    </row>
    <row r="208" spans="2:65" s="1" customFormat="1" ht="37.799999999999997" customHeight="1">
      <c r="B208" s="139"/>
      <c r="C208" s="140" t="s">
        <v>376</v>
      </c>
      <c r="D208" s="140" t="s">
        <v>150</v>
      </c>
      <c r="E208" s="141" t="s">
        <v>377</v>
      </c>
      <c r="F208" s="142" t="s">
        <v>378</v>
      </c>
      <c r="G208" s="143" t="s">
        <v>153</v>
      </c>
      <c r="H208" s="144">
        <v>302.524</v>
      </c>
      <c r="I208" s="145"/>
      <c r="J208" s="146">
        <f t="shared" si="20"/>
        <v>0</v>
      </c>
      <c r="K208" s="147"/>
      <c r="L208" s="28"/>
      <c r="M208" s="148" t="s">
        <v>1</v>
      </c>
      <c r="N208" s="149" t="s">
        <v>39</v>
      </c>
      <c r="P208" s="150">
        <f t="shared" si="21"/>
        <v>0</v>
      </c>
      <c r="Q208" s="150">
        <v>0</v>
      </c>
      <c r="R208" s="150">
        <f t="shared" si="22"/>
        <v>0</v>
      </c>
      <c r="S208" s="150">
        <v>0</v>
      </c>
      <c r="T208" s="151">
        <f t="shared" si="23"/>
        <v>0</v>
      </c>
      <c r="AR208" s="152" t="s">
        <v>154</v>
      </c>
      <c r="AT208" s="152" t="s">
        <v>150</v>
      </c>
      <c r="AU208" s="152" t="s">
        <v>95</v>
      </c>
      <c r="AY208" s="13" t="s">
        <v>148</v>
      </c>
      <c r="BE208" s="153">
        <f t="shared" si="24"/>
        <v>0</v>
      </c>
      <c r="BF208" s="153">
        <f t="shared" si="25"/>
        <v>0</v>
      </c>
      <c r="BG208" s="153">
        <f t="shared" si="26"/>
        <v>0</v>
      </c>
      <c r="BH208" s="153">
        <f t="shared" si="27"/>
        <v>0</v>
      </c>
      <c r="BI208" s="153">
        <f t="shared" si="28"/>
        <v>0</v>
      </c>
      <c r="BJ208" s="13" t="s">
        <v>95</v>
      </c>
      <c r="BK208" s="153">
        <f t="shared" si="29"/>
        <v>0</v>
      </c>
      <c r="BL208" s="13" t="s">
        <v>154</v>
      </c>
      <c r="BM208" s="152" t="s">
        <v>379</v>
      </c>
    </row>
    <row r="209" spans="2:65" s="1" customFormat="1" ht="21.75" customHeight="1">
      <c r="B209" s="139"/>
      <c r="C209" s="140" t="s">
        <v>268</v>
      </c>
      <c r="D209" s="140" t="s">
        <v>150</v>
      </c>
      <c r="E209" s="141" t="s">
        <v>380</v>
      </c>
      <c r="F209" s="142" t="s">
        <v>381</v>
      </c>
      <c r="G209" s="143" t="s">
        <v>185</v>
      </c>
      <c r="H209" s="144">
        <v>113.83</v>
      </c>
      <c r="I209" s="145"/>
      <c r="J209" s="146">
        <f t="shared" si="20"/>
        <v>0</v>
      </c>
      <c r="K209" s="147"/>
      <c r="L209" s="28"/>
      <c r="M209" s="148" t="s">
        <v>1</v>
      </c>
      <c r="N209" s="149" t="s">
        <v>39</v>
      </c>
      <c r="P209" s="150">
        <f t="shared" si="21"/>
        <v>0</v>
      </c>
      <c r="Q209" s="150">
        <v>0</v>
      </c>
      <c r="R209" s="150">
        <f t="shared" si="22"/>
        <v>0</v>
      </c>
      <c r="S209" s="150">
        <v>0</v>
      </c>
      <c r="T209" s="151">
        <f t="shared" si="23"/>
        <v>0</v>
      </c>
      <c r="AR209" s="152" t="s">
        <v>154</v>
      </c>
      <c r="AT209" s="152" t="s">
        <v>150</v>
      </c>
      <c r="AU209" s="152" t="s">
        <v>95</v>
      </c>
      <c r="AY209" s="13" t="s">
        <v>148</v>
      </c>
      <c r="BE209" s="153">
        <f t="shared" si="24"/>
        <v>0</v>
      </c>
      <c r="BF209" s="153">
        <f t="shared" si="25"/>
        <v>0</v>
      </c>
      <c r="BG209" s="153">
        <f t="shared" si="26"/>
        <v>0</v>
      </c>
      <c r="BH209" s="153">
        <f t="shared" si="27"/>
        <v>0</v>
      </c>
      <c r="BI209" s="153">
        <f t="shared" si="28"/>
        <v>0</v>
      </c>
      <c r="BJ209" s="13" t="s">
        <v>95</v>
      </c>
      <c r="BK209" s="153">
        <f t="shared" si="29"/>
        <v>0</v>
      </c>
      <c r="BL209" s="13" t="s">
        <v>154</v>
      </c>
      <c r="BM209" s="152" t="s">
        <v>382</v>
      </c>
    </row>
    <row r="210" spans="2:65" s="1" customFormat="1" ht="24.15" customHeight="1">
      <c r="B210" s="139"/>
      <c r="C210" s="140" t="s">
        <v>383</v>
      </c>
      <c r="D210" s="140" t="s">
        <v>150</v>
      </c>
      <c r="E210" s="141" t="s">
        <v>384</v>
      </c>
      <c r="F210" s="142" t="s">
        <v>385</v>
      </c>
      <c r="G210" s="143" t="s">
        <v>185</v>
      </c>
      <c r="H210" s="144">
        <v>634.32000000000005</v>
      </c>
      <c r="I210" s="145"/>
      <c r="J210" s="146">
        <f t="shared" si="20"/>
        <v>0</v>
      </c>
      <c r="K210" s="147"/>
      <c r="L210" s="28"/>
      <c r="M210" s="148" t="s">
        <v>1</v>
      </c>
      <c r="N210" s="149" t="s">
        <v>39</v>
      </c>
      <c r="P210" s="150">
        <f t="shared" si="21"/>
        <v>0</v>
      </c>
      <c r="Q210" s="150">
        <v>0</v>
      </c>
      <c r="R210" s="150">
        <f t="shared" si="22"/>
        <v>0</v>
      </c>
      <c r="S210" s="150">
        <v>0</v>
      </c>
      <c r="T210" s="151">
        <f t="shared" si="23"/>
        <v>0</v>
      </c>
      <c r="AR210" s="152" t="s">
        <v>154</v>
      </c>
      <c r="AT210" s="152" t="s">
        <v>150</v>
      </c>
      <c r="AU210" s="152" t="s">
        <v>95</v>
      </c>
      <c r="AY210" s="13" t="s">
        <v>148</v>
      </c>
      <c r="BE210" s="153">
        <f t="shared" si="24"/>
        <v>0</v>
      </c>
      <c r="BF210" s="153">
        <f t="shared" si="25"/>
        <v>0</v>
      </c>
      <c r="BG210" s="153">
        <f t="shared" si="26"/>
        <v>0</v>
      </c>
      <c r="BH210" s="153">
        <f t="shared" si="27"/>
        <v>0</v>
      </c>
      <c r="BI210" s="153">
        <f t="shared" si="28"/>
        <v>0</v>
      </c>
      <c r="BJ210" s="13" t="s">
        <v>95</v>
      </c>
      <c r="BK210" s="153">
        <f t="shared" si="29"/>
        <v>0</v>
      </c>
      <c r="BL210" s="13" t="s">
        <v>154</v>
      </c>
      <c r="BM210" s="152" t="s">
        <v>386</v>
      </c>
    </row>
    <row r="211" spans="2:65" s="1" customFormat="1" ht="24.15" customHeight="1">
      <c r="B211" s="139"/>
      <c r="C211" s="140" t="s">
        <v>272</v>
      </c>
      <c r="D211" s="140" t="s">
        <v>150</v>
      </c>
      <c r="E211" s="141" t="s">
        <v>387</v>
      </c>
      <c r="F211" s="142" t="s">
        <v>388</v>
      </c>
      <c r="G211" s="143" t="s">
        <v>185</v>
      </c>
      <c r="H211" s="144">
        <v>105.752</v>
      </c>
      <c r="I211" s="145"/>
      <c r="J211" s="146">
        <f t="shared" si="20"/>
        <v>0</v>
      </c>
      <c r="K211" s="147"/>
      <c r="L211" s="28"/>
      <c r="M211" s="148" t="s">
        <v>1</v>
      </c>
      <c r="N211" s="149" t="s">
        <v>39</v>
      </c>
      <c r="P211" s="150">
        <f t="shared" si="21"/>
        <v>0</v>
      </c>
      <c r="Q211" s="150">
        <v>0</v>
      </c>
      <c r="R211" s="150">
        <f t="shared" si="22"/>
        <v>0</v>
      </c>
      <c r="S211" s="150">
        <v>0</v>
      </c>
      <c r="T211" s="151">
        <f t="shared" si="23"/>
        <v>0</v>
      </c>
      <c r="AR211" s="152" t="s">
        <v>154</v>
      </c>
      <c r="AT211" s="152" t="s">
        <v>150</v>
      </c>
      <c r="AU211" s="152" t="s">
        <v>95</v>
      </c>
      <c r="AY211" s="13" t="s">
        <v>148</v>
      </c>
      <c r="BE211" s="153">
        <f t="shared" si="24"/>
        <v>0</v>
      </c>
      <c r="BF211" s="153">
        <f t="shared" si="25"/>
        <v>0</v>
      </c>
      <c r="BG211" s="153">
        <f t="shared" si="26"/>
        <v>0</v>
      </c>
      <c r="BH211" s="153">
        <f t="shared" si="27"/>
        <v>0</v>
      </c>
      <c r="BI211" s="153">
        <f t="shared" si="28"/>
        <v>0</v>
      </c>
      <c r="BJ211" s="13" t="s">
        <v>95</v>
      </c>
      <c r="BK211" s="153">
        <f t="shared" si="29"/>
        <v>0</v>
      </c>
      <c r="BL211" s="13" t="s">
        <v>154</v>
      </c>
      <c r="BM211" s="152" t="s">
        <v>389</v>
      </c>
    </row>
    <row r="212" spans="2:65" s="1" customFormat="1" ht="24.15" customHeight="1">
      <c r="B212" s="139"/>
      <c r="C212" s="140" t="s">
        <v>390</v>
      </c>
      <c r="D212" s="140" t="s">
        <v>150</v>
      </c>
      <c r="E212" s="141" t="s">
        <v>391</v>
      </c>
      <c r="F212" s="142" t="s">
        <v>392</v>
      </c>
      <c r="G212" s="143" t="s">
        <v>185</v>
      </c>
      <c r="H212" s="144">
        <v>528.76</v>
      </c>
      <c r="I212" s="145"/>
      <c r="J212" s="146">
        <f t="shared" si="20"/>
        <v>0</v>
      </c>
      <c r="K212" s="147"/>
      <c r="L212" s="28"/>
      <c r="M212" s="148" t="s">
        <v>1</v>
      </c>
      <c r="N212" s="149" t="s">
        <v>39</v>
      </c>
      <c r="P212" s="150">
        <f t="shared" si="21"/>
        <v>0</v>
      </c>
      <c r="Q212" s="150">
        <v>0</v>
      </c>
      <c r="R212" s="150">
        <f t="shared" si="22"/>
        <v>0</v>
      </c>
      <c r="S212" s="150">
        <v>0</v>
      </c>
      <c r="T212" s="151">
        <f t="shared" si="23"/>
        <v>0</v>
      </c>
      <c r="AR212" s="152" t="s">
        <v>154</v>
      </c>
      <c r="AT212" s="152" t="s">
        <v>150</v>
      </c>
      <c r="AU212" s="152" t="s">
        <v>95</v>
      </c>
      <c r="AY212" s="13" t="s">
        <v>148</v>
      </c>
      <c r="BE212" s="153">
        <f t="shared" si="24"/>
        <v>0</v>
      </c>
      <c r="BF212" s="153">
        <f t="shared" si="25"/>
        <v>0</v>
      </c>
      <c r="BG212" s="153">
        <f t="shared" si="26"/>
        <v>0</v>
      </c>
      <c r="BH212" s="153">
        <f t="shared" si="27"/>
        <v>0</v>
      </c>
      <c r="BI212" s="153">
        <f t="shared" si="28"/>
        <v>0</v>
      </c>
      <c r="BJ212" s="13" t="s">
        <v>95</v>
      </c>
      <c r="BK212" s="153">
        <f t="shared" si="29"/>
        <v>0</v>
      </c>
      <c r="BL212" s="13" t="s">
        <v>154</v>
      </c>
      <c r="BM212" s="152" t="s">
        <v>393</v>
      </c>
    </row>
    <row r="213" spans="2:65" s="1" customFormat="1" ht="24.15" customHeight="1">
      <c r="B213" s="139"/>
      <c r="C213" s="140" t="s">
        <v>275</v>
      </c>
      <c r="D213" s="140" t="s">
        <v>150</v>
      </c>
      <c r="E213" s="141" t="s">
        <v>394</v>
      </c>
      <c r="F213" s="142" t="s">
        <v>395</v>
      </c>
      <c r="G213" s="143" t="s">
        <v>185</v>
      </c>
      <c r="H213" s="144">
        <v>105.752</v>
      </c>
      <c r="I213" s="145"/>
      <c r="J213" s="146">
        <f t="shared" si="20"/>
        <v>0</v>
      </c>
      <c r="K213" s="147"/>
      <c r="L213" s="28"/>
      <c r="M213" s="148" t="s">
        <v>1</v>
      </c>
      <c r="N213" s="149" t="s">
        <v>39</v>
      </c>
      <c r="P213" s="150">
        <f t="shared" si="21"/>
        <v>0</v>
      </c>
      <c r="Q213" s="150">
        <v>0</v>
      </c>
      <c r="R213" s="150">
        <f t="shared" si="22"/>
        <v>0</v>
      </c>
      <c r="S213" s="150">
        <v>0</v>
      </c>
      <c r="T213" s="151">
        <f t="shared" si="23"/>
        <v>0</v>
      </c>
      <c r="AR213" s="152" t="s">
        <v>154</v>
      </c>
      <c r="AT213" s="152" t="s">
        <v>150</v>
      </c>
      <c r="AU213" s="152" t="s">
        <v>95</v>
      </c>
      <c r="AY213" s="13" t="s">
        <v>148</v>
      </c>
      <c r="BE213" s="153">
        <f t="shared" si="24"/>
        <v>0</v>
      </c>
      <c r="BF213" s="153">
        <f t="shared" si="25"/>
        <v>0</v>
      </c>
      <c r="BG213" s="153">
        <f t="shared" si="26"/>
        <v>0</v>
      </c>
      <c r="BH213" s="153">
        <f t="shared" si="27"/>
        <v>0</v>
      </c>
      <c r="BI213" s="153">
        <f t="shared" si="28"/>
        <v>0</v>
      </c>
      <c r="BJ213" s="13" t="s">
        <v>95</v>
      </c>
      <c r="BK213" s="153">
        <f t="shared" si="29"/>
        <v>0</v>
      </c>
      <c r="BL213" s="13" t="s">
        <v>154</v>
      </c>
      <c r="BM213" s="152" t="s">
        <v>396</v>
      </c>
    </row>
    <row r="214" spans="2:65" s="1" customFormat="1" ht="24.15" customHeight="1">
      <c r="B214" s="139"/>
      <c r="C214" s="140" t="s">
        <v>397</v>
      </c>
      <c r="D214" s="140" t="s">
        <v>150</v>
      </c>
      <c r="E214" s="141" t="s">
        <v>398</v>
      </c>
      <c r="F214" s="142" t="s">
        <v>399</v>
      </c>
      <c r="G214" s="143" t="s">
        <v>185</v>
      </c>
      <c r="H214" s="144">
        <v>4.8899999999999997</v>
      </c>
      <c r="I214" s="145"/>
      <c r="J214" s="146">
        <f t="shared" si="20"/>
        <v>0</v>
      </c>
      <c r="K214" s="147"/>
      <c r="L214" s="28"/>
      <c r="M214" s="148" t="s">
        <v>1</v>
      </c>
      <c r="N214" s="149" t="s">
        <v>39</v>
      </c>
      <c r="P214" s="150">
        <f t="shared" si="21"/>
        <v>0</v>
      </c>
      <c r="Q214" s="150">
        <v>0</v>
      </c>
      <c r="R214" s="150">
        <f t="shared" si="22"/>
        <v>0</v>
      </c>
      <c r="S214" s="150">
        <v>0</v>
      </c>
      <c r="T214" s="151">
        <f t="shared" si="23"/>
        <v>0</v>
      </c>
      <c r="AR214" s="152" t="s">
        <v>154</v>
      </c>
      <c r="AT214" s="152" t="s">
        <v>150</v>
      </c>
      <c r="AU214" s="152" t="s">
        <v>95</v>
      </c>
      <c r="AY214" s="13" t="s">
        <v>148</v>
      </c>
      <c r="BE214" s="153">
        <f t="shared" si="24"/>
        <v>0</v>
      </c>
      <c r="BF214" s="153">
        <f t="shared" si="25"/>
        <v>0</v>
      </c>
      <c r="BG214" s="153">
        <f t="shared" si="26"/>
        <v>0</v>
      </c>
      <c r="BH214" s="153">
        <f t="shared" si="27"/>
        <v>0</v>
      </c>
      <c r="BI214" s="153">
        <f t="shared" si="28"/>
        <v>0</v>
      </c>
      <c r="BJ214" s="13" t="s">
        <v>95</v>
      </c>
      <c r="BK214" s="153">
        <f t="shared" si="29"/>
        <v>0</v>
      </c>
      <c r="BL214" s="13" t="s">
        <v>154</v>
      </c>
      <c r="BM214" s="152" t="s">
        <v>400</v>
      </c>
    </row>
    <row r="215" spans="2:65" s="1" customFormat="1" ht="16.5" customHeight="1">
      <c r="B215" s="139"/>
      <c r="C215" s="140" t="s">
        <v>279</v>
      </c>
      <c r="D215" s="140" t="s">
        <v>150</v>
      </c>
      <c r="E215" s="141" t="s">
        <v>401</v>
      </c>
      <c r="F215" s="142" t="s">
        <v>402</v>
      </c>
      <c r="G215" s="143" t="s">
        <v>226</v>
      </c>
      <c r="H215" s="144">
        <v>25</v>
      </c>
      <c r="I215" s="145"/>
      <c r="J215" s="146">
        <f t="shared" si="20"/>
        <v>0</v>
      </c>
      <c r="K215" s="147"/>
      <c r="L215" s="28"/>
      <c r="M215" s="148" t="s">
        <v>1</v>
      </c>
      <c r="N215" s="149" t="s">
        <v>39</v>
      </c>
      <c r="P215" s="150">
        <f t="shared" si="21"/>
        <v>0</v>
      </c>
      <c r="Q215" s="150">
        <v>0</v>
      </c>
      <c r="R215" s="150">
        <f t="shared" si="22"/>
        <v>0</v>
      </c>
      <c r="S215" s="150">
        <v>0</v>
      </c>
      <c r="T215" s="151">
        <f t="shared" si="23"/>
        <v>0</v>
      </c>
      <c r="AR215" s="152" t="s">
        <v>154</v>
      </c>
      <c r="AT215" s="152" t="s">
        <v>150</v>
      </c>
      <c r="AU215" s="152" t="s">
        <v>95</v>
      </c>
      <c r="AY215" s="13" t="s">
        <v>148</v>
      </c>
      <c r="BE215" s="153">
        <f t="shared" si="24"/>
        <v>0</v>
      </c>
      <c r="BF215" s="153">
        <f t="shared" si="25"/>
        <v>0</v>
      </c>
      <c r="BG215" s="153">
        <f t="shared" si="26"/>
        <v>0</v>
      </c>
      <c r="BH215" s="153">
        <f t="shared" si="27"/>
        <v>0</v>
      </c>
      <c r="BI215" s="153">
        <f t="shared" si="28"/>
        <v>0</v>
      </c>
      <c r="BJ215" s="13" t="s">
        <v>95</v>
      </c>
      <c r="BK215" s="153">
        <f t="shared" si="29"/>
        <v>0</v>
      </c>
      <c r="BL215" s="13" t="s">
        <v>154</v>
      </c>
      <c r="BM215" s="152" t="s">
        <v>403</v>
      </c>
    </row>
    <row r="216" spans="2:65" s="1" customFormat="1" ht="49.05" customHeight="1">
      <c r="B216" s="139"/>
      <c r="C216" s="140" t="s">
        <v>404</v>
      </c>
      <c r="D216" s="140" t="s">
        <v>150</v>
      </c>
      <c r="E216" s="141" t="s">
        <v>405</v>
      </c>
      <c r="F216" s="142" t="s">
        <v>406</v>
      </c>
      <c r="G216" s="143" t="s">
        <v>167</v>
      </c>
      <c r="H216" s="144">
        <v>9.8539999999999992</v>
      </c>
      <c r="I216" s="145"/>
      <c r="J216" s="146">
        <f t="shared" si="20"/>
        <v>0</v>
      </c>
      <c r="K216" s="147"/>
      <c r="L216" s="28"/>
      <c r="M216" s="148" t="s">
        <v>1</v>
      </c>
      <c r="N216" s="149" t="s">
        <v>39</v>
      </c>
      <c r="P216" s="150">
        <f t="shared" si="21"/>
        <v>0</v>
      </c>
      <c r="Q216" s="150">
        <v>0</v>
      </c>
      <c r="R216" s="150">
        <f t="shared" si="22"/>
        <v>0</v>
      </c>
      <c r="S216" s="150">
        <v>0</v>
      </c>
      <c r="T216" s="151">
        <f t="shared" si="23"/>
        <v>0</v>
      </c>
      <c r="AR216" s="152" t="s">
        <v>154</v>
      </c>
      <c r="AT216" s="152" t="s">
        <v>150</v>
      </c>
      <c r="AU216" s="152" t="s">
        <v>95</v>
      </c>
      <c r="AY216" s="13" t="s">
        <v>148</v>
      </c>
      <c r="BE216" s="153">
        <f t="shared" si="24"/>
        <v>0</v>
      </c>
      <c r="BF216" s="153">
        <f t="shared" si="25"/>
        <v>0</v>
      </c>
      <c r="BG216" s="153">
        <f t="shared" si="26"/>
        <v>0</v>
      </c>
      <c r="BH216" s="153">
        <f t="shared" si="27"/>
        <v>0</v>
      </c>
      <c r="BI216" s="153">
        <f t="shared" si="28"/>
        <v>0</v>
      </c>
      <c r="BJ216" s="13" t="s">
        <v>95</v>
      </c>
      <c r="BK216" s="153">
        <f t="shared" si="29"/>
        <v>0</v>
      </c>
      <c r="BL216" s="13" t="s">
        <v>154</v>
      </c>
      <c r="BM216" s="152" t="s">
        <v>407</v>
      </c>
    </row>
    <row r="217" spans="2:65" s="11" customFormat="1" ht="22.8" customHeight="1">
      <c r="B217" s="127"/>
      <c r="D217" s="128" t="s">
        <v>72</v>
      </c>
      <c r="E217" s="137" t="s">
        <v>408</v>
      </c>
      <c r="F217" s="137" t="s">
        <v>409</v>
      </c>
      <c r="I217" s="130"/>
      <c r="J217" s="138">
        <f>BK217</f>
        <v>0</v>
      </c>
      <c r="L217" s="127"/>
      <c r="M217" s="132"/>
      <c r="P217" s="133">
        <f>P218</f>
        <v>0</v>
      </c>
      <c r="R217" s="133">
        <f>R218</f>
        <v>0</v>
      </c>
      <c r="T217" s="134">
        <f>T218</f>
        <v>0</v>
      </c>
      <c r="AR217" s="128" t="s">
        <v>81</v>
      </c>
      <c r="AT217" s="135" t="s">
        <v>72</v>
      </c>
      <c r="AU217" s="135" t="s">
        <v>81</v>
      </c>
      <c r="AY217" s="128" t="s">
        <v>148</v>
      </c>
      <c r="BK217" s="136">
        <f>BK218</f>
        <v>0</v>
      </c>
    </row>
    <row r="218" spans="2:65" s="1" customFormat="1" ht="24.15" customHeight="1">
      <c r="B218" s="139"/>
      <c r="C218" s="140" t="s">
        <v>282</v>
      </c>
      <c r="D218" s="140" t="s">
        <v>150</v>
      </c>
      <c r="E218" s="141" t="s">
        <v>410</v>
      </c>
      <c r="F218" s="142" t="s">
        <v>411</v>
      </c>
      <c r="G218" s="143" t="s">
        <v>185</v>
      </c>
      <c r="H218" s="144">
        <v>242.76</v>
      </c>
      <c r="I218" s="145"/>
      <c r="J218" s="146">
        <f>ROUND(I218*H218,2)</f>
        <v>0</v>
      </c>
      <c r="K218" s="147"/>
      <c r="L218" s="28"/>
      <c r="M218" s="148" t="s">
        <v>1</v>
      </c>
      <c r="N218" s="149" t="s">
        <v>39</v>
      </c>
      <c r="P218" s="150">
        <f>O218*H218</f>
        <v>0</v>
      </c>
      <c r="Q218" s="150">
        <v>0</v>
      </c>
      <c r="R218" s="150">
        <f>Q218*H218</f>
        <v>0</v>
      </c>
      <c r="S218" s="150">
        <v>0</v>
      </c>
      <c r="T218" s="151">
        <f>S218*H218</f>
        <v>0</v>
      </c>
      <c r="AR218" s="152" t="s">
        <v>154</v>
      </c>
      <c r="AT218" s="152" t="s">
        <v>150</v>
      </c>
      <c r="AU218" s="152" t="s">
        <v>95</v>
      </c>
      <c r="AY218" s="13" t="s">
        <v>148</v>
      </c>
      <c r="BE218" s="153">
        <f>IF(N218="základná",J218,0)</f>
        <v>0</v>
      </c>
      <c r="BF218" s="153">
        <f>IF(N218="znížená",J218,0)</f>
        <v>0</v>
      </c>
      <c r="BG218" s="153">
        <f>IF(N218="zákl. prenesená",J218,0)</f>
        <v>0</v>
      </c>
      <c r="BH218" s="153">
        <f>IF(N218="zníž. prenesená",J218,0)</f>
        <v>0</v>
      </c>
      <c r="BI218" s="153">
        <f>IF(N218="nulová",J218,0)</f>
        <v>0</v>
      </c>
      <c r="BJ218" s="13" t="s">
        <v>95</v>
      </c>
      <c r="BK218" s="153">
        <f>ROUND(I218*H218,2)</f>
        <v>0</v>
      </c>
      <c r="BL218" s="13" t="s">
        <v>154</v>
      </c>
      <c r="BM218" s="152" t="s">
        <v>412</v>
      </c>
    </row>
    <row r="219" spans="2:65" s="11" customFormat="1" ht="25.95" customHeight="1">
      <c r="B219" s="127"/>
      <c r="D219" s="128" t="s">
        <v>72</v>
      </c>
      <c r="E219" s="129" t="s">
        <v>413</v>
      </c>
      <c r="F219" s="129" t="s">
        <v>414</v>
      </c>
      <c r="I219" s="130"/>
      <c r="J219" s="131">
        <f>BK219</f>
        <v>0</v>
      </c>
      <c r="L219" s="127"/>
      <c r="M219" s="132"/>
      <c r="P219" s="133">
        <f>P220+P233+P237+P253+P255+P270+P280+P286+P289+P299</f>
        <v>0</v>
      </c>
      <c r="R219" s="133">
        <f>R220+R233+R237+R253+R255+R270+R280+R286+R289+R299</f>
        <v>0.1081314696</v>
      </c>
      <c r="T219" s="134">
        <f>T220+T233+T237+T253+T255+T270+T280+T286+T289+T299</f>
        <v>0</v>
      </c>
      <c r="AR219" s="128" t="s">
        <v>95</v>
      </c>
      <c r="AT219" s="135" t="s">
        <v>72</v>
      </c>
      <c r="AU219" s="135" t="s">
        <v>73</v>
      </c>
      <c r="AY219" s="128" t="s">
        <v>148</v>
      </c>
      <c r="BK219" s="136">
        <f>BK220+BK233+BK237+BK253+BK255+BK270+BK280+BK286+BK289+BK299</f>
        <v>0</v>
      </c>
    </row>
    <row r="220" spans="2:65" s="11" customFormat="1" ht="22.8" customHeight="1">
      <c r="B220" s="127"/>
      <c r="D220" s="128" t="s">
        <v>72</v>
      </c>
      <c r="E220" s="137" t="s">
        <v>415</v>
      </c>
      <c r="F220" s="137" t="s">
        <v>416</v>
      </c>
      <c r="I220" s="130"/>
      <c r="J220" s="138">
        <f>BK220</f>
        <v>0</v>
      </c>
      <c r="L220" s="127"/>
      <c r="M220" s="132"/>
      <c r="P220" s="133">
        <f>SUM(P221:P232)</f>
        <v>0</v>
      </c>
      <c r="R220" s="133">
        <f>SUM(R221:R232)</f>
        <v>0</v>
      </c>
      <c r="T220" s="134">
        <f>SUM(T221:T232)</f>
        <v>0</v>
      </c>
      <c r="AR220" s="128" t="s">
        <v>95</v>
      </c>
      <c r="AT220" s="135" t="s">
        <v>72</v>
      </c>
      <c r="AU220" s="135" t="s">
        <v>81</v>
      </c>
      <c r="AY220" s="128" t="s">
        <v>148</v>
      </c>
      <c r="BK220" s="136">
        <f>SUM(BK221:BK232)</f>
        <v>0</v>
      </c>
    </row>
    <row r="221" spans="2:65" s="1" customFormat="1" ht="16.5" customHeight="1">
      <c r="B221" s="139"/>
      <c r="C221" s="140" t="s">
        <v>417</v>
      </c>
      <c r="D221" s="140" t="s">
        <v>150</v>
      </c>
      <c r="E221" s="141" t="s">
        <v>418</v>
      </c>
      <c r="F221" s="142" t="s">
        <v>419</v>
      </c>
      <c r="G221" s="143" t="s">
        <v>199</v>
      </c>
      <c r="H221" s="144">
        <v>43.1</v>
      </c>
      <c r="I221" s="145"/>
      <c r="J221" s="146">
        <f t="shared" ref="J221:J232" si="30">ROUND(I221*H221,2)</f>
        <v>0</v>
      </c>
      <c r="K221" s="147"/>
      <c r="L221" s="28"/>
      <c r="M221" s="148" t="s">
        <v>1</v>
      </c>
      <c r="N221" s="149" t="s">
        <v>39</v>
      </c>
      <c r="P221" s="150">
        <f t="shared" ref="P221:P232" si="31">O221*H221</f>
        <v>0</v>
      </c>
      <c r="Q221" s="150">
        <v>0</v>
      </c>
      <c r="R221" s="150">
        <f t="shared" ref="R221:R232" si="32">Q221*H221</f>
        <v>0</v>
      </c>
      <c r="S221" s="150">
        <v>0</v>
      </c>
      <c r="T221" s="151">
        <f t="shared" ref="T221:T232" si="33">S221*H221</f>
        <v>0</v>
      </c>
      <c r="AR221" s="152" t="s">
        <v>178</v>
      </c>
      <c r="AT221" s="152" t="s">
        <v>150</v>
      </c>
      <c r="AU221" s="152" t="s">
        <v>95</v>
      </c>
      <c r="AY221" s="13" t="s">
        <v>148</v>
      </c>
      <c r="BE221" s="153">
        <f t="shared" ref="BE221:BE232" si="34">IF(N221="základná",J221,0)</f>
        <v>0</v>
      </c>
      <c r="BF221" s="153">
        <f t="shared" ref="BF221:BF232" si="35">IF(N221="znížená",J221,0)</f>
        <v>0</v>
      </c>
      <c r="BG221" s="153">
        <f t="shared" ref="BG221:BG232" si="36">IF(N221="zákl. prenesená",J221,0)</f>
        <v>0</v>
      </c>
      <c r="BH221" s="153">
        <f t="shared" ref="BH221:BH232" si="37">IF(N221="zníž. prenesená",J221,0)</f>
        <v>0</v>
      </c>
      <c r="BI221" s="153">
        <f t="shared" ref="BI221:BI232" si="38">IF(N221="nulová",J221,0)</f>
        <v>0</v>
      </c>
      <c r="BJ221" s="13" t="s">
        <v>95</v>
      </c>
      <c r="BK221" s="153">
        <f t="shared" ref="BK221:BK232" si="39">ROUND(I221*H221,2)</f>
        <v>0</v>
      </c>
      <c r="BL221" s="13" t="s">
        <v>178</v>
      </c>
      <c r="BM221" s="152" t="s">
        <v>420</v>
      </c>
    </row>
    <row r="222" spans="2:65" s="1" customFormat="1" ht="21.75" customHeight="1">
      <c r="B222" s="139"/>
      <c r="C222" s="140" t="s">
        <v>286</v>
      </c>
      <c r="D222" s="140" t="s">
        <v>150</v>
      </c>
      <c r="E222" s="141" t="s">
        <v>421</v>
      </c>
      <c r="F222" s="142" t="s">
        <v>422</v>
      </c>
      <c r="G222" s="143" t="s">
        <v>226</v>
      </c>
      <c r="H222" s="144">
        <v>90.51</v>
      </c>
      <c r="I222" s="145"/>
      <c r="J222" s="146">
        <f t="shared" si="30"/>
        <v>0</v>
      </c>
      <c r="K222" s="147"/>
      <c r="L222" s="28"/>
      <c r="M222" s="148" t="s">
        <v>1</v>
      </c>
      <c r="N222" s="149" t="s">
        <v>39</v>
      </c>
      <c r="P222" s="150">
        <f t="shared" si="31"/>
        <v>0</v>
      </c>
      <c r="Q222" s="150">
        <v>0</v>
      </c>
      <c r="R222" s="150">
        <f t="shared" si="32"/>
        <v>0</v>
      </c>
      <c r="S222" s="150">
        <v>0</v>
      </c>
      <c r="T222" s="151">
        <f t="shared" si="33"/>
        <v>0</v>
      </c>
      <c r="AR222" s="152" t="s">
        <v>178</v>
      </c>
      <c r="AT222" s="152" t="s">
        <v>150</v>
      </c>
      <c r="AU222" s="152" t="s">
        <v>95</v>
      </c>
      <c r="AY222" s="13" t="s">
        <v>148</v>
      </c>
      <c r="BE222" s="153">
        <f t="shared" si="34"/>
        <v>0</v>
      </c>
      <c r="BF222" s="153">
        <f t="shared" si="35"/>
        <v>0</v>
      </c>
      <c r="BG222" s="153">
        <f t="shared" si="36"/>
        <v>0</v>
      </c>
      <c r="BH222" s="153">
        <f t="shared" si="37"/>
        <v>0</v>
      </c>
      <c r="BI222" s="153">
        <f t="shared" si="38"/>
        <v>0</v>
      </c>
      <c r="BJ222" s="13" t="s">
        <v>95</v>
      </c>
      <c r="BK222" s="153">
        <f t="shared" si="39"/>
        <v>0</v>
      </c>
      <c r="BL222" s="13" t="s">
        <v>178</v>
      </c>
      <c r="BM222" s="152" t="s">
        <v>423</v>
      </c>
    </row>
    <row r="223" spans="2:65" s="1" customFormat="1" ht="49.05" customHeight="1">
      <c r="B223" s="139"/>
      <c r="C223" s="154" t="s">
        <v>424</v>
      </c>
      <c r="D223" s="154" t="s">
        <v>191</v>
      </c>
      <c r="E223" s="155" t="s">
        <v>425</v>
      </c>
      <c r="F223" s="156" t="s">
        <v>426</v>
      </c>
      <c r="G223" s="157" t="s">
        <v>226</v>
      </c>
      <c r="H223" s="158">
        <v>30</v>
      </c>
      <c r="I223" s="159"/>
      <c r="J223" s="160">
        <f t="shared" si="30"/>
        <v>0</v>
      </c>
      <c r="K223" s="161"/>
      <c r="L223" s="162"/>
      <c r="M223" s="163" t="s">
        <v>1</v>
      </c>
      <c r="N223" s="164" t="s">
        <v>39</v>
      </c>
      <c r="P223" s="150">
        <f t="shared" si="31"/>
        <v>0</v>
      </c>
      <c r="Q223" s="150">
        <v>0</v>
      </c>
      <c r="R223" s="150">
        <f t="shared" si="32"/>
        <v>0</v>
      </c>
      <c r="S223" s="150">
        <v>0</v>
      </c>
      <c r="T223" s="151">
        <f t="shared" si="33"/>
        <v>0</v>
      </c>
      <c r="AR223" s="152" t="s">
        <v>211</v>
      </c>
      <c r="AT223" s="152" t="s">
        <v>191</v>
      </c>
      <c r="AU223" s="152" t="s">
        <v>95</v>
      </c>
      <c r="AY223" s="13" t="s">
        <v>148</v>
      </c>
      <c r="BE223" s="153">
        <f t="shared" si="34"/>
        <v>0</v>
      </c>
      <c r="BF223" s="153">
        <f t="shared" si="35"/>
        <v>0</v>
      </c>
      <c r="BG223" s="153">
        <f t="shared" si="36"/>
        <v>0</v>
      </c>
      <c r="BH223" s="153">
        <f t="shared" si="37"/>
        <v>0</v>
      </c>
      <c r="BI223" s="153">
        <f t="shared" si="38"/>
        <v>0</v>
      </c>
      <c r="BJ223" s="13" t="s">
        <v>95</v>
      </c>
      <c r="BK223" s="153">
        <f t="shared" si="39"/>
        <v>0</v>
      </c>
      <c r="BL223" s="13" t="s">
        <v>178</v>
      </c>
      <c r="BM223" s="152" t="s">
        <v>427</v>
      </c>
    </row>
    <row r="224" spans="2:65" s="1" customFormat="1" ht="33" customHeight="1">
      <c r="B224" s="139"/>
      <c r="C224" s="140" t="s">
        <v>289</v>
      </c>
      <c r="D224" s="140" t="s">
        <v>150</v>
      </c>
      <c r="E224" s="141" t="s">
        <v>428</v>
      </c>
      <c r="F224" s="142" t="s">
        <v>429</v>
      </c>
      <c r="G224" s="143" t="s">
        <v>153</v>
      </c>
      <c r="H224" s="144">
        <v>43.1</v>
      </c>
      <c r="I224" s="145"/>
      <c r="J224" s="146">
        <f t="shared" si="30"/>
        <v>0</v>
      </c>
      <c r="K224" s="147"/>
      <c r="L224" s="28"/>
      <c r="M224" s="148" t="s">
        <v>1</v>
      </c>
      <c r="N224" s="149" t="s">
        <v>39</v>
      </c>
      <c r="P224" s="150">
        <f t="shared" si="31"/>
        <v>0</v>
      </c>
      <c r="Q224" s="150">
        <v>0</v>
      </c>
      <c r="R224" s="150">
        <f t="shared" si="32"/>
        <v>0</v>
      </c>
      <c r="S224" s="150">
        <v>0</v>
      </c>
      <c r="T224" s="151">
        <f t="shared" si="33"/>
        <v>0</v>
      </c>
      <c r="AR224" s="152" t="s">
        <v>178</v>
      </c>
      <c r="AT224" s="152" t="s">
        <v>150</v>
      </c>
      <c r="AU224" s="152" t="s">
        <v>95</v>
      </c>
      <c r="AY224" s="13" t="s">
        <v>148</v>
      </c>
      <c r="BE224" s="153">
        <f t="shared" si="34"/>
        <v>0</v>
      </c>
      <c r="BF224" s="153">
        <f t="shared" si="35"/>
        <v>0</v>
      </c>
      <c r="BG224" s="153">
        <f t="shared" si="36"/>
        <v>0</v>
      </c>
      <c r="BH224" s="153">
        <f t="shared" si="37"/>
        <v>0</v>
      </c>
      <c r="BI224" s="153">
        <f t="shared" si="38"/>
        <v>0</v>
      </c>
      <c r="BJ224" s="13" t="s">
        <v>95</v>
      </c>
      <c r="BK224" s="153">
        <f t="shared" si="39"/>
        <v>0</v>
      </c>
      <c r="BL224" s="13" t="s">
        <v>178</v>
      </c>
      <c r="BM224" s="152" t="s">
        <v>430</v>
      </c>
    </row>
    <row r="225" spans="2:65" s="1" customFormat="1" ht="24.15" customHeight="1">
      <c r="B225" s="139"/>
      <c r="C225" s="154" t="s">
        <v>431</v>
      </c>
      <c r="D225" s="154" t="s">
        <v>191</v>
      </c>
      <c r="E225" s="155" t="s">
        <v>432</v>
      </c>
      <c r="F225" s="156" t="s">
        <v>433</v>
      </c>
      <c r="G225" s="157" t="s">
        <v>434</v>
      </c>
      <c r="H225" s="158">
        <v>78.185000000000002</v>
      </c>
      <c r="I225" s="159"/>
      <c r="J225" s="160">
        <f t="shared" si="30"/>
        <v>0</v>
      </c>
      <c r="K225" s="161"/>
      <c r="L225" s="162"/>
      <c r="M225" s="163" t="s">
        <v>1</v>
      </c>
      <c r="N225" s="164" t="s">
        <v>39</v>
      </c>
      <c r="P225" s="150">
        <f t="shared" si="31"/>
        <v>0</v>
      </c>
      <c r="Q225" s="150">
        <v>0</v>
      </c>
      <c r="R225" s="150">
        <f t="shared" si="32"/>
        <v>0</v>
      </c>
      <c r="S225" s="150">
        <v>0</v>
      </c>
      <c r="T225" s="151">
        <f t="shared" si="33"/>
        <v>0</v>
      </c>
      <c r="AR225" s="152" t="s">
        <v>211</v>
      </c>
      <c r="AT225" s="152" t="s">
        <v>191</v>
      </c>
      <c r="AU225" s="152" t="s">
        <v>95</v>
      </c>
      <c r="AY225" s="13" t="s">
        <v>148</v>
      </c>
      <c r="BE225" s="153">
        <f t="shared" si="34"/>
        <v>0</v>
      </c>
      <c r="BF225" s="153">
        <f t="shared" si="35"/>
        <v>0</v>
      </c>
      <c r="BG225" s="153">
        <f t="shared" si="36"/>
        <v>0</v>
      </c>
      <c r="BH225" s="153">
        <f t="shared" si="37"/>
        <v>0</v>
      </c>
      <c r="BI225" s="153">
        <f t="shared" si="38"/>
        <v>0</v>
      </c>
      <c r="BJ225" s="13" t="s">
        <v>95</v>
      </c>
      <c r="BK225" s="153">
        <f t="shared" si="39"/>
        <v>0</v>
      </c>
      <c r="BL225" s="13" t="s">
        <v>178</v>
      </c>
      <c r="BM225" s="152" t="s">
        <v>435</v>
      </c>
    </row>
    <row r="226" spans="2:65" s="1" customFormat="1" ht="24.15" customHeight="1">
      <c r="B226" s="139"/>
      <c r="C226" s="140" t="s">
        <v>293</v>
      </c>
      <c r="D226" s="140" t="s">
        <v>150</v>
      </c>
      <c r="E226" s="141" t="s">
        <v>436</v>
      </c>
      <c r="F226" s="142" t="s">
        <v>437</v>
      </c>
      <c r="G226" s="143" t="s">
        <v>153</v>
      </c>
      <c r="H226" s="144">
        <v>43.1</v>
      </c>
      <c r="I226" s="145"/>
      <c r="J226" s="146">
        <f t="shared" si="30"/>
        <v>0</v>
      </c>
      <c r="K226" s="147"/>
      <c r="L226" s="28"/>
      <c r="M226" s="148" t="s">
        <v>1</v>
      </c>
      <c r="N226" s="149" t="s">
        <v>39</v>
      </c>
      <c r="P226" s="150">
        <f t="shared" si="31"/>
        <v>0</v>
      </c>
      <c r="Q226" s="150">
        <v>0</v>
      </c>
      <c r="R226" s="150">
        <f t="shared" si="32"/>
        <v>0</v>
      </c>
      <c r="S226" s="150">
        <v>0</v>
      </c>
      <c r="T226" s="151">
        <f t="shared" si="33"/>
        <v>0</v>
      </c>
      <c r="AR226" s="152" t="s">
        <v>178</v>
      </c>
      <c r="AT226" s="152" t="s">
        <v>150</v>
      </c>
      <c r="AU226" s="152" t="s">
        <v>95</v>
      </c>
      <c r="AY226" s="13" t="s">
        <v>148</v>
      </c>
      <c r="BE226" s="153">
        <f t="shared" si="34"/>
        <v>0</v>
      </c>
      <c r="BF226" s="153">
        <f t="shared" si="35"/>
        <v>0</v>
      </c>
      <c r="BG226" s="153">
        <f t="shared" si="36"/>
        <v>0</v>
      </c>
      <c r="BH226" s="153">
        <f t="shared" si="37"/>
        <v>0</v>
      </c>
      <c r="BI226" s="153">
        <f t="shared" si="38"/>
        <v>0</v>
      </c>
      <c r="BJ226" s="13" t="s">
        <v>95</v>
      </c>
      <c r="BK226" s="153">
        <f t="shared" si="39"/>
        <v>0</v>
      </c>
      <c r="BL226" s="13" t="s">
        <v>178</v>
      </c>
      <c r="BM226" s="152" t="s">
        <v>438</v>
      </c>
    </row>
    <row r="227" spans="2:65" s="1" customFormat="1" ht="37.799999999999997" customHeight="1">
      <c r="B227" s="139"/>
      <c r="C227" s="154" t="s">
        <v>439</v>
      </c>
      <c r="D227" s="154" t="s">
        <v>191</v>
      </c>
      <c r="E227" s="155" t="s">
        <v>440</v>
      </c>
      <c r="F227" s="156" t="s">
        <v>441</v>
      </c>
      <c r="G227" s="157" t="s">
        <v>153</v>
      </c>
      <c r="H227" s="158">
        <v>51.72</v>
      </c>
      <c r="I227" s="159"/>
      <c r="J227" s="160">
        <f t="shared" si="30"/>
        <v>0</v>
      </c>
      <c r="K227" s="161"/>
      <c r="L227" s="162"/>
      <c r="M227" s="163" t="s">
        <v>1</v>
      </c>
      <c r="N227" s="164" t="s">
        <v>39</v>
      </c>
      <c r="P227" s="150">
        <f t="shared" si="31"/>
        <v>0</v>
      </c>
      <c r="Q227" s="150">
        <v>0</v>
      </c>
      <c r="R227" s="150">
        <f t="shared" si="32"/>
        <v>0</v>
      </c>
      <c r="S227" s="150">
        <v>0</v>
      </c>
      <c r="T227" s="151">
        <f t="shared" si="33"/>
        <v>0</v>
      </c>
      <c r="AR227" s="152" t="s">
        <v>211</v>
      </c>
      <c r="AT227" s="152" t="s">
        <v>191</v>
      </c>
      <c r="AU227" s="152" t="s">
        <v>95</v>
      </c>
      <c r="AY227" s="13" t="s">
        <v>148</v>
      </c>
      <c r="BE227" s="153">
        <f t="shared" si="34"/>
        <v>0</v>
      </c>
      <c r="BF227" s="153">
        <f t="shared" si="35"/>
        <v>0</v>
      </c>
      <c r="BG227" s="153">
        <f t="shared" si="36"/>
        <v>0</v>
      </c>
      <c r="BH227" s="153">
        <f t="shared" si="37"/>
        <v>0</v>
      </c>
      <c r="BI227" s="153">
        <f t="shared" si="38"/>
        <v>0</v>
      </c>
      <c r="BJ227" s="13" t="s">
        <v>95</v>
      </c>
      <c r="BK227" s="153">
        <f t="shared" si="39"/>
        <v>0</v>
      </c>
      <c r="BL227" s="13" t="s">
        <v>178</v>
      </c>
      <c r="BM227" s="152" t="s">
        <v>442</v>
      </c>
    </row>
    <row r="228" spans="2:65" s="1" customFormat="1" ht="37.799999999999997" customHeight="1">
      <c r="B228" s="139"/>
      <c r="C228" s="140" t="s">
        <v>297</v>
      </c>
      <c r="D228" s="140" t="s">
        <v>150</v>
      </c>
      <c r="E228" s="141" t="s">
        <v>443</v>
      </c>
      <c r="F228" s="142" t="s">
        <v>444</v>
      </c>
      <c r="G228" s="143" t="s">
        <v>153</v>
      </c>
      <c r="H228" s="144">
        <v>43.1</v>
      </c>
      <c r="I228" s="145"/>
      <c r="J228" s="146">
        <f t="shared" si="30"/>
        <v>0</v>
      </c>
      <c r="K228" s="147"/>
      <c r="L228" s="28"/>
      <c r="M228" s="148" t="s">
        <v>1</v>
      </c>
      <c r="N228" s="149" t="s">
        <v>39</v>
      </c>
      <c r="P228" s="150">
        <f t="shared" si="31"/>
        <v>0</v>
      </c>
      <c r="Q228" s="150">
        <v>0</v>
      </c>
      <c r="R228" s="150">
        <f t="shared" si="32"/>
        <v>0</v>
      </c>
      <c r="S228" s="150">
        <v>0</v>
      </c>
      <c r="T228" s="151">
        <f t="shared" si="33"/>
        <v>0</v>
      </c>
      <c r="AR228" s="152" t="s">
        <v>178</v>
      </c>
      <c r="AT228" s="152" t="s">
        <v>150</v>
      </c>
      <c r="AU228" s="152" t="s">
        <v>95</v>
      </c>
      <c r="AY228" s="13" t="s">
        <v>148</v>
      </c>
      <c r="BE228" s="153">
        <f t="shared" si="34"/>
        <v>0</v>
      </c>
      <c r="BF228" s="153">
        <f t="shared" si="35"/>
        <v>0</v>
      </c>
      <c r="BG228" s="153">
        <f t="shared" si="36"/>
        <v>0</v>
      </c>
      <c r="BH228" s="153">
        <f t="shared" si="37"/>
        <v>0</v>
      </c>
      <c r="BI228" s="153">
        <f t="shared" si="38"/>
        <v>0</v>
      </c>
      <c r="BJ228" s="13" t="s">
        <v>95</v>
      </c>
      <c r="BK228" s="153">
        <f t="shared" si="39"/>
        <v>0</v>
      </c>
      <c r="BL228" s="13" t="s">
        <v>178</v>
      </c>
      <c r="BM228" s="152" t="s">
        <v>445</v>
      </c>
    </row>
    <row r="229" spans="2:65" s="1" customFormat="1" ht="16.5" customHeight="1">
      <c r="B229" s="139"/>
      <c r="C229" s="154" t="s">
        <v>446</v>
      </c>
      <c r="D229" s="154" t="s">
        <v>191</v>
      </c>
      <c r="E229" s="155" t="s">
        <v>447</v>
      </c>
      <c r="F229" s="156" t="s">
        <v>448</v>
      </c>
      <c r="G229" s="157" t="s">
        <v>153</v>
      </c>
      <c r="H229" s="158">
        <v>51.72</v>
      </c>
      <c r="I229" s="159"/>
      <c r="J229" s="160">
        <f t="shared" si="30"/>
        <v>0</v>
      </c>
      <c r="K229" s="161"/>
      <c r="L229" s="162"/>
      <c r="M229" s="163" t="s">
        <v>1</v>
      </c>
      <c r="N229" s="164" t="s">
        <v>39</v>
      </c>
      <c r="P229" s="150">
        <f t="shared" si="31"/>
        <v>0</v>
      </c>
      <c r="Q229" s="150">
        <v>0</v>
      </c>
      <c r="R229" s="150">
        <f t="shared" si="32"/>
        <v>0</v>
      </c>
      <c r="S229" s="150">
        <v>0</v>
      </c>
      <c r="T229" s="151">
        <f t="shared" si="33"/>
        <v>0</v>
      </c>
      <c r="AR229" s="152" t="s">
        <v>211</v>
      </c>
      <c r="AT229" s="152" t="s">
        <v>191</v>
      </c>
      <c r="AU229" s="152" t="s">
        <v>95</v>
      </c>
      <c r="AY229" s="13" t="s">
        <v>148</v>
      </c>
      <c r="BE229" s="153">
        <f t="shared" si="34"/>
        <v>0</v>
      </c>
      <c r="BF229" s="153">
        <f t="shared" si="35"/>
        <v>0</v>
      </c>
      <c r="BG229" s="153">
        <f t="shared" si="36"/>
        <v>0</v>
      </c>
      <c r="BH229" s="153">
        <f t="shared" si="37"/>
        <v>0</v>
      </c>
      <c r="BI229" s="153">
        <f t="shared" si="38"/>
        <v>0</v>
      </c>
      <c r="BJ229" s="13" t="s">
        <v>95</v>
      </c>
      <c r="BK229" s="153">
        <f t="shared" si="39"/>
        <v>0</v>
      </c>
      <c r="BL229" s="13" t="s">
        <v>178</v>
      </c>
      <c r="BM229" s="152" t="s">
        <v>449</v>
      </c>
    </row>
    <row r="230" spans="2:65" s="1" customFormat="1" ht="33" customHeight="1">
      <c r="B230" s="139"/>
      <c r="C230" s="140" t="s">
        <v>301</v>
      </c>
      <c r="D230" s="140" t="s">
        <v>150</v>
      </c>
      <c r="E230" s="141" t="s">
        <v>450</v>
      </c>
      <c r="F230" s="142" t="s">
        <v>451</v>
      </c>
      <c r="G230" s="143" t="s">
        <v>199</v>
      </c>
      <c r="H230" s="144">
        <v>241</v>
      </c>
      <c r="I230" s="145"/>
      <c r="J230" s="146">
        <f t="shared" si="30"/>
        <v>0</v>
      </c>
      <c r="K230" s="147"/>
      <c r="L230" s="28"/>
      <c r="M230" s="148" t="s">
        <v>1</v>
      </c>
      <c r="N230" s="149" t="s">
        <v>39</v>
      </c>
      <c r="P230" s="150">
        <f t="shared" si="31"/>
        <v>0</v>
      </c>
      <c r="Q230" s="150">
        <v>0</v>
      </c>
      <c r="R230" s="150">
        <f t="shared" si="32"/>
        <v>0</v>
      </c>
      <c r="S230" s="150">
        <v>0</v>
      </c>
      <c r="T230" s="151">
        <f t="shared" si="33"/>
        <v>0</v>
      </c>
      <c r="AR230" s="152" t="s">
        <v>178</v>
      </c>
      <c r="AT230" s="152" t="s">
        <v>150</v>
      </c>
      <c r="AU230" s="152" t="s">
        <v>95</v>
      </c>
      <c r="AY230" s="13" t="s">
        <v>148</v>
      </c>
      <c r="BE230" s="153">
        <f t="shared" si="34"/>
        <v>0</v>
      </c>
      <c r="BF230" s="153">
        <f t="shared" si="35"/>
        <v>0</v>
      </c>
      <c r="BG230" s="153">
        <f t="shared" si="36"/>
        <v>0</v>
      </c>
      <c r="BH230" s="153">
        <f t="shared" si="37"/>
        <v>0</v>
      </c>
      <c r="BI230" s="153">
        <f t="shared" si="38"/>
        <v>0</v>
      </c>
      <c r="BJ230" s="13" t="s">
        <v>95</v>
      </c>
      <c r="BK230" s="153">
        <f t="shared" si="39"/>
        <v>0</v>
      </c>
      <c r="BL230" s="13" t="s">
        <v>178</v>
      </c>
      <c r="BM230" s="152" t="s">
        <v>452</v>
      </c>
    </row>
    <row r="231" spans="2:65" s="1" customFormat="1" ht="16.5" customHeight="1">
      <c r="B231" s="139"/>
      <c r="C231" s="154" t="s">
        <v>453</v>
      </c>
      <c r="D231" s="154" t="s">
        <v>191</v>
      </c>
      <c r="E231" s="155" t="s">
        <v>454</v>
      </c>
      <c r="F231" s="156" t="s">
        <v>455</v>
      </c>
      <c r="G231" s="157" t="s">
        <v>185</v>
      </c>
      <c r="H231" s="158">
        <v>0.627</v>
      </c>
      <c r="I231" s="159"/>
      <c r="J231" s="160">
        <f t="shared" si="30"/>
        <v>0</v>
      </c>
      <c r="K231" s="161"/>
      <c r="L231" s="162"/>
      <c r="M231" s="163" t="s">
        <v>1</v>
      </c>
      <c r="N231" s="164" t="s">
        <v>39</v>
      </c>
      <c r="P231" s="150">
        <f t="shared" si="31"/>
        <v>0</v>
      </c>
      <c r="Q231" s="150">
        <v>0</v>
      </c>
      <c r="R231" s="150">
        <f t="shared" si="32"/>
        <v>0</v>
      </c>
      <c r="S231" s="150">
        <v>0</v>
      </c>
      <c r="T231" s="151">
        <f t="shared" si="33"/>
        <v>0</v>
      </c>
      <c r="AR231" s="152" t="s">
        <v>211</v>
      </c>
      <c r="AT231" s="152" t="s">
        <v>191</v>
      </c>
      <c r="AU231" s="152" t="s">
        <v>95</v>
      </c>
      <c r="AY231" s="13" t="s">
        <v>148</v>
      </c>
      <c r="BE231" s="153">
        <f t="shared" si="34"/>
        <v>0</v>
      </c>
      <c r="BF231" s="153">
        <f t="shared" si="35"/>
        <v>0</v>
      </c>
      <c r="BG231" s="153">
        <f t="shared" si="36"/>
        <v>0</v>
      </c>
      <c r="BH231" s="153">
        <f t="shared" si="37"/>
        <v>0</v>
      </c>
      <c r="BI231" s="153">
        <f t="shared" si="38"/>
        <v>0</v>
      </c>
      <c r="BJ231" s="13" t="s">
        <v>95</v>
      </c>
      <c r="BK231" s="153">
        <f t="shared" si="39"/>
        <v>0</v>
      </c>
      <c r="BL231" s="13" t="s">
        <v>178</v>
      </c>
      <c r="BM231" s="152" t="s">
        <v>456</v>
      </c>
    </row>
    <row r="232" spans="2:65" s="1" customFormat="1" ht="24.15" customHeight="1">
      <c r="B232" s="139"/>
      <c r="C232" s="140" t="s">
        <v>304</v>
      </c>
      <c r="D232" s="140" t="s">
        <v>150</v>
      </c>
      <c r="E232" s="141" t="s">
        <v>457</v>
      </c>
      <c r="F232" s="142" t="s">
        <v>458</v>
      </c>
      <c r="G232" s="143" t="s">
        <v>185</v>
      </c>
      <c r="H232" s="144">
        <v>0.85299999999999998</v>
      </c>
      <c r="I232" s="145"/>
      <c r="J232" s="146">
        <f t="shared" si="30"/>
        <v>0</v>
      </c>
      <c r="K232" s="147"/>
      <c r="L232" s="28"/>
      <c r="M232" s="148" t="s">
        <v>1</v>
      </c>
      <c r="N232" s="149" t="s">
        <v>39</v>
      </c>
      <c r="P232" s="150">
        <f t="shared" si="31"/>
        <v>0</v>
      </c>
      <c r="Q232" s="150">
        <v>0</v>
      </c>
      <c r="R232" s="150">
        <f t="shared" si="32"/>
        <v>0</v>
      </c>
      <c r="S232" s="150">
        <v>0</v>
      </c>
      <c r="T232" s="151">
        <f t="shared" si="33"/>
        <v>0</v>
      </c>
      <c r="AR232" s="152" t="s">
        <v>178</v>
      </c>
      <c r="AT232" s="152" t="s">
        <v>150</v>
      </c>
      <c r="AU232" s="152" t="s">
        <v>95</v>
      </c>
      <c r="AY232" s="13" t="s">
        <v>148</v>
      </c>
      <c r="BE232" s="153">
        <f t="shared" si="34"/>
        <v>0</v>
      </c>
      <c r="BF232" s="153">
        <f t="shared" si="35"/>
        <v>0</v>
      </c>
      <c r="BG232" s="153">
        <f t="shared" si="36"/>
        <v>0</v>
      </c>
      <c r="BH232" s="153">
        <f t="shared" si="37"/>
        <v>0</v>
      </c>
      <c r="BI232" s="153">
        <f t="shared" si="38"/>
        <v>0</v>
      </c>
      <c r="BJ232" s="13" t="s">
        <v>95</v>
      </c>
      <c r="BK232" s="153">
        <f t="shared" si="39"/>
        <v>0</v>
      </c>
      <c r="BL232" s="13" t="s">
        <v>178</v>
      </c>
      <c r="BM232" s="152" t="s">
        <v>459</v>
      </c>
    </row>
    <row r="233" spans="2:65" s="11" customFormat="1" ht="22.8" customHeight="1">
      <c r="B233" s="127"/>
      <c r="D233" s="128" t="s">
        <v>72</v>
      </c>
      <c r="E233" s="137" t="s">
        <v>460</v>
      </c>
      <c r="F233" s="137" t="s">
        <v>461</v>
      </c>
      <c r="I233" s="130"/>
      <c r="J233" s="138">
        <f>BK233</f>
        <v>0</v>
      </c>
      <c r="L233" s="127"/>
      <c r="M233" s="132"/>
      <c r="P233" s="133">
        <f>SUM(P234:P236)</f>
        <v>0</v>
      </c>
      <c r="R233" s="133">
        <f>SUM(R234:R236)</f>
        <v>1.0367999999999999E-2</v>
      </c>
      <c r="T233" s="134">
        <f>SUM(T234:T236)</f>
        <v>0</v>
      </c>
      <c r="AR233" s="128" t="s">
        <v>95</v>
      </c>
      <c r="AT233" s="135" t="s">
        <v>72</v>
      </c>
      <c r="AU233" s="135" t="s">
        <v>81</v>
      </c>
      <c r="AY233" s="128" t="s">
        <v>148</v>
      </c>
      <c r="BK233" s="136">
        <f>SUM(BK234:BK236)</f>
        <v>0</v>
      </c>
    </row>
    <row r="234" spans="2:65" s="1" customFormat="1" ht="24.15" customHeight="1">
      <c r="B234" s="139"/>
      <c r="C234" s="225" t="s">
        <v>462</v>
      </c>
      <c r="D234" s="225" t="s">
        <v>150</v>
      </c>
      <c r="E234" s="226" t="s">
        <v>463</v>
      </c>
      <c r="F234" s="227" t="s">
        <v>464</v>
      </c>
      <c r="G234" s="228" t="s">
        <v>153</v>
      </c>
      <c r="H234" s="229">
        <v>9.6</v>
      </c>
      <c r="I234" s="230"/>
      <c r="J234" s="230">
        <f>ROUND(I234*H234,2)</f>
        <v>0</v>
      </c>
      <c r="K234" s="147"/>
      <c r="L234" s="28"/>
      <c r="M234" s="148" t="s">
        <v>1</v>
      </c>
      <c r="N234" s="149" t="s">
        <v>39</v>
      </c>
      <c r="P234" s="150">
        <f>O234*H234</f>
        <v>0</v>
      </c>
      <c r="Q234" s="150">
        <v>3.6999999999999998E-5</v>
      </c>
      <c r="R234" s="150">
        <f>Q234*H234</f>
        <v>3.5519999999999996E-4</v>
      </c>
      <c r="S234" s="150">
        <v>0</v>
      </c>
      <c r="T234" s="151">
        <f>S234*H234</f>
        <v>0</v>
      </c>
      <c r="AR234" s="152" t="s">
        <v>178</v>
      </c>
      <c r="AT234" s="152" t="s">
        <v>150</v>
      </c>
      <c r="AU234" s="152" t="s">
        <v>95</v>
      </c>
      <c r="AY234" s="13" t="s">
        <v>148</v>
      </c>
      <c r="BE234" s="153">
        <f>IF(N234="základná",J234,0)</f>
        <v>0</v>
      </c>
      <c r="BF234" s="153">
        <f>IF(N234="znížená",J234,0)</f>
        <v>0</v>
      </c>
      <c r="BG234" s="153">
        <f>IF(N234="zákl. prenesená",J234,0)</f>
        <v>0</v>
      </c>
      <c r="BH234" s="153">
        <f>IF(N234="zníž. prenesená",J234,0)</f>
        <v>0</v>
      </c>
      <c r="BI234" s="153">
        <f>IF(N234="nulová",J234,0)</f>
        <v>0</v>
      </c>
      <c r="BJ234" s="13" t="s">
        <v>95</v>
      </c>
      <c r="BK234" s="153">
        <f>ROUND(I234*H234,2)</f>
        <v>0</v>
      </c>
      <c r="BL234" s="13" t="s">
        <v>178</v>
      </c>
      <c r="BM234" s="152" t="s">
        <v>465</v>
      </c>
    </row>
    <row r="235" spans="2:65" s="1" customFormat="1" ht="16.5" customHeight="1">
      <c r="B235" s="139"/>
      <c r="C235" s="231" t="s">
        <v>466</v>
      </c>
      <c r="D235" s="231" t="s">
        <v>191</v>
      </c>
      <c r="E235" s="232" t="s">
        <v>467</v>
      </c>
      <c r="F235" s="233" t="s">
        <v>468</v>
      </c>
      <c r="G235" s="234" t="s">
        <v>153</v>
      </c>
      <c r="H235" s="235">
        <v>9.7919999999999998</v>
      </c>
      <c r="I235" s="236"/>
      <c r="J235" s="236">
        <f>ROUND(I235*H235,2)</f>
        <v>0</v>
      </c>
      <c r="K235" s="161"/>
      <c r="L235" s="162"/>
      <c r="M235" s="163" t="s">
        <v>1</v>
      </c>
      <c r="N235" s="164" t="s">
        <v>39</v>
      </c>
      <c r="P235" s="150">
        <f>O235*H235</f>
        <v>0</v>
      </c>
      <c r="Q235" s="150">
        <v>8.9999999999999998E-4</v>
      </c>
      <c r="R235" s="150">
        <f>Q235*H235</f>
        <v>8.8127999999999991E-3</v>
      </c>
      <c r="S235" s="150">
        <v>0</v>
      </c>
      <c r="T235" s="151">
        <f>S235*H235</f>
        <v>0</v>
      </c>
      <c r="AR235" s="152" t="s">
        <v>211</v>
      </c>
      <c r="AT235" s="152" t="s">
        <v>191</v>
      </c>
      <c r="AU235" s="152" t="s">
        <v>95</v>
      </c>
      <c r="AY235" s="13" t="s">
        <v>148</v>
      </c>
      <c r="BE235" s="153">
        <f>IF(N235="základná",J235,0)</f>
        <v>0</v>
      </c>
      <c r="BF235" s="153">
        <f>IF(N235="znížená",J235,0)</f>
        <v>0</v>
      </c>
      <c r="BG235" s="153">
        <f>IF(N235="zákl. prenesená",J235,0)</f>
        <v>0</v>
      </c>
      <c r="BH235" s="153">
        <f>IF(N235="zníž. prenesená",J235,0)</f>
        <v>0</v>
      </c>
      <c r="BI235" s="153">
        <f>IF(N235="nulová",J235,0)</f>
        <v>0</v>
      </c>
      <c r="BJ235" s="13" t="s">
        <v>95</v>
      </c>
      <c r="BK235" s="153">
        <f>ROUND(I235*H235,2)</f>
        <v>0</v>
      </c>
      <c r="BL235" s="13" t="s">
        <v>178</v>
      </c>
      <c r="BM235" s="152" t="s">
        <v>469</v>
      </c>
    </row>
    <row r="236" spans="2:65" s="1" customFormat="1" ht="16.5" customHeight="1">
      <c r="B236" s="139"/>
      <c r="C236" s="231" t="s">
        <v>470</v>
      </c>
      <c r="D236" s="231" t="s">
        <v>191</v>
      </c>
      <c r="E236" s="232" t="s">
        <v>471</v>
      </c>
      <c r="F236" s="233" t="s">
        <v>472</v>
      </c>
      <c r="G236" s="234" t="s">
        <v>226</v>
      </c>
      <c r="H236" s="235">
        <v>60</v>
      </c>
      <c r="I236" s="236"/>
      <c r="J236" s="236">
        <f>ROUND(I236*H236,2)</f>
        <v>0</v>
      </c>
      <c r="K236" s="161"/>
      <c r="L236" s="162"/>
      <c r="M236" s="163" t="s">
        <v>1</v>
      </c>
      <c r="N236" s="164" t="s">
        <v>39</v>
      </c>
      <c r="P236" s="150">
        <f>O236*H236</f>
        <v>0</v>
      </c>
      <c r="Q236" s="150">
        <v>2.0000000000000002E-5</v>
      </c>
      <c r="R236" s="150">
        <f>Q236*H236</f>
        <v>1.2000000000000001E-3</v>
      </c>
      <c r="S236" s="150">
        <v>0</v>
      </c>
      <c r="T236" s="151">
        <f>S236*H236</f>
        <v>0</v>
      </c>
      <c r="AR236" s="152" t="s">
        <v>211</v>
      </c>
      <c r="AT236" s="152" t="s">
        <v>191</v>
      </c>
      <c r="AU236" s="152" t="s">
        <v>95</v>
      </c>
      <c r="AY236" s="13" t="s">
        <v>148</v>
      </c>
      <c r="BE236" s="153">
        <f>IF(N236="základná",J236,0)</f>
        <v>0</v>
      </c>
      <c r="BF236" s="153">
        <f>IF(N236="znížená",J236,0)</f>
        <v>0</v>
      </c>
      <c r="BG236" s="153">
        <f>IF(N236="zákl. prenesená",J236,0)</f>
        <v>0</v>
      </c>
      <c r="BH236" s="153">
        <f>IF(N236="zníž. prenesená",J236,0)</f>
        <v>0</v>
      </c>
      <c r="BI236" s="153">
        <f>IF(N236="nulová",J236,0)</f>
        <v>0</v>
      </c>
      <c r="BJ236" s="13" t="s">
        <v>95</v>
      </c>
      <c r="BK236" s="153">
        <f>ROUND(I236*H236,2)</f>
        <v>0</v>
      </c>
      <c r="BL236" s="13" t="s">
        <v>178</v>
      </c>
      <c r="BM236" s="152" t="s">
        <v>473</v>
      </c>
    </row>
    <row r="237" spans="2:65" s="11" customFormat="1" ht="22.8" customHeight="1">
      <c r="B237" s="127"/>
      <c r="D237" s="128" t="s">
        <v>72</v>
      </c>
      <c r="E237" s="137" t="s">
        <v>474</v>
      </c>
      <c r="F237" s="137" t="s">
        <v>475</v>
      </c>
      <c r="I237" s="130"/>
      <c r="J237" s="138">
        <f>BK237</f>
        <v>0</v>
      </c>
      <c r="L237" s="127"/>
      <c r="M237" s="132"/>
      <c r="P237" s="133">
        <f>SUM(P238:P252)</f>
        <v>0</v>
      </c>
      <c r="R237" s="133">
        <f>SUM(R238:R252)</f>
        <v>8.14E-2</v>
      </c>
      <c r="T237" s="134">
        <f>SUM(T238:T252)</f>
        <v>0</v>
      </c>
      <c r="AR237" s="128" t="s">
        <v>95</v>
      </c>
      <c r="AT237" s="135" t="s">
        <v>72</v>
      </c>
      <c r="AU237" s="135" t="s">
        <v>81</v>
      </c>
      <c r="AY237" s="128" t="s">
        <v>148</v>
      </c>
      <c r="BK237" s="136">
        <f>SUM(BK238:BK252)</f>
        <v>0</v>
      </c>
    </row>
    <row r="238" spans="2:65" s="1" customFormat="1" ht="33" customHeight="1">
      <c r="B238" s="139"/>
      <c r="C238" s="140" t="s">
        <v>476</v>
      </c>
      <c r="D238" s="140" t="s">
        <v>150</v>
      </c>
      <c r="E238" s="141" t="s">
        <v>477</v>
      </c>
      <c r="F238" s="142" t="s">
        <v>478</v>
      </c>
      <c r="G238" s="143" t="s">
        <v>199</v>
      </c>
      <c r="H238" s="144">
        <v>45</v>
      </c>
      <c r="I238" s="145"/>
      <c r="J238" s="146">
        <f t="shared" ref="J238:J252" si="40">ROUND(I238*H238,2)</f>
        <v>0</v>
      </c>
      <c r="K238" s="147"/>
      <c r="L238" s="28"/>
      <c r="M238" s="148" t="s">
        <v>1</v>
      </c>
      <c r="N238" s="149" t="s">
        <v>39</v>
      </c>
      <c r="P238" s="150">
        <f t="shared" ref="P238:P252" si="41">O238*H238</f>
        <v>0</v>
      </c>
      <c r="Q238" s="150">
        <v>0</v>
      </c>
      <c r="R238" s="150">
        <f t="shared" ref="R238:R252" si="42">Q238*H238</f>
        <v>0</v>
      </c>
      <c r="S238" s="150">
        <v>0</v>
      </c>
      <c r="T238" s="151">
        <f t="shared" ref="T238:T252" si="43">S238*H238</f>
        <v>0</v>
      </c>
      <c r="AR238" s="152" t="s">
        <v>178</v>
      </c>
      <c r="AT238" s="152" t="s">
        <v>150</v>
      </c>
      <c r="AU238" s="152" t="s">
        <v>95</v>
      </c>
      <c r="AY238" s="13" t="s">
        <v>148</v>
      </c>
      <c r="BE238" s="153">
        <f t="shared" ref="BE238:BE252" si="44">IF(N238="základná",J238,0)</f>
        <v>0</v>
      </c>
      <c r="BF238" s="153">
        <f t="shared" ref="BF238:BF252" si="45">IF(N238="znížená",J238,0)</f>
        <v>0</v>
      </c>
      <c r="BG238" s="153">
        <f t="shared" ref="BG238:BG252" si="46">IF(N238="zákl. prenesená",J238,0)</f>
        <v>0</v>
      </c>
      <c r="BH238" s="153">
        <f t="shared" ref="BH238:BH252" si="47">IF(N238="zníž. prenesená",J238,0)</f>
        <v>0</v>
      </c>
      <c r="BI238" s="153">
        <f t="shared" ref="BI238:BI252" si="48">IF(N238="nulová",J238,0)</f>
        <v>0</v>
      </c>
      <c r="BJ238" s="13" t="s">
        <v>95</v>
      </c>
      <c r="BK238" s="153">
        <f t="shared" ref="BK238:BK252" si="49">ROUND(I238*H238,2)</f>
        <v>0</v>
      </c>
      <c r="BL238" s="13" t="s">
        <v>178</v>
      </c>
      <c r="BM238" s="152" t="s">
        <v>479</v>
      </c>
    </row>
    <row r="239" spans="2:65" s="1" customFormat="1" ht="33" customHeight="1">
      <c r="B239" s="139"/>
      <c r="C239" s="140" t="s">
        <v>308</v>
      </c>
      <c r="D239" s="140" t="s">
        <v>150</v>
      </c>
      <c r="E239" s="141" t="s">
        <v>480</v>
      </c>
      <c r="F239" s="142" t="s">
        <v>481</v>
      </c>
      <c r="G239" s="143" t="s">
        <v>199</v>
      </c>
      <c r="H239" s="144">
        <v>185</v>
      </c>
      <c r="I239" s="145"/>
      <c r="J239" s="146">
        <f t="shared" si="40"/>
        <v>0</v>
      </c>
      <c r="K239" s="147"/>
      <c r="L239" s="28"/>
      <c r="M239" s="148" t="s">
        <v>1</v>
      </c>
      <c r="N239" s="149" t="s">
        <v>39</v>
      </c>
      <c r="P239" s="150">
        <f t="shared" si="41"/>
        <v>0</v>
      </c>
      <c r="Q239" s="150">
        <v>0</v>
      </c>
      <c r="R239" s="150">
        <f t="shared" si="42"/>
        <v>0</v>
      </c>
      <c r="S239" s="150">
        <v>0</v>
      </c>
      <c r="T239" s="151">
        <f t="shared" si="43"/>
        <v>0</v>
      </c>
      <c r="AR239" s="152" t="s">
        <v>178</v>
      </c>
      <c r="AT239" s="152" t="s">
        <v>150</v>
      </c>
      <c r="AU239" s="152" t="s">
        <v>95</v>
      </c>
      <c r="AY239" s="13" t="s">
        <v>148</v>
      </c>
      <c r="BE239" s="153">
        <f t="shared" si="44"/>
        <v>0</v>
      </c>
      <c r="BF239" s="153">
        <f t="shared" si="45"/>
        <v>0</v>
      </c>
      <c r="BG239" s="153">
        <f t="shared" si="46"/>
        <v>0</v>
      </c>
      <c r="BH239" s="153">
        <f t="shared" si="47"/>
        <v>0</v>
      </c>
      <c r="BI239" s="153">
        <f t="shared" si="48"/>
        <v>0</v>
      </c>
      <c r="BJ239" s="13" t="s">
        <v>95</v>
      </c>
      <c r="BK239" s="153">
        <f t="shared" si="49"/>
        <v>0</v>
      </c>
      <c r="BL239" s="13" t="s">
        <v>178</v>
      </c>
      <c r="BM239" s="152" t="s">
        <v>482</v>
      </c>
    </row>
    <row r="240" spans="2:65" s="1" customFormat="1" ht="33" customHeight="1">
      <c r="B240" s="139"/>
      <c r="C240" s="140" t="s">
        <v>483</v>
      </c>
      <c r="D240" s="140" t="s">
        <v>150</v>
      </c>
      <c r="E240" s="141" t="s">
        <v>484</v>
      </c>
      <c r="F240" s="142" t="s">
        <v>485</v>
      </c>
      <c r="G240" s="143" t="s">
        <v>199</v>
      </c>
      <c r="H240" s="144">
        <v>85</v>
      </c>
      <c r="I240" s="145"/>
      <c r="J240" s="146">
        <f t="shared" si="40"/>
        <v>0</v>
      </c>
      <c r="K240" s="147"/>
      <c r="L240" s="28"/>
      <c r="M240" s="148" t="s">
        <v>1</v>
      </c>
      <c r="N240" s="149" t="s">
        <v>39</v>
      </c>
      <c r="P240" s="150">
        <f t="shared" si="41"/>
        <v>0</v>
      </c>
      <c r="Q240" s="150">
        <v>0</v>
      </c>
      <c r="R240" s="150">
        <f t="shared" si="42"/>
        <v>0</v>
      </c>
      <c r="S240" s="150">
        <v>0</v>
      </c>
      <c r="T240" s="151">
        <f t="shared" si="43"/>
        <v>0</v>
      </c>
      <c r="AR240" s="152" t="s">
        <v>178</v>
      </c>
      <c r="AT240" s="152" t="s">
        <v>150</v>
      </c>
      <c r="AU240" s="152" t="s">
        <v>95</v>
      </c>
      <c r="AY240" s="13" t="s">
        <v>148</v>
      </c>
      <c r="BE240" s="153">
        <f t="shared" si="44"/>
        <v>0</v>
      </c>
      <c r="BF240" s="153">
        <f t="shared" si="45"/>
        <v>0</v>
      </c>
      <c r="BG240" s="153">
        <f t="shared" si="46"/>
        <v>0</v>
      </c>
      <c r="BH240" s="153">
        <f t="shared" si="47"/>
        <v>0</v>
      </c>
      <c r="BI240" s="153">
        <f t="shared" si="48"/>
        <v>0</v>
      </c>
      <c r="BJ240" s="13" t="s">
        <v>95</v>
      </c>
      <c r="BK240" s="153">
        <f t="shared" si="49"/>
        <v>0</v>
      </c>
      <c r="BL240" s="13" t="s">
        <v>178</v>
      </c>
      <c r="BM240" s="152" t="s">
        <v>486</v>
      </c>
    </row>
    <row r="241" spans="2:65" s="1" customFormat="1" ht="24.15" customHeight="1">
      <c r="B241" s="139"/>
      <c r="C241" s="140" t="s">
        <v>311</v>
      </c>
      <c r="D241" s="140" t="s">
        <v>150</v>
      </c>
      <c r="E241" s="141" t="s">
        <v>487</v>
      </c>
      <c r="F241" s="142" t="s">
        <v>488</v>
      </c>
      <c r="G241" s="143" t="s">
        <v>199</v>
      </c>
      <c r="H241" s="144">
        <v>45</v>
      </c>
      <c r="I241" s="145"/>
      <c r="J241" s="146">
        <f t="shared" si="40"/>
        <v>0</v>
      </c>
      <c r="K241" s="147"/>
      <c r="L241" s="28"/>
      <c r="M241" s="148" t="s">
        <v>1</v>
      </c>
      <c r="N241" s="149" t="s">
        <v>39</v>
      </c>
      <c r="P241" s="150">
        <f t="shared" si="41"/>
        <v>0</v>
      </c>
      <c r="Q241" s="150">
        <v>0</v>
      </c>
      <c r="R241" s="150">
        <f t="shared" si="42"/>
        <v>0</v>
      </c>
      <c r="S241" s="150">
        <v>0</v>
      </c>
      <c r="T241" s="151">
        <f t="shared" si="43"/>
        <v>0</v>
      </c>
      <c r="AR241" s="152" t="s">
        <v>178</v>
      </c>
      <c r="AT241" s="152" t="s">
        <v>150</v>
      </c>
      <c r="AU241" s="152" t="s">
        <v>95</v>
      </c>
      <c r="AY241" s="13" t="s">
        <v>148</v>
      </c>
      <c r="BE241" s="153">
        <f t="shared" si="44"/>
        <v>0</v>
      </c>
      <c r="BF241" s="153">
        <f t="shared" si="45"/>
        <v>0</v>
      </c>
      <c r="BG241" s="153">
        <f t="shared" si="46"/>
        <v>0</v>
      </c>
      <c r="BH241" s="153">
        <f t="shared" si="47"/>
        <v>0</v>
      </c>
      <c r="BI241" s="153">
        <f t="shared" si="48"/>
        <v>0</v>
      </c>
      <c r="BJ241" s="13" t="s">
        <v>95</v>
      </c>
      <c r="BK241" s="153">
        <f t="shared" si="49"/>
        <v>0</v>
      </c>
      <c r="BL241" s="13" t="s">
        <v>178</v>
      </c>
      <c r="BM241" s="152" t="s">
        <v>489</v>
      </c>
    </row>
    <row r="242" spans="2:65" s="1" customFormat="1" ht="24.15" customHeight="1">
      <c r="B242" s="139"/>
      <c r="C242" s="140" t="s">
        <v>490</v>
      </c>
      <c r="D242" s="140" t="s">
        <v>150</v>
      </c>
      <c r="E242" s="141" t="s">
        <v>491</v>
      </c>
      <c r="F242" s="142" t="s">
        <v>492</v>
      </c>
      <c r="G242" s="143" t="s">
        <v>199</v>
      </c>
      <c r="H242" s="144">
        <v>185</v>
      </c>
      <c r="I242" s="145"/>
      <c r="J242" s="146">
        <f t="shared" si="40"/>
        <v>0</v>
      </c>
      <c r="K242" s="147"/>
      <c r="L242" s="28"/>
      <c r="M242" s="148" t="s">
        <v>1</v>
      </c>
      <c r="N242" s="149" t="s">
        <v>39</v>
      </c>
      <c r="P242" s="150">
        <f t="shared" si="41"/>
        <v>0</v>
      </c>
      <c r="Q242" s="150">
        <v>0</v>
      </c>
      <c r="R242" s="150">
        <f t="shared" si="42"/>
        <v>0</v>
      </c>
      <c r="S242" s="150">
        <v>0</v>
      </c>
      <c r="T242" s="151">
        <f t="shared" si="43"/>
        <v>0</v>
      </c>
      <c r="AR242" s="152" t="s">
        <v>178</v>
      </c>
      <c r="AT242" s="152" t="s">
        <v>150</v>
      </c>
      <c r="AU242" s="152" t="s">
        <v>95</v>
      </c>
      <c r="AY242" s="13" t="s">
        <v>148</v>
      </c>
      <c r="BE242" s="153">
        <f t="shared" si="44"/>
        <v>0</v>
      </c>
      <c r="BF242" s="153">
        <f t="shared" si="45"/>
        <v>0</v>
      </c>
      <c r="BG242" s="153">
        <f t="shared" si="46"/>
        <v>0</v>
      </c>
      <c r="BH242" s="153">
        <f t="shared" si="47"/>
        <v>0</v>
      </c>
      <c r="BI242" s="153">
        <f t="shared" si="48"/>
        <v>0</v>
      </c>
      <c r="BJ242" s="13" t="s">
        <v>95</v>
      </c>
      <c r="BK242" s="153">
        <f t="shared" si="49"/>
        <v>0</v>
      </c>
      <c r="BL242" s="13" t="s">
        <v>178</v>
      </c>
      <c r="BM242" s="152" t="s">
        <v>493</v>
      </c>
    </row>
    <row r="243" spans="2:65" s="1" customFormat="1" ht="24.15" customHeight="1">
      <c r="B243" s="139"/>
      <c r="C243" s="140" t="s">
        <v>315</v>
      </c>
      <c r="D243" s="140" t="s">
        <v>150</v>
      </c>
      <c r="E243" s="141" t="s">
        <v>494</v>
      </c>
      <c r="F243" s="142" t="s">
        <v>495</v>
      </c>
      <c r="G243" s="143" t="s">
        <v>199</v>
      </c>
      <c r="H243" s="144">
        <v>85</v>
      </c>
      <c r="I243" s="145"/>
      <c r="J243" s="146">
        <f t="shared" si="40"/>
        <v>0</v>
      </c>
      <c r="K243" s="147"/>
      <c r="L243" s="28"/>
      <c r="M243" s="148" t="s">
        <v>1</v>
      </c>
      <c r="N243" s="149" t="s">
        <v>39</v>
      </c>
      <c r="P243" s="150">
        <f t="shared" si="41"/>
        <v>0</v>
      </c>
      <c r="Q243" s="150">
        <v>0</v>
      </c>
      <c r="R243" s="150">
        <f t="shared" si="42"/>
        <v>0</v>
      </c>
      <c r="S243" s="150">
        <v>0</v>
      </c>
      <c r="T243" s="151">
        <f t="shared" si="43"/>
        <v>0</v>
      </c>
      <c r="AR243" s="152" t="s">
        <v>178</v>
      </c>
      <c r="AT243" s="152" t="s">
        <v>150</v>
      </c>
      <c r="AU243" s="152" t="s">
        <v>95</v>
      </c>
      <c r="AY243" s="13" t="s">
        <v>148</v>
      </c>
      <c r="BE243" s="153">
        <f t="shared" si="44"/>
        <v>0</v>
      </c>
      <c r="BF243" s="153">
        <f t="shared" si="45"/>
        <v>0</v>
      </c>
      <c r="BG243" s="153">
        <f t="shared" si="46"/>
        <v>0</v>
      </c>
      <c r="BH243" s="153">
        <f t="shared" si="47"/>
        <v>0</v>
      </c>
      <c r="BI243" s="153">
        <f t="shared" si="48"/>
        <v>0</v>
      </c>
      <c r="BJ243" s="13" t="s">
        <v>95</v>
      </c>
      <c r="BK243" s="153">
        <f t="shared" si="49"/>
        <v>0</v>
      </c>
      <c r="BL243" s="13" t="s">
        <v>178</v>
      </c>
      <c r="BM243" s="152" t="s">
        <v>496</v>
      </c>
    </row>
    <row r="244" spans="2:65" s="1" customFormat="1" ht="33" customHeight="1">
      <c r="B244" s="139"/>
      <c r="C244" s="154" t="s">
        <v>497</v>
      </c>
      <c r="D244" s="154" t="s">
        <v>191</v>
      </c>
      <c r="E244" s="155" t="s">
        <v>498</v>
      </c>
      <c r="F244" s="156" t="s">
        <v>499</v>
      </c>
      <c r="G244" s="157" t="s">
        <v>167</v>
      </c>
      <c r="H244" s="158">
        <v>12.86</v>
      </c>
      <c r="I244" s="159"/>
      <c r="J244" s="160">
        <f t="shared" si="40"/>
        <v>0</v>
      </c>
      <c r="K244" s="161"/>
      <c r="L244" s="162"/>
      <c r="M244" s="163" t="s">
        <v>1</v>
      </c>
      <c r="N244" s="164" t="s">
        <v>39</v>
      </c>
      <c r="P244" s="150">
        <f t="shared" si="41"/>
        <v>0</v>
      </c>
      <c r="Q244" s="150">
        <v>0</v>
      </c>
      <c r="R244" s="150">
        <f t="shared" si="42"/>
        <v>0</v>
      </c>
      <c r="S244" s="150">
        <v>0</v>
      </c>
      <c r="T244" s="151">
        <f t="shared" si="43"/>
        <v>0</v>
      </c>
      <c r="AR244" s="152" t="s">
        <v>211</v>
      </c>
      <c r="AT244" s="152" t="s">
        <v>191</v>
      </c>
      <c r="AU244" s="152" t="s">
        <v>95</v>
      </c>
      <c r="AY244" s="13" t="s">
        <v>148</v>
      </c>
      <c r="BE244" s="153">
        <f t="shared" si="44"/>
        <v>0</v>
      </c>
      <c r="BF244" s="153">
        <f t="shared" si="45"/>
        <v>0</v>
      </c>
      <c r="BG244" s="153">
        <f t="shared" si="46"/>
        <v>0</v>
      </c>
      <c r="BH244" s="153">
        <f t="shared" si="47"/>
        <v>0</v>
      </c>
      <c r="BI244" s="153">
        <f t="shared" si="48"/>
        <v>0</v>
      </c>
      <c r="BJ244" s="13" t="s">
        <v>95</v>
      </c>
      <c r="BK244" s="153">
        <f t="shared" si="49"/>
        <v>0</v>
      </c>
      <c r="BL244" s="13" t="s">
        <v>178</v>
      </c>
      <c r="BM244" s="152" t="s">
        <v>500</v>
      </c>
    </row>
    <row r="245" spans="2:65" s="1" customFormat="1" ht="24.15" customHeight="1">
      <c r="B245" s="139"/>
      <c r="C245" s="225" t="s">
        <v>501</v>
      </c>
      <c r="D245" s="225" t="s">
        <v>150</v>
      </c>
      <c r="E245" s="226" t="s">
        <v>502</v>
      </c>
      <c r="F245" s="227" t="s">
        <v>503</v>
      </c>
      <c r="G245" s="228" t="s">
        <v>153</v>
      </c>
      <c r="H245" s="229">
        <v>5.6120000000000001</v>
      </c>
      <c r="I245" s="230"/>
      <c r="J245" s="230">
        <f t="shared" si="40"/>
        <v>0</v>
      </c>
      <c r="K245" s="147"/>
      <c r="L245" s="28"/>
      <c r="M245" s="148" t="s">
        <v>1</v>
      </c>
      <c r="N245" s="149" t="s">
        <v>39</v>
      </c>
      <c r="P245" s="150">
        <f t="shared" si="41"/>
        <v>0</v>
      </c>
      <c r="Q245" s="150">
        <v>0</v>
      </c>
      <c r="R245" s="150">
        <f t="shared" si="42"/>
        <v>0</v>
      </c>
      <c r="S245" s="150">
        <v>0</v>
      </c>
      <c r="T245" s="151">
        <f t="shared" si="43"/>
        <v>0</v>
      </c>
      <c r="AR245" s="152" t="s">
        <v>178</v>
      </c>
      <c r="AT245" s="152" t="s">
        <v>150</v>
      </c>
      <c r="AU245" s="152" t="s">
        <v>95</v>
      </c>
      <c r="AY245" s="13" t="s">
        <v>148</v>
      </c>
      <c r="BE245" s="153">
        <f t="shared" si="44"/>
        <v>0</v>
      </c>
      <c r="BF245" s="153">
        <f t="shared" si="45"/>
        <v>0</v>
      </c>
      <c r="BG245" s="153">
        <f t="shared" si="46"/>
        <v>0</v>
      </c>
      <c r="BH245" s="153">
        <f t="shared" si="47"/>
        <v>0</v>
      </c>
      <c r="BI245" s="153">
        <f t="shared" si="48"/>
        <v>0</v>
      </c>
      <c r="BJ245" s="13" t="s">
        <v>95</v>
      </c>
      <c r="BK245" s="153">
        <f t="shared" si="49"/>
        <v>0</v>
      </c>
      <c r="BL245" s="13" t="s">
        <v>178</v>
      </c>
      <c r="BM245" s="152" t="s">
        <v>504</v>
      </c>
    </row>
    <row r="246" spans="2:65" s="1" customFormat="1" ht="24.15" customHeight="1">
      <c r="B246" s="139"/>
      <c r="C246" s="231" t="s">
        <v>505</v>
      </c>
      <c r="D246" s="231" t="s">
        <v>191</v>
      </c>
      <c r="E246" s="232" t="s">
        <v>506</v>
      </c>
      <c r="F246" s="233" t="s">
        <v>507</v>
      </c>
      <c r="G246" s="234" t="s">
        <v>167</v>
      </c>
      <c r="H246" s="235">
        <v>0.14799999999999999</v>
      </c>
      <c r="I246" s="236"/>
      <c r="J246" s="236">
        <f t="shared" si="40"/>
        <v>0</v>
      </c>
      <c r="K246" s="161"/>
      <c r="L246" s="162"/>
      <c r="M246" s="163" t="s">
        <v>1</v>
      </c>
      <c r="N246" s="164" t="s">
        <v>39</v>
      </c>
      <c r="P246" s="150">
        <f t="shared" si="41"/>
        <v>0</v>
      </c>
      <c r="Q246" s="150">
        <v>0.55000000000000004</v>
      </c>
      <c r="R246" s="150">
        <f t="shared" si="42"/>
        <v>8.14E-2</v>
      </c>
      <c r="S246" s="150">
        <v>0</v>
      </c>
      <c r="T246" s="151">
        <f t="shared" si="43"/>
        <v>0</v>
      </c>
      <c r="AR246" s="152" t="s">
        <v>211</v>
      </c>
      <c r="AT246" s="152" t="s">
        <v>191</v>
      </c>
      <c r="AU246" s="152" t="s">
        <v>95</v>
      </c>
      <c r="AY246" s="13" t="s">
        <v>148</v>
      </c>
      <c r="BE246" s="153">
        <f t="shared" si="44"/>
        <v>0</v>
      </c>
      <c r="BF246" s="153">
        <f t="shared" si="45"/>
        <v>0</v>
      </c>
      <c r="BG246" s="153">
        <f t="shared" si="46"/>
        <v>0</v>
      </c>
      <c r="BH246" s="153">
        <f t="shared" si="47"/>
        <v>0</v>
      </c>
      <c r="BI246" s="153">
        <f t="shared" si="48"/>
        <v>0</v>
      </c>
      <c r="BJ246" s="13" t="s">
        <v>95</v>
      </c>
      <c r="BK246" s="153">
        <f t="shared" si="49"/>
        <v>0</v>
      </c>
      <c r="BL246" s="13" t="s">
        <v>178</v>
      </c>
      <c r="BM246" s="152" t="s">
        <v>508</v>
      </c>
    </row>
    <row r="247" spans="2:65" s="1" customFormat="1" ht="24.15" customHeight="1">
      <c r="B247" s="139"/>
      <c r="C247" s="140" t="s">
        <v>318</v>
      </c>
      <c r="D247" s="140" t="s">
        <v>150</v>
      </c>
      <c r="E247" s="141" t="s">
        <v>509</v>
      </c>
      <c r="F247" s="142" t="s">
        <v>510</v>
      </c>
      <c r="G247" s="143" t="s">
        <v>199</v>
      </c>
      <c r="H247" s="144">
        <v>3811.5</v>
      </c>
      <c r="I247" s="145"/>
      <c r="J247" s="146">
        <f t="shared" si="40"/>
        <v>0</v>
      </c>
      <c r="K247" s="147"/>
      <c r="L247" s="28"/>
      <c r="M247" s="148" t="s">
        <v>1</v>
      </c>
      <c r="N247" s="149" t="s">
        <v>39</v>
      </c>
      <c r="P247" s="150">
        <f t="shared" si="41"/>
        <v>0</v>
      </c>
      <c r="Q247" s="150">
        <v>0</v>
      </c>
      <c r="R247" s="150">
        <f t="shared" si="42"/>
        <v>0</v>
      </c>
      <c r="S247" s="150">
        <v>0</v>
      </c>
      <c r="T247" s="151">
        <f t="shared" si="43"/>
        <v>0</v>
      </c>
      <c r="AR247" s="152" t="s">
        <v>178</v>
      </c>
      <c r="AT247" s="152" t="s">
        <v>150</v>
      </c>
      <c r="AU247" s="152" t="s">
        <v>95</v>
      </c>
      <c r="AY247" s="13" t="s">
        <v>148</v>
      </c>
      <c r="BE247" s="153">
        <f t="shared" si="44"/>
        <v>0</v>
      </c>
      <c r="BF247" s="153">
        <f t="shared" si="45"/>
        <v>0</v>
      </c>
      <c r="BG247" s="153">
        <f t="shared" si="46"/>
        <v>0</v>
      </c>
      <c r="BH247" s="153">
        <f t="shared" si="47"/>
        <v>0</v>
      </c>
      <c r="BI247" s="153">
        <f t="shared" si="48"/>
        <v>0</v>
      </c>
      <c r="BJ247" s="13" t="s">
        <v>95</v>
      </c>
      <c r="BK247" s="153">
        <f t="shared" si="49"/>
        <v>0</v>
      </c>
      <c r="BL247" s="13" t="s">
        <v>178</v>
      </c>
      <c r="BM247" s="152" t="s">
        <v>511</v>
      </c>
    </row>
    <row r="248" spans="2:65" s="1" customFormat="1" ht="37.799999999999997" customHeight="1">
      <c r="B248" s="139"/>
      <c r="C248" s="154" t="s">
        <v>512</v>
      </c>
      <c r="D248" s="154" t="s">
        <v>191</v>
      </c>
      <c r="E248" s="155" t="s">
        <v>513</v>
      </c>
      <c r="F248" s="156" t="s">
        <v>514</v>
      </c>
      <c r="G248" s="157" t="s">
        <v>167</v>
      </c>
      <c r="H248" s="158">
        <v>8.3849999999999998</v>
      </c>
      <c r="I248" s="159"/>
      <c r="J248" s="160">
        <f t="shared" si="40"/>
        <v>0</v>
      </c>
      <c r="K248" s="161"/>
      <c r="L248" s="162"/>
      <c r="M248" s="163" t="s">
        <v>1</v>
      </c>
      <c r="N248" s="164" t="s">
        <v>39</v>
      </c>
      <c r="P248" s="150">
        <f t="shared" si="41"/>
        <v>0</v>
      </c>
      <c r="Q248" s="150">
        <v>0</v>
      </c>
      <c r="R248" s="150">
        <f t="shared" si="42"/>
        <v>0</v>
      </c>
      <c r="S248" s="150">
        <v>0</v>
      </c>
      <c r="T248" s="151">
        <f t="shared" si="43"/>
        <v>0</v>
      </c>
      <c r="AR248" s="152" t="s">
        <v>211</v>
      </c>
      <c r="AT248" s="152" t="s">
        <v>191</v>
      </c>
      <c r="AU248" s="152" t="s">
        <v>95</v>
      </c>
      <c r="AY248" s="13" t="s">
        <v>148</v>
      </c>
      <c r="BE248" s="153">
        <f t="shared" si="44"/>
        <v>0</v>
      </c>
      <c r="BF248" s="153">
        <f t="shared" si="45"/>
        <v>0</v>
      </c>
      <c r="BG248" s="153">
        <f t="shared" si="46"/>
        <v>0</v>
      </c>
      <c r="BH248" s="153">
        <f t="shared" si="47"/>
        <v>0</v>
      </c>
      <c r="BI248" s="153">
        <f t="shared" si="48"/>
        <v>0</v>
      </c>
      <c r="BJ248" s="13" t="s">
        <v>95</v>
      </c>
      <c r="BK248" s="153">
        <f t="shared" si="49"/>
        <v>0</v>
      </c>
      <c r="BL248" s="13" t="s">
        <v>178</v>
      </c>
      <c r="BM248" s="152" t="s">
        <v>515</v>
      </c>
    </row>
    <row r="249" spans="2:65" s="1" customFormat="1" ht="16.5" customHeight="1">
      <c r="B249" s="139"/>
      <c r="C249" s="140" t="s">
        <v>322</v>
      </c>
      <c r="D249" s="140" t="s">
        <v>150</v>
      </c>
      <c r="E249" s="141" t="s">
        <v>516</v>
      </c>
      <c r="F249" s="142" t="s">
        <v>517</v>
      </c>
      <c r="G249" s="143" t="s">
        <v>199</v>
      </c>
      <c r="H249" s="144">
        <v>974.5</v>
      </c>
      <c r="I249" s="145"/>
      <c r="J249" s="146">
        <f t="shared" si="40"/>
        <v>0</v>
      </c>
      <c r="K249" s="147"/>
      <c r="L249" s="28"/>
      <c r="M249" s="148" t="s">
        <v>1</v>
      </c>
      <c r="N249" s="149" t="s">
        <v>39</v>
      </c>
      <c r="P249" s="150">
        <f t="shared" si="41"/>
        <v>0</v>
      </c>
      <c r="Q249" s="150">
        <v>0</v>
      </c>
      <c r="R249" s="150">
        <f t="shared" si="42"/>
        <v>0</v>
      </c>
      <c r="S249" s="150">
        <v>0</v>
      </c>
      <c r="T249" s="151">
        <f t="shared" si="43"/>
        <v>0</v>
      </c>
      <c r="AR249" s="152" t="s">
        <v>178</v>
      </c>
      <c r="AT249" s="152" t="s">
        <v>150</v>
      </c>
      <c r="AU249" s="152" t="s">
        <v>95</v>
      </c>
      <c r="AY249" s="13" t="s">
        <v>148</v>
      </c>
      <c r="BE249" s="153">
        <f t="shared" si="44"/>
        <v>0</v>
      </c>
      <c r="BF249" s="153">
        <f t="shared" si="45"/>
        <v>0</v>
      </c>
      <c r="BG249" s="153">
        <f t="shared" si="46"/>
        <v>0</v>
      </c>
      <c r="BH249" s="153">
        <f t="shared" si="47"/>
        <v>0</v>
      </c>
      <c r="BI249" s="153">
        <f t="shared" si="48"/>
        <v>0</v>
      </c>
      <c r="BJ249" s="13" t="s">
        <v>95</v>
      </c>
      <c r="BK249" s="153">
        <f t="shared" si="49"/>
        <v>0</v>
      </c>
      <c r="BL249" s="13" t="s">
        <v>178</v>
      </c>
      <c r="BM249" s="152" t="s">
        <v>518</v>
      </c>
    </row>
    <row r="250" spans="2:65" s="1" customFormat="1" ht="37.799999999999997" customHeight="1">
      <c r="B250" s="139"/>
      <c r="C250" s="154" t="s">
        <v>519</v>
      </c>
      <c r="D250" s="154" t="s">
        <v>191</v>
      </c>
      <c r="E250" s="155" t="s">
        <v>520</v>
      </c>
      <c r="F250" s="156" t="s">
        <v>514</v>
      </c>
      <c r="G250" s="157" t="s">
        <v>167</v>
      </c>
      <c r="H250" s="158">
        <v>2.6309999999999998</v>
      </c>
      <c r="I250" s="159"/>
      <c r="J250" s="160">
        <f t="shared" si="40"/>
        <v>0</v>
      </c>
      <c r="K250" s="161"/>
      <c r="L250" s="162"/>
      <c r="M250" s="163" t="s">
        <v>1</v>
      </c>
      <c r="N250" s="164" t="s">
        <v>39</v>
      </c>
      <c r="P250" s="150">
        <f t="shared" si="41"/>
        <v>0</v>
      </c>
      <c r="Q250" s="150">
        <v>0</v>
      </c>
      <c r="R250" s="150">
        <f t="shared" si="42"/>
        <v>0</v>
      </c>
      <c r="S250" s="150">
        <v>0</v>
      </c>
      <c r="T250" s="151">
        <f t="shared" si="43"/>
        <v>0</v>
      </c>
      <c r="AR250" s="152" t="s">
        <v>211</v>
      </c>
      <c r="AT250" s="152" t="s">
        <v>191</v>
      </c>
      <c r="AU250" s="152" t="s">
        <v>95</v>
      </c>
      <c r="AY250" s="13" t="s">
        <v>148</v>
      </c>
      <c r="BE250" s="153">
        <f t="shared" si="44"/>
        <v>0</v>
      </c>
      <c r="BF250" s="153">
        <f t="shared" si="45"/>
        <v>0</v>
      </c>
      <c r="BG250" s="153">
        <f t="shared" si="46"/>
        <v>0</v>
      </c>
      <c r="BH250" s="153">
        <f t="shared" si="47"/>
        <v>0</v>
      </c>
      <c r="BI250" s="153">
        <f t="shared" si="48"/>
        <v>0</v>
      </c>
      <c r="BJ250" s="13" t="s">
        <v>95</v>
      </c>
      <c r="BK250" s="153">
        <f t="shared" si="49"/>
        <v>0</v>
      </c>
      <c r="BL250" s="13" t="s">
        <v>178</v>
      </c>
      <c r="BM250" s="152" t="s">
        <v>521</v>
      </c>
    </row>
    <row r="251" spans="2:65" s="1" customFormat="1" ht="33" customHeight="1">
      <c r="B251" s="139"/>
      <c r="C251" s="140" t="s">
        <v>325</v>
      </c>
      <c r="D251" s="140" t="s">
        <v>150</v>
      </c>
      <c r="E251" s="141" t="s">
        <v>522</v>
      </c>
      <c r="F251" s="142" t="s">
        <v>523</v>
      </c>
      <c r="G251" s="143" t="s">
        <v>153</v>
      </c>
      <c r="H251" s="144">
        <v>847</v>
      </c>
      <c r="I251" s="145"/>
      <c r="J251" s="146">
        <f t="shared" si="40"/>
        <v>0</v>
      </c>
      <c r="K251" s="147"/>
      <c r="L251" s="28"/>
      <c r="M251" s="148" t="s">
        <v>1</v>
      </c>
      <c r="N251" s="149" t="s">
        <v>39</v>
      </c>
      <c r="P251" s="150">
        <f t="shared" si="41"/>
        <v>0</v>
      </c>
      <c r="Q251" s="150">
        <v>0</v>
      </c>
      <c r="R251" s="150">
        <f t="shared" si="42"/>
        <v>0</v>
      </c>
      <c r="S251" s="150">
        <v>0</v>
      </c>
      <c r="T251" s="151">
        <f t="shared" si="43"/>
        <v>0</v>
      </c>
      <c r="AR251" s="152" t="s">
        <v>178</v>
      </c>
      <c r="AT251" s="152" t="s">
        <v>150</v>
      </c>
      <c r="AU251" s="152" t="s">
        <v>95</v>
      </c>
      <c r="AY251" s="13" t="s">
        <v>148</v>
      </c>
      <c r="BE251" s="153">
        <f t="shared" si="44"/>
        <v>0</v>
      </c>
      <c r="BF251" s="153">
        <f t="shared" si="45"/>
        <v>0</v>
      </c>
      <c r="BG251" s="153">
        <f t="shared" si="46"/>
        <v>0</v>
      </c>
      <c r="BH251" s="153">
        <f t="shared" si="47"/>
        <v>0</v>
      </c>
      <c r="BI251" s="153">
        <f t="shared" si="48"/>
        <v>0</v>
      </c>
      <c r="BJ251" s="13" t="s">
        <v>95</v>
      </c>
      <c r="BK251" s="153">
        <f t="shared" si="49"/>
        <v>0</v>
      </c>
      <c r="BL251" s="13" t="s">
        <v>178</v>
      </c>
      <c r="BM251" s="152" t="s">
        <v>524</v>
      </c>
    </row>
    <row r="252" spans="2:65" s="1" customFormat="1" ht="24.15" customHeight="1">
      <c r="B252" s="139"/>
      <c r="C252" s="140" t="s">
        <v>525</v>
      </c>
      <c r="D252" s="140" t="s">
        <v>150</v>
      </c>
      <c r="E252" s="141" t="s">
        <v>526</v>
      </c>
      <c r="F252" s="142" t="s">
        <v>527</v>
      </c>
      <c r="G252" s="143" t="s">
        <v>185</v>
      </c>
      <c r="H252" s="144">
        <v>5.508</v>
      </c>
      <c r="I252" s="145"/>
      <c r="J252" s="146">
        <f t="shared" si="40"/>
        <v>0</v>
      </c>
      <c r="K252" s="147"/>
      <c r="L252" s="28"/>
      <c r="M252" s="148" t="s">
        <v>1</v>
      </c>
      <c r="N252" s="149" t="s">
        <v>39</v>
      </c>
      <c r="P252" s="150">
        <f t="shared" si="41"/>
        <v>0</v>
      </c>
      <c r="Q252" s="150">
        <v>0</v>
      </c>
      <c r="R252" s="150">
        <f t="shared" si="42"/>
        <v>0</v>
      </c>
      <c r="S252" s="150">
        <v>0</v>
      </c>
      <c r="T252" s="151">
        <f t="shared" si="43"/>
        <v>0</v>
      </c>
      <c r="AR252" s="152" t="s">
        <v>178</v>
      </c>
      <c r="AT252" s="152" t="s">
        <v>150</v>
      </c>
      <c r="AU252" s="152" t="s">
        <v>95</v>
      </c>
      <c r="AY252" s="13" t="s">
        <v>148</v>
      </c>
      <c r="BE252" s="153">
        <f t="shared" si="44"/>
        <v>0</v>
      </c>
      <c r="BF252" s="153">
        <f t="shared" si="45"/>
        <v>0</v>
      </c>
      <c r="BG252" s="153">
        <f t="shared" si="46"/>
        <v>0</v>
      </c>
      <c r="BH252" s="153">
        <f t="shared" si="47"/>
        <v>0</v>
      </c>
      <c r="BI252" s="153">
        <f t="shared" si="48"/>
        <v>0</v>
      </c>
      <c r="BJ252" s="13" t="s">
        <v>95</v>
      </c>
      <c r="BK252" s="153">
        <f t="shared" si="49"/>
        <v>0</v>
      </c>
      <c r="BL252" s="13" t="s">
        <v>178</v>
      </c>
      <c r="BM252" s="152" t="s">
        <v>501</v>
      </c>
    </row>
    <row r="253" spans="2:65" s="11" customFormat="1" ht="22.8" customHeight="1">
      <c r="B253" s="127"/>
      <c r="D253" s="128" t="s">
        <v>72</v>
      </c>
      <c r="E253" s="137" t="s">
        <v>528</v>
      </c>
      <c r="F253" s="137" t="s">
        <v>529</v>
      </c>
      <c r="I253" s="130"/>
      <c r="J253" s="138">
        <f>BK253</f>
        <v>0</v>
      </c>
      <c r="L253" s="127"/>
      <c r="M253" s="132"/>
      <c r="P253" s="133">
        <f>P254</f>
        <v>0</v>
      </c>
      <c r="R253" s="133">
        <f>R254</f>
        <v>0</v>
      </c>
      <c r="T253" s="134">
        <f>T254</f>
        <v>0</v>
      </c>
      <c r="AR253" s="128" t="s">
        <v>95</v>
      </c>
      <c r="AT253" s="135" t="s">
        <v>72</v>
      </c>
      <c r="AU253" s="135" t="s">
        <v>81</v>
      </c>
      <c r="AY253" s="128" t="s">
        <v>148</v>
      </c>
      <c r="BK253" s="136">
        <f>BK254</f>
        <v>0</v>
      </c>
    </row>
    <row r="254" spans="2:65" s="1" customFormat="1" ht="37.799999999999997" customHeight="1">
      <c r="B254" s="139"/>
      <c r="C254" s="140" t="s">
        <v>329</v>
      </c>
      <c r="D254" s="140" t="s">
        <v>150</v>
      </c>
      <c r="E254" s="141" t="s">
        <v>530</v>
      </c>
      <c r="F254" s="142" t="s">
        <v>531</v>
      </c>
      <c r="G254" s="143" t="s">
        <v>153</v>
      </c>
      <c r="H254" s="144">
        <v>108.4</v>
      </c>
      <c r="I254" s="145"/>
      <c r="J254" s="146">
        <f>ROUND(I254*H254,2)</f>
        <v>0</v>
      </c>
      <c r="K254" s="147"/>
      <c r="L254" s="28"/>
      <c r="M254" s="148" t="s">
        <v>1</v>
      </c>
      <c r="N254" s="149" t="s">
        <v>39</v>
      </c>
      <c r="P254" s="150">
        <f>O254*H254</f>
        <v>0</v>
      </c>
      <c r="Q254" s="150">
        <v>0</v>
      </c>
      <c r="R254" s="150">
        <f>Q254*H254</f>
        <v>0</v>
      </c>
      <c r="S254" s="150">
        <v>0</v>
      </c>
      <c r="T254" s="151">
        <f>S254*H254</f>
        <v>0</v>
      </c>
      <c r="AR254" s="152" t="s">
        <v>178</v>
      </c>
      <c r="AT254" s="152" t="s">
        <v>150</v>
      </c>
      <c r="AU254" s="152" t="s">
        <v>95</v>
      </c>
      <c r="AY254" s="13" t="s">
        <v>148</v>
      </c>
      <c r="BE254" s="153">
        <f>IF(N254="základná",J254,0)</f>
        <v>0</v>
      </c>
      <c r="BF254" s="153">
        <f>IF(N254="znížená",J254,0)</f>
        <v>0</v>
      </c>
      <c r="BG254" s="153">
        <f>IF(N254="zákl. prenesená",J254,0)</f>
        <v>0</v>
      </c>
      <c r="BH254" s="153">
        <f>IF(N254="zníž. prenesená",J254,0)</f>
        <v>0</v>
      </c>
      <c r="BI254" s="153">
        <f>IF(N254="nulová",J254,0)</f>
        <v>0</v>
      </c>
      <c r="BJ254" s="13" t="s">
        <v>95</v>
      </c>
      <c r="BK254" s="153">
        <f>ROUND(I254*H254,2)</f>
        <v>0</v>
      </c>
      <c r="BL254" s="13" t="s">
        <v>178</v>
      </c>
      <c r="BM254" s="152" t="s">
        <v>462</v>
      </c>
    </row>
    <row r="255" spans="2:65" s="11" customFormat="1" ht="22.8" customHeight="1">
      <c r="B255" s="127"/>
      <c r="D255" s="128" t="s">
        <v>72</v>
      </c>
      <c r="E255" s="137" t="s">
        <v>532</v>
      </c>
      <c r="F255" s="137" t="s">
        <v>533</v>
      </c>
      <c r="I255" s="130"/>
      <c r="J255" s="138">
        <f>BK255</f>
        <v>0</v>
      </c>
      <c r="L255" s="127"/>
      <c r="M255" s="132"/>
      <c r="P255" s="133">
        <f>SUM(P256:P269)</f>
        <v>0</v>
      </c>
      <c r="R255" s="133">
        <f>SUM(R256:R269)</f>
        <v>1.63634696E-2</v>
      </c>
      <c r="T255" s="134">
        <f>SUM(T256:T269)</f>
        <v>0</v>
      </c>
      <c r="AR255" s="128" t="s">
        <v>95</v>
      </c>
      <c r="AT255" s="135" t="s">
        <v>72</v>
      </c>
      <c r="AU255" s="135" t="s">
        <v>81</v>
      </c>
      <c r="AY255" s="128" t="s">
        <v>148</v>
      </c>
      <c r="BK255" s="136">
        <f>SUM(BK256:BK269)</f>
        <v>0</v>
      </c>
    </row>
    <row r="256" spans="2:65" s="1" customFormat="1" ht="24.15" customHeight="1">
      <c r="B256" s="139"/>
      <c r="C256" s="225" t="s">
        <v>524</v>
      </c>
      <c r="D256" s="225" t="s">
        <v>150</v>
      </c>
      <c r="E256" s="226" t="s">
        <v>534</v>
      </c>
      <c r="F256" s="227" t="s">
        <v>535</v>
      </c>
      <c r="G256" s="228" t="s">
        <v>153</v>
      </c>
      <c r="H256" s="229">
        <v>5.6120000000000001</v>
      </c>
      <c r="I256" s="230"/>
      <c r="J256" s="230">
        <f t="shared" ref="J256:J269" si="50">ROUND(I256*H256,2)</f>
        <v>0</v>
      </c>
      <c r="K256" s="147"/>
      <c r="L256" s="28"/>
      <c r="M256" s="148" t="s">
        <v>1</v>
      </c>
      <c r="N256" s="149" t="s">
        <v>39</v>
      </c>
      <c r="P256" s="150">
        <f t="shared" ref="P256:P269" si="51">O256*H256</f>
        <v>0</v>
      </c>
      <c r="Q256" s="150">
        <v>2.7899999999999999E-3</v>
      </c>
      <c r="R256" s="150">
        <f t="shared" ref="R256:R269" si="52">Q256*H256</f>
        <v>1.5657480000000001E-2</v>
      </c>
      <c r="S256" s="150">
        <v>0</v>
      </c>
      <c r="T256" s="151">
        <f t="shared" ref="T256:T269" si="53">S256*H256</f>
        <v>0</v>
      </c>
      <c r="AR256" s="152" t="s">
        <v>178</v>
      </c>
      <c r="AT256" s="152" t="s">
        <v>150</v>
      </c>
      <c r="AU256" s="152" t="s">
        <v>95</v>
      </c>
      <c r="AY256" s="13" t="s">
        <v>148</v>
      </c>
      <c r="BE256" s="153">
        <f t="shared" ref="BE256:BE269" si="54">IF(N256="základná",J256,0)</f>
        <v>0</v>
      </c>
      <c r="BF256" s="153">
        <f t="shared" ref="BF256:BF269" si="55">IF(N256="znížená",J256,0)</f>
        <v>0</v>
      </c>
      <c r="BG256" s="153">
        <f t="shared" ref="BG256:BG269" si="56">IF(N256="zákl. prenesená",J256,0)</f>
        <v>0</v>
      </c>
      <c r="BH256" s="153">
        <f t="shared" ref="BH256:BH269" si="57">IF(N256="zníž. prenesená",J256,0)</f>
        <v>0</v>
      </c>
      <c r="BI256" s="153">
        <f t="shared" ref="BI256:BI269" si="58">IF(N256="nulová",J256,0)</f>
        <v>0</v>
      </c>
      <c r="BJ256" s="13" t="s">
        <v>95</v>
      </c>
      <c r="BK256" s="153">
        <f t="shared" ref="BK256:BK269" si="59">ROUND(I256*H256,2)</f>
        <v>0</v>
      </c>
      <c r="BL256" s="13" t="s">
        <v>178</v>
      </c>
      <c r="BM256" s="152" t="s">
        <v>536</v>
      </c>
    </row>
    <row r="257" spans="2:65" s="1" customFormat="1" ht="37.799999999999997" customHeight="1">
      <c r="B257" s="139"/>
      <c r="C257" s="140" t="s">
        <v>408</v>
      </c>
      <c r="D257" s="140" t="s">
        <v>150</v>
      </c>
      <c r="E257" s="141" t="s">
        <v>537</v>
      </c>
      <c r="F257" s="142" t="s">
        <v>538</v>
      </c>
      <c r="G257" s="143" t="s">
        <v>199</v>
      </c>
      <c r="H257" s="144">
        <v>4.8</v>
      </c>
      <c r="I257" s="145"/>
      <c r="J257" s="146">
        <f t="shared" si="50"/>
        <v>0</v>
      </c>
      <c r="K257" s="147"/>
      <c r="L257" s="28"/>
      <c r="M257" s="148" t="s">
        <v>1</v>
      </c>
      <c r="N257" s="149" t="s">
        <v>39</v>
      </c>
      <c r="P257" s="150">
        <f t="shared" si="51"/>
        <v>0</v>
      </c>
      <c r="Q257" s="150">
        <v>0</v>
      </c>
      <c r="R257" s="150">
        <f t="shared" si="52"/>
        <v>0</v>
      </c>
      <c r="S257" s="150">
        <v>0</v>
      </c>
      <c r="T257" s="151">
        <f t="shared" si="53"/>
        <v>0</v>
      </c>
      <c r="AR257" s="152" t="s">
        <v>178</v>
      </c>
      <c r="AT257" s="152" t="s">
        <v>150</v>
      </c>
      <c r="AU257" s="152" t="s">
        <v>95</v>
      </c>
      <c r="AY257" s="13" t="s">
        <v>148</v>
      </c>
      <c r="BE257" s="153">
        <f t="shared" si="54"/>
        <v>0</v>
      </c>
      <c r="BF257" s="153">
        <f t="shared" si="55"/>
        <v>0</v>
      </c>
      <c r="BG257" s="153">
        <f t="shared" si="56"/>
        <v>0</v>
      </c>
      <c r="BH257" s="153">
        <f t="shared" si="57"/>
        <v>0</v>
      </c>
      <c r="BI257" s="153">
        <f t="shared" si="58"/>
        <v>0</v>
      </c>
      <c r="BJ257" s="13" t="s">
        <v>95</v>
      </c>
      <c r="BK257" s="153">
        <f t="shared" si="59"/>
        <v>0</v>
      </c>
      <c r="BL257" s="13" t="s">
        <v>178</v>
      </c>
      <c r="BM257" s="152" t="s">
        <v>470</v>
      </c>
    </row>
    <row r="258" spans="2:65" s="1" customFormat="1" ht="33" customHeight="1">
      <c r="B258" s="139"/>
      <c r="C258" s="140" t="s">
        <v>332</v>
      </c>
      <c r="D258" s="140" t="s">
        <v>150</v>
      </c>
      <c r="E258" s="141" t="s">
        <v>539</v>
      </c>
      <c r="F258" s="142" t="s">
        <v>540</v>
      </c>
      <c r="G258" s="143" t="s">
        <v>153</v>
      </c>
      <c r="H258" s="144">
        <v>1.44</v>
      </c>
      <c r="I258" s="145"/>
      <c r="J258" s="146">
        <f t="shared" si="50"/>
        <v>0</v>
      </c>
      <c r="K258" s="147"/>
      <c r="L258" s="28"/>
      <c r="M258" s="148" t="s">
        <v>1</v>
      </c>
      <c r="N258" s="149" t="s">
        <v>39</v>
      </c>
      <c r="P258" s="150">
        <f t="shared" si="51"/>
        <v>0</v>
      </c>
      <c r="Q258" s="150">
        <v>0</v>
      </c>
      <c r="R258" s="150">
        <f t="shared" si="52"/>
        <v>0</v>
      </c>
      <c r="S258" s="150">
        <v>0</v>
      </c>
      <c r="T258" s="151">
        <f t="shared" si="53"/>
        <v>0</v>
      </c>
      <c r="AR258" s="152" t="s">
        <v>178</v>
      </c>
      <c r="AT258" s="152" t="s">
        <v>150</v>
      </c>
      <c r="AU258" s="152" t="s">
        <v>95</v>
      </c>
      <c r="AY258" s="13" t="s">
        <v>148</v>
      </c>
      <c r="BE258" s="153">
        <f t="shared" si="54"/>
        <v>0</v>
      </c>
      <c r="BF258" s="153">
        <f t="shared" si="55"/>
        <v>0</v>
      </c>
      <c r="BG258" s="153">
        <f t="shared" si="56"/>
        <v>0</v>
      </c>
      <c r="BH258" s="153">
        <f t="shared" si="57"/>
        <v>0</v>
      </c>
      <c r="BI258" s="153">
        <f t="shared" si="58"/>
        <v>0</v>
      </c>
      <c r="BJ258" s="13" t="s">
        <v>95</v>
      </c>
      <c r="BK258" s="153">
        <f t="shared" si="59"/>
        <v>0</v>
      </c>
      <c r="BL258" s="13" t="s">
        <v>178</v>
      </c>
      <c r="BM258" s="152" t="s">
        <v>541</v>
      </c>
    </row>
    <row r="259" spans="2:65" s="1" customFormat="1" ht="33" customHeight="1">
      <c r="B259" s="139"/>
      <c r="C259" s="140" t="s">
        <v>542</v>
      </c>
      <c r="D259" s="140" t="s">
        <v>150</v>
      </c>
      <c r="E259" s="141" t="s">
        <v>543</v>
      </c>
      <c r="F259" s="142" t="s">
        <v>544</v>
      </c>
      <c r="G259" s="143" t="s">
        <v>226</v>
      </c>
      <c r="H259" s="144">
        <v>1</v>
      </c>
      <c r="I259" s="145"/>
      <c r="J259" s="146">
        <f t="shared" si="50"/>
        <v>0</v>
      </c>
      <c r="K259" s="147"/>
      <c r="L259" s="28"/>
      <c r="M259" s="148" t="s">
        <v>1</v>
      </c>
      <c r="N259" s="149" t="s">
        <v>39</v>
      </c>
      <c r="P259" s="150">
        <f t="shared" si="51"/>
        <v>0</v>
      </c>
      <c r="Q259" s="150">
        <v>0</v>
      </c>
      <c r="R259" s="150">
        <f t="shared" si="52"/>
        <v>0</v>
      </c>
      <c r="S259" s="150">
        <v>0</v>
      </c>
      <c r="T259" s="151">
        <f t="shared" si="53"/>
        <v>0</v>
      </c>
      <c r="AR259" s="152" t="s">
        <v>178</v>
      </c>
      <c r="AT259" s="152" t="s">
        <v>150</v>
      </c>
      <c r="AU259" s="152" t="s">
        <v>95</v>
      </c>
      <c r="AY259" s="13" t="s">
        <v>148</v>
      </c>
      <c r="BE259" s="153">
        <f t="shared" si="54"/>
        <v>0</v>
      </c>
      <c r="BF259" s="153">
        <f t="shared" si="55"/>
        <v>0</v>
      </c>
      <c r="BG259" s="153">
        <f t="shared" si="56"/>
        <v>0</v>
      </c>
      <c r="BH259" s="153">
        <f t="shared" si="57"/>
        <v>0</v>
      </c>
      <c r="BI259" s="153">
        <f t="shared" si="58"/>
        <v>0</v>
      </c>
      <c r="BJ259" s="13" t="s">
        <v>95</v>
      </c>
      <c r="BK259" s="153">
        <f t="shared" si="59"/>
        <v>0</v>
      </c>
      <c r="BL259" s="13" t="s">
        <v>178</v>
      </c>
      <c r="BM259" s="152" t="s">
        <v>545</v>
      </c>
    </row>
    <row r="260" spans="2:65" s="1" customFormat="1" ht="24.15" customHeight="1">
      <c r="B260" s="139"/>
      <c r="C260" s="140" t="s">
        <v>336</v>
      </c>
      <c r="D260" s="140" t="s">
        <v>150</v>
      </c>
      <c r="E260" s="141" t="s">
        <v>546</v>
      </c>
      <c r="F260" s="142" t="s">
        <v>547</v>
      </c>
      <c r="G260" s="143" t="s">
        <v>199</v>
      </c>
      <c r="H260" s="144">
        <v>192.5</v>
      </c>
      <c r="I260" s="145"/>
      <c r="J260" s="146">
        <f t="shared" si="50"/>
        <v>0</v>
      </c>
      <c r="K260" s="147"/>
      <c r="L260" s="28"/>
      <c r="M260" s="148" t="s">
        <v>1</v>
      </c>
      <c r="N260" s="149" t="s">
        <v>39</v>
      </c>
      <c r="P260" s="150">
        <f t="shared" si="51"/>
        <v>0</v>
      </c>
      <c r="Q260" s="150">
        <v>0</v>
      </c>
      <c r="R260" s="150">
        <f t="shared" si="52"/>
        <v>0</v>
      </c>
      <c r="S260" s="150">
        <v>0</v>
      </c>
      <c r="T260" s="151">
        <f t="shared" si="53"/>
        <v>0</v>
      </c>
      <c r="AR260" s="152" t="s">
        <v>178</v>
      </c>
      <c r="AT260" s="152" t="s">
        <v>150</v>
      </c>
      <c r="AU260" s="152" t="s">
        <v>95</v>
      </c>
      <c r="AY260" s="13" t="s">
        <v>148</v>
      </c>
      <c r="BE260" s="153">
        <f t="shared" si="54"/>
        <v>0</v>
      </c>
      <c r="BF260" s="153">
        <f t="shared" si="55"/>
        <v>0</v>
      </c>
      <c r="BG260" s="153">
        <f t="shared" si="56"/>
        <v>0</v>
      </c>
      <c r="BH260" s="153">
        <f t="shared" si="57"/>
        <v>0</v>
      </c>
      <c r="BI260" s="153">
        <f t="shared" si="58"/>
        <v>0</v>
      </c>
      <c r="BJ260" s="13" t="s">
        <v>95</v>
      </c>
      <c r="BK260" s="153">
        <f t="shared" si="59"/>
        <v>0</v>
      </c>
      <c r="BL260" s="13" t="s">
        <v>178</v>
      </c>
      <c r="BM260" s="152" t="s">
        <v>548</v>
      </c>
    </row>
    <row r="261" spans="2:65" s="1" customFormat="1" ht="24.15" customHeight="1">
      <c r="B261" s="139"/>
      <c r="C261" s="140" t="s">
        <v>549</v>
      </c>
      <c r="D261" s="140" t="s">
        <v>150</v>
      </c>
      <c r="E261" s="141" t="s">
        <v>550</v>
      </c>
      <c r="F261" s="142" t="s">
        <v>551</v>
      </c>
      <c r="G261" s="143" t="s">
        <v>199</v>
      </c>
      <c r="H261" s="144">
        <v>192.5</v>
      </c>
      <c r="I261" s="145"/>
      <c r="J261" s="146">
        <f t="shared" si="50"/>
        <v>0</v>
      </c>
      <c r="K261" s="147"/>
      <c r="L261" s="28"/>
      <c r="M261" s="148" t="s">
        <v>1</v>
      </c>
      <c r="N261" s="149" t="s">
        <v>39</v>
      </c>
      <c r="P261" s="150">
        <f t="shared" si="51"/>
        <v>0</v>
      </c>
      <c r="Q261" s="150">
        <v>0</v>
      </c>
      <c r="R261" s="150">
        <f t="shared" si="52"/>
        <v>0</v>
      </c>
      <c r="S261" s="150">
        <v>0</v>
      </c>
      <c r="T261" s="151">
        <f t="shared" si="53"/>
        <v>0</v>
      </c>
      <c r="AR261" s="152" t="s">
        <v>178</v>
      </c>
      <c r="AT261" s="152" t="s">
        <v>150</v>
      </c>
      <c r="AU261" s="152" t="s">
        <v>95</v>
      </c>
      <c r="AY261" s="13" t="s">
        <v>148</v>
      </c>
      <c r="BE261" s="153">
        <f t="shared" si="54"/>
        <v>0</v>
      </c>
      <c r="BF261" s="153">
        <f t="shared" si="55"/>
        <v>0</v>
      </c>
      <c r="BG261" s="153">
        <f t="shared" si="56"/>
        <v>0</v>
      </c>
      <c r="BH261" s="153">
        <f t="shared" si="57"/>
        <v>0</v>
      </c>
      <c r="BI261" s="153">
        <f t="shared" si="58"/>
        <v>0</v>
      </c>
      <c r="BJ261" s="13" t="s">
        <v>95</v>
      </c>
      <c r="BK261" s="153">
        <f t="shared" si="59"/>
        <v>0</v>
      </c>
      <c r="BL261" s="13" t="s">
        <v>178</v>
      </c>
      <c r="BM261" s="152" t="s">
        <v>552</v>
      </c>
    </row>
    <row r="262" spans="2:65" s="1" customFormat="1" ht="33" customHeight="1">
      <c r="B262" s="139"/>
      <c r="C262" s="140" t="s">
        <v>339</v>
      </c>
      <c r="D262" s="140" t="s">
        <v>150</v>
      </c>
      <c r="E262" s="141" t="s">
        <v>553</v>
      </c>
      <c r="F262" s="142" t="s">
        <v>554</v>
      </c>
      <c r="G262" s="143" t="s">
        <v>226</v>
      </c>
      <c r="H262" s="144">
        <v>15</v>
      </c>
      <c r="I262" s="145"/>
      <c r="J262" s="146">
        <f t="shared" si="50"/>
        <v>0</v>
      </c>
      <c r="K262" s="147"/>
      <c r="L262" s="28"/>
      <c r="M262" s="148" t="s">
        <v>1</v>
      </c>
      <c r="N262" s="149" t="s">
        <v>39</v>
      </c>
      <c r="P262" s="150">
        <f t="shared" si="51"/>
        <v>0</v>
      </c>
      <c r="Q262" s="150">
        <v>0</v>
      </c>
      <c r="R262" s="150">
        <f t="shared" si="52"/>
        <v>0</v>
      </c>
      <c r="S262" s="150">
        <v>0</v>
      </c>
      <c r="T262" s="151">
        <f t="shared" si="53"/>
        <v>0</v>
      </c>
      <c r="AR262" s="152" t="s">
        <v>178</v>
      </c>
      <c r="AT262" s="152" t="s">
        <v>150</v>
      </c>
      <c r="AU262" s="152" t="s">
        <v>95</v>
      </c>
      <c r="AY262" s="13" t="s">
        <v>148</v>
      </c>
      <c r="BE262" s="153">
        <f t="shared" si="54"/>
        <v>0</v>
      </c>
      <c r="BF262" s="153">
        <f t="shared" si="55"/>
        <v>0</v>
      </c>
      <c r="BG262" s="153">
        <f t="shared" si="56"/>
        <v>0</v>
      </c>
      <c r="BH262" s="153">
        <f t="shared" si="57"/>
        <v>0</v>
      </c>
      <c r="BI262" s="153">
        <f t="shared" si="58"/>
        <v>0</v>
      </c>
      <c r="BJ262" s="13" t="s">
        <v>95</v>
      </c>
      <c r="BK262" s="153">
        <f t="shared" si="59"/>
        <v>0</v>
      </c>
      <c r="BL262" s="13" t="s">
        <v>178</v>
      </c>
      <c r="BM262" s="152" t="s">
        <v>555</v>
      </c>
    </row>
    <row r="263" spans="2:65" s="1" customFormat="1" ht="24.15" customHeight="1">
      <c r="B263" s="139"/>
      <c r="C263" s="140" t="s">
        <v>556</v>
      </c>
      <c r="D263" s="140" t="s">
        <v>150</v>
      </c>
      <c r="E263" s="141" t="s">
        <v>557</v>
      </c>
      <c r="F263" s="142" t="s">
        <v>558</v>
      </c>
      <c r="G263" s="143" t="s">
        <v>226</v>
      </c>
      <c r="H263" s="144">
        <v>15</v>
      </c>
      <c r="I263" s="145"/>
      <c r="J263" s="146">
        <f t="shared" si="50"/>
        <v>0</v>
      </c>
      <c r="K263" s="147"/>
      <c r="L263" s="28"/>
      <c r="M263" s="148" t="s">
        <v>1</v>
      </c>
      <c r="N263" s="149" t="s">
        <v>39</v>
      </c>
      <c r="P263" s="150">
        <f t="shared" si="51"/>
        <v>0</v>
      </c>
      <c r="Q263" s="150">
        <v>0</v>
      </c>
      <c r="R263" s="150">
        <f t="shared" si="52"/>
        <v>0</v>
      </c>
      <c r="S263" s="150">
        <v>0</v>
      </c>
      <c r="T263" s="151">
        <f t="shared" si="53"/>
        <v>0</v>
      </c>
      <c r="AR263" s="152" t="s">
        <v>178</v>
      </c>
      <c r="AT263" s="152" t="s">
        <v>150</v>
      </c>
      <c r="AU263" s="152" t="s">
        <v>95</v>
      </c>
      <c r="AY263" s="13" t="s">
        <v>148</v>
      </c>
      <c r="BE263" s="153">
        <f t="shared" si="54"/>
        <v>0</v>
      </c>
      <c r="BF263" s="153">
        <f t="shared" si="55"/>
        <v>0</v>
      </c>
      <c r="BG263" s="153">
        <f t="shared" si="56"/>
        <v>0</v>
      </c>
      <c r="BH263" s="153">
        <f t="shared" si="57"/>
        <v>0</v>
      </c>
      <c r="BI263" s="153">
        <f t="shared" si="58"/>
        <v>0</v>
      </c>
      <c r="BJ263" s="13" t="s">
        <v>95</v>
      </c>
      <c r="BK263" s="153">
        <f t="shared" si="59"/>
        <v>0</v>
      </c>
      <c r="BL263" s="13" t="s">
        <v>178</v>
      </c>
      <c r="BM263" s="152" t="s">
        <v>559</v>
      </c>
    </row>
    <row r="264" spans="2:65" s="1" customFormat="1" ht="33" customHeight="1">
      <c r="B264" s="139"/>
      <c r="C264" s="140" t="s">
        <v>343</v>
      </c>
      <c r="D264" s="140" t="s">
        <v>150</v>
      </c>
      <c r="E264" s="141" t="s">
        <v>560</v>
      </c>
      <c r="F264" s="142" t="s">
        <v>561</v>
      </c>
      <c r="G264" s="143" t="s">
        <v>199</v>
      </c>
      <c r="H264" s="144">
        <v>172</v>
      </c>
      <c r="I264" s="145"/>
      <c r="J264" s="146">
        <f t="shared" si="50"/>
        <v>0</v>
      </c>
      <c r="K264" s="147"/>
      <c r="L264" s="28"/>
      <c r="M264" s="148" t="s">
        <v>1</v>
      </c>
      <c r="N264" s="149" t="s">
        <v>39</v>
      </c>
      <c r="P264" s="150">
        <f t="shared" si="51"/>
        <v>0</v>
      </c>
      <c r="Q264" s="150">
        <v>0</v>
      </c>
      <c r="R264" s="150">
        <f t="shared" si="52"/>
        <v>0</v>
      </c>
      <c r="S264" s="150">
        <v>0</v>
      </c>
      <c r="T264" s="151">
        <f t="shared" si="53"/>
        <v>0</v>
      </c>
      <c r="AR264" s="152" t="s">
        <v>178</v>
      </c>
      <c r="AT264" s="152" t="s">
        <v>150</v>
      </c>
      <c r="AU264" s="152" t="s">
        <v>95</v>
      </c>
      <c r="AY264" s="13" t="s">
        <v>148</v>
      </c>
      <c r="BE264" s="153">
        <f t="shared" si="54"/>
        <v>0</v>
      </c>
      <c r="BF264" s="153">
        <f t="shared" si="55"/>
        <v>0</v>
      </c>
      <c r="BG264" s="153">
        <f t="shared" si="56"/>
        <v>0</v>
      </c>
      <c r="BH264" s="153">
        <f t="shared" si="57"/>
        <v>0</v>
      </c>
      <c r="BI264" s="153">
        <f t="shared" si="58"/>
        <v>0</v>
      </c>
      <c r="BJ264" s="13" t="s">
        <v>95</v>
      </c>
      <c r="BK264" s="153">
        <f t="shared" si="59"/>
        <v>0</v>
      </c>
      <c r="BL264" s="13" t="s">
        <v>178</v>
      </c>
      <c r="BM264" s="152" t="s">
        <v>562</v>
      </c>
    </row>
    <row r="265" spans="2:65" s="1" customFormat="1" ht="24.15" customHeight="1">
      <c r="B265" s="139"/>
      <c r="C265" s="140" t="s">
        <v>563</v>
      </c>
      <c r="D265" s="140" t="s">
        <v>150</v>
      </c>
      <c r="E265" s="141" t="s">
        <v>564</v>
      </c>
      <c r="F265" s="142" t="s">
        <v>565</v>
      </c>
      <c r="G265" s="143" t="s">
        <v>199</v>
      </c>
      <c r="H265" s="144">
        <v>72</v>
      </c>
      <c r="I265" s="145"/>
      <c r="J265" s="146">
        <f t="shared" si="50"/>
        <v>0</v>
      </c>
      <c r="K265" s="147"/>
      <c r="L265" s="28"/>
      <c r="M265" s="148" t="s">
        <v>1</v>
      </c>
      <c r="N265" s="149" t="s">
        <v>39</v>
      </c>
      <c r="P265" s="150">
        <f t="shared" si="51"/>
        <v>0</v>
      </c>
      <c r="Q265" s="150">
        <v>0</v>
      </c>
      <c r="R265" s="150">
        <f t="shared" si="52"/>
        <v>0</v>
      </c>
      <c r="S265" s="150">
        <v>0</v>
      </c>
      <c r="T265" s="151">
        <f t="shared" si="53"/>
        <v>0</v>
      </c>
      <c r="AR265" s="152" t="s">
        <v>178</v>
      </c>
      <c r="AT265" s="152" t="s">
        <v>150</v>
      </c>
      <c r="AU265" s="152" t="s">
        <v>95</v>
      </c>
      <c r="AY265" s="13" t="s">
        <v>148</v>
      </c>
      <c r="BE265" s="153">
        <f t="shared" si="54"/>
        <v>0</v>
      </c>
      <c r="BF265" s="153">
        <f t="shared" si="55"/>
        <v>0</v>
      </c>
      <c r="BG265" s="153">
        <f t="shared" si="56"/>
        <v>0</v>
      </c>
      <c r="BH265" s="153">
        <f t="shared" si="57"/>
        <v>0</v>
      </c>
      <c r="BI265" s="153">
        <f t="shared" si="58"/>
        <v>0</v>
      </c>
      <c r="BJ265" s="13" t="s">
        <v>95</v>
      </c>
      <c r="BK265" s="153">
        <f t="shared" si="59"/>
        <v>0</v>
      </c>
      <c r="BL265" s="13" t="s">
        <v>178</v>
      </c>
      <c r="BM265" s="152" t="s">
        <v>566</v>
      </c>
    </row>
    <row r="266" spans="2:65" s="1" customFormat="1" ht="24.15" customHeight="1">
      <c r="B266" s="139"/>
      <c r="C266" s="140" t="s">
        <v>346</v>
      </c>
      <c r="D266" s="140" t="s">
        <v>150</v>
      </c>
      <c r="E266" s="141" t="s">
        <v>567</v>
      </c>
      <c r="F266" s="142" t="s">
        <v>568</v>
      </c>
      <c r="G266" s="143" t="s">
        <v>199</v>
      </c>
      <c r="H266" s="144">
        <v>106</v>
      </c>
      <c r="I266" s="145"/>
      <c r="J266" s="146">
        <f t="shared" si="50"/>
        <v>0</v>
      </c>
      <c r="K266" s="147"/>
      <c r="L266" s="28"/>
      <c r="M266" s="148" t="s">
        <v>1</v>
      </c>
      <c r="N266" s="149" t="s">
        <v>39</v>
      </c>
      <c r="P266" s="150">
        <f t="shared" si="51"/>
        <v>0</v>
      </c>
      <c r="Q266" s="150">
        <v>0</v>
      </c>
      <c r="R266" s="150">
        <f t="shared" si="52"/>
        <v>0</v>
      </c>
      <c r="S266" s="150">
        <v>0</v>
      </c>
      <c r="T266" s="151">
        <f t="shared" si="53"/>
        <v>0</v>
      </c>
      <c r="AR266" s="152" t="s">
        <v>178</v>
      </c>
      <c r="AT266" s="152" t="s">
        <v>150</v>
      </c>
      <c r="AU266" s="152" t="s">
        <v>95</v>
      </c>
      <c r="AY266" s="13" t="s">
        <v>148</v>
      </c>
      <c r="BE266" s="153">
        <f t="shared" si="54"/>
        <v>0</v>
      </c>
      <c r="BF266" s="153">
        <f t="shared" si="55"/>
        <v>0</v>
      </c>
      <c r="BG266" s="153">
        <f t="shared" si="56"/>
        <v>0</v>
      </c>
      <c r="BH266" s="153">
        <f t="shared" si="57"/>
        <v>0</v>
      </c>
      <c r="BI266" s="153">
        <f t="shared" si="58"/>
        <v>0</v>
      </c>
      <c r="BJ266" s="13" t="s">
        <v>95</v>
      </c>
      <c r="BK266" s="153">
        <f t="shared" si="59"/>
        <v>0</v>
      </c>
      <c r="BL266" s="13" t="s">
        <v>178</v>
      </c>
      <c r="BM266" s="152" t="s">
        <v>569</v>
      </c>
    </row>
    <row r="267" spans="2:65" s="1" customFormat="1" ht="24.15" customHeight="1">
      <c r="B267" s="139"/>
      <c r="C267" s="140" t="s">
        <v>570</v>
      </c>
      <c r="D267" s="140" t="s">
        <v>150</v>
      </c>
      <c r="E267" s="141" t="s">
        <v>571</v>
      </c>
      <c r="F267" s="142" t="s">
        <v>572</v>
      </c>
      <c r="G267" s="143" t="s">
        <v>199</v>
      </c>
      <c r="H267" s="144">
        <v>106</v>
      </c>
      <c r="I267" s="145"/>
      <c r="J267" s="146">
        <f t="shared" si="50"/>
        <v>0</v>
      </c>
      <c r="K267" s="147"/>
      <c r="L267" s="28"/>
      <c r="M267" s="148" t="s">
        <v>1</v>
      </c>
      <c r="N267" s="149" t="s">
        <v>39</v>
      </c>
      <c r="P267" s="150">
        <f t="shared" si="51"/>
        <v>0</v>
      </c>
      <c r="Q267" s="150">
        <v>0</v>
      </c>
      <c r="R267" s="150">
        <f t="shared" si="52"/>
        <v>0</v>
      </c>
      <c r="S267" s="150">
        <v>0</v>
      </c>
      <c r="T267" s="151">
        <f t="shared" si="53"/>
        <v>0</v>
      </c>
      <c r="AR267" s="152" t="s">
        <v>178</v>
      </c>
      <c r="AT267" s="152" t="s">
        <v>150</v>
      </c>
      <c r="AU267" s="152" t="s">
        <v>95</v>
      </c>
      <c r="AY267" s="13" t="s">
        <v>148</v>
      </c>
      <c r="BE267" s="153">
        <f t="shared" si="54"/>
        <v>0</v>
      </c>
      <c r="BF267" s="153">
        <f t="shared" si="55"/>
        <v>0</v>
      </c>
      <c r="BG267" s="153">
        <f t="shared" si="56"/>
        <v>0</v>
      </c>
      <c r="BH267" s="153">
        <f t="shared" si="57"/>
        <v>0</v>
      </c>
      <c r="BI267" s="153">
        <f t="shared" si="58"/>
        <v>0</v>
      </c>
      <c r="BJ267" s="13" t="s">
        <v>95</v>
      </c>
      <c r="BK267" s="153">
        <f t="shared" si="59"/>
        <v>0</v>
      </c>
      <c r="BL267" s="13" t="s">
        <v>178</v>
      </c>
      <c r="BM267" s="152" t="s">
        <v>573</v>
      </c>
    </row>
    <row r="268" spans="2:65" s="1" customFormat="1" ht="24.15" customHeight="1">
      <c r="B268" s="139"/>
      <c r="C268" s="225" t="s">
        <v>574</v>
      </c>
      <c r="D268" s="225" t="s">
        <v>150</v>
      </c>
      <c r="E268" s="226" t="s">
        <v>575</v>
      </c>
      <c r="F268" s="227" t="s">
        <v>576</v>
      </c>
      <c r="G268" s="228" t="s">
        <v>153</v>
      </c>
      <c r="H268" s="229">
        <v>5.6120000000000001</v>
      </c>
      <c r="I268" s="230"/>
      <c r="J268" s="230">
        <f t="shared" si="50"/>
        <v>0</v>
      </c>
      <c r="K268" s="147"/>
      <c r="L268" s="28"/>
      <c r="M268" s="148" t="s">
        <v>1</v>
      </c>
      <c r="N268" s="149" t="s">
        <v>39</v>
      </c>
      <c r="P268" s="150">
        <f t="shared" si="51"/>
        <v>0</v>
      </c>
      <c r="Q268" s="150">
        <v>1.2579999999999999E-4</v>
      </c>
      <c r="R268" s="150">
        <f t="shared" si="52"/>
        <v>7.0598959999999995E-4</v>
      </c>
      <c r="S268" s="150">
        <v>0</v>
      </c>
      <c r="T268" s="151">
        <f t="shared" si="53"/>
        <v>0</v>
      </c>
      <c r="AR268" s="152" t="s">
        <v>178</v>
      </c>
      <c r="AT268" s="152" t="s">
        <v>150</v>
      </c>
      <c r="AU268" s="152" t="s">
        <v>95</v>
      </c>
      <c r="AY268" s="13" t="s">
        <v>148</v>
      </c>
      <c r="BE268" s="153">
        <f t="shared" si="54"/>
        <v>0</v>
      </c>
      <c r="BF268" s="153">
        <f t="shared" si="55"/>
        <v>0</v>
      </c>
      <c r="BG268" s="153">
        <f t="shared" si="56"/>
        <v>0</v>
      </c>
      <c r="BH268" s="153">
        <f t="shared" si="57"/>
        <v>0</v>
      </c>
      <c r="BI268" s="153">
        <f t="shared" si="58"/>
        <v>0</v>
      </c>
      <c r="BJ268" s="13" t="s">
        <v>95</v>
      </c>
      <c r="BK268" s="153">
        <f t="shared" si="59"/>
        <v>0</v>
      </c>
      <c r="BL268" s="13" t="s">
        <v>178</v>
      </c>
      <c r="BM268" s="152" t="s">
        <v>577</v>
      </c>
    </row>
    <row r="269" spans="2:65" s="1" customFormat="1" ht="24.15" customHeight="1">
      <c r="B269" s="139"/>
      <c r="C269" s="140" t="s">
        <v>350</v>
      </c>
      <c r="D269" s="140" t="s">
        <v>150</v>
      </c>
      <c r="E269" s="141" t="s">
        <v>578</v>
      </c>
      <c r="F269" s="142" t="s">
        <v>579</v>
      </c>
      <c r="G269" s="143" t="s">
        <v>185</v>
      </c>
      <c r="H269" s="144">
        <v>1.2569999999999999</v>
      </c>
      <c r="I269" s="145"/>
      <c r="J269" s="146">
        <f t="shared" si="50"/>
        <v>0</v>
      </c>
      <c r="K269" s="147"/>
      <c r="L269" s="28"/>
      <c r="M269" s="148" t="s">
        <v>1</v>
      </c>
      <c r="N269" s="149" t="s">
        <v>39</v>
      </c>
      <c r="P269" s="150">
        <f t="shared" si="51"/>
        <v>0</v>
      </c>
      <c r="Q269" s="150">
        <v>0</v>
      </c>
      <c r="R269" s="150">
        <f t="shared" si="52"/>
        <v>0</v>
      </c>
      <c r="S269" s="150">
        <v>0</v>
      </c>
      <c r="T269" s="151">
        <f t="shared" si="53"/>
        <v>0</v>
      </c>
      <c r="AR269" s="152" t="s">
        <v>178</v>
      </c>
      <c r="AT269" s="152" t="s">
        <v>150</v>
      </c>
      <c r="AU269" s="152" t="s">
        <v>95</v>
      </c>
      <c r="AY269" s="13" t="s">
        <v>148</v>
      </c>
      <c r="BE269" s="153">
        <f t="shared" si="54"/>
        <v>0</v>
      </c>
      <c r="BF269" s="153">
        <f t="shared" si="55"/>
        <v>0</v>
      </c>
      <c r="BG269" s="153">
        <f t="shared" si="56"/>
        <v>0</v>
      </c>
      <c r="BH269" s="153">
        <f t="shared" si="57"/>
        <v>0</v>
      </c>
      <c r="BI269" s="153">
        <f t="shared" si="58"/>
        <v>0</v>
      </c>
      <c r="BJ269" s="13" t="s">
        <v>95</v>
      </c>
      <c r="BK269" s="153">
        <f t="shared" si="59"/>
        <v>0</v>
      </c>
      <c r="BL269" s="13" t="s">
        <v>178</v>
      </c>
      <c r="BM269" s="152" t="s">
        <v>580</v>
      </c>
    </row>
    <row r="270" spans="2:65" s="11" customFormat="1" ht="22.8" customHeight="1">
      <c r="B270" s="127"/>
      <c r="D270" s="128" t="s">
        <v>72</v>
      </c>
      <c r="E270" s="137" t="s">
        <v>581</v>
      </c>
      <c r="F270" s="137" t="s">
        <v>582</v>
      </c>
      <c r="I270" s="130"/>
      <c r="J270" s="138">
        <f>BK270</f>
        <v>0</v>
      </c>
      <c r="L270" s="127"/>
      <c r="M270" s="132"/>
      <c r="P270" s="133">
        <f>SUM(P271:P279)</f>
        <v>0</v>
      </c>
      <c r="R270" s="133">
        <f>SUM(R271:R279)</f>
        <v>0</v>
      </c>
      <c r="T270" s="134">
        <f>SUM(T271:T279)</f>
        <v>0</v>
      </c>
      <c r="AR270" s="128" t="s">
        <v>95</v>
      </c>
      <c r="AT270" s="135" t="s">
        <v>72</v>
      </c>
      <c r="AU270" s="135" t="s">
        <v>81</v>
      </c>
      <c r="AY270" s="128" t="s">
        <v>148</v>
      </c>
      <c r="BK270" s="136">
        <f>SUM(BK271:BK279)</f>
        <v>0</v>
      </c>
    </row>
    <row r="271" spans="2:65" s="1" customFormat="1" ht="37.799999999999997" customHeight="1">
      <c r="B271" s="139"/>
      <c r="C271" s="140" t="s">
        <v>583</v>
      </c>
      <c r="D271" s="140" t="s">
        <v>150</v>
      </c>
      <c r="E271" s="141" t="s">
        <v>584</v>
      </c>
      <c r="F271" s="142" t="s">
        <v>585</v>
      </c>
      <c r="G271" s="143" t="s">
        <v>153</v>
      </c>
      <c r="H271" s="144">
        <v>847</v>
      </c>
      <c r="I271" s="145"/>
      <c r="J271" s="146">
        <f t="shared" ref="J271:J279" si="60">ROUND(I271*H271,2)</f>
        <v>0</v>
      </c>
      <c r="K271" s="147"/>
      <c r="L271" s="28"/>
      <c r="M271" s="148" t="s">
        <v>1</v>
      </c>
      <c r="N271" s="149" t="s">
        <v>39</v>
      </c>
      <c r="P271" s="150">
        <f t="shared" ref="P271:P279" si="61">O271*H271</f>
        <v>0</v>
      </c>
      <c r="Q271" s="150">
        <v>0</v>
      </c>
      <c r="R271" s="150">
        <f t="shared" ref="R271:R279" si="62">Q271*H271</f>
        <v>0</v>
      </c>
      <c r="S271" s="150">
        <v>0</v>
      </c>
      <c r="T271" s="151">
        <f t="shared" ref="T271:T279" si="63">S271*H271</f>
        <v>0</v>
      </c>
      <c r="AR271" s="152" t="s">
        <v>178</v>
      </c>
      <c r="AT271" s="152" t="s">
        <v>150</v>
      </c>
      <c r="AU271" s="152" t="s">
        <v>95</v>
      </c>
      <c r="AY271" s="13" t="s">
        <v>148</v>
      </c>
      <c r="BE271" s="153">
        <f t="shared" ref="BE271:BE279" si="64">IF(N271="základná",J271,0)</f>
        <v>0</v>
      </c>
      <c r="BF271" s="153">
        <f t="shared" ref="BF271:BF279" si="65">IF(N271="znížená",J271,0)</f>
        <v>0</v>
      </c>
      <c r="BG271" s="153">
        <f t="shared" ref="BG271:BG279" si="66">IF(N271="zákl. prenesená",J271,0)</f>
        <v>0</v>
      </c>
      <c r="BH271" s="153">
        <f t="shared" ref="BH271:BH279" si="67">IF(N271="zníž. prenesená",J271,0)</f>
        <v>0</v>
      </c>
      <c r="BI271" s="153">
        <f t="shared" ref="BI271:BI279" si="68">IF(N271="nulová",J271,0)</f>
        <v>0</v>
      </c>
      <c r="BJ271" s="13" t="s">
        <v>95</v>
      </c>
      <c r="BK271" s="153">
        <f t="shared" ref="BK271:BK279" si="69">ROUND(I271*H271,2)</f>
        <v>0</v>
      </c>
      <c r="BL271" s="13" t="s">
        <v>178</v>
      </c>
      <c r="BM271" s="152" t="s">
        <v>586</v>
      </c>
    </row>
    <row r="272" spans="2:65" s="1" customFormat="1" ht="21.75" customHeight="1">
      <c r="B272" s="139"/>
      <c r="C272" s="225" t="s">
        <v>353</v>
      </c>
      <c r="D272" s="225" t="s">
        <v>150</v>
      </c>
      <c r="E272" s="226" t="s">
        <v>587</v>
      </c>
      <c r="F272" s="227" t="s">
        <v>588</v>
      </c>
      <c r="G272" s="228" t="s">
        <v>153</v>
      </c>
      <c r="H272" s="229">
        <v>847</v>
      </c>
      <c r="I272" s="230"/>
      <c r="J272" s="230">
        <f t="shared" si="60"/>
        <v>0</v>
      </c>
      <c r="K272" s="147"/>
      <c r="L272" s="28"/>
      <c r="M272" s="148" t="s">
        <v>1</v>
      </c>
      <c r="N272" s="149" t="s">
        <v>39</v>
      </c>
      <c r="P272" s="150">
        <f t="shared" si="61"/>
        <v>0</v>
      </c>
      <c r="Q272" s="150">
        <v>0</v>
      </c>
      <c r="R272" s="150">
        <f t="shared" si="62"/>
        <v>0</v>
      </c>
      <c r="S272" s="150">
        <v>0</v>
      </c>
      <c r="T272" s="151">
        <f t="shared" si="63"/>
        <v>0</v>
      </c>
      <c r="AR272" s="152" t="s">
        <v>178</v>
      </c>
      <c r="AT272" s="152" t="s">
        <v>150</v>
      </c>
      <c r="AU272" s="152" t="s">
        <v>95</v>
      </c>
      <c r="AY272" s="13" t="s">
        <v>148</v>
      </c>
      <c r="BE272" s="153">
        <f t="shared" si="64"/>
        <v>0</v>
      </c>
      <c r="BF272" s="153">
        <f t="shared" si="65"/>
        <v>0</v>
      </c>
      <c r="BG272" s="153">
        <f t="shared" si="66"/>
        <v>0</v>
      </c>
      <c r="BH272" s="153">
        <f t="shared" si="67"/>
        <v>0</v>
      </c>
      <c r="BI272" s="153">
        <f t="shared" si="68"/>
        <v>0</v>
      </c>
      <c r="BJ272" s="13" t="s">
        <v>95</v>
      </c>
      <c r="BK272" s="153">
        <f t="shared" si="69"/>
        <v>0</v>
      </c>
      <c r="BL272" s="13" t="s">
        <v>178</v>
      </c>
      <c r="BM272" s="152" t="s">
        <v>589</v>
      </c>
    </row>
    <row r="273" spans="2:65" s="1" customFormat="1" ht="24.15" customHeight="1">
      <c r="B273" s="139"/>
      <c r="C273" s="140" t="s">
        <v>590</v>
      </c>
      <c r="D273" s="140" t="s">
        <v>150</v>
      </c>
      <c r="E273" s="141" t="s">
        <v>591</v>
      </c>
      <c r="F273" s="142" t="s">
        <v>592</v>
      </c>
      <c r="G273" s="143" t="s">
        <v>199</v>
      </c>
      <c r="H273" s="144">
        <v>99.28</v>
      </c>
      <c r="I273" s="145"/>
      <c r="J273" s="146">
        <f t="shared" si="60"/>
        <v>0</v>
      </c>
      <c r="K273" s="147"/>
      <c r="L273" s="28"/>
      <c r="M273" s="148" t="s">
        <v>1</v>
      </c>
      <c r="N273" s="149" t="s">
        <v>39</v>
      </c>
      <c r="P273" s="150">
        <f t="shared" si="61"/>
        <v>0</v>
      </c>
      <c r="Q273" s="150">
        <v>0</v>
      </c>
      <c r="R273" s="150">
        <f t="shared" si="62"/>
        <v>0</v>
      </c>
      <c r="S273" s="150">
        <v>0</v>
      </c>
      <c r="T273" s="151">
        <f t="shared" si="63"/>
        <v>0</v>
      </c>
      <c r="AR273" s="152" t="s">
        <v>178</v>
      </c>
      <c r="AT273" s="152" t="s">
        <v>150</v>
      </c>
      <c r="AU273" s="152" t="s">
        <v>95</v>
      </c>
      <c r="AY273" s="13" t="s">
        <v>148</v>
      </c>
      <c r="BE273" s="153">
        <f t="shared" si="64"/>
        <v>0</v>
      </c>
      <c r="BF273" s="153">
        <f t="shared" si="65"/>
        <v>0</v>
      </c>
      <c r="BG273" s="153">
        <f t="shared" si="66"/>
        <v>0</v>
      </c>
      <c r="BH273" s="153">
        <f t="shared" si="67"/>
        <v>0</v>
      </c>
      <c r="BI273" s="153">
        <f t="shared" si="68"/>
        <v>0</v>
      </c>
      <c r="BJ273" s="13" t="s">
        <v>95</v>
      </c>
      <c r="BK273" s="153">
        <f t="shared" si="69"/>
        <v>0</v>
      </c>
      <c r="BL273" s="13" t="s">
        <v>178</v>
      </c>
      <c r="BM273" s="152" t="s">
        <v>593</v>
      </c>
    </row>
    <row r="274" spans="2:65" s="1" customFormat="1" ht="24.15" customHeight="1">
      <c r="B274" s="139"/>
      <c r="C274" s="140" t="s">
        <v>357</v>
      </c>
      <c r="D274" s="140" t="s">
        <v>150</v>
      </c>
      <c r="E274" s="141" t="s">
        <v>594</v>
      </c>
      <c r="F274" s="142" t="s">
        <v>595</v>
      </c>
      <c r="G274" s="143" t="s">
        <v>199</v>
      </c>
      <c r="H274" s="144">
        <v>99.42</v>
      </c>
      <c r="I274" s="145"/>
      <c r="J274" s="146">
        <f t="shared" si="60"/>
        <v>0</v>
      </c>
      <c r="K274" s="147"/>
      <c r="L274" s="28"/>
      <c r="M274" s="148" t="s">
        <v>1</v>
      </c>
      <c r="N274" s="149" t="s">
        <v>39</v>
      </c>
      <c r="P274" s="150">
        <f t="shared" si="61"/>
        <v>0</v>
      </c>
      <c r="Q274" s="150">
        <v>0</v>
      </c>
      <c r="R274" s="150">
        <f t="shared" si="62"/>
        <v>0</v>
      </c>
      <c r="S274" s="150">
        <v>0</v>
      </c>
      <c r="T274" s="151">
        <f t="shared" si="63"/>
        <v>0</v>
      </c>
      <c r="AR274" s="152" t="s">
        <v>178</v>
      </c>
      <c r="AT274" s="152" t="s">
        <v>150</v>
      </c>
      <c r="AU274" s="152" t="s">
        <v>95</v>
      </c>
      <c r="AY274" s="13" t="s">
        <v>148</v>
      </c>
      <c r="BE274" s="153">
        <f t="shared" si="64"/>
        <v>0</v>
      </c>
      <c r="BF274" s="153">
        <f t="shared" si="65"/>
        <v>0</v>
      </c>
      <c r="BG274" s="153">
        <f t="shared" si="66"/>
        <v>0</v>
      </c>
      <c r="BH274" s="153">
        <f t="shared" si="67"/>
        <v>0</v>
      </c>
      <c r="BI274" s="153">
        <f t="shared" si="68"/>
        <v>0</v>
      </c>
      <c r="BJ274" s="13" t="s">
        <v>95</v>
      </c>
      <c r="BK274" s="153">
        <f t="shared" si="69"/>
        <v>0</v>
      </c>
      <c r="BL274" s="13" t="s">
        <v>178</v>
      </c>
      <c r="BM274" s="152" t="s">
        <v>596</v>
      </c>
    </row>
    <row r="275" spans="2:65" s="1" customFormat="1" ht="21.75" customHeight="1">
      <c r="B275" s="139"/>
      <c r="C275" s="140" t="s">
        <v>597</v>
      </c>
      <c r="D275" s="140" t="s">
        <v>150</v>
      </c>
      <c r="E275" s="141" t="s">
        <v>598</v>
      </c>
      <c r="F275" s="142" t="s">
        <v>599</v>
      </c>
      <c r="G275" s="143" t="s">
        <v>199</v>
      </c>
      <c r="H275" s="144">
        <v>36</v>
      </c>
      <c r="I275" s="145"/>
      <c r="J275" s="146">
        <f t="shared" si="60"/>
        <v>0</v>
      </c>
      <c r="K275" s="147"/>
      <c r="L275" s="28"/>
      <c r="M275" s="148" t="s">
        <v>1</v>
      </c>
      <c r="N275" s="149" t="s">
        <v>39</v>
      </c>
      <c r="P275" s="150">
        <f t="shared" si="61"/>
        <v>0</v>
      </c>
      <c r="Q275" s="150">
        <v>0</v>
      </c>
      <c r="R275" s="150">
        <f t="shared" si="62"/>
        <v>0</v>
      </c>
      <c r="S275" s="150">
        <v>0</v>
      </c>
      <c r="T275" s="151">
        <f t="shared" si="63"/>
        <v>0</v>
      </c>
      <c r="AR275" s="152" t="s">
        <v>178</v>
      </c>
      <c r="AT275" s="152" t="s">
        <v>150</v>
      </c>
      <c r="AU275" s="152" t="s">
        <v>95</v>
      </c>
      <c r="AY275" s="13" t="s">
        <v>148</v>
      </c>
      <c r="BE275" s="153">
        <f t="shared" si="64"/>
        <v>0</v>
      </c>
      <c r="BF275" s="153">
        <f t="shared" si="65"/>
        <v>0</v>
      </c>
      <c r="BG275" s="153">
        <f t="shared" si="66"/>
        <v>0</v>
      </c>
      <c r="BH275" s="153">
        <f t="shared" si="67"/>
        <v>0</v>
      </c>
      <c r="BI275" s="153">
        <f t="shared" si="68"/>
        <v>0</v>
      </c>
      <c r="BJ275" s="13" t="s">
        <v>95</v>
      </c>
      <c r="BK275" s="153">
        <f t="shared" si="69"/>
        <v>0</v>
      </c>
      <c r="BL275" s="13" t="s">
        <v>178</v>
      </c>
      <c r="BM275" s="152" t="s">
        <v>600</v>
      </c>
    </row>
    <row r="276" spans="2:65" s="1" customFormat="1" ht="16.5" customHeight="1">
      <c r="B276" s="139"/>
      <c r="C276" s="140" t="s">
        <v>361</v>
      </c>
      <c r="D276" s="140" t="s">
        <v>150</v>
      </c>
      <c r="E276" s="141" t="s">
        <v>601</v>
      </c>
      <c r="F276" s="142" t="s">
        <v>602</v>
      </c>
      <c r="G276" s="143" t="s">
        <v>226</v>
      </c>
      <c r="H276" s="144">
        <v>230</v>
      </c>
      <c r="I276" s="145"/>
      <c r="J276" s="146">
        <f t="shared" si="60"/>
        <v>0</v>
      </c>
      <c r="K276" s="147"/>
      <c r="L276" s="28"/>
      <c r="M276" s="148" t="s">
        <v>1</v>
      </c>
      <c r="N276" s="149" t="s">
        <v>39</v>
      </c>
      <c r="P276" s="150">
        <f t="shared" si="61"/>
        <v>0</v>
      </c>
      <c r="Q276" s="150">
        <v>0</v>
      </c>
      <c r="R276" s="150">
        <f t="shared" si="62"/>
        <v>0</v>
      </c>
      <c r="S276" s="150">
        <v>0</v>
      </c>
      <c r="T276" s="151">
        <f t="shared" si="63"/>
        <v>0</v>
      </c>
      <c r="AR276" s="152" t="s">
        <v>178</v>
      </c>
      <c r="AT276" s="152" t="s">
        <v>150</v>
      </c>
      <c r="AU276" s="152" t="s">
        <v>95</v>
      </c>
      <c r="AY276" s="13" t="s">
        <v>148</v>
      </c>
      <c r="BE276" s="153">
        <f t="shared" si="64"/>
        <v>0</v>
      </c>
      <c r="BF276" s="153">
        <f t="shared" si="65"/>
        <v>0</v>
      </c>
      <c r="BG276" s="153">
        <f t="shared" si="66"/>
        <v>0</v>
      </c>
      <c r="BH276" s="153">
        <f t="shared" si="67"/>
        <v>0</v>
      </c>
      <c r="BI276" s="153">
        <f t="shared" si="68"/>
        <v>0</v>
      </c>
      <c r="BJ276" s="13" t="s">
        <v>95</v>
      </c>
      <c r="BK276" s="153">
        <f t="shared" si="69"/>
        <v>0</v>
      </c>
      <c r="BL276" s="13" t="s">
        <v>178</v>
      </c>
      <c r="BM276" s="152" t="s">
        <v>603</v>
      </c>
    </row>
    <row r="277" spans="2:65" s="1" customFormat="1" ht="37.799999999999997" customHeight="1">
      <c r="B277" s="139"/>
      <c r="C277" s="140" t="s">
        <v>604</v>
      </c>
      <c r="D277" s="140" t="s">
        <v>150</v>
      </c>
      <c r="E277" s="141" t="s">
        <v>605</v>
      </c>
      <c r="F277" s="142" t="s">
        <v>606</v>
      </c>
      <c r="G277" s="143" t="s">
        <v>199</v>
      </c>
      <c r="H277" s="144">
        <v>99.86</v>
      </c>
      <c r="I277" s="145"/>
      <c r="J277" s="146">
        <f t="shared" si="60"/>
        <v>0</v>
      </c>
      <c r="K277" s="147"/>
      <c r="L277" s="28"/>
      <c r="M277" s="148" t="s">
        <v>1</v>
      </c>
      <c r="N277" s="149" t="s">
        <v>39</v>
      </c>
      <c r="P277" s="150">
        <f t="shared" si="61"/>
        <v>0</v>
      </c>
      <c r="Q277" s="150">
        <v>0</v>
      </c>
      <c r="R277" s="150">
        <f t="shared" si="62"/>
        <v>0</v>
      </c>
      <c r="S277" s="150">
        <v>0</v>
      </c>
      <c r="T277" s="151">
        <f t="shared" si="63"/>
        <v>0</v>
      </c>
      <c r="AR277" s="152" t="s">
        <v>178</v>
      </c>
      <c r="AT277" s="152" t="s">
        <v>150</v>
      </c>
      <c r="AU277" s="152" t="s">
        <v>95</v>
      </c>
      <c r="AY277" s="13" t="s">
        <v>148</v>
      </c>
      <c r="BE277" s="153">
        <f t="shared" si="64"/>
        <v>0</v>
      </c>
      <c r="BF277" s="153">
        <f t="shared" si="65"/>
        <v>0</v>
      </c>
      <c r="BG277" s="153">
        <f t="shared" si="66"/>
        <v>0</v>
      </c>
      <c r="BH277" s="153">
        <f t="shared" si="67"/>
        <v>0</v>
      </c>
      <c r="BI277" s="153">
        <f t="shared" si="68"/>
        <v>0</v>
      </c>
      <c r="BJ277" s="13" t="s">
        <v>95</v>
      </c>
      <c r="BK277" s="153">
        <f t="shared" si="69"/>
        <v>0</v>
      </c>
      <c r="BL277" s="13" t="s">
        <v>178</v>
      </c>
      <c r="BM277" s="152" t="s">
        <v>607</v>
      </c>
    </row>
    <row r="278" spans="2:65" s="1" customFormat="1" ht="16.5" customHeight="1">
      <c r="B278" s="139"/>
      <c r="C278" s="140" t="s">
        <v>365</v>
      </c>
      <c r="D278" s="140" t="s">
        <v>150</v>
      </c>
      <c r="E278" s="141" t="s">
        <v>608</v>
      </c>
      <c r="F278" s="142" t="s">
        <v>609</v>
      </c>
      <c r="G278" s="143" t="s">
        <v>153</v>
      </c>
      <c r="H278" s="144">
        <v>847</v>
      </c>
      <c r="I278" s="145"/>
      <c r="J278" s="146">
        <f t="shared" si="60"/>
        <v>0</v>
      </c>
      <c r="K278" s="147"/>
      <c r="L278" s="28"/>
      <c r="M278" s="148" t="s">
        <v>1</v>
      </c>
      <c r="N278" s="149" t="s">
        <v>39</v>
      </c>
      <c r="P278" s="150">
        <f t="shared" si="61"/>
        <v>0</v>
      </c>
      <c r="Q278" s="150">
        <v>0</v>
      </c>
      <c r="R278" s="150">
        <f t="shared" si="62"/>
        <v>0</v>
      </c>
      <c r="S278" s="150">
        <v>0</v>
      </c>
      <c r="T278" s="151">
        <f t="shared" si="63"/>
        <v>0</v>
      </c>
      <c r="AR278" s="152" t="s">
        <v>178</v>
      </c>
      <c r="AT278" s="152" t="s">
        <v>150</v>
      </c>
      <c r="AU278" s="152" t="s">
        <v>95</v>
      </c>
      <c r="AY278" s="13" t="s">
        <v>148</v>
      </c>
      <c r="BE278" s="153">
        <f t="shared" si="64"/>
        <v>0</v>
      </c>
      <c r="BF278" s="153">
        <f t="shared" si="65"/>
        <v>0</v>
      </c>
      <c r="BG278" s="153">
        <f t="shared" si="66"/>
        <v>0</v>
      </c>
      <c r="BH278" s="153">
        <f t="shared" si="67"/>
        <v>0</v>
      </c>
      <c r="BI278" s="153">
        <f t="shared" si="68"/>
        <v>0</v>
      </c>
      <c r="BJ278" s="13" t="s">
        <v>95</v>
      </c>
      <c r="BK278" s="153">
        <f t="shared" si="69"/>
        <v>0</v>
      </c>
      <c r="BL278" s="13" t="s">
        <v>178</v>
      </c>
      <c r="BM278" s="152" t="s">
        <v>610</v>
      </c>
    </row>
    <row r="279" spans="2:65" s="1" customFormat="1" ht="24.15" customHeight="1">
      <c r="B279" s="139"/>
      <c r="C279" s="140" t="s">
        <v>611</v>
      </c>
      <c r="D279" s="140" t="s">
        <v>150</v>
      </c>
      <c r="E279" s="141" t="s">
        <v>612</v>
      </c>
      <c r="F279" s="142" t="s">
        <v>613</v>
      </c>
      <c r="G279" s="143" t="s">
        <v>185</v>
      </c>
      <c r="H279" s="144">
        <v>60.008000000000003</v>
      </c>
      <c r="I279" s="145"/>
      <c r="J279" s="146">
        <f t="shared" si="60"/>
        <v>0</v>
      </c>
      <c r="K279" s="147"/>
      <c r="L279" s="28"/>
      <c r="M279" s="148" t="s">
        <v>1</v>
      </c>
      <c r="N279" s="149" t="s">
        <v>39</v>
      </c>
      <c r="P279" s="150">
        <f t="shared" si="61"/>
        <v>0</v>
      </c>
      <c r="Q279" s="150">
        <v>0</v>
      </c>
      <c r="R279" s="150">
        <f t="shared" si="62"/>
        <v>0</v>
      </c>
      <c r="S279" s="150">
        <v>0</v>
      </c>
      <c r="T279" s="151">
        <f t="shared" si="63"/>
        <v>0</v>
      </c>
      <c r="AR279" s="152" t="s">
        <v>178</v>
      </c>
      <c r="AT279" s="152" t="s">
        <v>150</v>
      </c>
      <c r="AU279" s="152" t="s">
        <v>95</v>
      </c>
      <c r="AY279" s="13" t="s">
        <v>148</v>
      </c>
      <c r="BE279" s="153">
        <f t="shared" si="64"/>
        <v>0</v>
      </c>
      <c r="BF279" s="153">
        <f t="shared" si="65"/>
        <v>0</v>
      </c>
      <c r="BG279" s="153">
        <f t="shared" si="66"/>
        <v>0</v>
      </c>
      <c r="BH279" s="153">
        <f t="shared" si="67"/>
        <v>0</v>
      </c>
      <c r="BI279" s="153">
        <f t="shared" si="68"/>
        <v>0</v>
      </c>
      <c r="BJ279" s="13" t="s">
        <v>95</v>
      </c>
      <c r="BK279" s="153">
        <f t="shared" si="69"/>
        <v>0</v>
      </c>
      <c r="BL279" s="13" t="s">
        <v>178</v>
      </c>
      <c r="BM279" s="152" t="s">
        <v>614</v>
      </c>
    </row>
    <row r="280" spans="2:65" s="11" customFormat="1" ht="22.8" customHeight="1">
      <c r="B280" s="127"/>
      <c r="D280" s="128" t="s">
        <v>72</v>
      </c>
      <c r="E280" s="137" t="s">
        <v>615</v>
      </c>
      <c r="F280" s="137" t="s">
        <v>616</v>
      </c>
      <c r="I280" s="130"/>
      <c r="J280" s="138">
        <f>BK280</f>
        <v>0</v>
      </c>
      <c r="L280" s="127"/>
      <c r="M280" s="132"/>
      <c r="P280" s="133">
        <f>SUM(P281:P285)</f>
        <v>0</v>
      </c>
      <c r="R280" s="133">
        <f>SUM(R281:R285)</f>
        <v>0</v>
      </c>
      <c r="T280" s="134">
        <f>SUM(T281:T285)</f>
        <v>0</v>
      </c>
      <c r="AR280" s="128" t="s">
        <v>95</v>
      </c>
      <c r="AT280" s="135" t="s">
        <v>72</v>
      </c>
      <c r="AU280" s="135" t="s">
        <v>81</v>
      </c>
      <c r="AY280" s="128" t="s">
        <v>148</v>
      </c>
      <c r="BK280" s="136">
        <f>SUM(BK281:BK285)</f>
        <v>0</v>
      </c>
    </row>
    <row r="281" spans="2:65" s="1" customFormat="1" ht="33" customHeight="1">
      <c r="B281" s="139"/>
      <c r="C281" s="140" t="s">
        <v>368</v>
      </c>
      <c r="D281" s="140" t="s">
        <v>150</v>
      </c>
      <c r="E281" s="141" t="s">
        <v>617</v>
      </c>
      <c r="F281" s="142" t="s">
        <v>618</v>
      </c>
      <c r="G281" s="143" t="s">
        <v>153</v>
      </c>
      <c r="H281" s="144">
        <v>9.6</v>
      </c>
      <c r="I281" s="145"/>
      <c r="J281" s="146">
        <f>ROUND(I281*H281,2)</f>
        <v>0</v>
      </c>
      <c r="K281" s="147"/>
      <c r="L281" s="28"/>
      <c r="M281" s="148" t="s">
        <v>1</v>
      </c>
      <c r="N281" s="149" t="s">
        <v>39</v>
      </c>
      <c r="P281" s="150">
        <f>O281*H281</f>
        <v>0</v>
      </c>
      <c r="Q281" s="150">
        <v>0</v>
      </c>
      <c r="R281" s="150">
        <f>Q281*H281</f>
        <v>0</v>
      </c>
      <c r="S281" s="150">
        <v>0</v>
      </c>
      <c r="T281" s="151">
        <f>S281*H281</f>
        <v>0</v>
      </c>
      <c r="AR281" s="152" t="s">
        <v>178</v>
      </c>
      <c r="AT281" s="152" t="s">
        <v>150</v>
      </c>
      <c r="AU281" s="152" t="s">
        <v>95</v>
      </c>
      <c r="AY281" s="13" t="s">
        <v>148</v>
      </c>
      <c r="BE281" s="153">
        <f>IF(N281="základná",J281,0)</f>
        <v>0</v>
      </c>
      <c r="BF281" s="153">
        <f>IF(N281="znížená",J281,0)</f>
        <v>0</v>
      </c>
      <c r="BG281" s="153">
        <f>IF(N281="zákl. prenesená",J281,0)</f>
        <v>0</v>
      </c>
      <c r="BH281" s="153">
        <f>IF(N281="zníž. prenesená",J281,0)</f>
        <v>0</v>
      </c>
      <c r="BI281" s="153">
        <f>IF(N281="nulová",J281,0)</f>
        <v>0</v>
      </c>
      <c r="BJ281" s="13" t="s">
        <v>95</v>
      </c>
      <c r="BK281" s="153">
        <f>ROUND(I281*H281,2)</f>
        <v>0</v>
      </c>
      <c r="BL281" s="13" t="s">
        <v>178</v>
      </c>
      <c r="BM281" s="152" t="s">
        <v>619</v>
      </c>
    </row>
    <row r="282" spans="2:65" s="1" customFormat="1" ht="24.15" customHeight="1">
      <c r="B282" s="139"/>
      <c r="C282" s="154" t="s">
        <v>620</v>
      </c>
      <c r="D282" s="154" t="s">
        <v>191</v>
      </c>
      <c r="E282" s="155" t="s">
        <v>621</v>
      </c>
      <c r="F282" s="156" t="s">
        <v>622</v>
      </c>
      <c r="G282" s="157" t="s">
        <v>153</v>
      </c>
      <c r="H282" s="158">
        <v>12.5</v>
      </c>
      <c r="I282" s="159"/>
      <c r="J282" s="160">
        <f>ROUND(I282*H282,2)</f>
        <v>0</v>
      </c>
      <c r="K282" s="161"/>
      <c r="L282" s="162"/>
      <c r="M282" s="163" t="s">
        <v>1</v>
      </c>
      <c r="N282" s="164" t="s">
        <v>39</v>
      </c>
      <c r="P282" s="150">
        <f>O282*H282</f>
        <v>0</v>
      </c>
      <c r="Q282" s="150">
        <v>0</v>
      </c>
      <c r="R282" s="150">
        <f>Q282*H282</f>
        <v>0</v>
      </c>
      <c r="S282" s="150">
        <v>0</v>
      </c>
      <c r="T282" s="151">
        <f>S282*H282</f>
        <v>0</v>
      </c>
      <c r="AR282" s="152" t="s">
        <v>211</v>
      </c>
      <c r="AT282" s="152" t="s">
        <v>191</v>
      </c>
      <c r="AU282" s="152" t="s">
        <v>95</v>
      </c>
      <c r="AY282" s="13" t="s">
        <v>148</v>
      </c>
      <c r="BE282" s="153">
        <f>IF(N282="základná",J282,0)</f>
        <v>0</v>
      </c>
      <c r="BF282" s="153">
        <f>IF(N282="znížená",J282,0)</f>
        <v>0</v>
      </c>
      <c r="BG282" s="153">
        <f>IF(N282="zákl. prenesená",J282,0)</f>
        <v>0</v>
      </c>
      <c r="BH282" s="153">
        <f>IF(N282="zníž. prenesená",J282,0)</f>
        <v>0</v>
      </c>
      <c r="BI282" s="153">
        <f>IF(N282="nulová",J282,0)</f>
        <v>0</v>
      </c>
      <c r="BJ282" s="13" t="s">
        <v>95</v>
      </c>
      <c r="BK282" s="153">
        <f>ROUND(I282*H282,2)</f>
        <v>0</v>
      </c>
      <c r="BL282" s="13" t="s">
        <v>178</v>
      </c>
      <c r="BM282" s="152" t="s">
        <v>623</v>
      </c>
    </row>
    <row r="283" spans="2:65" s="1" customFormat="1" ht="24.15" customHeight="1">
      <c r="B283" s="139"/>
      <c r="C283" s="140" t="s">
        <v>372</v>
      </c>
      <c r="D283" s="140" t="s">
        <v>150</v>
      </c>
      <c r="E283" s="141" t="s">
        <v>624</v>
      </c>
      <c r="F283" s="142" t="s">
        <v>625</v>
      </c>
      <c r="G283" s="143" t="s">
        <v>153</v>
      </c>
      <c r="H283" s="144">
        <v>9.6</v>
      </c>
      <c r="I283" s="145"/>
      <c r="J283" s="146">
        <f>ROUND(I283*H283,2)</f>
        <v>0</v>
      </c>
      <c r="K283" s="147"/>
      <c r="L283" s="28"/>
      <c r="M283" s="148" t="s">
        <v>1</v>
      </c>
      <c r="N283" s="149" t="s">
        <v>39</v>
      </c>
      <c r="P283" s="150">
        <f>O283*H283</f>
        <v>0</v>
      </c>
      <c r="Q283" s="150">
        <v>0</v>
      </c>
      <c r="R283" s="150">
        <f>Q283*H283</f>
        <v>0</v>
      </c>
      <c r="S283" s="150">
        <v>0</v>
      </c>
      <c r="T283" s="151">
        <f>S283*H283</f>
        <v>0</v>
      </c>
      <c r="AR283" s="152" t="s">
        <v>178</v>
      </c>
      <c r="AT283" s="152" t="s">
        <v>150</v>
      </c>
      <c r="AU283" s="152" t="s">
        <v>95</v>
      </c>
      <c r="AY283" s="13" t="s">
        <v>148</v>
      </c>
      <c r="BE283" s="153">
        <f>IF(N283="základná",J283,0)</f>
        <v>0</v>
      </c>
      <c r="BF283" s="153">
        <f>IF(N283="znížená",J283,0)</f>
        <v>0</v>
      </c>
      <c r="BG283" s="153">
        <f>IF(N283="zákl. prenesená",J283,0)</f>
        <v>0</v>
      </c>
      <c r="BH283" s="153">
        <f>IF(N283="zníž. prenesená",J283,0)</f>
        <v>0</v>
      </c>
      <c r="BI283" s="153">
        <f>IF(N283="nulová",J283,0)</f>
        <v>0</v>
      </c>
      <c r="BJ283" s="13" t="s">
        <v>95</v>
      </c>
      <c r="BK283" s="153">
        <f>ROUND(I283*H283,2)</f>
        <v>0</v>
      </c>
      <c r="BL283" s="13" t="s">
        <v>178</v>
      </c>
      <c r="BM283" s="152" t="s">
        <v>626</v>
      </c>
    </row>
    <row r="284" spans="2:65" s="1" customFormat="1" ht="24.15" customHeight="1">
      <c r="B284" s="139"/>
      <c r="C284" s="140" t="s">
        <v>627</v>
      </c>
      <c r="D284" s="140" t="s">
        <v>150</v>
      </c>
      <c r="E284" s="141" t="s">
        <v>628</v>
      </c>
      <c r="F284" s="142" t="s">
        <v>629</v>
      </c>
      <c r="G284" s="143" t="s">
        <v>226</v>
      </c>
      <c r="H284" s="144">
        <v>4</v>
      </c>
      <c r="I284" s="145"/>
      <c r="J284" s="146">
        <f>ROUND(I284*H284,2)</f>
        <v>0</v>
      </c>
      <c r="K284" s="147"/>
      <c r="L284" s="28"/>
      <c r="M284" s="148" t="s">
        <v>1</v>
      </c>
      <c r="N284" s="149" t="s">
        <v>39</v>
      </c>
      <c r="P284" s="150">
        <f>O284*H284</f>
        <v>0</v>
      </c>
      <c r="Q284" s="150">
        <v>0</v>
      </c>
      <c r="R284" s="150">
        <f>Q284*H284</f>
        <v>0</v>
      </c>
      <c r="S284" s="150">
        <v>0</v>
      </c>
      <c r="T284" s="151">
        <f>S284*H284</f>
        <v>0</v>
      </c>
      <c r="AR284" s="152" t="s">
        <v>178</v>
      </c>
      <c r="AT284" s="152" t="s">
        <v>150</v>
      </c>
      <c r="AU284" s="152" t="s">
        <v>95</v>
      </c>
      <c r="AY284" s="13" t="s">
        <v>148</v>
      </c>
      <c r="BE284" s="153">
        <f>IF(N284="základná",J284,0)</f>
        <v>0</v>
      </c>
      <c r="BF284" s="153">
        <f>IF(N284="znížená",J284,0)</f>
        <v>0</v>
      </c>
      <c r="BG284" s="153">
        <f>IF(N284="zákl. prenesená",J284,0)</f>
        <v>0</v>
      </c>
      <c r="BH284" s="153">
        <f>IF(N284="zníž. prenesená",J284,0)</f>
        <v>0</v>
      </c>
      <c r="BI284" s="153">
        <f>IF(N284="nulová",J284,0)</f>
        <v>0</v>
      </c>
      <c r="BJ284" s="13" t="s">
        <v>95</v>
      </c>
      <c r="BK284" s="153">
        <f>ROUND(I284*H284,2)</f>
        <v>0</v>
      </c>
      <c r="BL284" s="13" t="s">
        <v>178</v>
      </c>
      <c r="BM284" s="152" t="s">
        <v>630</v>
      </c>
    </row>
    <row r="285" spans="2:65" s="1" customFormat="1" ht="24.15" customHeight="1">
      <c r="B285" s="139"/>
      <c r="C285" s="140" t="s">
        <v>375</v>
      </c>
      <c r="D285" s="140" t="s">
        <v>150</v>
      </c>
      <c r="E285" s="141" t="s">
        <v>631</v>
      </c>
      <c r="F285" s="142" t="s">
        <v>632</v>
      </c>
      <c r="G285" s="143" t="s">
        <v>185</v>
      </c>
      <c r="H285" s="144">
        <v>0.122</v>
      </c>
      <c r="I285" s="145"/>
      <c r="J285" s="146">
        <f>ROUND(I285*H285,2)</f>
        <v>0</v>
      </c>
      <c r="K285" s="147"/>
      <c r="L285" s="28"/>
      <c r="M285" s="148" t="s">
        <v>1</v>
      </c>
      <c r="N285" s="149" t="s">
        <v>39</v>
      </c>
      <c r="P285" s="150">
        <f>O285*H285</f>
        <v>0</v>
      </c>
      <c r="Q285" s="150">
        <v>0</v>
      </c>
      <c r="R285" s="150">
        <f>Q285*H285</f>
        <v>0</v>
      </c>
      <c r="S285" s="150">
        <v>0</v>
      </c>
      <c r="T285" s="151">
        <f>S285*H285</f>
        <v>0</v>
      </c>
      <c r="AR285" s="152" t="s">
        <v>178</v>
      </c>
      <c r="AT285" s="152" t="s">
        <v>150</v>
      </c>
      <c r="AU285" s="152" t="s">
        <v>95</v>
      </c>
      <c r="AY285" s="13" t="s">
        <v>148</v>
      </c>
      <c r="BE285" s="153">
        <f>IF(N285="základná",J285,0)</f>
        <v>0</v>
      </c>
      <c r="BF285" s="153">
        <f>IF(N285="znížená",J285,0)</f>
        <v>0</v>
      </c>
      <c r="BG285" s="153">
        <f>IF(N285="zákl. prenesená",J285,0)</f>
        <v>0</v>
      </c>
      <c r="BH285" s="153">
        <f>IF(N285="zníž. prenesená",J285,0)</f>
        <v>0</v>
      </c>
      <c r="BI285" s="153">
        <f>IF(N285="nulová",J285,0)</f>
        <v>0</v>
      </c>
      <c r="BJ285" s="13" t="s">
        <v>95</v>
      </c>
      <c r="BK285" s="153">
        <f>ROUND(I285*H285,2)</f>
        <v>0</v>
      </c>
      <c r="BL285" s="13" t="s">
        <v>178</v>
      </c>
      <c r="BM285" s="152" t="s">
        <v>633</v>
      </c>
    </row>
    <row r="286" spans="2:65" s="11" customFormat="1" ht="22.8" customHeight="1">
      <c r="B286" s="127"/>
      <c r="D286" s="128" t="s">
        <v>72</v>
      </c>
      <c r="E286" s="137" t="s">
        <v>634</v>
      </c>
      <c r="F286" s="137" t="s">
        <v>635</v>
      </c>
      <c r="I286" s="130"/>
      <c r="J286" s="138">
        <f>BK286</f>
        <v>0</v>
      </c>
      <c r="L286" s="127"/>
      <c r="M286" s="132"/>
      <c r="P286" s="133">
        <f>SUM(P287:P288)</f>
        <v>0</v>
      </c>
      <c r="R286" s="133">
        <f>SUM(R287:R288)</f>
        <v>0</v>
      </c>
      <c r="T286" s="134">
        <f>SUM(T287:T288)</f>
        <v>0</v>
      </c>
      <c r="AR286" s="128" t="s">
        <v>95</v>
      </c>
      <c r="AT286" s="135" t="s">
        <v>72</v>
      </c>
      <c r="AU286" s="135" t="s">
        <v>81</v>
      </c>
      <c r="AY286" s="128" t="s">
        <v>148</v>
      </c>
      <c r="BK286" s="136">
        <f>SUM(BK287:BK288)</f>
        <v>0</v>
      </c>
    </row>
    <row r="287" spans="2:65" s="1" customFormat="1" ht="16.5" customHeight="1">
      <c r="B287" s="139"/>
      <c r="C287" s="140" t="s">
        <v>636</v>
      </c>
      <c r="D287" s="140" t="s">
        <v>150</v>
      </c>
      <c r="E287" s="141" t="s">
        <v>637</v>
      </c>
      <c r="F287" s="142" t="s">
        <v>638</v>
      </c>
      <c r="G287" s="143" t="s">
        <v>226</v>
      </c>
      <c r="H287" s="144">
        <v>1</v>
      </c>
      <c r="I287" s="145"/>
      <c r="J287" s="146">
        <f>ROUND(I287*H287,2)</f>
        <v>0</v>
      </c>
      <c r="K287" s="147"/>
      <c r="L287" s="28"/>
      <c r="M287" s="148" t="s">
        <v>1</v>
      </c>
      <c r="N287" s="149" t="s">
        <v>39</v>
      </c>
      <c r="P287" s="150">
        <f>O287*H287</f>
        <v>0</v>
      </c>
      <c r="Q287" s="150">
        <v>0</v>
      </c>
      <c r="R287" s="150">
        <f>Q287*H287</f>
        <v>0</v>
      </c>
      <c r="S287" s="150">
        <v>0</v>
      </c>
      <c r="T287" s="151">
        <f>S287*H287</f>
        <v>0</v>
      </c>
      <c r="AR287" s="152" t="s">
        <v>178</v>
      </c>
      <c r="AT287" s="152" t="s">
        <v>150</v>
      </c>
      <c r="AU287" s="152" t="s">
        <v>95</v>
      </c>
      <c r="AY287" s="13" t="s">
        <v>148</v>
      </c>
      <c r="BE287" s="153">
        <f>IF(N287="základná",J287,0)</f>
        <v>0</v>
      </c>
      <c r="BF287" s="153">
        <f>IF(N287="znížená",J287,0)</f>
        <v>0</v>
      </c>
      <c r="BG287" s="153">
        <f>IF(N287="zákl. prenesená",J287,0)</f>
        <v>0</v>
      </c>
      <c r="BH287" s="153">
        <f>IF(N287="zníž. prenesená",J287,0)</f>
        <v>0</v>
      </c>
      <c r="BI287" s="153">
        <f>IF(N287="nulová",J287,0)</f>
        <v>0</v>
      </c>
      <c r="BJ287" s="13" t="s">
        <v>95</v>
      </c>
      <c r="BK287" s="153">
        <f>ROUND(I287*H287,2)</f>
        <v>0</v>
      </c>
      <c r="BL287" s="13" t="s">
        <v>178</v>
      </c>
      <c r="BM287" s="152" t="s">
        <v>639</v>
      </c>
    </row>
    <row r="288" spans="2:65" s="1" customFormat="1" ht="16.5" customHeight="1">
      <c r="B288" s="139"/>
      <c r="C288" s="140" t="s">
        <v>379</v>
      </c>
      <c r="D288" s="140" t="s">
        <v>150</v>
      </c>
      <c r="E288" s="141" t="s">
        <v>640</v>
      </c>
      <c r="F288" s="142" t="s">
        <v>641</v>
      </c>
      <c r="G288" s="143" t="s">
        <v>226</v>
      </c>
      <c r="H288" s="144">
        <v>1</v>
      </c>
      <c r="I288" s="145"/>
      <c r="J288" s="146">
        <f>ROUND(I288*H288,2)</f>
        <v>0</v>
      </c>
      <c r="K288" s="147"/>
      <c r="L288" s="28"/>
      <c r="M288" s="148" t="s">
        <v>1</v>
      </c>
      <c r="N288" s="149" t="s">
        <v>39</v>
      </c>
      <c r="P288" s="150">
        <f>O288*H288</f>
        <v>0</v>
      </c>
      <c r="Q288" s="150">
        <v>0</v>
      </c>
      <c r="R288" s="150">
        <f>Q288*H288</f>
        <v>0</v>
      </c>
      <c r="S288" s="150">
        <v>0</v>
      </c>
      <c r="T288" s="151">
        <f>S288*H288</f>
        <v>0</v>
      </c>
      <c r="AR288" s="152" t="s">
        <v>178</v>
      </c>
      <c r="AT288" s="152" t="s">
        <v>150</v>
      </c>
      <c r="AU288" s="152" t="s">
        <v>95</v>
      </c>
      <c r="AY288" s="13" t="s">
        <v>148</v>
      </c>
      <c r="BE288" s="153">
        <f>IF(N288="základná",J288,0)</f>
        <v>0</v>
      </c>
      <c r="BF288" s="153">
        <f>IF(N288="znížená",J288,0)</f>
        <v>0</v>
      </c>
      <c r="BG288" s="153">
        <f>IF(N288="zákl. prenesená",J288,0)</f>
        <v>0</v>
      </c>
      <c r="BH288" s="153">
        <f>IF(N288="zníž. prenesená",J288,0)</f>
        <v>0</v>
      </c>
      <c r="BI288" s="153">
        <f>IF(N288="nulová",J288,0)</f>
        <v>0</v>
      </c>
      <c r="BJ288" s="13" t="s">
        <v>95</v>
      </c>
      <c r="BK288" s="153">
        <f>ROUND(I288*H288,2)</f>
        <v>0</v>
      </c>
      <c r="BL288" s="13" t="s">
        <v>178</v>
      </c>
      <c r="BM288" s="152" t="s">
        <v>642</v>
      </c>
    </row>
    <row r="289" spans="2:65" s="11" customFormat="1" ht="22.8" customHeight="1">
      <c r="B289" s="127"/>
      <c r="D289" s="128" t="s">
        <v>72</v>
      </c>
      <c r="E289" s="137" t="s">
        <v>643</v>
      </c>
      <c r="F289" s="137" t="s">
        <v>644</v>
      </c>
      <c r="I289" s="130"/>
      <c r="J289" s="138">
        <f>BK289</f>
        <v>0</v>
      </c>
      <c r="L289" s="127"/>
      <c r="M289" s="132"/>
      <c r="P289" s="133">
        <f>SUM(P290:P298)</f>
        <v>0</v>
      </c>
      <c r="R289" s="133">
        <f>SUM(R290:R298)</f>
        <v>0</v>
      </c>
      <c r="T289" s="134">
        <f>SUM(T290:T298)</f>
        <v>0</v>
      </c>
      <c r="AR289" s="128" t="s">
        <v>95</v>
      </c>
      <c r="AT289" s="135" t="s">
        <v>72</v>
      </c>
      <c r="AU289" s="135" t="s">
        <v>81</v>
      </c>
      <c r="AY289" s="128" t="s">
        <v>148</v>
      </c>
      <c r="BK289" s="136">
        <f>SUM(BK290:BK298)</f>
        <v>0</v>
      </c>
    </row>
    <row r="290" spans="2:65" s="1" customFormat="1" ht="33" customHeight="1">
      <c r="B290" s="139"/>
      <c r="C290" s="140" t="s">
        <v>645</v>
      </c>
      <c r="D290" s="140" t="s">
        <v>150</v>
      </c>
      <c r="E290" s="141" t="s">
        <v>646</v>
      </c>
      <c r="F290" s="142" t="s">
        <v>647</v>
      </c>
      <c r="G290" s="143" t="s">
        <v>153</v>
      </c>
      <c r="H290" s="144">
        <v>73.5</v>
      </c>
      <c r="I290" s="145"/>
      <c r="J290" s="146">
        <f t="shared" ref="J290:J298" si="70">ROUND(I290*H290,2)</f>
        <v>0</v>
      </c>
      <c r="K290" s="147"/>
      <c r="L290" s="28"/>
      <c r="M290" s="148" t="s">
        <v>1</v>
      </c>
      <c r="N290" s="149" t="s">
        <v>39</v>
      </c>
      <c r="P290" s="150">
        <f t="shared" ref="P290:P298" si="71">O290*H290</f>
        <v>0</v>
      </c>
      <c r="Q290" s="150">
        <v>0</v>
      </c>
      <c r="R290" s="150">
        <f t="shared" ref="R290:R298" si="72">Q290*H290</f>
        <v>0</v>
      </c>
      <c r="S290" s="150">
        <v>0</v>
      </c>
      <c r="T290" s="151">
        <f t="shared" ref="T290:T298" si="73">S290*H290</f>
        <v>0</v>
      </c>
      <c r="AR290" s="152" t="s">
        <v>178</v>
      </c>
      <c r="AT290" s="152" t="s">
        <v>150</v>
      </c>
      <c r="AU290" s="152" t="s">
        <v>95</v>
      </c>
      <c r="AY290" s="13" t="s">
        <v>148</v>
      </c>
      <c r="BE290" s="153">
        <f t="shared" ref="BE290:BE298" si="74">IF(N290="základná",J290,0)</f>
        <v>0</v>
      </c>
      <c r="BF290" s="153">
        <f t="shared" ref="BF290:BF298" si="75">IF(N290="znížená",J290,0)</f>
        <v>0</v>
      </c>
      <c r="BG290" s="153">
        <f t="shared" ref="BG290:BG298" si="76">IF(N290="zákl. prenesená",J290,0)</f>
        <v>0</v>
      </c>
      <c r="BH290" s="153">
        <f t="shared" ref="BH290:BH298" si="77">IF(N290="zníž. prenesená",J290,0)</f>
        <v>0</v>
      </c>
      <c r="BI290" s="153">
        <f t="shared" ref="BI290:BI298" si="78">IF(N290="nulová",J290,0)</f>
        <v>0</v>
      </c>
      <c r="BJ290" s="13" t="s">
        <v>95</v>
      </c>
      <c r="BK290" s="153">
        <f t="shared" ref="BK290:BK298" si="79">ROUND(I290*H290,2)</f>
        <v>0</v>
      </c>
      <c r="BL290" s="13" t="s">
        <v>178</v>
      </c>
      <c r="BM290" s="152" t="s">
        <v>648</v>
      </c>
    </row>
    <row r="291" spans="2:65" s="1" customFormat="1" ht="24.15" customHeight="1">
      <c r="B291" s="139"/>
      <c r="C291" s="140" t="s">
        <v>382</v>
      </c>
      <c r="D291" s="140" t="s">
        <v>150</v>
      </c>
      <c r="E291" s="141" t="s">
        <v>649</v>
      </c>
      <c r="F291" s="142" t="s">
        <v>650</v>
      </c>
      <c r="G291" s="143" t="s">
        <v>153</v>
      </c>
      <c r="H291" s="144">
        <v>73.5</v>
      </c>
      <c r="I291" s="145"/>
      <c r="J291" s="146">
        <f t="shared" si="70"/>
        <v>0</v>
      </c>
      <c r="K291" s="147"/>
      <c r="L291" s="28"/>
      <c r="M291" s="148" t="s">
        <v>1</v>
      </c>
      <c r="N291" s="149" t="s">
        <v>39</v>
      </c>
      <c r="P291" s="150">
        <f t="shared" si="71"/>
        <v>0</v>
      </c>
      <c r="Q291" s="150">
        <v>0</v>
      </c>
      <c r="R291" s="150">
        <f t="shared" si="72"/>
        <v>0</v>
      </c>
      <c r="S291" s="150">
        <v>0</v>
      </c>
      <c r="T291" s="151">
        <f t="shared" si="73"/>
        <v>0</v>
      </c>
      <c r="AR291" s="152" t="s">
        <v>178</v>
      </c>
      <c r="AT291" s="152" t="s">
        <v>150</v>
      </c>
      <c r="AU291" s="152" t="s">
        <v>95</v>
      </c>
      <c r="AY291" s="13" t="s">
        <v>148</v>
      </c>
      <c r="BE291" s="153">
        <f t="shared" si="74"/>
        <v>0</v>
      </c>
      <c r="BF291" s="153">
        <f t="shared" si="75"/>
        <v>0</v>
      </c>
      <c r="BG291" s="153">
        <f t="shared" si="76"/>
        <v>0</v>
      </c>
      <c r="BH291" s="153">
        <f t="shared" si="77"/>
        <v>0</v>
      </c>
      <c r="BI291" s="153">
        <f t="shared" si="78"/>
        <v>0</v>
      </c>
      <c r="BJ291" s="13" t="s">
        <v>95</v>
      </c>
      <c r="BK291" s="153">
        <f t="shared" si="79"/>
        <v>0</v>
      </c>
      <c r="BL291" s="13" t="s">
        <v>178</v>
      </c>
      <c r="BM291" s="152" t="s">
        <v>651</v>
      </c>
    </row>
    <row r="292" spans="2:65" s="1" customFormat="1" ht="33" customHeight="1">
      <c r="B292" s="139"/>
      <c r="C292" s="140" t="s">
        <v>652</v>
      </c>
      <c r="D292" s="140" t="s">
        <v>150</v>
      </c>
      <c r="E292" s="141" t="s">
        <v>653</v>
      </c>
      <c r="F292" s="142" t="s">
        <v>654</v>
      </c>
      <c r="G292" s="143" t="s">
        <v>153</v>
      </c>
      <c r="H292" s="144">
        <v>73.5</v>
      </c>
      <c r="I292" s="145"/>
      <c r="J292" s="146">
        <f t="shared" si="70"/>
        <v>0</v>
      </c>
      <c r="K292" s="147"/>
      <c r="L292" s="28"/>
      <c r="M292" s="148" t="s">
        <v>1</v>
      </c>
      <c r="N292" s="149" t="s">
        <v>39</v>
      </c>
      <c r="P292" s="150">
        <f t="shared" si="71"/>
        <v>0</v>
      </c>
      <c r="Q292" s="150">
        <v>0</v>
      </c>
      <c r="R292" s="150">
        <f t="shared" si="72"/>
        <v>0</v>
      </c>
      <c r="S292" s="150">
        <v>0</v>
      </c>
      <c r="T292" s="151">
        <f t="shared" si="73"/>
        <v>0</v>
      </c>
      <c r="AR292" s="152" t="s">
        <v>178</v>
      </c>
      <c r="AT292" s="152" t="s">
        <v>150</v>
      </c>
      <c r="AU292" s="152" t="s">
        <v>95</v>
      </c>
      <c r="AY292" s="13" t="s">
        <v>148</v>
      </c>
      <c r="BE292" s="153">
        <f t="shared" si="74"/>
        <v>0</v>
      </c>
      <c r="BF292" s="153">
        <f t="shared" si="75"/>
        <v>0</v>
      </c>
      <c r="BG292" s="153">
        <f t="shared" si="76"/>
        <v>0</v>
      </c>
      <c r="BH292" s="153">
        <f t="shared" si="77"/>
        <v>0</v>
      </c>
      <c r="BI292" s="153">
        <f t="shared" si="78"/>
        <v>0</v>
      </c>
      <c r="BJ292" s="13" t="s">
        <v>95</v>
      </c>
      <c r="BK292" s="153">
        <f t="shared" si="79"/>
        <v>0</v>
      </c>
      <c r="BL292" s="13" t="s">
        <v>178</v>
      </c>
      <c r="BM292" s="152" t="s">
        <v>655</v>
      </c>
    </row>
    <row r="293" spans="2:65" s="1" customFormat="1" ht="33" customHeight="1">
      <c r="B293" s="139"/>
      <c r="C293" s="140" t="s">
        <v>386</v>
      </c>
      <c r="D293" s="140" t="s">
        <v>150</v>
      </c>
      <c r="E293" s="141" t="s">
        <v>656</v>
      </c>
      <c r="F293" s="142" t="s">
        <v>657</v>
      </c>
      <c r="G293" s="143" t="s">
        <v>153</v>
      </c>
      <c r="H293" s="144">
        <v>18.48</v>
      </c>
      <c r="I293" s="145"/>
      <c r="J293" s="146">
        <f t="shared" si="70"/>
        <v>0</v>
      </c>
      <c r="K293" s="147"/>
      <c r="L293" s="28"/>
      <c r="M293" s="148" t="s">
        <v>1</v>
      </c>
      <c r="N293" s="149" t="s">
        <v>39</v>
      </c>
      <c r="P293" s="150">
        <f t="shared" si="71"/>
        <v>0</v>
      </c>
      <c r="Q293" s="150">
        <v>0</v>
      </c>
      <c r="R293" s="150">
        <f t="shared" si="72"/>
        <v>0</v>
      </c>
      <c r="S293" s="150">
        <v>0</v>
      </c>
      <c r="T293" s="151">
        <f t="shared" si="73"/>
        <v>0</v>
      </c>
      <c r="AR293" s="152" t="s">
        <v>178</v>
      </c>
      <c r="AT293" s="152" t="s">
        <v>150</v>
      </c>
      <c r="AU293" s="152" t="s">
        <v>95</v>
      </c>
      <c r="AY293" s="13" t="s">
        <v>148</v>
      </c>
      <c r="BE293" s="153">
        <f t="shared" si="74"/>
        <v>0</v>
      </c>
      <c r="BF293" s="153">
        <f t="shared" si="75"/>
        <v>0</v>
      </c>
      <c r="BG293" s="153">
        <f t="shared" si="76"/>
        <v>0</v>
      </c>
      <c r="BH293" s="153">
        <f t="shared" si="77"/>
        <v>0</v>
      </c>
      <c r="BI293" s="153">
        <f t="shared" si="78"/>
        <v>0</v>
      </c>
      <c r="BJ293" s="13" t="s">
        <v>95</v>
      </c>
      <c r="BK293" s="153">
        <f t="shared" si="79"/>
        <v>0</v>
      </c>
      <c r="BL293" s="13" t="s">
        <v>178</v>
      </c>
      <c r="BM293" s="152" t="s">
        <v>658</v>
      </c>
    </row>
    <row r="294" spans="2:65" s="1" customFormat="1" ht="24.15" customHeight="1">
      <c r="B294" s="139"/>
      <c r="C294" s="140" t="s">
        <v>659</v>
      </c>
      <c r="D294" s="140" t="s">
        <v>150</v>
      </c>
      <c r="E294" s="141" t="s">
        <v>660</v>
      </c>
      <c r="F294" s="142" t="s">
        <v>661</v>
      </c>
      <c r="G294" s="143" t="s">
        <v>153</v>
      </c>
      <c r="H294" s="144">
        <v>1025</v>
      </c>
      <c r="I294" s="145"/>
      <c r="J294" s="146">
        <f t="shared" si="70"/>
        <v>0</v>
      </c>
      <c r="K294" s="147"/>
      <c r="L294" s="28"/>
      <c r="M294" s="148" t="s">
        <v>1</v>
      </c>
      <c r="N294" s="149" t="s">
        <v>39</v>
      </c>
      <c r="P294" s="150">
        <f t="shared" si="71"/>
        <v>0</v>
      </c>
      <c r="Q294" s="150">
        <v>0</v>
      </c>
      <c r="R294" s="150">
        <f t="shared" si="72"/>
        <v>0</v>
      </c>
      <c r="S294" s="150">
        <v>0</v>
      </c>
      <c r="T294" s="151">
        <f t="shared" si="73"/>
        <v>0</v>
      </c>
      <c r="AR294" s="152" t="s">
        <v>178</v>
      </c>
      <c r="AT294" s="152" t="s">
        <v>150</v>
      </c>
      <c r="AU294" s="152" t="s">
        <v>95</v>
      </c>
      <c r="AY294" s="13" t="s">
        <v>148</v>
      </c>
      <c r="BE294" s="153">
        <f t="shared" si="74"/>
        <v>0</v>
      </c>
      <c r="BF294" s="153">
        <f t="shared" si="75"/>
        <v>0</v>
      </c>
      <c r="BG294" s="153">
        <f t="shared" si="76"/>
        <v>0</v>
      </c>
      <c r="BH294" s="153">
        <f t="shared" si="77"/>
        <v>0</v>
      </c>
      <c r="BI294" s="153">
        <f t="shared" si="78"/>
        <v>0</v>
      </c>
      <c r="BJ294" s="13" t="s">
        <v>95</v>
      </c>
      <c r="BK294" s="153">
        <f t="shared" si="79"/>
        <v>0</v>
      </c>
      <c r="BL294" s="13" t="s">
        <v>178</v>
      </c>
      <c r="BM294" s="152" t="s">
        <v>662</v>
      </c>
    </row>
    <row r="295" spans="2:65" s="1" customFormat="1" ht="24.15" customHeight="1">
      <c r="B295" s="139"/>
      <c r="C295" s="140" t="s">
        <v>389</v>
      </c>
      <c r="D295" s="140" t="s">
        <v>150</v>
      </c>
      <c r="E295" s="141" t="s">
        <v>663</v>
      </c>
      <c r="F295" s="142" t="s">
        <v>664</v>
      </c>
      <c r="G295" s="143" t="s">
        <v>153</v>
      </c>
      <c r="H295" s="144">
        <v>24.15</v>
      </c>
      <c r="I295" s="145"/>
      <c r="J295" s="146">
        <f t="shared" si="70"/>
        <v>0</v>
      </c>
      <c r="K295" s="147"/>
      <c r="L295" s="28"/>
      <c r="M295" s="148" t="s">
        <v>1</v>
      </c>
      <c r="N295" s="149" t="s">
        <v>39</v>
      </c>
      <c r="P295" s="150">
        <f t="shared" si="71"/>
        <v>0</v>
      </c>
      <c r="Q295" s="150">
        <v>0</v>
      </c>
      <c r="R295" s="150">
        <f t="shared" si="72"/>
        <v>0</v>
      </c>
      <c r="S295" s="150">
        <v>0</v>
      </c>
      <c r="T295" s="151">
        <f t="shared" si="73"/>
        <v>0</v>
      </c>
      <c r="AR295" s="152" t="s">
        <v>178</v>
      </c>
      <c r="AT295" s="152" t="s">
        <v>150</v>
      </c>
      <c r="AU295" s="152" t="s">
        <v>95</v>
      </c>
      <c r="AY295" s="13" t="s">
        <v>148</v>
      </c>
      <c r="BE295" s="153">
        <f t="shared" si="74"/>
        <v>0</v>
      </c>
      <c r="BF295" s="153">
        <f t="shared" si="75"/>
        <v>0</v>
      </c>
      <c r="BG295" s="153">
        <f t="shared" si="76"/>
        <v>0</v>
      </c>
      <c r="BH295" s="153">
        <f t="shared" si="77"/>
        <v>0</v>
      </c>
      <c r="BI295" s="153">
        <f t="shared" si="78"/>
        <v>0</v>
      </c>
      <c r="BJ295" s="13" t="s">
        <v>95</v>
      </c>
      <c r="BK295" s="153">
        <f t="shared" si="79"/>
        <v>0</v>
      </c>
      <c r="BL295" s="13" t="s">
        <v>178</v>
      </c>
      <c r="BM295" s="152" t="s">
        <v>665</v>
      </c>
    </row>
    <row r="296" spans="2:65" s="1" customFormat="1" ht="21.75" customHeight="1">
      <c r="B296" s="139"/>
      <c r="C296" s="140" t="s">
        <v>666</v>
      </c>
      <c r="D296" s="140" t="s">
        <v>150</v>
      </c>
      <c r="E296" s="141" t="s">
        <v>667</v>
      </c>
      <c r="F296" s="142" t="s">
        <v>668</v>
      </c>
      <c r="G296" s="143" t="s">
        <v>153</v>
      </c>
      <c r="H296" s="144">
        <v>24.15</v>
      </c>
      <c r="I296" s="145"/>
      <c r="J296" s="146">
        <f t="shared" si="70"/>
        <v>0</v>
      </c>
      <c r="K296" s="147"/>
      <c r="L296" s="28"/>
      <c r="M296" s="148" t="s">
        <v>1</v>
      </c>
      <c r="N296" s="149" t="s">
        <v>39</v>
      </c>
      <c r="P296" s="150">
        <f t="shared" si="71"/>
        <v>0</v>
      </c>
      <c r="Q296" s="150">
        <v>0</v>
      </c>
      <c r="R296" s="150">
        <f t="shared" si="72"/>
        <v>0</v>
      </c>
      <c r="S296" s="150">
        <v>0</v>
      </c>
      <c r="T296" s="151">
        <f t="shared" si="73"/>
        <v>0</v>
      </c>
      <c r="AR296" s="152" t="s">
        <v>178</v>
      </c>
      <c r="AT296" s="152" t="s">
        <v>150</v>
      </c>
      <c r="AU296" s="152" t="s">
        <v>95</v>
      </c>
      <c r="AY296" s="13" t="s">
        <v>148</v>
      </c>
      <c r="BE296" s="153">
        <f t="shared" si="74"/>
        <v>0</v>
      </c>
      <c r="BF296" s="153">
        <f t="shared" si="75"/>
        <v>0</v>
      </c>
      <c r="BG296" s="153">
        <f t="shared" si="76"/>
        <v>0</v>
      </c>
      <c r="BH296" s="153">
        <f t="shared" si="77"/>
        <v>0</v>
      </c>
      <c r="BI296" s="153">
        <f t="shared" si="78"/>
        <v>0</v>
      </c>
      <c r="BJ296" s="13" t="s">
        <v>95</v>
      </c>
      <c r="BK296" s="153">
        <f t="shared" si="79"/>
        <v>0</v>
      </c>
      <c r="BL296" s="13" t="s">
        <v>178</v>
      </c>
      <c r="BM296" s="152" t="s">
        <v>669</v>
      </c>
    </row>
    <row r="297" spans="2:65" s="1" customFormat="1" ht="24.15" customHeight="1">
      <c r="B297" s="139"/>
      <c r="C297" s="140" t="s">
        <v>393</v>
      </c>
      <c r="D297" s="140" t="s">
        <v>150</v>
      </c>
      <c r="E297" s="141" t="s">
        <v>670</v>
      </c>
      <c r="F297" s="142" t="s">
        <v>671</v>
      </c>
      <c r="G297" s="143" t="s">
        <v>153</v>
      </c>
      <c r="H297" s="144">
        <v>24.48</v>
      </c>
      <c r="I297" s="145"/>
      <c r="J297" s="146">
        <f t="shared" si="70"/>
        <v>0</v>
      </c>
      <c r="K297" s="147"/>
      <c r="L297" s="28"/>
      <c r="M297" s="148" t="s">
        <v>1</v>
      </c>
      <c r="N297" s="149" t="s">
        <v>39</v>
      </c>
      <c r="P297" s="150">
        <f t="shared" si="71"/>
        <v>0</v>
      </c>
      <c r="Q297" s="150">
        <v>0</v>
      </c>
      <c r="R297" s="150">
        <f t="shared" si="72"/>
        <v>0</v>
      </c>
      <c r="S297" s="150">
        <v>0</v>
      </c>
      <c r="T297" s="151">
        <f t="shared" si="73"/>
        <v>0</v>
      </c>
      <c r="AR297" s="152" t="s">
        <v>178</v>
      </c>
      <c r="AT297" s="152" t="s">
        <v>150</v>
      </c>
      <c r="AU297" s="152" t="s">
        <v>95</v>
      </c>
      <c r="AY297" s="13" t="s">
        <v>148</v>
      </c>
      <c r="BE297" s="153">
        <f t="shared" si="74"/>
        <v>0</v>
      </c>
      <c r="BF297" s="153">
        <f t="shared" si="75"/>
        <v>0</v>
      </c>
      <c r="BG297" s="153">
        <f t="shared" si="76"/>
        <v>0</v>
      </c>
      <c r="BH297" s="153">
        <f t="shared" si="77"/>
        <v>0</v>
      </c>
      <c r="BI297" s="153">
        <f t="shared" si="78"/>
        <v>0</v>
      </c>
      <c r="BJ297" s="13" t="s">
        <v>95</v>
      </c>
      <c r="BK297" s="153">
        <f t="shared" si="79"/>
        <v>0</v>
      </c>
      <c r="BL297" s="13" t="s">
        <v>178</v>
      </c>
      <c r="BM297" s="152" t="s">
        <v>672</v>
      </c>
    </row>
    <row r="298" spans="2:65" s="1" customFormat="1" ht="37.799999999999997" customHeight="1">
      <c r="B298" s="139"/>
      <c r="C298" s="140" t="s">
        <v>673</v>
      </c>
      <c r="D298" s="140" t="s">
        <v>150</v>
      </c>
      <c r="E298" s="141" t="s">
        <v>674</v>
      </c>
      <c r="F298" s="142" t="s">
        <v>675</v>
      </c>
      <c r="G298" s="143" t="s">
        <v>153</v>
      </c>
      <c r="H298" s="144">
        <v>412.89</v>
      </c>
      <c r="I298" s="145"/>
      <c r="J298" s="146">
        <f t="shared" si="70"/>
        <v>0</v>
      </c>
      <c r="K298" s="147"/>
      <c r="L298" s="28"/>
      <c r="M298" s="148" t="s">
        <v>1</v>
      </c>
      <c r="N298" s="149" t="s">
        <v>39</v>
      </c>
      <c r="P298" s="150">
        <f t="shared" si="71"/>
        <v>0</v>
      </c>
      <c r="Q298" s="150">
        <v>0</v>
      </c>
      <c r="R298" s="150">
        <f t="shared" si="72"/>
        <v>0</v>
      </c>
      <c r="S298" s="150">
        <v>0</v>
      </c>
      <c r="T298" s="151">
        <f t="shared" si="73"/>
        <v>0</v>
      </c>
      <c r="AR298" s="152" t="s">
        <v>178</v>
      </c>
      <c r="AT298" s="152" t="s">
        <v>150</v>
      </c>
      <c r="AU298" s="152" t="s">
        <v>95</v>
      </c>
      <c r="AY298" s="13" t="s">
        <v>148</v>
      </c>
      <c r="BE298" s="153">
        <f t="shared" si="74"/>
        <v>0</v>
      </c>
      <c r="BF298" s="153">
        <f t="shared" si="75"/>
        <v>0</v>
      </c>
      <c r="BG298" s="153">
        <f t="shared" si="76"/>
        <v>0</v>
      </c>
      <c r="BH298" s="153">
        <f t="shared" si="77"/>
        <v>0</v>
      </c>
      <c r="BI298" s="153">
        <f t="shared" si="78"/>
        <v>0</v>
      </c>
      <c r="BJ298" s="13" t="s">
        <v>95</v>
      </c>
      <c r="BK298" s="153">
        <f t="shared" si="79"/>
        <v>0</v>
      </c>
      <c r="BL298" s="13" t="s">
        <v>178</v>
      </c>
      <c r="BM298" s="152" t="s">
        <v>676</v>
      </c>
    </row>
    <row r="299" spans="2:65" s="11" customFormat="1" ht="22.8" customHeight="1">
      <c r="B299" s="127"/>
      <c r="D299" s="128" t="s">
        <v>72</v>
      </c>
      <c r="E299" s="137" t="s">
        <v>677</v>
      </c>
      <c r="F299" s="137" t="s">
        <v>678</v>
      </c>
      <c r="I299" s="130"/>
      <c r="J299" s="138">
        <f>BK299</f>
        <v>0</v>
      </c>
      <c r="L299" s="127"/>
      <c r="M299" s="132"/>
      <c r="P299" s="133">
        <f>SUM(P300:P301)</f>
        <v>0</v>
      </c>
      <c r="R299" s="133">
        <f>SUM(R300:R301)</f>
        <v>0</v>
      </c>
      <c r="T299" s="134">
        <f>SUM(T300:T301)</f>
        <v>0</v>
      </c>
      <c r="AR299" s="128" t="s">
        <v>95</v>
      </c>
      <c r="AT299" s="135" t="s">
        <v>72</v>
      </c>
      <c r="AU299" s="135" t="s">
        <v>81</v>
      </c>
      <c r="AY299" s="128" t="s">
        <v>148</v>
      </c>
      <c r="BK299" s="136">
        <f>SUM(BK300:BK301)</f>
        <v>0</v>
      </c>
    </row>
    <row r="300" spans="2:65" s="1" customFormat="1" ht="24.15" customHeight="1">
      <c r="B300" s="139"/>
      <c r="C300" s="140" t="s">
        <v>396</v>
      </c>
      <c r="D300" s="140" t="s">
        <v>150</v>
      </c>
      <c r="E300" s="141" t="s">
        <v>679</v>
      </c>
      <c r="F300" s="142" t="s">
        <v>680</v>
      </c>
      <c r="G300" s="143" t="s">
        <v>153</v>
      </c>
      <c r="H300" s="144">
        <v>98</v>
      </c>
      <c r="I300" s="145"/>
      <c r="J300" s="146">
        <f>ROUND(I300*H300,2)</f>
        <v>0</v>
      </c>
      <c r="K300" s="147"/>
      <c r="L300" s="28"/>
      <c r="M300" s="148" t="s">
        <v>1</v>
      </c>
      <c r="N300" s="149" t="s">
        <v>39</v>
      </c>
      <c r="P300" s="150">
        <f>O300*H300</f>
        <v>0</v>
      </c>
      <c r="Q300" s="150">
        <v>0</v>
      </c>
      <c r="R300" s="150">
        <f>Q300*H300</f>
        <v>0</v>
      </c>
      <c r="S300" s="150">
        <v>0</v>
      </c>
      <c r="T300" s="151">
        <f>S300*H300</f>
        <v>0</v>
      </c>
      <c r="AR300" s="152" t="s">
        <v>178</v>
      </c>
      <c r="AT300" s="152" t="s">
        <v>150</v>
      </c>
      <c r="AU300" s="152" t="s">
        <v>95</v>
      </c>
      <c r="AY300" s="13" t="s">
        <v>148</v>
      </c>
      <c r="BE300" s="153">
        <f>IF(N300="základná",J300,0)</f>
        <v>0</v>
      </c>
      <c r="BF300" s="153">
        <f>IF(N300="znížená",J300,0)</f>
        <v>0</v>
      </c>
      <c r="BG300" s="153">
        <f>IF(N300="zákl. prenesená",J300,0)</f>
        <v>0</v>
      </c>
      <c r="BH300" s="153">
        <f>IF(N300="zníž. prenesená",J300,0)</f>
        <v>0</v>
      </c>
      <c r="BI300" s="153">
        <f>IF(N300="nulová",J300,0)</f>
        <v>0</v>
      </c>
      <c r="BJ300" s="13" t="s">
        <v>95</v>
      </c>
      <c r="BK300" s="153">
        <f>ROUND(I300*H300,2)</f>
        <v>0</v>
      </c>
      <c r="BL300" s="13" t="s">
        <v>178</v>
      </c>
      <c r="BM300" s="152" t="s">
        <v>681</v>
      </c>
    </row>
    <row r="301" spans="2:65" s="1" customFormat="1" ht="37.799999999999997" customHeight="1">
      <c r="B301" s="139"/>
      <c r="C301" s="140" t="s">
        <v>682</v>
      </c>
      <c r="D301" s="140" t="s">
        <v>150</v>
      </c>
      <c r="E301" s="141" t="s">
        <v>683</v>
      </c>
      <c r="F301" s="142" t="s">
        <v>684</v>
      </c>
      <c r="G301" s="143" t="s">
        <v>153</v>
      </c>
      <c r="H301" s="144">
        <v>125.45</v>
      </c>
      <c r="I301" s="145"/>
      <c r="J301" s="146">
        <f>ROUND(I301*H301,2)</f>
        <v>0</v>
      </c>
      <c r="K301" s="147"/>
      <c r="L301" s="28"/>
      <c r="M301" s="148" t="s">
        <v>1</v>
      </c>
      <c r="N301" s="149" t="s">
        <v>39</v>
      </c>
      <c r="P301" s="150">
        <f>O301*H301</f>
        <v>0</v>
      </c>
      <c r="Q301" s="150">
        <v>0</v>
      </c>
      <c r="R301" s="150">
        <f>Q301*H301</f>
        <v>0</v>
      </c>
      <c r="S301" s="150">
        <v>0</v>
      </c>
      <c r="T301" s="151">
        <f>S301*H301</f>
        <v>0</v>
      </c>
      <c r="AR301" s="152" t="s">
        <v>178</v>
      </c>
      <c r="AT301" s="152" t="s">
        <v>150</v>
      </c>
      <c r="AU301" s="152" t="s">
        <v>95</v>
      </c>
      <c r="AY301" s="13" t="s">
        <v>148</v>
      </c>
      <c r="BE301" s="153">
        <f>IF(N301="základná",J301,0)</f>
        <v>0</v>
      </c>
      <c r="BF301" s="153">
        <f>IF(N301="znížená",J301,0)</f>
        <v>0</v>
      </c>
      <c r="BG301" s="153">
        <f>IF(N301="zákl. prenesená",J301,0)</f>
        <v>0</v>
      </c>
      <c r="BH301" s="153">
        <f>IF(N301="zníž. prenesená",J301,0)</f>
        <v>0</v>
      </c>
      <c r="BI301" s="153">
        <f>IF(N301="nulová",J301,0)</f>
        <v>0</v>
      </c>
      <c r="BJ301" s="13" t="s">
        <v>95</v>
      </c>
      <c r="BK301" s="153">
        <f>ROUND(I301*H301,2)</f>
        <v>0</v>
      </c>
      <c r="BL301" s="13" t="s">
        <v>178</v>
      </c>
      <c r="BM301" s="152" t="s">
        <v>685</v>
      </c>
    </row>
    <row r="302" spans="2:65" s="11" customFormat="1" ht="25.95" customHeight="1">
      <c r="B302" s="127"/>
      <c r="D302" s="128" t="s">
        <v>72</v>
      </c>
      <c r="E302" s="129" t="s">
        <v>191</v>
      </c>
      <c r="F302" s="129" t="s">
        <v>686</v>
      </c>
      <c r="I302" s="130"/>
      <c r="J302" s="131">
        <f>BK302</f>
        <v>0</v>
      </c>
      <c r="L302" s="127"/>
      <c r="M302" s="132"/>
      <c r="P302" s="133">
        <f>P303+P344+P357</f>
        <v>0</v>
      </c>
      <c r="R302" s="133">
        <f>R303+R344+R357</f>
        <v>0</v>
      </c>
      <c r="T302" s="134">
        <f>T303+T344+T357</f>
        <v>0</v>
      </c>
      <c r="AR302" s="128" t="s">
        <v>157</v>
      </c>
      <c r="AT302" s="135" t="s">
        <v>72</v>
      </c>
      <c r="AU302" s="135" t="s">
        <v>73</v>
      </c>
      <c r="AY302" s="128" t="s">
        <v>148</v>
      </c>
      <c r="BK302" s="136">
        <f>BK303+BK344+BK357</f>
        <v>0</v>
      </c>
    </row>
    <row r="303" spans="2:65" s="11" customFormat="1" ht="22.8" customHeight="1">
      <c r="B303" s="127"/>
      <c r="D303" s="128" t="s">
        <v>72</v>
      </c>
      <c r="E303" s="137" t="s">
        <v>687</v>
      </c>
      <c r="F303" s="137" t="s">
        <v>688</v>
      </c>
      <c r="I303" s="130"/>
      <c r="J303" s="138">
        <f>BK303</f>
        <v>0</v>
      </c>
      <c r="L303" s="127"/>
      <c r="M303" s="132"/>
      <c r="P303" s="133">
        <f>SUM(P304:P343)</f>
        <v>0</v>
      </c>
      <c r="R303" s="133">
        <f>SUM(R304:R343)</f>
        <v>0</v>
      </c>
      <c r="T303" s="134">
        <f>SUM(T304:T343)</f>
        <v>0</v>
      </c>
      <c r="AR303" s="128" t="s">
        <v>157</v>
      </c>
      <c r="AT303" s="135" t="s">
        <v>72</v>
      </c>
      <c r="AU303" s="135" t="s">
        <v>81</v>
      </c>
      <c r="AY303" s="128" t="s">
        <v>148</v>
      </c>
      <c r="BK303" s="136">
        <f>SUM(BK304:BK343)</f>
        <v>0</v>
      </c>
    </row>
    <row r="304" spans="2:65" s="1" customFormat="1" ht="24.15" customHeight="1">
      <c r="B304" s="139"/>
      <c r="C304" s="140" t="s">
        <v>400</v>
      </c>
      <c r="D304" s="140" t="s">
        <v>150</v>
      </c>
      <c r="E304" s="141" t="s">
        <v>689</v>
      </c>
      <c r="F304" s="142" t="s">
        <v>690</v>
      </c>
      <c r="G304" s="143" t="s">
        <v>199</v>
      </c>
      <c r="H304" s="144">
        <v>72</v>
      </c>
      <c r="I304" s="145"/>
      <c r="J304" s="146">
        <f t="shared" ref="J304:J343" si="80">ROUND(I304*H304,2)</f>
        <v>0</v>
      </c>
      <c r="K304" s="147"/>
      <c r="L304" s="28"/>
      <c r="M304" s="148" t="s">
        <v>1</v>
      </c>
      <c r="N304" s="149" t="s">
        <v>39</v>
      </c>
      <c r="P304" s="150">
        <f t="shared" ref="P304:P343" si="81">O304*H304</f>
        <v>0</v>
      </c>
      <c r="Q304" s="150">
        <v>0</v>
      </c>
      <c r="R304" s="150">
        <f t="shared" ref="R304:R343" si="82">Q304*H304</f>
        <v>0</v>
      </c>
      <c r="S304" s="150">
        <v>0</v>
      </c>
      <c r="T304" s="151">
        <f t="shared" ref="T304:T343" si="83">S304*H304</f>
        <v>0</v>
      </c>
      <c r="AR304" s="152" t="s">
        <v>268</v>
      </c>
      <c r="AT304" s="152" t="s">
        <v>150</v>
      </c>
      <c r="AU304" s="152" t="s">
        <v>95</v>
      </c>
      <c r="AY304" s="13" t="s">
        <v>148</v>
      </c>
      <c r="BE304" s="153">
        <f t="shared" ref="BE304:BE343" si="84">IF(N304="základná",J304,0)</f>
        <v>0</v>
      </c>
      <c r="BF304" s="153">
        <f t="shared" ref="BF304:BF343" si="85">IF(N304="znížená",J304,0)</f>
        <v>0</v>
      </c>
      <c r="BG304" s="153">
        <f t="shared" ref="BG304:BG343" si="86">IF(N304="zákl. prenesená",J304,0)</f>
        <v>0</v>
      </c>
      <c r="BH304" s="153">
        <f t="shared" ref="BH304:BH343" si="87">IF(N304="zníž. prenesená",J304,0)</f>
        <v>0</v>
      </c>
      <c r="BI304" s="153">
        <f t="shared" ref="BI304:BI343" si="88">IF(N304="nulová",J304,0)</f>
        <v>0</v>
      </c>
      <c r="BJ304" s="13" t="s">
        <v>95</v>
      </c>
      <c r="BK304" s="153">
        <f t="shared" ref="BK304:BK343" si="89">ROUND(I304*H304,2)</f>
        <v>0</v>
      </c>
      <c r="BL304" s="13" t="s">
        <v>268</v>
      </c>
      <c r="BM304" s="152" t="s">
        <v>691</v>
      </c>
    </row>
    <row r="305" spans="2:65" s="1" customFormat="1" ht="16.5" customHeight="1">
      <c r="B305" s="139"/>
      <c r="C305" s="154" t="s">
        <v>692</v>
      </c>
      <c r="D305" s="154" t="s">
        <v>191</v>
      </c>
      <c r="E305" s="155" t="s">
        <v>693</v>
      </c>
      <c r="F305" s="156" t="s">
        <v>694</v>
      </c>
      <c r="G305" s="157" t="s">
        <v>434</v>
      </c>
      <c r="H305" s="158">
        <v>1.44</v>
      </c>
      <c r="I305" s="159"/>
      <c r="J305" s="160">
        <f t="shared" si="80"/>
        <v>0</v>
      </c>
      <c r="K305" s="161"/>
      <c r="L305" s="162"/>
      <c r="M305" s="163" t="s">
        <v>1</v>
      </c>
      <c r="N305" s="164" t="s">
        <v>39</v>
      </c>
      <c r="P305" s="150">
        <f t="shared" si="81"/>
        <v>0</v>
      </c>
      <c r="Q305" s="150">
        <v>0</v>
      </c>
      <c r="R305" s="150">
        <f t="shared" si="82"/>
        <v>0</v>
      </c>
      <c r="S305" s="150">
        <v>0</v>
      </c>
      <c r="T305" s="151">
        <f t="shared" si="83"/>
        <v>0</v>
      </c>
      <c r="AR305" s="152" t="s">
        <v>651</v>
      </c>
      <c r="AT305" s="152" t="s">
        <v>191</v>
      </c>
      <c r="AU305" s="152" t="s">
        <v>95</v>
      </c>
      <c r="AY305" s="13" t="s">
        <v>148</v>
      </c>
      <c r="BE305" s="153">
        <f t="shared" si="84"/>
        <v>0</v>
      </c>
      <c r="BF305" s="153">
        <f t="shared" si="85"/>
        <v>0</v>
      </c>
      <c r="BG305" s="153">
        <f t="shared" si="86"/>
        <v>0</v>
      </c>
      <c r="BH305" s="153">
        <f t="shared" si="87"/>
        <v>0</v>
      </c>
      <c r="BI305" s="153">
        <f t="shared" si="88"/>
        <v>0</v>
      </c>
      <c r="BJ305" s="13" t="s">
        <v>95</v>
      </c>
      <c r="BK305" s="153">
        <f t="shared" si="89"/>
        <v>0</v>
      </c>
      <c r="BL305" s="13" t="s">
        <v>268</v>
      </c>
      <c r="BM305" s="152" t="s">
        <v>695</v>
      </c>
    </row>
    <row r="306" spans="2:65" s="1" customFormat="1" ht="21.75" customHeight="1">
      <c r="B306" s="139"/>
      <c r="C306" s="154" t="s">
        <v>403</v>
      </c>
      <c r="D306" s="154" t="s">
        <v>191</v>
      </c>
      <c r="E306" s="155" t="s">
        <v>696</v>
      </c>
      <c r="F306" s="156" t="s">
        <v>697</v>
      </c>
      <c r="G306" s="157" t="s">
        <v>434</v>
      </c>
      <c r="H306" s="158">
        <v>0.36</v>
      </c>
      <c r="I306" s="159"/>
      <c r="J306" s="160">
        <f t="shared" si="80"/>
        <v>0</v>
      </c>
      <c r="K306" s="161"/>
      <c r="L306" s="162"/>
      <c r="M306" s="163" t="s">
        <v>1</v>
      </c>
      <c r="N306" s="164" t="s">
        <v>39</v>
      </c>
      <c r="P306" s="150">
        <f t="shared" si="81"/>
        <v>0</v>
      </c>
      <c r="Q306" s="150">
        <v>0</v>
      </c>
      <c r="R306" s="150">
        <f t="shared" si="82"/>
        <v>0</v>
      </c>
      <c r="S306" s="150">
        <v>0</v>
      </c>
      <c r="T306" s="151">
        <f t="shared" si="83"/>
        <v>0</v>
      </c>
      <c r="AR306" s="152" t="s">
        <v>651</v>
      </c>
      <c r="AT306" s="152" t="s">
        <v>191</v>
      </c>
      <c r="AU306" s="152" t="s">
        <v>95</v>
      </c>
      <c r="AY306" s="13" t="s">
        <v>148</v>
      </c>
      <c r="BE306" s="153">
        <f t="shared" si="84"/>
        <v>0</v>
      </c>
      <c r="BF306" s="153">
        <f t="shared" si="85"/>
        <v>0</v>
      </c>
      <c r="BG306" s="153">
        <f t="shared" si="86"/>
        <v>0</v>
      </c>
      <c r="BH306" s="153">
        <f t="shared" si="87"/>
        <v>0</v>
      </c>
      <c r="BI306" s="153">
        <f t="shared" si="88"/>
        <v>0</v>
      </c>
      <c r="BJ306" s="13" t="s">
        <v>95</v>
      </c>
      <c r="BK306" s="153">
        <f t="shared" si="89"/>
        <v>0</v>
      </c>
      <c r="BL306" s="13" t="s">
        <v>268</v>
      </c>
      <c r="BM306" s="152" t="s">
        <v>698</v>
      </c>
    </row>
    <row r="307" spans="2:65" s="1" customFormat="1" ht="24.15" customHeight="1">
      <c r="B307" s="139"/>
      <c r="C307" s="140" t="s">
        <v>699</v>
      </c>
      <c r="D307" s="140" t="s">
        <v>150</v>
      </c>
      <c r="E307" s="141" t="s">
        <v>700</v>
      </c>
      <c r="F307" s="142" t="s">
        <v>701</v>
      </c>
      <c r="G307" s="143" t="s">
        <v>199</v>
      </c>
      <c r="H307" s="144">
        <v>72</v>
      </c>
      <c r="I307" s="145"/>
      <c r="J307" s="146">
        <f t="shared" si="80"/>
        <v>0</v>
      </c>
      <c r="K307" s="147"/>
      <c r="L307" s="28"/>
      <c r="M307" s="148" t="s">
        <v>1</v>
      </c>
      <c r="N307" s="149" t="s">
        <v>39</v>
      </c>
      <c r="P307" s="150">
        <f t="shared" si="81"/>
        <v>0</v>
      </c>
      <c r="Q307" s="150">
        <v>0</v>
      </c>
      <c r="R307" s="150">
        <f t="shared" si="82"/>
        <v>0</v>
      </c>
      <c r="S307" s="150">
        <v>0</v>
      </c>
      <c r="T307" s="151">
        <f t="shared" si="83"/>
        <v>0</v>
      </c>
      <c r="AR307" s="152" t="s">
        <v>268</v>
      </c>
      <c r="AT307" s="152" t="s">
        <v>150</v>
      </c>
      <c r="AU307" s="152" t="s">
        <v>95</v>
      </c>
      <c r="AY307" s="13" t="s">
        <v>148</v>
      </c>
      <c r="BE307" s="153">
        <f t="shared" si="84"/>
        <v>0</v>
      </c>
      <c r="BF307" s="153">
        <f t="shared" si="85"/>
        <v>0</v>
      </c>
      <c r="BG307" s="153">
        <f t="shared" si="86"/>
        <v>0</v>
      </c>
      <c r="BH307" s="153">
        <f t="shared" si="87"/>
        <v>0</v>
      </c>
      <c r="BI307" s="153">
        <f t="shared" si="88"/>
        <v>0</v>
      </c>
      <c r="BJ307" s="13" t="s">
        <v>95</v>
      </c>
      <c r="BK307" s="153">
        <f t="shared" si="89"/>
        <v>0</v>
      </c>
      <c r="BL307" s="13" t="s">
        <v>268</v>
      </c>
      <c r="BM307" s="152" t="s">
        <v>702</v>
      </c>
    </row>
    <row r="308" spans="2:65" s="1" customFormat="1" ht="16.5" customHeight="1">
      <c r="B308" s="139"/>
      <c r="C308" s="154" t="s">
        <v>407</v>
      </c>
      <c r="D308" s="154" t="s">
        <v>191</v>
      </c>
      <c r="E308" s="155" t="s">
        <v>703</v>
      </c>
      <c r="F308" s="156" t="s">
        <v>704</v>
      </c>
      <c r="G308" s="157" t="s">
        <v>434</v>
      </c>
      <c r="H308" s="158">
        <v>45</v>
      </c>
      <c r="I308" s="159"/>
      <c r="J308" s="160">
        <f t="shared" si="80"/>
        <v>0</v>
      </c>
      <c r="K308" s="161"/>
      <c r="L308" s="162"/>
      <c r="M308" s="163" t="s">
        <v>1</v>
      </c>
      <c r="N308" s="164" t="s">
        <v>39</v>
      </c>
      <c r="P308" s="150">
        <f t="shared" si="81"/>
        <v>0</v>
      </c>
      <c r="Q308" s="150">
        <v>0</v>
      </c>
      <c r="R308" s="150">
        <f t="shared" si="82"/>
        <v>0</v>
      </c>
      <c r="S308" s="150">
        <v>0</v>
      </c>
      <c r="T308" s="151">
        <f t="shared" si="83"/>
        <v>0</v>
      </c>
      <c r="AR308" s="152" t="s">
        <v>651</v>
      </c>
      <c r="AT308" s="152" t="s">
        <v>191</v>
      </c>
      <c r="AU308" s="152" t="s">
        <v>95</v>
      </c>
      <c r="AY308" s="13" t="s">
        <v>148</v>
      </c>
      <c r="BE308" s="153">
        <f t="shared" si="84"/>
        <v>0</v>
      </c>
      <c r="BF308" s="153">
        <f t="shared" si="85"/>
        <v>0</v>
      </c>
      <c r="BG308" s="153">
        <f t="shared" si="86"/>
        <v>0</v>
      </c>
      <c r="BH308" s="153">
        <f t="shared" si="87"/>
        <v>0</v>
      </c>
      <c r="BI308" s="153">
        <f t="shared" si="88"/>
        <v>0</v>
      </c>
      <c r="BJ308" s="13" t="s">
        <v>95</v>
      </c>
      <c r="BK308" s="153">
        <f t="shared" si="89"/>
        <v>0</v>
      </c>
      <c r="BL308" s="13" t="s">
        <v>268</v>
      </c>
      <c r="BM308" s="152" t="s">
        <v>705</v>
      </c>
    </row>
    <row r="309" spans="2:65" s="1" customFormat="1" ht="16.5" customHeight="1">
      <c r="B309" s="139"/>
      <c r="C309" s="140" t="s">
        <v>706</v>
      </c>
      <c r="D309" s="140" t="s">
        <v>150</v>
      </c>
      <c r="E309" s="141" t="s">
        <v>707</v>
      </c>
      <c r="F309" s="142" t="s">
        <v>708</v>
      </c>
      <c r="G309" s="143" t="s">
        <v>226</v>
      </c>
      <c r="H309" s="144">
        <v>12</v>
      </c>
      <c r="I309" s="145"/>
      <c r="J309" s="146">
        <f t="shared" si="80"/>
        <v>0</v>
      </c>
      <c r="K309" s="147"/>
      <c r="L309" s="28"/>
      <c r="M309" s="148" t="s">
        <v>1</v>
      </c>
      <c r="N309" s="149" t="s">
        <v>39</v>
      </c>
      <c r="P309" s="150">
        <f t="shared" si="81"/>
        <v>0</v>
      </c>
      <c r="Q309" s="150">
        <v>0</v>
      </c>
      <c r="R309" s="150">
        <f t="shared" si="82"/>
        <v>0</v>
      </c>
      <c r="S309" s="150">
        <v>0</v>
      </c>
      <c r="T309" s="151">
        <f t="shared" si="83"/>
        <v>0</v>
      </c>
      <c r="AR309" s="152" t="s">
        <v>268</v>
      </c>
      <c r="AT309" s="152" t="s">
        <v>150</v>
      </c>
      <c r="AU309" s="152" t="s">
        <v>95</v>
      </c>
      <c r="AY309" s="13" t="s">
        <v>148</v>
      </c>
      <c r="BE309" s="153">
        <f t="shared" si="84"/>
        <v>0</v>
      </c>
      <c r="BF309" s="153">
        <f t="shared" si="85"/>
        <v>0</v>
      </c>
      <c r="BG309" s="153">
        <f t="shared" si="86"/>
        <v>0</v>
      </c>
      <c r="BH309" s="153">
        <f t="shared" si="87"/>
        <v>0</v>
      </c>
      <c r="BI309" s="153">
        <f t="shared" si="88"/>
        <v>0</v>
      </c>
      <c r="BJ309" s="13" t="s">
        <v>95</v>
      </c>
      <c r="BK309" s="153">
        <f t="shared" si="89"/>
        <v>0</v>
      </c>
      <c r="BL309" s="13" t="s">
        <v>268</v>
      </c>
      <c r="BM309" s="152" t="s">
        <v>709</v>
      </c>
    </row>
    <row r="310" spans="2:65" s="1" customFormat="1" ht="24.15" customHeight="1">
      <c r="B310" s="139"/>
      <c r="C310" s="154" t="s">
        <v>412</v>
      </c>
      <c r="D310" s="154" t="s">
        <v>191</v>
      </c>
      <c r="E310" s="155" t="s">
        <v>710</v>
      </c>
      <c r="F310" s="156" t="s">
        <v>711</v>
      </c>
      <c r="G310" s="157" t="s">
        <v>226</v>
      </c>
      <c r="H310" s="158">
        <v>12</v>
      </c>
      <c r="I310" s="159"/>
      <c r="J310" s="160">
        <f t="shared" si="80"/>
        <v>0</v>
      </c>
      <c r="K310" s="161"/>
      <c r="L310" s="162"/>
      <c r="M310" s="163" t="s">
        <v>1</v>
      </c>
      <c r="N310" s="164" t="s">
        <v>39</v>
      </c>
      <c r="P310" s="150">
        <f t="shared" si="81"/>
        <v>0</v>
      </c>
      <c r="Q310" s="150">
        <v>0</v>
      </c>
      <c r="R310" s="150">
        <f t="shared" si="82"/>
        <v>0</v>
      </c>
      <c r="S310" s="150">
        <v>0</v>
      </c>
      <c r="T310" s="151">
        <f t="shared" si="83"/>
        <v>0</v>
      </c>
      <c r="AR310" s="152" t="s">
        <v>651</v>
      </c>
      <c r="AT310" s="152" t="s">
        <v>191</v>
      </c>
      <c r="AU310" s="152" t="s">
        <v>95</v>
      </c>
      <c r="AY310" s="13" t="s">
        <v>148</v>
      </c>
      <c r="BE310" s="153">
        <f t="shared" si="84"/>
        <v>0</v>
      </c>
      <c r="BF310" s="153">
        <f t="shared" si="85"/>
        <v>0</v>
      </c>
      <c r="BG310" s="153">
        <f t="shared" si="86"/>
        <v>0</v>
      </c>
      <c r="BH310" s="153">
        <f t="shared" si="87"/>
        <v>0</v>
      </c>
      <c r="BI310" s="153">
        <f t="shared" si="88"/>
        <v>0</v>
      </c>
      <c r="BJ310" s="13" t="s">
        <v>95</v>
      </c>
      <c r="BK310" s="153">
        <f t="shared" si="89"/>
        <v>0</v>
      </c>
      <c r="BL310" s="13" t="s">
        <v>268</v>
      </c>
      <c r="BM310" s="152" t="s">
        <v>712</v>
      </c>
    </row>
    <row r="311" spans="2:65" s="1" customFormat="1" ht="16.5" customHeight="1">
      <c r="B311" s="139"/>
      <c r="C311" s="140" t="s">
        <v>713</v>
      </c>
      <c r="D311" s="140" t="s">
        <v>150</v>
      </c>
      <c r="E311" s="141" t="s">
        <v>714</v>
      </c>
      <c r="F311" s="142" t="s">
        <v>715</v>
      </c>
      <c r="G311" s="143" t="s">
        <v>226</v>
      </c>
      <c r="H311" s="144">
        <v>12</v>
      </c>
      <c r="I311" s="145"/>
      <c r="J311" s="146">
        <f t="shared" si="80"/>
        <v>0</v>
      </c>
      <c r="K311" s="147"/>
      <c r="L311" s="28"/>
      <c r="M311" s="148" t="s">
        <v>1</v>
      </c>
      <c r="N311" s="149" t="s">
        <v>39</v>
      </c>
      <c r="P311" s="150">
        <f t="shared" si="81"/>
        <v>0</v>
      </c>
      <c r="Q311" s="150">
        <v>0</v>
      </c>
      <c r="R311" s="150">
        <f t="shared" si="82"/>
        <v>0</v>
      </c>
      <c r="S311" s="150">
        <v>0</v>
      </c>
      <c r="T311" s="151">
        <f t="shared" si="83"/>
        <v>0</v>
      </c>
      <c r="AR311" s="152" t="s">
        <v>268</v>
      </c>
      <c r="AT311" s="152" t="s">
        <v>150</v>
      </c>
      <c r="AU311" s="152" t="s">
        <v>95</v>
      </c>
      <c r="AY311" s="13" t="s">
        <v>148</v>
      </c>
      <c r="BE311" s="153">
        <f t="shared" si="84"/>
        <v>0</v>
      </c>
      <c r="BF311" s="153">
        <f t="shared" si="85"/>
        <v>0</v>
      </c>
      <c r="BG311" s="153">
        <f t="shared" si="86"/>
        <v>0</v>
      </c>
      <c r="BH311" s="153">
        <f t="shared" si="87"/>
        <v>0</v>
      </c>
      <c r="BI311" s="153">
        <f t="shared" si="88"/>
        <v>0</v>
      </c>
      <c r="BJ311" s="13" t="s">
        <v>95</v>
      </c>
      <c r="BK311" s="153">
        <f t="shared" si="89"/>
        <v>0</v>
      </c>
      <c r="BL311" s="13" t="s">
        <v>268</v>
      </c>
      <c r="BM311" s="152" t="s">
        <v>716</v>
      </c>
    </row>
    <row r="312" spans="2:65" s="1" customFormat="1" ht="16.5" customHeight="1">
      <c r="B312" s="139"/>
      <c r="C312" s="154" t="s">
        <v>420</v>
      </c>
      <c r="D312" s="154" t="s">
        <v>191</v>
      </c>
      <c r="E312" s="155" t="s">
        <v>717</v>
      </c>
      <c r="F312" s="156" t="s">
        <v>718</v>
      </c>
      <c r="G312" s="157" t="s">
        <v>226</v>
      </c>
      <c r="H312" s="158">
        <v>12</v>
      </c>
      <c r="I312" s="159"/>
      <c r="J312" s="160">
        <f t="shared" si="80"/>
        <v>0</v>
      </c>
      <c r="K312" s="161"/>
      <c r="L312" s="162"/>
      <c r="M312" s="163" t="s">
        <v>1</v>
      </c>
      <c r="N312" s="164" t="s">
        <v>39</v>
      </c>
      <c r="P312" s="150">
        <f t="shared" si="81"/>
        <v>0</v>
      </c>
      <c r="Q312" s="150">
        <v>0</v>
      </c>
      <c r="R312" s="150">
        <f t="shared" si="82"/>
        <v>0</v>
      </c>
      <c r="S312" s="150">
        <v>0</v>
      </c>
      <c r="T312" s="151">
        <f t="shared" si="83"/>
        <v>0</v>
      </c>
      <c r="AR312" s="152" t="s">
        <v>651</v>
      </c>
      <c r="AT312" s="152" t="s">
        <v>191</v>
      </c>
      <c r="AU312" s="152" t="s">
        <v>95</v>
      </c>
      <c r="AY312" s="13" t="s">
        <v>148</v>
      </c>
      <c r="BE312" s="153">
        <f t="shared" si="84"/>
        <v>0</v>
      </c>
      <c r="BF312" s="153">
        <f t="shared" si="85"/>
        <v>0</v>
      </c>
      <c r="BG312" s="153">
        <f t="shared" si="86"/>
        <v>0</v>
      </c>
      <c r="BH312" s="153">
        <f t="shared" si="87"/>
        <v>0</v>
      </c>
      <c r="BI312" s="153">
        <f t="shared" si="88"/>
        <v>0</v>
      </c>
      <c r="BJ312" s="13" t="s">
        <v>95</v>
      </c>
      <c r="BK312" s="153">
        <f t="shared" si="89"/>
        <v>0</v>
      </c>
      <c r="BL312" s="13" t="s">
        <v>268</v>
      </c>
      <c r="BM312" s="152" t="s">
        <v>719</v>
      </c>
    </row>
    <row r="313" spans="2:65" s="1" customFormat="1" ht="21.75" customHeight="1">
      <c r="B313" s="139"/>
      <c r="C313" s="140" t="s">
        <v>720</v>
      </c>
      <c r="D313" s="140" t="s">
        <v>150</v>
      </c>
      <c r="E313" s="141" t="s">
        <v>721</v>
      </c>
      <c r="F313" s="142" t="s">
        <v>722</v>
      </c>
      <c r="G313" s="143" t="s">
        <v>226</v>
      </c>
      <c r="H313" s="144">
        <v>182</v>
      </c>
      <c r="I313" s="145"/>
      <c r="J313" s="146">
        <f t="shared" si="80"/>
        <v>0</v>
      </c>
      <c r="K313" s="147"/>
      <c r="L313" s="28"/>
      <c r="M313" s="148" t="s">
        <v>1</v>
      </c>
      <c r="N313" s="149" t="s">
        <v>39</v>
      </c>
      <c r="P313" s="150">
        <f t="shared" si="81"/>
        <v>0</v>
      </c>
      <c r="Q313" s="150">
        <v>0</v>
      </c>
      <c r="R313" s="150">
        <f t="shared" si="82"/>
        <v>0</v>
      </c>
      <c r="S313" s="150">
        <v>0</v>
      </c>
      <c r="T313" s="151">
        <f t="shared" si="83"/>
        <v>0</v>
      </c>
      <c r="AR313" s="152" t="s">
        <v>268</v>
      </c>
      <c r="AT313" s="152" t="s">
        <v>150</v>
      </c>
      <c r="AU313" s="152" t="s">
        <v>95</v>
      </c>
      <c r="AY313" s="13" t="s">
        <v>148</v>
      </c>
      <c r="BE313" s="153">
        <f t="shared" si="84"/>
        <v>0</v>
      </c>
      <c r="BF313" s="153">
        <f t="shared" si="85"/>
        <v>0</v>
      </c>
      <c r="BG313" s="153">
        <f t="shared" si="86"/>
        <v>0</v>
      </c>
      <c r="BH313" s="153">
        <f t="shared" si="87"/>
        <v>0</v>
      </c>
      <c r="BI313" s="153">
        <f t="shared" si="88"/>
        <v>0</v>
      </c>
      <c r="BJ313" s="13" t="s">
        <v>95</v>
      </c>
      <c r="BK313" s="153">
        <f t="shared" si="89"/>
        <v>0</v>
      </c>
      <c r="BL313" s="13" t="s">
        <v>268</v>
      </c>
      <c r="BM313" s="152" t="s">
        <v>723</v>
      </c>
    </row>
    <row r="314" spans="2:65" s="1" customFormat="1" ht="24.15" customHeight="1">
      <c r="B314" s="139"/>
      <c r="C314" s="154" t="s">
        <v>423</v>
      </c>
      <c r="D314" s="154" t="s">
        <v>191</v>
      </c>
      <c r="E314" s="155" t="s">
        <v>724</v>
      </c>
      <c r="F314" s="156" t="s">
        <v>725</v>
      </c>
      <c r="G314" s="157" t="s">
        <v>226</v>
      </c>
      <c r="H314" s="158">
        <v>182</v>
      </c>
      <c r="I314" s="159"/>
      <c r="J314" s="160">
        <f t="shared" si="80"/>
        <v>0</v>
      </c>
      <c r="K314" s="161"/>
      <c r="L314" s="162"/>
      <c r="M314" s="163" t="s">
        <v>1</v>
      </c>
      <c r="N314" s="164" t="s">
        <v>39</v>
      </c>
      <c r="P314" s="150">
        <f t="shared" si="81"/>
        <v>0</v>
      </c>
      <c r="Q314" s="150">
        <v>0</v>
      </c>
      <c r="R314" s="150">
        <f t="shared" si="82"/>
        <v>0</v>
      </c>
      <c r="S314" s="150">
        <v>0</v>
      </c>
      <c r="T314" s="151">
        <f t="shared" si="83"/>
        <v>0</v>
      </c>
      <c r="AR314" s="152" t="s">
        <v>651</v>
      </c>
      <c r="AT314" s="152" t="s">
        <v>191</v>
      </c>
      <c r="AU314" s="152" t="s">
        <v>95</v>
      </c>
      <c r="AY314" s="13" t="s">
        <v>148</v>
      </c>
      <c r="BE314" s="153">
        <f t="shared" si="84"/>
        <v>0</v>
      </c>
      <c r="BF314" s="153">
        <f t="shared" si="85"/>
        <v>0</v>
      </c>
      <c r="BG314" s="153">
        <f t="shared" si="86"/>
        <v>0</v>
      </c>
      <c r="BH314" s="153">
        <f t="shared" si="87"/>
        <v>0</v>
      </c>
      <c r="BI314" s="153">
        <f t="shared" si="88"/>
        <v>0</v>
      </c>
      <c r="BJ314" s="13" t="s">
        <v>95</v>
      </c>
      <c r="BK314" s="153">
        <f t="shared" si="89"/>
        <v>0</v>
      </c>
      <c r="BL314" s="13" t="s">
        <v>268</v>
      </c>
      <c r="BM314" s="152" t="s">
        <v>726</v>
      </c>
    </row>
    <row r="315" spans="2:65" s="1" customFormat="1" ht="24.15" customHeight="1">
      <c r="B315" s="139"/>
      <c r="C315" s="140" t="s">
        <v>727</v>
      </c>
      <c r="D315" s="140" t="s">
        <v>150</v>
      </c>
      <c r="E315" s="141" t="s">
        <v>728</v>
      </c>
      <c r="F315" s="142" t="s">
        <v>729</v>
      </c>
      <c r="G315" s="143" t="s">
        <v>226</v>
      </c>
      <c r="H315" s="144">
        <v>50</v>
      </c>
      <c r="I315" s="145"/>
      <c r="J315" s="146">
        <f t="shared" si="80"/>
        <v>0</v>
      </c>
      <c r="K315" s="147"/>
      <c r="L315" s="28"/>
      <c r="M315" s="148" t="s">
        <v>1</v>
      </c>
      <c r="N315" s="149" t="s">
        <v>39</v>
      </c>
      <c r="P315" s="150">
        <f t="shared" si="81"/>
        <v>0</v>
      </c>
      <c r="Q315" s="150">
        <v>0</v>
      </c>
      <c r="R315" s="150">
        <f t="shared" si="82"/>
        <v>0</v>
      </c>
      <c r="S315" s="150">
        <v>0</v>
      </c>
      <c r="T315" s="151">
        <f t="shared" si="83"/>
        <v>0</v>
      </c>
      <c r="AR315" s="152" t="s">
        <v>268</v>
      </c>
      <c r="AT315" s="152" t="s">
        <v>150</v>
      </c>
      <c r="AU315" s="152" t="s">
        <v>95</v>
      </c>
      <c r="AY315" s="13" t="s">
        <v>148</v>
      </c>
      <c r="BE315" s="153">
        <f t="shared" si="84"/>
        <v>0</v>
      </c>
      <c r="BF315" s="153">
        <f t="shared" si="85"/>
        <v>0</v>
      </c>
      <c r="BG315" s="153">
        <f t="shared" si="86"/>
        <v>0</v>
      </c>
      <c r="BH315" s="153">
        <f t="shared" si="87"/>
        <v>0</v>
      </c>
      <c r="BI315" s="153">
        <f t="shared" si="88"/>
        <v>0</v>
      </c>
      <c r="BJ315" s="13" t="s">
        <v>95</v>
      </c>
      <c r="BK315" s="153">
        <f t="shared" si="89"/>
        <v>0</v>
      </c>
      <c r="BL315" s="13" t="s">
        <v>268</v>
      </c>
      <c r="BM315" s="152" t="s">
        <v>730</v>
      </c>
    </row>
    <row r="316" spans="2:65" s="1" customFormat="1" ht="16.5" customHeight="1">
      <c r="B316" s="139"/>
      <c r="C316" s="154" t="s">
        <v>427</v>
      </c>
      <c r="D316" s="154" t="s">
        <v>191</v>
      </c>
      <c r="E316" s="155" t="s">
        <v>731</v>
      </c>
      <c r="F316" s="156" t="s">
        <v>732</v>
      </c>
      <c r="G316" s="157" t="s">
        <v>226</v>
      </c>
      <c r="H316" s="158">
        <v>50</v>
      </c>
      <c r="I316" s="159"/>
      <c r="J316" s="160">
        <f t="shared" si="80"/>
        <v>0</v>
      </c>
      <c r="K316" s="161"/>
      <c r="L316" s="162"/>
      <c r="M316" s="163" t="s">
        <v>1</v>
      </c>
      <c r="N316" s="164" t="s">
        <v>39</v>
      </c>
      <c r="P316" s="150">
        <f t="shared" si="81"/>
        <v>0</v>
      </c>
      <c r="Q316" s="150">
        <v>0</v>
      </c>
      <c r="R316" s="150">
        <f t="shared" si="82"/>
        <v>0</v>
      </c>
      <c r="S316" s="150">
        <v>0</v>
      </c>
      <c r="T316" s="151">
        <f t="shared" si="83"/>
        <v>0</v>
      </c>
      <c r="AR316" s="152" t="s">
        <v>651</v>
      </c>
      <c r="AT316" s="152" t="s">
        <v>191</v>
      </c>
      <c r="AU316" s="152" t="s">
        <v>95</v>
      </c>
      <c r="AY316" s="13" t="s">
        <v>148</v>
      </c>
      <c r="BE316" s="153">
        <f t="shared" si="84"/>
        <v>0</v>
      </c>
      <c r="BF316" s="153">
        <f t="shared" si="85"/>
        <v>0</v>
      </c>
      <c r="BG316" s="153">
        <f t="shared" si="86"/>
        <v>0</v>
      </c>
      <c r="BH316" s="153">
        <f t="shared" si="87"/>
        <v>0</v>
      </c>
      <c r="BI316" s="153">
        <f t="shared" si="88"/>
        <v>0</v>
      </c>
      <c r="BJ316" s="13" t="s">
        <v>95</v>
      </c>
      <c r="BK316" s="153">
        <f t="shared" si="89"/>
        <v>0</v>
      </c>
      <c r="BL316" s="13" t="s">
        <v>268</v>
      </c>
      <c r="BM316" s="152" t="s">
        <v>733</v>
      </c>
    </row>
    <row r="317" spans="2:65" s="1" customFormat="1" ht="24.15" customHeight="1">
      <c r="B317" s="139"/>
      <c r="C317" s="154" t="s">
        <v>734</v>
      </c>
      <c r="D317" s="154" t="s">
        <v>191</v>
      </c>
      <c r="E317" s="155" t="s">
        <v>735</v>
      </c>
      <c r="F317" s="156" t="s">
        <v>736</v>
      </c>
      <c r="G317" s="157" t="s">
        <v>226</v>
      </c>
      <c r="H317" s="158">
        <v>50</v>
      </c>
      <c r="I317" s="159"/>
      <c r="J317" s="160">
        <f t="shared" si="80"/>
        <v>0</v>
      </c>
      <c r="K317" s="161"/>
      <c r="L317" s="162"/>
      <c r="M317" s="163" t="s">
        <v>1</v>
      </c>
      <c r="N317" s="164" t="s">
        <v>39</v>
      </c>
      <c r="P317" s="150">
        <f t="shared" si="81"/>
        <v>0</v>
      </c>
      <c r="Q317" s="150">
        <v>0</v>
      </c>
      <c r="R317" s="150">
        <f t="shared" si="82"/>
        <v>0</v>
      </c>
      <c r="S317" s="150">
        <v>0</v>
      </c>
      <c r="T317" s="151">
        <f t="shared" si="83"/>
        <v>0</v>
      </c>
      <c r="AR317" s="152" t="s">
        <v>651</v>
      </c>
      <c r="AT317" s="152" t="s">
        <v>191</v>
      </c>
      <c r="AU317" s="152" t="s">
        <v>95</v>
      </c>
      <c r="AY317" s="13" t="s">
        <v>148</v>
      </c>
      <c r="BE317" s="153">
        <f t="shared" si="84"/>
        <v>0</v>
      </c>
      <c r="BF317" s="153">
        <f t="shared" si="85"/>
        <v>0</v>
      </c>
      <c r="BG317" s="153">
        <f t="shared" si="86"/>
        <v>0</v>
      </c>
      <c r="BH317" s="153">
        <f t="shared" si="87"/>
        <v>0</v>
      </c>
      <c r="BI317" s="153">
        <f t="shared" si="88"/>
        <v>0</v>
      </c>
      <c r="BJ317" s="13" t="s">
        <v>95</v>
      </c>
      <c r="BK317" s="153">
        <f t="shared" si="89"/>
        <v>0</v>
      </c>
      <c r="BL317" s="13" t="s">
        <v>268</v>
      </c>
      <c r="BM317" s="152" t="s">
        <v>737</v>
      </c>
    </row>
    <row r="318" spans="2:65" s="1" customFormat="1" ht="16.5" customHeight="1">
      <c r="B318" s="139"/>
      <c r="C318" s="140" t="s">
        <v>430</v>
      </c>
      <c r="D318" s="140" t="s">
        <v>150</v>
      </c>
      <c r="E318" s="141" t="s">
        <v>738</v>
      </c>
      <c r="F318" s="142" t="s">
        <v>739</v>
      </c>
      <c r="G318" s="143" t="s">
        <v>226</v>
      </c>
      <c r="H318" s="144">
        <v>5</v>
      </c>
      <c r="I318" s="145"/>
      <c r="J318" s="146">
        <f t="shared" si="80"/>
        <v>0</v>
      </c>
      <c r="K318" s="147"/>
      <c r="L318" s="28"/>
      <c r="M318" s="148" t="s">
        <v>1</v>
      </c>
      <c r="N318" s="149" t="s">
        <v>39</v>
      </c>
      <c r="P318" s="150">
        <f t="shared" si="81"/>
        <v>0</v>
      </c>
      <c r="Q318" s="150">
        <v>0</v>
      </c>
      <c r="R318" s="150">
        <f t="shared" si="82"/>
        <v>0</v>
      </c>
      <c r="S318" s="150">
        <v>0</v>
      </c>
      <c r="T318" s="151">
        <f t="shared" si="83"/>
        <v>0</v>
      </c>
      <c r="AR318" s="152" t="s">
        <v>268</v>
      </c>
      <c r="AT318" s="152" t="s">
        <v>150</v>
      </c>
      <c r="AU318" s="152" t="s">
        <v>95</v>
      </c>
      <c r="AY318" s="13" t="s">
        <v>148</v>
      </c>
      <c r="BE318" s="153">
        <f t="shared" si="84"/>
        <v>0</v>
      </c>
      <c r="BF318" s="153">
        <f t="shared" si="85"/>
        <v>0</v>
      </c>
      <c r="BG318" s="153">
        <f t="shared" si="86"/>
        <v>0</v>
      </c>
      <c r="BH318" s="153">
        <f t="shared" si="87"/>
        <v>0</v>
      </c>
      <c r="BI318" s="153">
        <f t="shared" si="88"/>
        <v>0</v>
      </c>
      <c r="BJ318" s="13" t="s">
        <v>95</v>
      </c>
      <c r="BK318" s="153">
        <f t="shared" si="89"/>
        <v>0</v>
      </c>
      <c r="BL318" s="13" t="s">
        <v>268</v>
      </c>
      <c r="BM318" s="152" t="s">
        <v>740</v>
      </c>
    </row>
    <row r="319" spans="2:65" s="1" customFormat="1" ht="24.15" customHeight="1">
      <c r="B319" s="139"/>
      <c r="C319" s="154" t="s">
        <v>741</v>
      </c>
      <c r="D319" s="154" t="s">
        <v>191</v>
      </c>
      <c r="E319" s="155" t="s">
        <v>742</v>
      </c>
      <c r="F319" s="156" t="s">
        <v>743</v>
      </c>
      <c r="G319" s="157" t="s">
        <v>226</v>
      </c>
      <c r="H319" s="158">
        <v>5</v>
      </c>
      <c r="I319" s="159"/>
      <c r="J319" s="160">
        <f t="shared" si="80"/>
        <v>0</v>
      </c>
      <c r="K319" s="161"/>
      <c r="L319" s="162"/>
      <c r="M319" s="163" t="s">
        <v>1</v>
      </c>
      <c r="N319" s="164" t="s">
        <v>39</v>
      </c>
      <c r="P319" s="150">
        <f t="shared" si="81"/>
        <v>0</v>
      </c>
      <c r="Q319" s="150">
        <v>0</v>
      </c>
      <c r="R319" s="150">
        <f t="shared" si="82"/>
        <v>0</v>
      </c>
      <c r="S319" s="150">
        <v>0</v>
      </c>
      <c r="T319" s="151">
        <f t="shared" si="83"/>
        <v>0</v>
      </c>
      <c r="AR319" s="152" t="s">
        <v>651</v>
      </c>
      <c r="AT319" s="152" t="s">
        <v>191</v>
      </c>
      <c r="AU319" s="152" t="s">
        <v>95</v>
      </c>
      <c r="AY319" s="13" t="s">
        <v>148</v>
      </c>
      <c r="BE319" s="153">
        <f t="shared" si="84"/>
        <v>0</v>
      </c>
      <c r="BF319" s="153">
        <f t="shared" si="85"/>
        <v>0</v>
      </c>
      <c r="BG319" s="153">
        <f t="shared" si="86"/>
        <v>0</v>
      </c>
      <c r="BH319" s="153">
        <f t="shared" si="87"/>
        <v>0</v>
      </c>
      <c r="BI319" s="153">
        <f t="shared" si="88"/>
        <v>0</v>
      </c>
      <c r="BJ319" s="13" t="s">
        <v>95</v>
      </c>
      <c r="BK319" s="153">
        <f t="shared" si="89"/>
        <v>0</v>
      </c>
      <c r="BL319" s="13" t="s">
        <v>268</v>
      </c>
      <c r="BM319" s="152" t="s">
        <v>744</v>
      </c>
    </row>
    <row r="320" spans="2:65" s="1" customFormat="1" ht="21.75" customHeight="1">
      <c r="B320" s="139"/>
      <c r="C320" s="140" t="s">
        <v>435</v>
      </c>
      <c r="D320" s="140" t="s">
        <v>150</v>
      </c>
      <c r="E320" s="141" t="s">
        <v>745</v>
      </c>
      <c r="F320" s="142" t="s">
        <v>746</v>
      </c>
      <c r="G320" s="143" t="s">
        <v>226</v>
      </c>
      <c r="H320" s="144">
        <v>32</v>
      </c>
      <c r="I320" s="145"/>
      <c r="J320" s="146">
        <f t="shared" si="80"/>
        <v>0</v>
      </c>
      <c r="K320" s="147"/>
      <c r="L320" s="28"/>
      <c r="M320" s="148" t="s">
        <v>1</v>
      </c>
      <c r="N320" s="149" t="s">
        <v>39</v>
      </c>
      <c r="P320" s="150">
        <f t="shared" si="81"/>
        <v>0</v>
      </c>
      <c r="Q320" s="150">
        <v>0</v>
      </c>
      <c r="R320" s="150">
        <f t="shared" si="82"/>
        <v>0</v>
      </c>
      <c r="S320" s="150">
        <v>0</v>
      </c>
      <c r="T320" s="151">
        <f t="shared" si="83"/>
        <v>0</v>
      </c>
      <c r="AR320" s="152" t="s">
        <v>268</v>
      </c>
      <c r="AT320" s="152" t="s">
        <v>150</v>
      </c>
      <c r="AU320" s="152" t="s">
        <v>95</v>
      </c>
      <c r="AY320" s="13" t="s">
        <v>148</v>
      </c>
      <c r="BE320" s="153">
        <f t="shared" si="84"/>
        <v>0</v>
      </c>
      <c r="BF320" s="153">
        <f t="shared" si="85"/>
        <v>0</v>
      </c>
      <c r="BG320" s="153">
        <f t="shared" si="86"/>
        <v>0</v>
      </c>
      <c r="BH320" s="153">
        <f t="shared" si="87"/>
        <v>0</v>
      </c>
      <c r="BI320" s="153">
        <f t="shared" si="88"/>
        <v>0</v>
      </c>
      <c r="BJ320" s="13" t="s">
        <v>95</v>
      </c>
      <c r="BK320" s="153">
        <f t="shared" si="89"/>
        <v>0</v>
      </c>
      <c r="BL320" s="13" t="s">
        <v>268</v>
      </c>
      <c r="BM320" s="152" t="s">
        <v>747</v>
      </c>
    </row>
    <row r="321" spans="2:65" s="1" customFormat="1" ht="21.75" customHeight="1">
      <c r="B321" s="139"/>
      <c r="C321" s="154" t="s">
        <v>748</v>
      </c>
      <c r="D321" s="154" t="s">
        <v>191</v>
      </c>
      <c r="E321" s="155" t="s">
        <v>749</v>
      </c>
      <c r="F321" s="156" t="s">
        <v>750</v>
      </c>
      <c r="G321" s="157" t="s">
        <v>226</v>
      </c>
      <c r="H321" s="158">
        <v>32</v>
      </c>
      <c r="I321" s="159"/>
      <c r="J321" s="160">
        <f t="shared" si="80"/>
        <v>0</v>
      </c>
      <c r="K321" s="161"/>
      <c r="L321" s="162"/>
      <c r="M321" s="163" t="s">
        <v>1</v>
      </c>
      <c r="N321" s="164" t="s">
        <v>39</v>
      </c>
      <c r="P321" s="150">
        <f t="shared" si="81"/>
        <v>0</v>
      </c>
      <c r="Q321" s="150">
        <v>0</v>
      </c>
      <c r="R321" s="150">
        <f t="shared" si="82"/>
        <v>0</v>
      </c>
      <c r="S321" s="150">
        <v>0</v>
      </c>
      <c r="T321" s="151">
        <f t="shared" si="83"/>
        <v>0</v>
      </c>
      <c r="AR321" s="152" t="s">
        <v>651</v>
      </c>
      <c r="AT321" s="152" t="s">
        <v>191</v>
      </c>
      <c r="AU321" s="152" t="s">
        <v>95</v>
      </c>
      <c r="AY321" s="13" t="s">
        <v>148</v>
      </c>
      <c r="BE321" s="153">
        <f t="shared" si="84"/>
        <v>0</v>
      </c>
      <c r="BF321" s="153">
        <f t="shared" si="85"/>
        <v>0</v>
      </c>
      <c r="BG321" s="153">
        <f t="shared" si="86"/>
        <v>0</v>
      </c>
      <c r="BH321" s="153">
        <f t="shared" si="87"/>
        <v>0</v>
      </c>
      <c r="BI321" s="153">
        <f t="shared" si="88"/>
        <v>0</v>
      </c>
      <c r="BJ321" s="13" t="s">
        <v>95</v>
      </c>
      <c r="BK321" s="153">
        <f t="shared" si="89"/>
        <v>0</v>
      </c>
      <c r="BL321" s="13" t="s">
        <v>268</v>
      </c>
      <c r="BM321" s="152" t="s">
        <v>751</v>
      </c>
    </row>
    <row r="322" spans="2:65" s="1" customFormat="1" ht="16.5" customHeight="1">
      <c r="B322" s="139"/>
      <c r="C322" s="140" t="s">
        <v>438</v>
      </c>
      <c r="D322" s="140" t="s">
        <v>150</v>
      </c>
      <c r="E322" s="141" t="s">
        <v>752</v>
      </c>
      <c r="F322" s="142" t="s">
        <v>753</v>
      </c>
      <c r="G322" s="143" t="s">
        <v>226</v>
      </c>
      <c r="H322" s="144">
        <v>10</v>
      </c>
      <c r="I322" s="145"/>
      <c r="J322" s="146">
        <f t="shared" si="80"/>
        <v>0</v>
      </c>
      <c r="K322" s="147"/>
      <c r="L322" s="28"/>
      <c r="M322" s="148" t="s">
        <v>1</v>
      </c>
      <c r="N322" s="149" t="s">
        <v>39</v>
      </c>
      <c r="P322" s="150">
        <f t="shared" si="81"/>
        <v>0</v>
      </c>
      <c r="Q322" s="150">
        <v>0</v>
      </c>
      <c r="R322" s="150">
        <f t="shared" si="82"/>
        <v>0</v>
      </c>
      <c r="S322" s="150">
        <v>0</v>
      </c>
      <c r="T322" s="151">
        <f t="shared" si="83"/>
        <v>0</v>
      </c>
      <c r="AR322" s="152" t="s">
        <v>268</v>
      </c>
      <c r="AT322" s="152" t="s">
        <v>150</v>
      </c>
      <c r="AU322" s="152" t="s">
        <v>95</v>
      </c>
      <c r="AY322" s="13" t="s">
        <v>148</v>
      </c>
      <c r="BE322" s="153">
        <f t="shared" si="84"/>
        <v>0</v>
      </c>
      <c r="BF322" s="153">
        <f t="shared" si="85"/>
        <v>0</v>
      </c>
      <c r="BG322" s="153">
        <f t="shared" si="86"/>
        <v>0</v>
      </c>
      <c r="BH322" s="153">
        <f t="shared" si="87"/>
        <v>0</v>
      </c>
      <c r="BI322" s="153">
        <f t="shared" si="88"/>
        <v>0</v>
      </c>
      <c r="BJ322" s="13" t="s">
        <v>95</v>
      </c>
      <c r="BK322" s="153">
        <f t="shared" si="89"/>
        <v>0</v>
      </c>
      <c r="BL322" s="13" t="s">
        <v>268</v>
      </c>
      <c r="BM322" s="152" t="s">
        <v>754</v>
      </c>
    </row>
    <row r="323" spans="2:65" s="1" customFormat="1" ht="24.15" customHeight="1">
      <c r="B323" s="139"/>
      <c r="C323" s="154" t="s">
        <v>755</v>
      </c>
      <c r="D323" s="154" t="s">
        <v>191</v>
      </c>
      <c r="E323" s="155" t="s">
        <v>756</v>
      </c>
      <c r="F323" s="156" t="s">
        <v>757</v>
      </c>
      <c r="G323" s="157" t="s">
        <v>226</v>
      </c>
      <c r="H323" s="158">
        <v>10</v>
      </c>
      <c r="I323" s="159"/>
      <c r="J323" s="160">
        <f t="shared" si="80"/>
        <v>0</v>
      </c>
      <c r="K323" s="161"/>
      <c r="L323" s="162"/>
      <c r="M323" s="163" t="s">
        <v>1</v>
      </c>
      <c r="N323" s="164" t="s">
        <v>39</v>
      </c>
      <c r="P323" s="150">
        <f t="shared" si="81"/>
        <v>0</v>
      </c>
      <c r="Q323" s="150">
        <v>0</v>
      </c>
      <c r="R323" s="150">
        <f t="shared" si="82"/>
        <v>0</v>
      </c>
      <c r="S323" s="150">
        <v>0</v>
      </c>
      <c r="T323" s="151">
        <f t="shared" si="83"/>
        <v>0</v>
      </c>
      <c r="AR323" s="152" t="s">
        <v>651</v>
      </c>
      <c r="AT323" s="152" t="s">
        <v>191</v>
      </c>
      <c r="AU323" s="152" t="s">
        <v>95</v>
      </c>
      <c r="AY323" s="13" t="s">
        <v>148</v>
      </c>
      <c r="BE323" s="153">
        <f t="shared" si="84"/>
        <v>0</v>
      </c>
      <c r="BF323" s="153">
        <f t="shared" si="85"/>
        <v>0</v>
      </c>
      <c r="BG323" s="153">
        <f t="shared" si="86"/>
        <v>0</v>
      </c>
      <c r="BH323" s="153">
        <f t="shared" si="87"/>
        <v>0</v>
      </c>
      <c r="BI323" s="153">
        <f t="shared" si="88"/>
        <v>0</v>
      </c>
      <c r="BJ323" s="13" t="s">
        <v>95</v>
      </c>
      <c r="BK323" s="153">
        <f t="shared" si="89"/>
        <v>0</v>
      </c>
      <c r="BL323" s="13" t="s">
        <v>268</v>
      </c>
      <c r="BM323" s="152" t="s">
        <v>758</v>
      </c>
    </row>
    <row r="324" spans="2:65" s="1" customFormat="1" ht="24.15" customHeight="1">
      <c r="B324" s="139"/>
      <c r="C324" s="154" t="s">
        <v>442</v>
      </c>
      <c r="D324" s="154" t="s">
        <v>191</v>
      </c>
      <c r="E324" s="155" t="s">
        <v>759</v>
      </c>
      <c r="F324" s="156" t="s">
        <v>760</v>
      </c>
      <c r="G324" s="157" t="s">
        <v>226</v>
      </c>
      <c r="H324" s="158">
        <v>10</v>
      </c>
      <c r="I324" s="159"/>
      <c r="J324" s="160">
        <f t="shared" si="80"/>
        <v>0</v>
      </c>
      <c r="K324" s="161"/>
      <c r="L324" s="162"/>
      <c r="M324" s="163" t="s">
        <v>1</v>
      </c>
      <c r="N324" s="164" t="s">
        <v>39</v>
      </c>
      <c r="P324" s="150">
        <f t="shared" si="81"/>
        <v>0</v>
      </c>
      <c r="Q324" s="150">
        <v>0</v>
      </c>
      <c r="R324" s="150">
        <f t="shared" si="82"/>
        <v>0</v>
      </c>
      <c r="S324" s="150">
        <v>0</v>
      </c>
      <c r="T324" s="151">
        <f t="shared" si="83"/>
        <v>0</v>
      </c>
      <c r="AR324" s="152" t="s">
        <v>651</v>
      </c>
      <c r="AT324" s="152" t="s">
        <v>191</v>
      </c>
      <c r="AU324" s="152" t="s">
        <v>95</v>
      </c>
      <c r="AY324" s="13" t="s">
        <v>148</v>
      </c>
      <c r="BE324" s="153">
        <f t="shared" si="84"/>
        <v>0</v>
      </c>
      <c r="BF324" s="153">
        <f t="shared" si="85"/>
        <v>0</v>
      </c>
      <c r="BG324" s="153">
        <f t="shared" si="86"/>
        <v>0</v>
      </c>
      <c r="BH324" s="153">
        <f t="shared" si="87"/>
        <v>0</v>
      </c>
      <c r="BI324" s="153">
        <f t="shared" si="88"/>
        <v>0</v>
      </c>
      <c r="BJ324" s="13" t="s">
        <v>95</v>
      </c>
      <c r="BK324" s="153">
        <f t="shared" si="89"/>
        <v>0</v>
      </c>
      <c r="BL324" s="13" t="s">
        <v>268</v>
      </c>
      <c r="BM324" s="152" t="s">
        <v>761</v>
      </c>
    </row>
    <row r="325" spans="2:65" s="1" customFormat="1" ht="16.5" customHeight="1">
      <c r="B325" s="139"/>
      <c r="C325" s="140" t="s">
        <v>762</v>
      </c>
      <c r="D325" s="140" t="s">
        <v>150</v>
      </c>
      <c r="E325" s="141" t="s">
        <v>763</v>
      </c>
      <c r="F325" s="142" t="s">
        <v>764</v>
      </c>
      <c r="G325" s="143" t="s">
        <v>226</v>
      </c>
      <c r="H325" s="144">
        <v>24</v>
      </c>
      <c r="I325" s="145"/>
      <c r="J325" s="146">
        <f t="shared" si="80"/>
        <v>0</v>
      </c>
      <c r="K325" s="147"/>
      <c r="L325" s="28"/>
      <c r="M325" s="148" t="s">
        <v>1</v>
      </c>
      <c r="N325" s="149" t="s">
        <v>39</v>
      </c>
      <c r="P325" s="150">
        <f t="shared" si="81"/>
        <v>0</v>
      </c>
      <c r="Q325" s="150">
        <v>0</v>
      </c>
      <c r="R325" s="150">
        <f t="shared" si="82"/>
        <v>0</v>
      </c>
      <c r="S325" s="150">
        <v>0</v>
      </c>
      <c r="T325" s="151">
        <f t="shared" si="83"/>
        <v>0</v>
      </c>
      <c r="AR325" s="152" t="s">
        <v>268</v>
      </c>
      <c r="AT325" s="152" t="s">
        <v>150</v>
      </c>
      <c r="AU325" s="152" t="s">
        <v>95</v>
      </c>
      <c r="AY325" s="13" t="s">
        <v>148</v>
      </c>
      <c r="BE325" s="153">
        <f t="shared" si="84"/>
        <v>0</v>
      </c>
      <c r="BF325" s="153">
        <f t="shared" si="85"/>
        <v>0</v>
      </c>
      <c r="BG325" s="153">
        <f t="shared" si="86"/>
        <v>0</v>
      </c>
      <c r="BH325" s="153">
        <f t="shared" si="87"/>
        <v>0</v>
      </c>
      <c r="BI325" s="153">
        <f t="shared" si="88"/>
        <v>0</v>
      </c>
      <c r="BJ325" s="13" t="s">
        <v>95</v>
      </c>
      <c r="BK325" s="153">
        <f t="shared" si="89"/>
        <v>0</v>
      </c>
      <c r="BL325" s="13" t="s">
        <v>268</v>
      </c>
      <c r="BM325" s="152" t="s">
        <v>765</v>
      </c>
    </row>
    <row r="326" spans="2:65" s="1" customFormat="1" ht="16.5" customHeight="1">
      <c r="B326" s="139"/>
      <c r="C326" s="154" t="s">
        <v>445</v>
      </c>
      <c r="D326" s="154" t="s">
        <v>191</v>
      </c>
      <c r="E326" s="155" t="s">
        <v>766</v>
      </c>
      <c r="F326" s="156" t="s">
        <v>767</v>
      </c>
      <c r="G326" s="157" t="s">
        <v>226</v>
      </c>
      <c r="H326" s="158">
        <v>24</v>
      </c>
      <c r="I326" s="159"/>
      <c r="J326" s="160">
        <f t="shared" si="80"/>
        <v>0</v>
      </c>
      <c r="K326" s="161"/>
      <c r="L326" s="162"/>
      <c r="M326" s="163" t="s">
        <v>1</v>
      </c>
      <c r="N326" s="164" t="s">
        <v>39</v>
      </c>
      <c r="P326" s="150">
        <f t="shared" si="81"/>
        <v>0</v>
      </c>
      <c r="Q326" s="150">
        <v>0</v>
      </c>
      <c r="R326" s="150">
        <f t="shared" si="82"/>
        <v>0</v>
      </c>
      <c r="S326" s="150">
        <v>0</v>
      </c>
      <c r="T326" s="151">
        <f t="shared" si="83"/>
        <v>0</v>
      </c>
      <c r="AR326" s="152" t="s">
        <v>651</v>
      </c>
      <c r="AT326" s="152" t="s">
        <v>191</v>
      </c>
      <c r="AU326" s="152" t="s">
        <v>95</v>
      </c>
      <c r="AY326" s="13" t="s">
        <v>148</v>
      </c>
      <c r="BE326" s="153">
        <f t="shared" si="84"/>
        <v>0</v>
      </c>
      <c r="BF326" s="153">
        <f t="shared" si="85"/>
        <v>0</v>
      </c>
      <c r="BG326" s="153">
        <f t="shared" si="86"/>
        <v>0</v>
      </c>
      <c r="BH326" s="153">
        <f t="shared" si="87"/>
        <v>0</v>
      </c>
      <c r="BI326" s="153">
        <f t="shared" si="88"/>
        <v>0</v>
      </c>
      <c r="BJ326" s="13" t="s">
        <v>95</v>
      </c>
      <c r="BK326" s="153">
        <f t="shared" si="89"/>
        <v>0</v>
      </c>
      <c r="BL326" s="13" t="s">
        <v>268</v>
      </c>
      <c r="BM326" s="152" t="s">
        <v>768</v>
      </c>
    </row>
    <row r="327" spans="2:65" s="1" customFormat="1" ht="16.5" customHeight="1">
      <c r="B327" s="139"/>
      <c r="C327" s="140" t="s">
        <v>769</v>
      </c>
      <c r="D327" s="140" t="s">
        <v>150</v>
      </c>
      <c r="E327" s="141" t="s">
        <v>770</v>
      </c>
      <c r="F327" s="142" t="s">
        <v>771</v>
      </c>
      <c r="G327" s="143" t="s">
        <v>772</v>
      </c>
      <c r="H327" s="144">
        <v>12</v>
      </c>
      <c r="I327" s="145"/>
      <c r="J327" s="146">
        <f t="shared" si="80"/>
        <v>0</v>
      </c>
      <c r="K327" s="147"/>
      <c r="L327" s="28"/>
      <c r="M327" s="148" t="s">
        <v>1</v>
      </c>
      <c r="N327" s="149" t="s">
        <v>39</v>
      </c>
      <c r="P327" s="150">
        <f t="shared" si="81"/>
        <v>0</v>
      </c>
      <c r="Q327" s="150">
        <v>0</v>
      </c>
      <c r="R327" s="150">
        <f t="shared" si="82"/>
        <v>0</v>
      </c>
      <c r="S327" s="150">
        <v>0</v>
      </c>
      <c r="T327" s="151">
        <f t="shared" si="83"/>
        <v>0</v>
      </c>
      <c r="AR327" s="152" t="s">
        <v>268</v>
      </c>
      <c r="AT327" s="152" t="s">
        <v>150</v>
      </c>
      <c r="AU327" s="152" t="s">
        <v>95</v>
      </c>
      <c r="AY327" s="13" t="s">
        <v>148</v>
      </c>
      <c r="BE327" s="153">
        <f t="shared" si="84"/>
        <v>0</v>
      </c>
      <c r="BF327" s="153">
        <f t="shared" si="85"/>
        <v>0</v>
      </c>
      <c r="BG327" s="153">
        <f t="shared" si="86"/>
        <v>0</v>
      </c>
      <c r="BH327" s="153">
        <f t="shared" si="87"/>
        <v>0</v>
      </c>
      <c r="BI327" s="153">
        <f t="shared" si="88"/>
        <v>0</v>
      </c>
      <c r="BJ327" s="13" t="s">
        <v>95</v>
      </c>
      <c r="BK327" s="153">
        <f t="shared" si="89"/>
        <v>0</v>
      </c>
      <c r="BL327" s="13" t="s">
        <v>268</v>
      </c>
      <c r="BM327" s="152" t="s">
        <v>773</v>
      </c>
    </row>
    <row r="328" spans="2:65" s="1" customFormat="1" ht="16.5" customHeight="1">
      <c r="B328" s="139"/>
      <c r="C328" s="154" t="s">
        <v>449</v>
      </c>
      <c r="D328" s="154" t="s">
        <v>191</v>
      </c>
      <c r="E328" s="155" t="s">
        <v>774</v>
      </c>
      <c r="F328" s="156" t="s">
        <v>775</v>
      </c>
      <c r="G328" s="157" t="s">
        <v>226</v>
      </c>
      <c r="H328" s="158">
        <v>24</v>
      </c>
      <c r="I328" s="159"/>
      <c r="J328" s="160">
        <f t="shared" si="80"/>
        <v>0</v>
      </c>
      <c r="K328" s="161"/>
      <c r="L328" s="162"/>
      <c r="M328" s="163" t="s">
        <v>1</v>
      </c>
      <c r="N328" s="164" t="s">
        <v>39</v>
      </c>
      <c r="P328" s="150">
        <f t="shared" si="81"/>
        <v>0</v>
      </c>
      <c r="Q328" s="150">
        <v>0</v>
      </c>
      <c r="R328" s="150">
        <f t="shared" si="82"/>
        <v>0</v>
      </c>
      <c r="S328" s="150">
        <v>0</v>
      </c>
      <c r="T328" s="151">
        <f t="shared" si="83"/>
        <v>0</v>
      </c>
      <c r="AR328" s="152" t="s">
        <v>651</v>
      </c>
      <c r="AT328" s="152" t="s">
        <v>191</v>
      </c>
      <c r="AU328" s="152" t="s">
        <v>95</v>
      </c>
      <c r="AY328" s="13" t="s">
        <v>148</v>
      </c>
      <c r="BE328" s="153">
        <f t="shared" si="84"/>
        <v>0</v>
      </c>
      <c r="BF328" s="153">
        <f t="shared" si="85"/>
        <v>0</v>
      </c>
      <c r="BG328" s="153">
        <f t="shared" si="86"/>
        <v>0</v>
      </c>
      <c r="BH328" s="153">
        <f t="shared" si="87"/>
        <v>0</v>
      </c>
      <c r="BI328" s="153">
        <f t="shared" si="88"/>
        <v>0</v>
      </c>
      <c r="BJ328" s="13" t="s">
        <v>95</v>
      </c>
      <c r="BK328" s="153">
        <f t="shared" si="89"/>
        <v>0</v>
      </c>
      <c r="BL328" s="13" t="s">
        <v>268</v>
      </c>
      <c r="BM328" s="152" t="s">
        <v>776</v>
      </c>
    </row>
    <row r="329" spans="2:65" s="1" customFormat="1" ht="24.15" customHeight="1">
      <c r="B329" s="139"/>
      <c r="C329" s="140" t="s">
        <v>777</v>
      </c>
      <c r="D329" s="140" t="s">
        <v>150</v>
      </c>
      <c r="E329" s="141" t="s">
        <v>778</v>
      </c>
      <c r="F329" s="142" t="s">
        <v>779</v>
      </c>
      <c r="G329" s="143" t="s">
        <v>199</v>
      </c>
      <c r="H329" s="144">
        <v>242.3</v>
      </c>
      <c r="I329" s="145"/>
      <c r="J329" s="146">
        <f t="shared" si="80"/>
        <v>0</v>
      </c>
      <c r="K329" s="147"/>
      <c r="L329" s="28"/>
      <c r="M329" s="148" t="s">
        <v>1</v>
      </c>
      <c r="N329" s="149" t="s">
        <v>39</v>
      </c>
      <c r="P329" s="150">
        <f t="shared" si="81"/>
        <v>0</v>
      </c>
      <c r="Q329" s="150">
        <v>0</v>
      </c>
      <c r="R329" s="150">
        <f t="shared" si="82"/>
        <v>0</v>
      </c>
      <c r="S329" s="150">
        <v>0</v>
      </c>
      <c r="T329" s="151">
        <f t="shared" si="83"/>
        <v>0</v>
      </c>
      <c r="AR329" s="152" t="s">
        <v>268</v>
      </c>
      <c r="AT329" s="152" t="s">
        <v>150</v>
      </c>
      <c r="AU329" s="152" t="s">
        <v>95</v>
      </c>
      <c r="AY329" s="13" t="s">
        <v>148</v>
      </c>
      <c r="BE329" s="153">
        <f t="shared" si="84"/>
        <v>0</v>
      </c>
      <c r="BF329" s="153">
        <f t="shared" si="85"/>
        <v>0</v>
      </c>
      <c r="BG329" s="153">
        <f t="shared" si="86"/>
        <v>0</v>
      </c>
      <c r="BH329" s="153">
        <f t="shared" si="87"/>
        <v>0</v>
      </c>
      <c r="BI329" s="153">
        <f t="shared" si="88"/>
        <v>0</v>
      </c>
      <c r="BJ329" s="13" t="s">
        <v>95</v>
      </c>
      <c r="BK329" s="153">
        <f t="shared" si="89"/>
        <v>0</v>
      </c>
      <c r="BL329" s="13" t="s">
        <v>268</v>
      </c>
      <c r="BM329" s="152" t="s">
        <v>780</v>
      </c>
    </row>
    <row r="330" spans="2:65" s="1" customFormat="1" ht="16.5" customHeight="1">
      <c r="B330" s="139"/>
      <c r="C330" s="154" t="s">
        <v>452</v>
      </c>
      <c r="D330" s="154" t="s">
        <v>191</v>
      </c>
      <c r="E330" s="155" t="s">
        <v>781</v>
      </c>
      <c r="F330" s="156" t="s">
        <v>782</v>
      </c>
      <c r="G330" s="157" t="s">
        <v>434</v>
      </c>
      <c r="H330" s="158">
        <v>33.921999999999997</v>
      </c>
      <c r="I330" s="159"/>
      <c r="J330" s="160">
        <f t="shared" si="80"/>
        <v>0</v>
      </c>
      <c r="K330" s="161"/>
      <c r="L330" s="162"/>
      <c r="M330" s="163" t="s">
        <v>1</v>
      </c>
      <c r="N330" s="164" t="s">
        <v>39</v>
      </c>
      <c r="P330" s="150">
        <f t="shared" si="81"/>
        <v>0</v>
      </c>
      <c r="Q330" s="150">
        <v>0</v>
      </c>
      <c r="R330" s="150">
        <f t="shared" si="82"/>
        <v>0</v>
      </c>
      <c r="S330" s="150">
        <v>0</v>
      </c>
      <c r="T330" s="151">
        <f t="shared" si="83"/>
        <v>0</v>
      </c>
      <c r="AR330" s="152" t="s">
        <v>651</v>
      </c>
      <c r="AT330" s="152" t="s">
        <v>191</v>
      </c>
      <c r="AU330" s="152" t="s">
        <v>95</v>
      </c>
      <c r="AY330" s="13" t="s">
        <v>148</v>
      </c>
      <c r="BE330" s="153">
        <f t="shared" si="84"/>
        <v>0</v>
      </c>
      <c r="BF330" s="153">
        <f t="shared" si="85"/>
        <v>0</v>
      </c>
      <c r="BG330" s="153">
        <f t="shared" si="86"/>
        <v>0</v>
      </c>
      <c r="BH330" s="153">
        <f t="shared" si="87"/>
        <v>0</v>
      </c>
      <c r="BI330" s="153">
        <f t="shared" si="88"/>
        <v>0</v>
      </c>
      <c r="BJ330" s="13" t="s">
        <v>95</v>
      </c>
      <c r="BK330" s="153">
        <f t="shared" si="89"/>
        <v>0</v>
      </c>
      <c r="BL330" s="13" t="s">
        <v>268</v>
      </c>
      <c r="BM330" s="152" t="s">
        <v>783</v>
      </c>
    </row>
    <row r="331" spans="2:65" s="1" customFormat="1" ht="24.15" customHeight="1">
      <c r="B331" s="139"/>
      <c r="C331" s="140" t="s">
        <v>784</v>
      </c>
      <c r="D331" s="140" t="s">
        <v>150</v>
      </c>
      <c r="E331" s="141" t="s">
        <v>785</v>
      </c>
      <c r="F331" s="142" t="s">
        <v>786</v>
      </c>
      <c r="G331" s="143" t="s">
        <v>226</v>
      </c>
      <c r="H331" s="144">
        <v>4</v>
      </c>
      <c r="I331" s="145"/>
      <c r="J331" s="146">
        <f t="shared" si="80"/>
        <v>0</v>
      </c>
      <c r="K331" s="147"/>
      <c r="L331" s="28"/>
      <c r="M331" s="148" t="s">
        <v>1</v>
      </c>
      <c r="N331" s="149" t="s">
        <v>39</v>
      </c>
      <c r="P331" s="150">
        <f t="shared" si="81"/>
        <v>0</v>
      </c>
      <c r="Q331" s="150">
        <v>0</v>
      </c>
      <c r="R331" s="150">
        <f t="shared" si="82"/>
        <v>0</v>
      </c>
      <c r="S331" s="150">
        <v>0</v>
      </c>
      <c r="T331" s="151">
        <f t="shared" si="83"/>
        <v>0</v>
      </c>
      <c r="AR331" s="152" t="s">
        <v>268</v>
      </c>
      <c r="AT331" s="152" t="s">
        <v>150</v>
      </c>
      <c r="AU331" s="152" t="s">
        <v>95</v>
      </c>
      <c r="AY331" s="13" t="s">
        <v>148</v>
      </c>
      <c r="BE331" s="153">
        <f t="shared" si="84"/>
        <v>0</v>
      </c>
      <c r="BF331" s="153">
        <f t="shared" si="85"/>
        <v>0</v>
      </c>
      <c r="BG331" s="153">
        <f t="shared" si="86"/>
        <v>0</v>
      </c>
      <c r="BH331" s="153">
        <f t="shared" si="87"/>
        <v>0</v>
      </c>
      <c r="BI331" s="153">
        <f t="shared" si="88"/>
        <v>0</v>
      </c>
      <c r="BJ331" s="13" t="s">
        <v>95</v>
      </c>
      <c r="BK331" s="153">
        <f t="shared" si="89"/>
        <v>0</v>
      </c>
      <c r="BL331" s="13" t="s">
        <v>268</v>
      </c>
      <c r="BM331" s="152" t="s">
        <v>787</v>
      </c>
    </row>
    <row r="332" spans="2:65" s="1" customFormat="1" ht="21.75" customHeight="1">
      <c r="B332" s="139"/>
      <c r="C332" s="154" t="s">
        <v>456</v>
      </c>
      <c r="D332" s="154" t="s">
        <v>191</v>
      </c>
      <c r="E332" s="155" t="s">
        <v>788</v>
      </c>
      <c r="F332" s="156" t="s">
        <v>789</v>
      </c>
      <c r="G332" s="157" t="s">
        <v>226</v>
      </c>
      <c r="H332" s="158">
        <v>4</v>
      </c>
      <c r="I332" s="159"/>
      <c r="J332" s="160">
        <f t="shared" si="80"/>
        <v>0</v>
      </c>
      <c r="K332" s="161"/>
      <c r="L332" s="162"/>
      <c r="M332" s="163" t="s">
        <v>1</v>
      </c>
      <c r="N332" s="164" t="s">
        <v>39</v>
      </c>
      <c r="P332" s="150">
        <f t="shared" si="81"/>
        <v>0</v>
      </c>
      <c r="Q332" s="150">
        <v>0</v>
      </c>
      <c r="R332" s="150">
        <f t="shared" si="82"/>
        <v>0</v>
      </c>
      <c r="S332" s="150">
        <v>0</v>
      </c>
      <c r="T332" s="151">
        <f t="shared" si="83"/>
        <v>0</v>
      </c>
      <c r="AR332" s="152" t="s">
        <v>651</v>
      </c>
      <c r="AT332" s="152" t="s">
        <v>191</v>
      </c>
      <c r="AU332" s="152" t="s">
        <v>95</v>
      </c>
      <c r="AY332" s="13" t="s">
        <v>148</v>
      </c>
      <c r="BE332" s="153">
        <f t="shared" si="84"/>
        <v>0</v>
      </c>
      <c r="BF332" s="153">
        <f t="shared" si="85"/>
        <v>0</v>
      </c>
      <c r="BG332" s="153">
        <f t="shared" si="86"/>
        <v>0</v>
      </c>
      <c r="BH332" s="153">
        <f t="shared" si="87"/>
        <v>0</v>
      </c>
      <c r="BI332" s="153">
        <f t="shared" si="88"/>
        <v>0</v>
      </c>
      <c r="BJ332" s="13" t="s">
        <v>95</v>
      </c>
      <c r="BK332" s="153">
        <f t="shared" si="89"/>
        <v>0</v>
      </c>
      <c r="BL332" s="13" t="s">
        <v>268</v>
      </c>
      <c r="BM332" s="152" t="s">
        <v>790</v>
      </c>
    </row>
    <row r="333" spans="2:65" s="1" customFormat="1" ht="16.5" customHeight="1">
      <c r="B333" s="139"/>
      <c r="C333" s="140" t="s">
        <v>791</v>
      </c>
      <c r="D333" s="140" t="s">
        <v>150</v>
      </c>
      <c r="E333" s="141" t="s">
        <v>792</v>
      </c>
      <c r="F333" s="142" t="s">
        <v>793</v>
      </c>
      <c r="G333" s="143" t="s">
        <v>226</v>
      </c>
      <c r="H333" s="144">
        <v>4</v>
      </c>
      <c r="I333" s="145"/>
      <c r="J333" s="146">
        <f t="shared" si="80"/>
        <v>0</v>
      </c>
      <c r="K333" s="147"/>
      <c r="L333" s="28"/>
      <c r="M333" s="148" t="s">
        <v>1</v>
      </c>
      <c r="N333" s="149" t="s">
        <v>39</v>
      </c>
      <c r="P333" s="150">
        <f t="shared" si="81"/>
        <v>0</v>
      </c>
      <c r="Q333" s="150">
        <v>0</v>
      </c>
      <c r="R333" s="150">
        <f t="shared" si="82"/>
        <v>0</v>
      </c>
      <c r="S333" s="150">
        <v>0</v>
      </c>
      <c r="T333" s="151">
        <f t="shared" si="83"/>
        <v>0</v>
      </c>
      <c r="AR333" s="152" t="s">
        <v>268</v>
      </c>
      <c r="AT333" s="152" t="s">
        <v>150</v>
      </c>
      <c r="AU333" s="152" t="s">
        <v>95</v>
      </c>
      <c r="AY333" s="13" t="s">
        <v>148</v>
      </c>
      <c r="BE333" s="153">
        <f t="shared" si="84"/>
        <v>0</v>
      </c>
      <c r="BF333" s="153">
        <f t="shared" si="85"/>
        <v>0</v>
      </c>
      <c r="BG333" s="153">
        <f t="shared" si="86"/>
        <v>0</v>
      </c>
      <c r="BH333" s="153">
        <f t="shared" si="87"/>
        <v>0</v>
      </c>
      <c r="BI333" s="153">
        <f t="shared" si="88"/>
        <v>0</v>
      </c>
      <c r="BJ333" s="13" t="s">
        <v>95</v>
      </c>
      <c r="BK333" s="153">
        <f t="shared" si="89"/>
        <v>0</v>
      </c>
      <c r="BL333" s="13" t="s">
        <v>268</v>
      </c>
      <c r="BM333" s="152" t="s">
        <v>794</v>
      </c>
    </row>
    <row r="334" spans="2:65" s="1" customFormat="1" ht="24.15" customHeight="1">
      <c r="B334" s="139"/>
      <c r="C334" s="154" t="s">
        <v>459</v>
      </c>
      <c r="D334" s="154" t="s">
        <v>191</v>
      </c>
      <c r="E334" s="155" t="s">
        <v>795</v>
      </c>
      <c r="F334" s="156" t="s">
        <v>796</v>
      </c>
      <c r="G334" s="157" t="s">
        <v>226</v>
      </c>
      <c r="H334" s="158">
        <v>4</v>
      </c>
      <c r="I334" s="159"/>
      <c r="J334" s="160">
        <f t="shared" si="80"/>
        <v>0</v>
      </c>
      <c r="K334" s="161"/>
      <c r="L334" s="162"/>
      <c r="M334" s="163" t="s">
        <v>1</v>
      </c>
      <c r="N334" s="164" t="s">
        <v>39</v>
      </c>
      <c r="P334" s="150">
        <f t="shared" si="81"/>
        <v>0</v>
      </c>
      <c r="Q334" s="150">
        <v>0</v>
      </c>
      <c r="R334" s="150">
        <f t="shared" si="82"/>
        <v>0</v>
      </c>
      <c r="S334" s="150">
        <v>0</v>
      </c>
      <c r="T334" s="151">
        <f t="shared" si="83"/>
        <v>0</v>
      </c>
      <c r="AR334" s="152" t="s">
        <v>651</v>
      </c>
      <c r="AT334" s="152" t="s">
        <v>191</v>
      </c>
      <c r="AU334" s="152" t="s">
        <v>95</v>
      </c>
      <c r="AY334" s="13" t="s">
        <v>148</v>
      </c>
      <c r="BE334" s="153">
        <f t="shared" si="84"/>
        <v>0</v>
      </c>
      <c r="BF334" s="153">
        <f t="shared" si="85"/>
        <v>0</v>
      </c>
      <c r="BG334" s="153">
        <f t="shared" si="86"/>
        <v>0</v>
      </c>
      <c r="BH334" s="153">
        <f t="shared" si="87"/>
        <v>0</v>
      </c>
      <c r="BI334" s="153">
        <f t="shared" si="88"/>
        <v>0</v>
      </c>
      <c r="BJ334" s="13" t="s">
        <v>95</v>
      </c>
      <c r="BK334" s="153">
        <f t="shared" si="89"/>
        <v>0</v>
      </c>
      <c r="BL334" s="13" t="s">
        <v>268</v>
      </c>
      <c r="BM334" s="152" t="s">
        <v>797</v>
      </c>
    </row>
    <row r="335" spans="2:65" s="1" customFormat="1" ht="16.5" customHeight="1">
      <c r="B335" s="139"/>
      <c r="C335" s="140" t="s">
        <v>798</v>
      </c>
      <c r="D335" s="140" t="s">
        <v>150</v>
      </c>
      <c r="E335" s="141" t="s">
        <v>799</v>
      </c>
      <c r="F335" s="142" t="s">
        <v>800</v>
      </c>
      <c r="G335" s="143" t="s">
        <v>226</v>
      </c>
      <c r="H335" s="144">
        <v>12</v>
      </c>
      <c r="I335" s="145"/>
      <c r="J335" s="146">
        <f t="shared" si="80"/>
        <v>0</v>
      </c>
      <c r="K335" s="147"/>
      <c r="L335" s="28"/>
      <c r="M335" s="148" t="s">
        <v>1</v>
      </c>
      <c r="N335" s="149" t="s">
        <v>39</v>
      </c>
      <c r="P335" s="150">
        <f t="shared" si="81"/>
        <v>0</v>
      </c>
      <c r="Q335" s="150">
        <v>0</v>
      </c>
      <c r="R335" s="150">
        <f t="shared" si="82"/>
        <v>0</v>
      </c>
      <c r="S335" s="150">
        <v>0</v>
      </c>
      <c r="T335" s="151">
        <f t="shared" si="83"/>
        <v>0</v>
      </c>
      <c r="AR335" s="152" t="s">
        <v>268</v>
      </c>
      <c r="AT335" s="152" t="s">
        <v>150</v>
      </c>
      <c r="AU335" s="152" t="s">
        <v>95</v>
      </c>
      <c r="AY335" s="13" t="s">
        <v>148</v>
      </c>
      <c r="BE335" s="153">
        <f t="shared" si="84"/>
        <v>0</v>
      </c>
      <c r="BF335" s="153">
        <f t="shared" si="85"/>
        <v>0</v>
      </c>
      <c r="BG335" s="153">
        <f t="shared" si="86"/>
        <v>0</v>
      </c>
      <c r="BH335" s="153">
        <f t="shared" si="87"/>
        <v>0</v>
      </c>
      <c r="BI335" s="153">
        <f t="shared" si="88"/>
        <v>0</v>
      </c>
      <c r="BJ335" s="13" t="s">
        <v>95</v>
      </c>
      <c r="BK335" s="153">
        <f t="shared" si="89"/>
        <v>0</v>
      </c>
      <c r="BL335" s="13" t="s">
        <v>268</v>
      </c>
      <c r="BM335" s="152" t="s">
        <v>801</v>
      </c>
    </row>
    <row r="336" spans="2:65" s="1" customFormat="1" ht="16.5" customHeight="1">
      <c r="B336" s="139"/>
      <c r="C336" s="154" t="s">
        <v>479</v>
      </c>
      <c r="D336" s="154" t="s">
        <v>191</v>
      </c>
      <c r="E336" s="155" t="s">
        <v>802</v>
      </c>
      <c r="F336" s="156" t="s">
        <v>803</v>
      </c>
      <c r="G336" s="157" t="s">
        <v>226</v>
      </c>
      <c r="H336" s="158">
        <v>12</v>
      </c>
      <c r="I336" s="159"/>
      <c r="J336" s="160">
        <f t="shared" si="80"/>
        <v>0</v>
      </c>
      <c r="K336" s="161"/>
      <c r="L336" s="162"/>
      <c r="M336" s="163" t="s">
        <v>1</v>
      </c>
      <c r="N336" s="164" t="s">
        <v>39</v>
      </c>
      <c r="P336" s="150">
        <f t="shared" si="81"/>
        <v>0</v>
      </c>
      <c r="Q336" s="150">
        <v>0</v>
      </c>
      <c r="R336" s="150">
        <f t="shared" si="82"/>
        <v>0</v>
      </c>
      <c r="S336" s="150">
        <v>0</v>
      </c>
      <c r="T336" s="151">
        <f t="shared" si="83"/>
        <v>0</v>
      </c>
      <c r="AR336" s="152" t="s">
        <v>651</v>
      </c>
      <c r="AT336" s="152" t="s">
        <v>191</v>
      </c>
      <c r="AU336" s="152" t="s">
        <v>95</v>
      </c>
      <c r="AY336" s="13" t="s">
        <v>148</v>
      </c>
      <c r="BE336" s="153">
        <f t="shared" si="84"/>
        <v>0</v>
      </c>
      <c r="BF336" s="153">
        <f t="shared" si="85"/>
        <v>0</v>
      </c>
      <c r="BG336" s="153">
        <f t="shared" si="86"/>
        <v>0</v>
      </c>
      <c r="BH336" s="153">
        <f t="shared" si="87"/>
        <v>0</v>
      </c>
      <c r="BI336" s="153">
        <f t="shared" si="88"/>
        <v>0</v>
      </c>
      <c r="BJ336" s="13" t="s">
        <v>95</v>
      </c>
      <c r="BK336" s="153">
        <f t="shared" si="89"/>
        <v>0</v>
      </c>
      <c r="BL336" s="13" t="s">
        <v>268</v>
      </c>
      <c r="BM336" s="152" t="s">
        <v>804</v>
      </c>
    </row>
    <row r="337" spans="2:65" s="1" customFormat="1" ht="16.5" customHeight="1">
      <c r="B337" s="139"/>
      <c r="C337" s="140" t="s">
        <v>805</v>
      </c>
      <c r="D337" s="140" t="s">
        <v>150</v>
      </c>
      <c r="E337" s="141" t="s">
        <v>806</v>
      </c>
      <c r="F337" s="142" t="s">
        <v>807</v>
      </c>
      <c r="G337" s="143" t="s">
        <v>226</v>
      </c>
      <c r="H337" s="144">
        <v>12</v>
      </c>
      <c r="I337" s="145"/>
      <c r="J337" s="146">
        <f t="shared" si="80"/>
        <v>0</v>
      </c>
      <c r="K337" s="147"/>
      <c r="L337" s="28"/>
      <c r="M337" s="148" t="s">
        <v>1</v>
      </c>
      <c r="N337" s="149" t="s">
        <v>39</v>
      </c>
      <c r="P337" s="150">
        <f t="shared" si="81"/>
        <v>0</v>
      </c>
      <c r="Q337" s="150">
        <v>0</v>
      </c>
      <c r="R337" s="150">
        <f t="shared" si="82"/>
        <v>0</v>
      </c>
      <c r="S337" s="150">
        <v>0</v>
      </c>
      <c r="T337" s="151">
        <f t="shared" si="83"/>
        <v>0</v>
      </c>
      <c r="AR337" s="152" t="s">
        <v>268</v>
      </c>
      <c r="AT337" s="152" t="s">
        <v>150</v>
      </c>
      <c r="AU337" s="152" t="s">
        <v>95</v>
      </c>
      <c r="AY337" s="13" t="s">
        <v>148</v>
      </c>
      <c r="BE337" s="153">
        <f t="shared" si="84"/>
        <v>0</v>
      </c>
      <c r="BF337" s="153">
        <f t="shared" si="85"/>
        <v>0</v>
      </c>
      <c r="BG337" s="153">
        <f t="shared" si="86"/>
        <v>0</v>
      </c>
      <c r="BH337" s="153">
        <f t="shared" si="87"/>
        <v>0</v>
      </c>
      <c r="BI337" s="153">
        <f t="shared" si="88"/>
        <v>0</v>
      </c>
      <c r="BJ337" s="13" t="s">
        <v>95</v>
      </c>
      <c r="BK337" s="153">
        <f t="shared" si="89"/>
        <v>0</v>
      </c>
      <c r="BL337" s="13" t="s">
        <v>268</v>
      </c>
      <c r="BM337" s="152" t="s">
        <v>808</v>
      </c>
    </row>
    <row r="338" spans="2:65" s="1" customFormat="1" ht="16.5" customHeight="1">
      <c r="B338" s="139"/>
      <c r="C338" s="154" t="s">
        <v>482</v>
      </c>
      <c r="D338" s="154" t="s">
        <v>191</v>
      </c>
      <c r="E338" s="155" t="s">
        <v>809</v>
      </c>
      <c r="F338" s="156" t="s">
        <v>810</v>
      </c>
      <c r="G338" s="157" t="s">
        <v>226</v>
      </c>
      <c r="H338" s="158">
        <v>12</v>
      </c>
      <c r="I338" s="159"/>
      <c r="J338" s="160">
        <f t="shared" si="80"/>
        <v>0</v>
      </c>
      <c r="K338" s="161"/>
      <c r="L338" s="162"/>
      <c r="M338" s="163" t="s">
        <v>1</v>
      </c>
      <c r="N338" s="164" t="s">
        <v>39</v>
      </c>
      <c r="P338" s="150">
        <f t="shared" si="81"/>
        <v>0</v>
      </c>
      <c r="Q338" s="150">
        <v>0</v>
      </c>
      <c r="R338" s="150">
        <f t="shared" si="82"/>
        <v>0</v>
      </c>
      <c r="S338" s="150">
        <v>0</v>
      </c>
      <c r="T338" s="151">
        <f t="shared" si="83"/>
        <v>0</v>
      </c>
      <c r="AR338" s="152" t="s">
        <v>651</v>
      </c>
      <c r="AT338" s="152" t="s">
        <v>191</v>
      </c>
      <c r="AU338" s="152" t="s">
        <v>95</v>
      </c>
      <c r="AY338" s="13" t="s">
        <v>148</v>
      </c>
      <c r="BE338" s="153">
        <f t="shared" si="84"/>
        <v>0</v>
      </c>
      <c r="BF338" s="153">
        <f t="shared" si="85"/>
        <v>0</v>
      </c>
      <c r="BG338" s="153">
        <f t="shared" si="86"/>
        <v>0</v>
      </c>
      <c r="BH338" s="153">
        <f t="shared" si="87"/>
        <v>0</v>
      </c>
      <c r="BI338" s="153">
        <f t="shared" si="88"/>
        <v>0</v>
      </c>
      <c r="BJ338" s="13" t="s">
        <v>95</v>
      </c>
      <c r="BK338" s="153">
        <f t="shared" si="89"/>
        <v>0</v>
      </c>
      <c r="BL338" s="13" t="s">
        <v>268</v>
      </c>
      <c r="BM338" s="152" t="s">
        <v>811</v>
      </c>
    </row>
    <row r="339" spans="2:65" s="1" customFormat="1" ht="16.5" customHeight="1">
      <c r="B339" s="139"/>
      <c r="C339" s="140" t="s">
        <v>812</v>
      </c>
      <c r="D339" s="140" t="s">
        <v>150</v>
      </c>
      <c r="E339" s="141" t="s">
        <v>813</v>
      </c>
      <c r="F339" s="142" t="s">
        <v>814</v>
      </c>
      <c r="G339" s="143" t="s">
        <v>815</v>
      </c>
      <c r="H339" s="144">
        <v>1</v>
      </c>
      <c r="I339" s="145"/>
      <c r="J339" s="146">
        <f t="shared" si="80"/>
        <v>0</v>
      </c>
      <c r="K339" s="147"/>
      <c r="L339" s="28"/>
      <c r="M339" s="148" t="s">
        <v>1</v>
      </c>
      <c r="N339" s="149" t="s">
        <v>39</v>
      </c>
      <c r="P339" s="150">
        <f t="shared" si="81"/>
        <v>0</v>
      </c>
      <c r="Q339" s="150">
        <v>0</v>
      </c>
      <c r="R339" s="150">
        <f t="shared" si="82"/>
        <v>0</v>
      </c>
      <c r="S339" s="150">
        <v>0</v>
      </c>
      <c r="T339" s="151">
        <f t="shared" si="83"/>
        <v>0</v>
      </c>
      <c r="AR339" s="152" t="s">
        <v>268</v>
      </c>
      <c r="AT339" s="152" t="s">
        <v>150</v>
      </c>
      <c r="AU339" s="152" t="s">
        <v>95</v>
      </c>
      <c r="AY339" s="13" t="s">
        <v>148</v>
      </c>
      <c r="BE339" s="153">
        <f t="shared" si="84"/>
        <v>0</v>
      </c>
      <c r="BF339" s="153">
        <f t="shared" si="85"/>
        <v>0</v>
      </c>
      <c r="BG339" s="153">
        <f t="shared" si="86"/>
        <v>0</v>
      </c>
      <c r="BH339" s="153">
        <f t="shared" si="87"/>
        <v>0</v>
      </c>
      <c r="BI339" s="153">
        <f t="shared" si="88"/>
        <v>0</v>
      </c>
      <c r="BJ339" s="13" t="s">
        <v>95</v>
      </c>
      <c r="BK339" s="153">
        <f t="shared" si="89"/>
        <v>0</v>
      </c>
      <c r="BL339" s="13" t="s">
        <v>268</v>
      </c>
      <c r="BM339" s="152" t="s">
        <v>816</v>
      </c>
    </row>
    <row r="340" spans="2:65" s="1" customFormat="1" ht="16.5" customHeight="1">
      <c r="B340" s="139"/>
      <c r="C340" s="140" t="s">
        <v>486</v>
      </c>
      <c r="D340" s="140" t="s">
        <v>150</v>
      </c>
      <c r="E340" s="141" t="s">
        <v>817</v>
      </c>
      <c r="F340" s="142" t="s">
        <v>818</v>
      </c>
      <c r="G340" s="143" t="s">
        <v>819</v>
      </c>
      <c r="H340" s="165"/>
      <c r="I340" s="145"/>
      <c r="J340" s="146">
        <f t="shared" si="80"/>
        <v>0</v>
      </c>
      <c r="K340" s="147"/>
      <c r="L340" s="28"/>
      <c r="M340" s="148" t="s">
        <v>1</v>
      </c>
      <c r="N340" s="149" t="s">
        <v>39</v>
      </c>
      <c r="P340" s="150">
        <f t="shared" si="81"/>
        <v>0</v>
      </c>
      <c r="Q340" s="150">
        <v>0</v>
      </c>
      <c r="R340" s="150">
        <f t="shared" si="82"/>
        <v>0</v>
      </c>
      <c r="S340" s="150">
        <v>0</v>
      </c>
      <c r="T340" s="151">
        <f t="shared" si="83"/>
        <v>0</v>
      </c>
      <c r="AR340" s="152" t="s">
        <v>268</v>
      </c>
      <c r="AT340" s="152" t="s">
        <v>150</v>
      </c>
      <c r="AU340" s="152" t="s">
        <v>95</v>
      </c>
      <c r="AY340" s="13" t="s">
        <v>148</v>
      </c>
      <c r="BE340" s="153">
        <f t="shared" si="84"/>
        <v>0</v>
      </c>
      <c r="BF340" s="153">
        <f t="shared" si="85"/>
        <v>0</v>
      </c>
      <c r="BG340" s="153">
        <f t="shared" si="86"/>
        <v>0</v>
      </c>
      <c r="BH340" s="153">
        <f t="shared" si="87"/>
        <v>0</v>
      </c>
      <c r="BI340" s="153">
        <f t="shared" si="88"/>
        <v>0</v>
      </c>
      <c r="BJ340" s="13" t="s">
        <v>95</v>
      </c>
      <c r="BK340" s="153">
        <f t="shared" si="89"/>
        <v>0</v>
      </c>
      <c r="BL340" s="13" t="s">
        <v>268</v>
      </c>
      <c r="BM340" s="152" t="s">
        <v>820</v>
      </c>
    </row>
    <row r="341" spans="2:65" s="1" customFormat="1" ht="16.5" customHeight="1">
      <c r="B341" s="139"/>
      <c r="C341" s="140" t="s">
        <v>821</v>
      </c>
      <c r="D341" s="140" t="s">
        <v>150</v>
      </c>
      <c r="E341" s="141" t="s">
        <v>822</v>
      </c>
      <c r="F341" s="142" t="s">
        <v>823</v>
      </c>
      <c r="G341" s="143" t="s">
        <v>819</v>
      </c>
      <c r="H341" s="165"/>
      <c r="I341" s="145"/>
      <c r="J341" s="146">
        <f t="shared" si="80"/>
        <v>0</v>
      </c>
      <c r="K341" s="147"/>
      <c r="L341" s="28"/>
      <c r="M341" s="148" t="s">
        <v>1</v>
      </c>
      <c r="N341" s="149" t="s">
        <v>39</v>
      </c>
      <c r="P341" s="150">
        <f t="shared" si="81"/>
        <v>0</v>
      </c>
      <c r="Q341" s="150">
        <v>0</v>
      </c>
      <c r="R341" s="150">
        <f t="shared" si="82"/>
        <v>0</v>
      </c>
      <c r="S341" s="150">
        <v>0</v>
      </c>
      <c r="T341" s="151">
        <f t="shared" si="83"/>
        <v>0</v>
      </c>
      <c r="AR341" s="152" t="s">
        <v>268</v>
      </c>
      <c r="AT341" s="152" t="s">
        <v>150</v>
      </c>
      <c r="AU341" s="152" t="s">
        <v>95</v>
      </c>
      <c r="AY341" s="13" t="s">
        <v>148</v>
      </c>
      <c r="BE341" s="153">
        <f t="shared" si="84"/>
        <v>0</v>
      </c>
      <c r="BF341" s="153">
        <f t="shared" si="85"/>
        <v>0</v>
      </c>
      <c r="BG341" s="153">
        <f t="shared" si="86"/>
        <v>0</v>
      </c>
      <c r="BH341" s="153">
        <f t="shared" si="87"/>
        <v>0</v>
      </c>
      <c r="BI341" s="153">
        <f t="shared" si="88"/>
        <v>0</v>
      </c>
      <c r="BJ341" s="13" t="s">
        <v>95</v>
      </c>
      <c r="BK341" s="153">
        <f t="shared" si="89"/>
        <v>0</v>
      </c>
      <c r="BL341" s="13" t="s">
        <v>268</v>
      </c>
      <c r="BM341" s="152" t="s">
        <v>824</v>
      </c>
    </row>
    <row r="342" spans="2:65" s="1" customFormat="1" ht="16.5" customHeight="1">
      <c r="B342" s="139"/>
      <c r="C342" s="140" t="s">
        <v>489</v>
      </c>
      <c r="D342" s="140" t="s">
        <v>150</v>
      </c>
      <c r="E342" s="141" t="s">
        <v>825</v>
      </c>
      <c r="F342" s="142" t="s">
        <v>826</v>
      </c>
      <c r="G342" s="143" t="s">
        <v>819</v>
      </c>
      <c r="H342" s="165"/>
      <c r="I342" s="145"/>
      <c r="J342" s="146">
        <f t="shared" si="80"/>
        <v>0</v>
      </c>
      <c r="K342" s="147"/>
      <c r="L342" s="28"/>
      <c r="M342" s="148" t="s">
        <v>1</v>
      </c>
      <c r="N342" s="149" t="s">
        <v>39</v>
      </c>
      <c r="P342" s="150">
        <f t="shared" si="81"/>
        <v>0</v>
      </c>
      <c r="Q342" s="150">
        <v>0</v>
      </c>
      <c r="R342" s="150">
        <f t="shared" si="82"/>
        <v>0</v>
      </c>
      <c r="S342" s="150">
        <v>0</v>
      </c>
      <c r="T342" s="151">
        <f t="shared" si="83"/>
        <v>0</v>
      </c>
      <c r="AR342" s="152" t="s">
        <v>268</v>
      </c>
      <c r="AT342" s="152" t="s">
        <v>150</v>
      </c>
      <c r="AU342" s="152" t="s">
        <v>95</v>
      </c>
      <c r="AY342" s="13" t="s">
        <v>148</v>
      </c>
      <c r="BE342" s="153">
        <f t="shared" si="84"/>
        <v>0</v>
      </c>
      <c r="BF342" s="153">
        <f t="shared" si="85"/>
        <v>0</v>
      </c>
      <c r="BG342" s="153">
        <f t="shared" si="86"/>
        <v>0</v>
      </c>
      <c r="BH342" s="153">
        <f t="shared" si="87"/>
        <v>0</v>
      </c>
      <c r="BI342" s="153">
        <f t="shared" si="88"/>
        <v>0</v>
      </c>
      <c r="BJ342" s="13" t="s">
        <v>95</v>
      </c>
      <c r="BK342" s="153">
        <f t="shared" si="89"/>
        <v>0</v>
      </c>
      <c r="BL342" s="13" t="s">
        <v>268</v>
      </c>
      <c r="BM342" s="152" t="s">
        <v>827</v>
      </c>
    </row>
    <row r="343" spans="2:65" s="1" customFormat="1" ht="16.5" customHeight="1">
      <c r="B343" s="139"/>
      <c r="C343" s="140" t="s">
        <v>828</v>
      </c>
      <c r="D343" s="140" t="s">
        <v>150</v>
      </c>
      <c r="E343" s="141" t="s">
        <v>829</v>
      </c>
      <c r="F343" s="142" t="s">
        <v>830</v>
      </c>
      <c r="G343" s="143" t="s">
        <v>819</v>
      </c>
      <c r="H343" s="165"/>
      <c r="I343" s="145"/>
      <c r="J343" s="146">
        <f t="shared" si="80"/>
        <v>0</v>
      </c>
      <c r="K343" s="147"/>
      <c r="L343" s="28"/>
      <c r="M343" s="148" t="s">
        <v>1</v>
      </c>
      <c r="N343" s="149" t="s">
        <v>39</v>
      </c>
      <c r="P343" s="150">
        <f t="shared" si="81"/>
        <v>0</v>
      </c>
      <c r="Q343" s="150">
        <v>0</v>
      </c>
      <c r="R343" s="150">
        <f t="shared" si="82"/>
        <v>0</v>
      </c>
      <c r="S343" s="150">
        <v>0</v>
      </c>
      <c r="T343" s="151">
        <f t="shared" si="83"/>
        <v>0</v>
      </c>
      <c r="AR343" s="152" t="s">
        <v>268</v>
      </c>
      <c r="AT343" s="152" t="s">
        <v>150</v>
      </c>
      <c r="AU343" s="152" t="s">
        <v>95</v>
      </c>
      <c r="AY343" s="13" t="s">
        <v>148</v>
      </c>
      <c r="BE343" s="153">
        <f t="shared" si="84"/>
        <v>0</v>
      </c>
      <c r="BF343" s="153">
        <f t="shared" si="85"/>
        <v>0</v>
      </c>
      <c r="BG343" s="153">
        <f t="shared" si="86"/>
        <v>0</v>
      </c>
      <c r="BH343" s="153">
        <f t="shared" si="87"/>
        <v>0</v>
      </c>
      <c r="BI343" s="153">
        <f t="shared" si="88"/>
        <v>0</v>
      </c>
      <c r="BJ343" s="13" t="s">
        <v>95</v>
      </c>
      <c r="BK343" s="153">
        <f t="shared" si="89"/>
        <v>0</v>
      </c>
      <c r="BL343" s="13" t="s">
        <v>268</v>
      </c>
      <c r="BM343" s="152" t="s">
        <v>831</v>
      </c>
    </row>
    <row r="344" spans="2:65" s="11" customFormat="1" ht="22.8" customHeight="1">
      <c r="B344" s="127"/>
      <c r="D344" s="128" t="s">
        <v>72</v>
      </c>
      <c r="E344" s="137" t="s">
        <v>832</v>
      </c>
      <c r="F344" s="137" t="s">
        <v>833</v>
      </c>
      <c r="I344" s="130"/>
      <c r="J344" s="138">
        <f>BK344</f>
        <v>0</v>
      </c>
      <c r="L344" s="127"/>
      <c r="M344" s="132"/>
      <c r="P344" s="133">
        <f>SUM(P345:P356)</f>
        <v>0</v>
      </c>
      <c r="R344" s="133">
        <f>SUM(R345:R356)</f>
        <v>0</v>
      </c>
      <c r="T344" s="134">
        <f>SUM(T345:T356)</f>
        <v>0</v>
      </c>
      <c r="AR344" s="128" t="s">
        <v>157</v>
      </c>
      <c r="AT344" s="135" t="s">
        <v>72</v>
      </c>
      <c r="AU344" s="135" t="s">
        <v>81</v>
      </c>
      <c r="AY344" s="128" t="s">
        <v>148</v>
      </c>
      <c r="BK344" s="136">
        <f>SUM(BK345:BK356)</f>
        <v>0</v>
      </c>
    </row>
    <row r="345" spans="2:65" s="1" customFormat="1" ht="24.15" customHeight="1">
      <c r="B345" s="139"/>
      <c r="C345" s="140" t="s">
        <v>493</v>
      </c>
      <c r="D345" s="140" t="s">
        <v>150</v>
      </c>
      <c r="E345" s="141" t="s">
        <v>834</v>
      </c>
      <c r="F345" s="142" t="s">
        <v>835</v>
      </c>
      <c r="G345" s="143" t="s">
        <v>199</v>
      </c>
      <c r="H345" s="144">
        <v>54</v>
      </c>
      <c r="I345" s="145"/>
      <c r="J345" s="146">
        <f t="shared" ref="J345:J356" si="90">ROUND(I345*H345,2)</f>
        <v>0</v>
      </c>
      <c r="K345" s="147"/>
      <c r="L345" s="28"/>
      <c r="M345" s="148" t="s">
        <v>1</v>
      </c>
      <c r="N345" s="149" t="s">
        <v>39</v>
      </c>
      <c r="P345" s="150">
        <f t="shared" ref="P345:P356" si="91">O345*H345</f>
        <v>0</v>
      </c>
      <c r="Q345" s="150">
        <v>0</v>
      </c>
      <c r="R345" s="150">
        <f t="shared" ref="R345:R356" si="92">Q345*H345</f>
        <v>0</v>
      </c>
      <c r="S345" s="150">
        <v>0</v>
      </c>
      <c r="T345" s="151">
        <f t="shared" ref="T345:T356" si="93">S345*H345</f>
        <v>0</v>
      </c>
      <c r="AR345" s="152" t="s">
        <v>268</v>
      </c>
      <c r="AT345" s="152" t="s">
        <v>150</v>
      </c>
      <c r="AU345" s="152" t="s">
        <v>95</v>
      </c>
      <c r="AY345" s="13" t="s">
        <v>148</v>
      </c>
      <c r="BE345" s="153">
        <f t="shared" ref="BE345:BE356" si="94">IF(N345="základná",J345,0)</f>
        <v>0</v>
      </c>
      <c r="BF345" s="153">
        <f t="shared" ref="BF345:BF356" si="95">IF(N345="znížená",J345,0)</f>
        <v>0</v>
      </c>
      <c r="BG345" s="153">
        <f t="shared" ref="BG345:BG356" si="96">IF(N345="zákl. prenesená",J345,0)</f>
        <v>0</v>
      </c>
      <c r="BH345" s="153">
        <f t="shared" ref="BH345:BH356" si="97">IF(N345="zníž. prenesená",J345,0)</f>
        <v>0</v>
      </c>
      <c r="BI345" s="153">
        <f t="shared" ref="BI345:BI356" si="98">IF(N345="nulová",J345,0)</f>
        <v>0</v>
      </c>
      <c r="BJ345" s="13" t="s">
        <v>95</v>
      </c>
      <c r="BK345" s="153">
        <f t="shared" ref="BK345:BK356" si="99">ROUND(I345*H345,2)</f>
        <v>0</v>
      </c>
      <c r="BL345" s="13" t="s">
        <v>268</v>
      </c>
      <c r="BM345" s="152" t="s">
        <v>836</v>
      </c>
    </row>
    <row r="346" spans="2:65" s="1" customFormat="1" ht="33" customHeight="1">
      <c r="B346" s="139"/>
      <c r="C346" s="140" t="s">
        <v>837</v>
      </c>
      <c r="D346" s="140" t="s">
        <v>150</v>
      </c>
      <c r="E346" s="141" t="s">
        <v>838</v>
      </c>
      <c r="F346" s="142" t="s">
        <v>839</v>
      </c>
      <c r="G346" s="143" t="s">
        <v>199</v>
      </c>
      <c r="H346" s="144">
        <v>54</v>
      </c>
      <c r="I346" s="145"/>
      <c r="J346" s="146">
        <f t="shared" si="90"/>
        <v>0</v>
      </c>
      <c r="K346" s="147"/>
      <c r="L346" s="28"/>
      <c r="M346" s="148" t="s">
        <v>1</v>
      </c>
      <c r="N346" s="149" t="s">
        <v>39</v>
      </c>
      <c r="P346" s="150">
        <f t="shared" si="91"/>
        <v>0</v>
      </c>
      <c r="Q346" s="150">
        <v>0</v>
      </c>
      <c r="R346" s="150">
        <f t="shared" si="92"/>
        <v>0</v>
      </c>
      <c r="S346" s="150">
        <v>0</v>
      </c>
      <c r="T346" s="151">
        <f t="shared" si="93"/>
        <v>0</v>
      </c>
      <c r="AR346" s="152" t="s">
        <v>268</v>
      </c>
      <c r="AT346" s="152" t="s">
        <v>150</v>
      </c>
      <c r="AU346" s="152" t="s">
        <v>95</v>
      </c>
      <c r="AY346" s="13" t="s">
        <v>148</v>
      </c>
      <c r="BE346" s="153">
        <f t="shared" si="94"/>
        <v>0</v>
      </c>
      <c r="BF346" s="153">
        <f t="shared" si="95"/>
        <v>0</v>
      </c>
      <c r="BG346" s="153">
        <f t="shared" si="96"/>
        <v>0</v>
      </c>
      <c r="BH346" s="153">
        <f t="shared" si="97"/>
        <v>0</v>
      </c>
      <c r="BI346" s="153">
        <f t="shared" si="98"/>
        <v>0</v>
      </c>
      <c r="BJ346" s="13" t="s">
        <v>95</v>
      </c>
      <c r="BK346" s="153">
        <f t="shared" si="99"/>
        <v>0</v>
      </c>
      <c r="BL346" s="13" t="s">
        <v>268</v>
      </c>
      <c r="BM346" s="152" t="s">
        <v>840</v>
      </c>
    </row>
    <row r="347" spans="2:65" s="1" customFormat="1" ht="16.5" customHeight="1">
      <c r="B347" s="139"/>
      <c r="C347" s="154" t="s">
        <v>496</v>
      </c>
      <c r="D347" s="154" t="s">
        <v>191</v>
      </c>
      <c r="E347" s="155" t="s">
        <v>841</v>
      </c>
      <c r="F347" s="156" t="s">
        <v>842</v>
      </c>
      <c r="G347" s="157" t="s">
        <v>185</v>
      </c>
      <c r="H347" s="158">
        <v>11.007</v>
      </c>
      <c r="I347" s="159"/>
      <c r="J347" s="160">
        <f t="shared" si="90"/>
        <v>0</v>
      </c>
      <c r="K347" s="161"/>
      <c r="L347" s="162"/>
      <c r="M347" s="163" t="s">
        <v>1</v>
      </c>
      <c r="N347" s="164" t="s">
        <v>39</v>
      </c>
      <c r="P347" s="150">
        <f t="shared" si="91"/>
        <v>0</v>
      </c>
      <c r="Q347" s="150">
        <v>0</v>
      </c>
      <c r="R347" s="150">
        <f t="shared" si="92"/>
        <v>0</v>
      </c>
      <c r="S347" s="150">
        <v>0</v>
      </c>
      <c r="T347" s="151">
        <f t="shared" si="93"/>
        <v>0</v>
      </c>
      <c r="AR347" s="152" t="s">
        <v>651</v>
      </c>
      <c r="AT347" s="152" t="s">
        <v>191</v>
      </c>
      <c r="AU347" s="152" t="s">
        <v>95</v>
      </c>
      <c r="AY347" s="13" t="s">
        <v>148</v>
      </c>
      <c r="BE347" s="153">
        <f t="shared" si="94"/>
        <v>0</v>
      </c>
      <c r="BF347" s="153">
        <f t="shared" si="95"/>
        <v>0</v>
      </c>
      <c r="BG347" s="153">
        <f t="shared" si="96"/>
        <v>0</v>
      </c>
      <c r="BH347" s="153">
        <f t="shared" si="97"/>
        <v>0</v>
      </c>
      <c r="BI347" s="153">
        <f t="shared" si="98"/>
        <v>0</v>
      </c>
      <c r="BJ347" s="13" t="s">
        <v>95</v>
      </c>
      <c r="BK347" s="153">
        <f t="shared" si="99"/>
        <v>0</v>
      </c>
      <c r="BL347" s="13" t="s">
        <v>268</v>
      </c>
      <c r="BM347" s="152" t="s">
        <v>843</v>
      </c>
    </row>
    <row r="348" spans="2:65" s="1" customFormat="1" ht="16.5" customHeight="1">
      <c r="B348" s="139"/>
      <c r="C348" s="140" t="s">
        <v>844</v>
      </c>
      <c r="D348" s="140" t="s">
        <v>150</v>
      </c>
      <c r="E348" s="141" t="s">
        <v>845</v>
      </c>
      <c r="F348" s="142" t="s">
        <v>846</v>
      </c>
      <c r="G348" s="143" t="s">
        <v>199</v>
      </c>
      <c r="H348" s="144">
        <v>54</v>
      </c>
      <c r="I348" s="145"/>
      <c r="J348" s="146">
        <f t="shared" si="90"/>
        <v>0</v>
      </c>
      <c r="K348" s="147"/>
      <c r="L348" s="28"/>
      <c r="M348" s="148" t="s">
        <v>1</v>
      </c>
      <c r="N348" s="149" t="s">
        <v>39</v>
      </c>
      <c r="P348" s="150">
        <f t="shared" si="91"/>
        <v>0</v>
      </c>
      <c r="Q348" s="150">
        <v>0</v>
      </c>
      <c r="R348" s="150">
        <f t="shared" si="92"/>
        <v>0</v>
      </c>
      <c r="S348" s="150">
        <v>0</v>
      </c>
      <c r="T348" s="151">
        <f t="shared" si="93"/>
        <v>0</v>
      </c>
      <c r="AR348" s="152" t="s">
        <v>268</v>
      </c>
      <c r="AT348" s="152" t="s">
        <v>150</v>
      </c>
      <c r="AU348" s="152" t="s">
        <v>95</v>
      </c>
      <c r="AY348" s="13" t="s">
        <v>148</v>
      </c>
      <c r="BE348" s="153">
        <f t="shared" si="94"/>
        <v>0</v>
      </c>
      <c r="BF348" s="153">
        <f t="shared" si="95"/>
        <v>0</v>
      </c>
      <c r="BG348" s="153">
        <f t="shared" si="96"/>
        <v>0</v>
      </c>
      <c r="BH348" s="153">
        <f t="shared" si="97"/>
        <v>0</v>
      </c>
      <c r="BI348" s="153">
        <f t="shared" si="98"/>
        <v>0</v>
      </c>
      <c r="BJ348" s="13" t="s">
        <v>95</v>
      </c>
      <c r="BK348" s="153">
        <f t="shared" si="99"/>
        <v>0</v>
      </c>
      <c r="BL348" s="13" t="s">
        <v>268</v>
      </c>
      <c r="BM348" s="152" t="s">
        <v>847</v>
      </c>
    </row>
    <row r="349" spans="2:65" s="1" customFormat="1" ht="16.5" customHeight="1">
      <c r="B349" s="139"/>
      <c r="C349" s="154" t="s">
        <v>500</v>
      </c>
      <c r="D349" s="154" t="s">
        <v>191</v>
      </c>
      <c r="E349" s="155" t="s">
        <v>848</v>
      </c>
      <c r="F349" s="156" t="s">
        <v>849</v>
      </c>
      <c r="G349" s="157" t="s">
        <v>226</v>
      </c>
      <c r="H349" s="158">
        <v>54</v>
      </c>
      <c r="I349" s="159"/>
      <c r="J349" s="160">
        <f t="shared" si="90"/>
        <v>0</v>
      </c>
      <c r="K349" s="161"/>
      <c r="L349" s="162"/>
      <c r="M349" s="163" t="s">
        <v>1</v>
      </c>
      <c r="N349" s="164" t="s">
        <v>39</v>
      </c>
      <c r="P349" s="150">
        <f t="shared" si="91"/>
        <v>0</v>
      </c>
      <c r="Q349" s="150">
        <v>0</v>
      </c>
      <c r="R349" s="150">
        <f t="shared" si="92"/>
        <v>0</v>
      </c>
      <c r="S349" s="150">
        <v>0</v>
      </c>
      <c r="T349" s="151">
        <f t="shared" si="93"/>
        <v>0</v>
      </c>
      <c r="AR349" s="152" t="s">
        <v>651</v>
      </c>
      <c r="AT349" s="152" t="s">
        <v>191</v>
      </c>
      <c r="AU349" s="152" t="s">
        <v>95</v>
      </c>
      <c r="AY349" s="13" t="s">
        <v>148</v>
      </c>
      <c r="BE349" s="153">
        <f t="shared" si="94"/>
        <v>0</v>
      </c>
      <c r="BF349" s="153">
        <f t="shared" si="95"/>
        <v>0</v>
      </c>
      <c r="BG349" s="153">
        <f t="shared" si="96"/>
        <v>0</v>
      </c>
      <c r="BH349" s="153">
        <f t="shared" si="97"/>
        <v>0</v>
      </c>
      <c r="BI349" s="153">
        <f t="shared" si="98"/>
        <v>0</v>
      </c>
      <c r="BJ349" s="13" t="s">
        <v>95</v>
      </c>
      <c r="BK349" s="153">
        <f t="shared" si="99"/>
        <v>0</v>
      </c>
      <c r="BL349" s="13" t="s">
        <v>268</v>
      </c>
      <c r="BM349" s="152" t="s">
        <v>850</v>
      </c>
    </row>
    <row r="350" spans="2:65" s="1" customFormat="1" ht="24.15" customHeight="1">
      <c r="B350" s="139"/>
      <c r="C350" s="140" t="s">
        <v>851</v>
      </c>
      <c r="D350" s="140" t="s">
        <v>150</v>
      </c>
      <c r="E350" s="141" t="s">
        <v>852</v>
      </c>
      <c r="F350" s="142" t="s">
        <v>853</v>
      </c>
      <c r="G350" s="143" t="s">
        <v>199</v>
      </c>
      <c r="H350" s="144">
        <v>54</v>
      </c>
      <c r="I350" s="145"/>
      <c r="J350" s="146">
        <f t="shared" si="90"/>
        <v>0</v>
      </c>
      <c r="K350" s="147"/>
      <c r="L350" s="28"/>
      <c r="M350" s="148" t="s">
        <v>1</v>
      </c>
      <c r="N350" s="149" t="s">
        <v>39</v>
      </c>
      <c r="P350" s="150">
        <f t="shared" si="91"/>
        <v>0</v>
      </c>
      <c r="Q350" s="150">
        <v>0</v>
      </c>
      <c r="R350" s="150">
        <f t="shared" si="92"/>
        <v>0</v>
      </c>
      <c r="S350" s="150">
        <v>0</v>
      </c>
      <c r="T350" s="151">
        <f t="shared" si="93"/>
        <v>0</v>
      </c>
      <c r="AR350" s="152" t="s">
        <v>268</v>
      </c>
      <c r="AT350" s="152" t="s">
        <v>150</v>
      </c>
      <c r="AU350" s="152" t="s">
        <v>95</v>
      </c>
      <c r="AY350" s="13" t="s">
        <v>148</v>
      </c>
      <c r="BE350" s="153">
        <f t="shared" si="94"/>
        <v>0</v>
      </c>
      <c r="BF350" s="153">
        <f t="shared" si="95"/>
        <v>0</v>
      </c>
      <c r="BG350" s="153">
        <f t="shared" si="96"/>
        <v>0</v>
      </c>
      <c r="BH350" s="153">
        <f t="shared" si="97"/>
        <v>0</v>
      </c>
      <c r="BI350" s="153">
        <f t="shared" si="98"/>
        <v>0</v>
      </c>
      <c r="BJ350" s="13" t="s">
        <v>95</v>
      </c>
      <c r="BK350" s="153">
        <f t="shared" si="99"/>
        <v>0</v>
      </c>
      <c r="BL350" s="13" t="s">
        <v>268</v>
      </c>
      <c r="BM350" s="152" t="s">
        <v>854</v>
      </c>
    </row>
    <row r="351" spans="2:65" s="1" customFormat="1" ht="16.5" customHeight="1">
      <c r="B351" s="139"/>
      <c r="C351" s="154" t="s">
        <v>511</v>
      </c>
      <c r="D351" s="154" t="s">
        <v>191</v>
      </c>
      <c r="E351" s="155" t="s">
        <v>855</v>
      </c>
      <c r="F351" s="156" t="s">
        <v>856</v>
      </c>
      <c r="G351" s="157" t="s">
        <v>199</v>
      </c>
      <c r="H351" s="158">
        <v>56.7</v>
      </c>
      <c r="I351" s="159"/>
      <c r="J351" s="160">
        <f t="shared" si="90"/>
        <v>0</v>
      </c>
      <c r="K351" s="161"/>
      <c r="L351" s="162"/>
      <c r="M351" s="163" t="s">
        <v>1</v>
      </c>
      <c r="N351" s="164" t="s">
        <v>39</v>
      </c>
      <c r="P351" s="150">
        <f t="shared" si="91"/>
        <v>0</v>
      </c>
      <c r="Q351" s="150">
        <v>0</v>
      </c>
      <c r="R351" s="150">
        <f t="shared" si="92"/>
        <v>0</v>
      </c>
      <c r="S351" s="150">
        <v>0</v>
      </c>
      <c r="T351" s="151">
        <f t="shared" si="93"/>
        <v>0</v>
      </c>
      <c r="AR351" s="152" t="s">
        <v>651</v>
      </c>
      <c r="AT351" s="152" t="s">
        <v>191</v>
      </c>
      <c r="AU351" s="152" t="s">
        <v>95</v>
      </c>
      <c r="AY351" s="13" t="s">
        <v>148</v>
      </c>
      <c r="BE351" s="153">
        <f t="shared" si="94"/>
        <v>0</v>
      </c>
      <c r="BF351" s="153">
        <f t="shared" si="95"/>
        <v>0</v>
      </c>
      <c r="BG351" s="153">
        <f t="shared" si="96"/>
        <v>0</v>
      </c>
      <c r="BH351" s="153">
        <f t="shared" si="97"/>
        <v>0</v>
      </c>
      <c r="BI351" s="153">
        <f t="shared" si="98"/>
        <v>0</v>
      </c>
      <c r="BJ351" s="13" t="s">
        <v>95</v>
      </c>
      <c r="BK351" s="153">
        <f t="shared" si="99"/>
        <v>0</v>
      </c>
      <c r="BL351" s="13" t="s">
        <v>268</v>
      </c>
      <c r="BM351" s="152" t="s">
        <v>857</v>
      </c>
    </row>
    <row r="352" spans="2:65" s="1" customFormat="1" ht="33" customHeight="1">
      <c r="B352" s="139"/>
      <c r="C352" s="140" t="s">
        <v>858</v>
      </c>
      <c r="D352" s="140" t="s">
        <v>150</v>
      </c>
      <c r="E352" s="141" t="s">
        <v>859</v>
      </c>
      <c r="F352" s="142" t="s">
        <v>860</v>
      </c>
      <c r="G352" s="143" t="s">
        <v>199</v>
      </c>
      <c r="H352" s="144">
        <v>54</v>
      </c>
      <c r="I352" s="145"/>
      <c r="J352" s="146">
        <f t="shared" si="90"/>
        <v>0</v>
      </c>
      <c r="K352" s="147"/>
      <c r="L352" s="28"/>
      <c r="M352" s="148" t="s">
        <v>1</v>
      </c>
      <c r="N352" s="149" t="s">
        <v>39</v>
      </c>
      <c r="P352" s="150">
        <f t="shared" si="91"/>
        <v>0</v>
      </c>
      <c r="Q352" s="150">
        <v>0</v>
      </c>
      <c r="R352" s="150">
        <f t="shared" si="92"/>
        <v>0</v>
      </c>
      <c r="S352" s="150">
        <v>0</v>
      </c>
      <c r="T352" s="151">
        <f t="shared" si="93"/>
        <v>0</v>
      </c>
      <c r="AR352" s="152" t="s">
        <v>268</v>
      </c>
      <c r="AT352" s="152" t="s">
        <v>150</v>
      </c>
      <c r="AU352" s="152" t="s">
        <v>95</v>
      </c>
      <c r="AY352" s="13" t="s">
        <v>148</v>
      </c>
      <c r="BE352" s="153">
        <f t="shared" si="94"/>
        <v>0</v>
      </c>
      <c r="BF352" s="153">
        <f t="shared" si="95"/>
        <v>0</v>
      </c>
      <c r="BG352" s="153">
        <f t="shared" si="96"/>
        <v>0</v>
      </c>
      <c r="BH352" s="153">
        <f t="shared" si="97"/>
        <v>0</v>
      </c>
      <c r="BI352" s="153">
        <f t="shared" si="98"/>
        <v>0</v>
      </c>
      <c r="BJ352" s="13" t="s">
        <v>95</v>
      </c>
      <c r="BK352" s="153">
        <f t="shared" si="99"/>
        <v>0</v>
      </c>
      <c r="BL352" s="13" t="s">
        <v>268</v>
      </c>
      <c r="BM352" s="152" t="s">
        <v>861</v>
      </c>
    </row>
    <row r="353" spans="2:65" s="1" customFormat="1" ht="33" customHeight="1">
      <c r="B353" s="139"/>
      <c r="C353" s="140" t="s">
        <v>515</v>
      </c>
      <c r="D353" s="140" t="s">
        <v>150</v>
      </c>
      <c r="E353" s="141" t="s">
        <v>862</v>
      </c>
      <c r="F353" s="142" t="s">
        <v>863</v>
      </c>
      <c r="G353" s="143" t="s">
        <v>153</v>
      </c>
      <c r="H353" s="144">
        <v>54</v>
      </c>
      <c r="I353" s="145"/>
      <c r="J353" s="146">
        <f t="shared" si="90"/>
        <v>0</v>
      </c>
      <c r="K353" s="147"/>
      <c r="L353" s="28"/>
      <c r="M353" s="148" t="s">
        <v>1</v>
      </c>
      <c r="N353" s="149" t="s">
        <v>39</v>
      </c>
      <c r="P353" s="150">
        <f t="shared" si="91"/>
        <v>0</v>
      </c>
      <c r="Q353" s="150">
        <v>0</v>
      </c>
      <c r="R353" s="150">
        <f t="shared" si="92"/>
        <v>0</v>
      </c>
      <c r="S353" s="150">
        <v>0</v>
      </c>
      <c r="T353" s="151">
        <f t="shared" si="93"/>
        <v>0</v>
      </c>
      <c r="AR353" s="152" t="s">
        <v>268</v>
      </c>
      <c r="AT353" s="152" t="s">
        <v>150</v>
      </c>
      <c r="AU353" s="152" t="s">
        <v>95</v>
      </c>
      <c r="AY353" s="13" t="s">
        <v>148</v>
      </c>
      <c r="BE353" s="153">
        <f t="shared" si="94"/>
        <v>0</v>
      </c>
      <c r="BF353" s="153">
        <f t="shared" si="95"/>
        <v>0</v>
      </c>
      <c r="BG353" s="153">
        <f t="shared" si="96"/>
        <v>0</v>
      </c>
      <c r="BH353" s="153">
        <f t="shared" si="97"/>
        <v>0</v>
      </c>
      <c r="BI353" s="153">
        <f t="shared" si="98"/>
        <v>0</v>
      </c>
      <c r="BJ353" s="13" t="s">
        <v>95</v>
      </c>
      <c r="BK353" s="153">
        <f t="shared" si="99"/>
        <v>0</v>
      </c>
      <c r="BL353" s="13" t="s">
        <v>268</v>
      </c>
      <c r="BM353" s="152" t="s">
        <v>864</v>
      </c>
    </row>
    <row r="354" spans="2:65" s="1" customFormat="1" ht="16.5" customHeight="1">
      <c r="B354" s="139"/>
      <c r="C354" s="140" t="s">
        <v>865</v>
      </c>
      <c r="D354" s="140" t="s">
        <v>150</v>
      </c>
      <c r="E354" s="141" t="s">
        <v>817</v>
      </c>
      <c r="F354" s="142" t="s">
        <v>818</v>
      </c>
      <c r="G354" s="143" t="s">
        <v>819</v>
      </c>
      <c r="H354" s="165"/>
      <c r="I354" s="145"/>
      <c r="J354" s="146">
        <f t="shared" si="90"/>
        <v>0</v>
      </c>
      <c r="K354" s="147"/>
      <c r="L354" s="28"/>
      <c r="M354" s="148" t="s">
        <v>1</v>
      </c>
      <c r="N354" s="149" t="s">
        <v>39</v>
      </c>
      <c r="P354" s="150">
        <f t="shared" si="91"/>
        <v>0</v>
      </c>
      <c r="Q354" s="150">
        <v>0</v>
      </c>
      <c r="R354" s="150">
        <f t="shared" si="92"/>
        <v>0</v>
      </c>
      <c r="S354" s="150">
        <v>0</v>
      </c>
      <c r="T354" s="151">
        <f t="shared" si="93"/>
        <v>0</v>
      </c>
      <c r="AR354" s="152" t="s">
        <v>268</v>
      </c>
      <c r="AT354" s="152" t="s">
        <v>150</v>
      </c>
      <c r="AU354" s="152" t="s">
        <v>95</v>
      </c>
      <c r="AY354" s="13" t="s">
        <v>148</v>
      </c>
      <c r="BE354" s="153">
        <f t="shared" si="94"/>
        <v>0</v>
      </c>
      <c r="BF354" s="153">
        <f t="shared" si="95"/>
        <v>0</v>
      </c>
      <c r="BG354" s="153">
        <f t="shared" si="96"/>
        <v>0</v>
      </c>
      <c r="BH354" s="153">
        <f t="shared" si="97"/>
        <v>0</v>
      </c>
      <c r="BI354" s="153">
        <f t="shared" si="98"/>
        <v>0</v>
      </c>
      <c r="BJ354" s="13" t="s">
        <v>95</v>
      </c>
      <c r="BK354" s="153">
        <f t="shared" si="99"/>
        <v>0</v>
      </c>
      <c r="BL354" s="13" t="s">
        <v>268</v>
      </c>
      <c r="BM354" s="152" t="s">
        <v>866</v>
      </c>
    </row>
    <row r="355" spans="2:65" s="1" customFormat="1" ht="16.5" customHeight="1">
      <c r="B355" s="139"/>
      <c r="C355" s="140" t="s">
        <v>518</v>
      </c>
      <c r="D355" s="140" t="s">
        <v>150</v>
      </c>
      <c r="E355" s="141" t="s">
        <v>825</v>
      </c>
      <c r="F355" s="142" t="s">
        <v>826</v>
      </c>
      <c r="G355" s="143" t="s">
        <v>819</v>
      </c>
      <c r="H355" s="165"/>
      <c r="I355" s="145"/>
      <c r="J355" s="146">
        <f t="shared" si="90"/>
        <v>0</v>
      </c>
      <c r="K355" s="147"/>
      <c r="L355" s="28"/>
      <c r="M355" s="148" t="s">
        <v>1</v>
      </c>
      <c r="N355" s="149" t="s">
        <v>39</v>
      </c>
      <c r="P355" s="150">
        <f t="shared" si="91"/>
        <v>0</v>
      </c>
      <c r="Q355" s="150">
        <v>0</v>
      </c>
      <c r="R355" s="150">
        <f t="shared" si="92"/>
        <v>0</v>
      </c>
      <c r="S355" s="150">
        <v>0</v>
      </c>
      <c r="T355" s="151">
        <f t="shared" si="93"/>
        <v>0</v>
      </c>
      <c r="AR355" s="152" t="s">
        <v>268</v>
      </c>
      <c r="AT355" s="152" t="s">
        <v>150</v>
      </c>
      <c r="AU355" s="152" t="s">
        <v>95</v>
      </c>
      <c r="AY355" s="13" t="s">
        <v>148</v>
      </c>
      <c r="BE355" s="153">
        <f t="shared" si="94"/>
        <v>0</v>
      </c>
      <c r="BF355" s="153">
        <f t="shared" si="95"/>
        <v>0</v>
      </c>
      <c r="BG355" s="153">
        <f t="shared" si="96"/>
        <v>0</v>
      </c>
      <c r="BH355" s="153">
        <f t="shared" si="97"/>
        <v>0</v>
      </c>
      <c r="BI355" s="153">
        <f t="shared" si="98"/>
        <v>0</v>
      </c>
      <c r="BJ355" s="13" t="s">
        <v>95</v>
      </c>
      <c r="BK355" s="153">
        <f t="shared" si="99"/>
        <v>0</v>
      </c>
      <c r="BL355" s="13" t="s">
        <v>268</v>
      </c>
      <c r="BM355" s="152" t="s">
        <v>867</v>
      </c>
    </row>
    <row r="356" spans="2:65" s="1" customFormat="1" ht="16.5" customHeight="1">
      <c r="B356" s="139"/>
      <c r="C356" s="140" t="s">
        <v>868</v>
      </c>
      <c r="D356" s="140" t="s">
        <v>150</v>
      </c>
      <c r="E356" s="141" t="s">
        <v>829</v>
      </c>
      <c r="F356" s="142" t="s">
        <v>830</v>
      </c>
      <c r="G356" s="143" t="s">
        <v>819</v>
      </c>
      <c r="H356" s="165"/>
      <c r="I356" s="145"/>
      <c r="J356" s="146">
        <f t="shared" si="90"/>
        <v>0</v>
      </c>
      <c r="K356" s="147"/>
      <c r="L356" s="28"/>
      <c r="M356" s="148" t="s">
        <v>1</v>
      </c>
      <c r="N356" s="149" t="s">
        <v>39</v>
      </c>
      <c r="P356" s="150">
        <f t="shared" si="91"/>
        <v>0</v>
      </c>
      <c r="Q356" s="150">
        <v>0</v>
      </c>
      <c r="R356" s="150">
        <f t="shared" si="92"/>
        <v>0</v>
      </c>
      <c r="S356" s="150">
        <v>0</v>
      </c>
      <c r="T356" s="151">
        <f t="shared" si="93"/>
        <v>0</v>
      </c>
      <c r="AR356" s="152" t="s">
        <v>268</v>
      </c>
      <c r="AT356" s="152" t="s">
        <v>150</v>
      </c>
      <c r="AU356" s="152" t="s">
        <v>95</v>
      </c>
      <c r="AY356" s="13" t="s">
        <v>148</v>
      </c>
      <c r="BE356" s="153">
        <f t="shared" si="94"/>
        <v>0</v>
      </c>
      <c r="BF356" s="153">
        <f t="shared" si="95"/>
        <v>0</v>
      </c>
      <c r="BG356" s="153">
        <f t="shared" si="96"/>
        <v>0</v>
      </c>
      <c r="BH356" s="153">
        <f t="shared" si="97"/>
        <v>0</v>
      </c>
      <c r="BI356" s="153">
        <f t="shared" si="98"/>
        <v>0</v>
      </c>
      <c r="BJ356" s="13" t="s">
        <v>95</v>
      </c>
      <c r="BK356" s="153">
        <f t="shared" si="99"/>
        <v>0</v>
      </c>
      <c r="BL356" s="13" t="s">
        <v>268</v>
      </c>
      <c r="BM356" s="152" t="s">
        <v>869</v>
      </c>
    </row>
    <row r="357" spans="2:65" s="11" customFormat="1" ht="22.8" customHeight="1">
      <c r="B357" s="127"/>
      <c r="D357" s="128" t="s">
        <v>72</v>
      </c>
      <c r="E357" s="137" t="s">
        <v>870</v>
      </c>
      <c r="F357" s="137" t="s">
        <v>871</v>
      </c>
      <c r="I357" s="130"/>
      <c r="J357" s="138">
        <f>BK357</f>
        <v>0</v>
      </c>
      <c r="L357" s="127"/>
      <c r="M357" s="132"/>
      <c r="P357" s="133">
        <f>P358</f>
        <v>0</v>
      </c>
      <c r="R357" s="133">
        <f>R358</f>
        <v>0</v>
      </c>
      <c r="T357" s="134">
        <f>T358</f>
        <v>0</v>
      </c>
      <c r="AR357" s="128" t="s">
        <v>157</v>
      </c>
      <c r="AT357" s="135" t="s">
        <v>72</v>
      </c>
      <c r="AU357" s="135" t="s">
        <v>81</v>
      </c>
      <c r="AY357" s="128" t="s">
        <v>148</v>
      </c>
      <c r="BK357" s="136">
        <f>BK358</f>
        <v>0</v>
      </c>
    </row>
    <row r="358" spans="2:65" s="1" customFormat="1" ht="16.5" customHeight="1">
      <c r="B358" s="139"/>
      <c r="C358" s="140" t="s">
        <v>521</v>
      </c>
      <c r="D358" s="140" t="s">
        <v>150</v>
      </c>
      <c r="E358" s="141" t="s">
        <v>872</v>
      </c>
      <c r="F358" s="142" t="s">
        <v>873</v>
      </c>
      <c r="G358" s="143" t="s">
        <v>226</v>
      </c>
      <c r="H358" s="144">
        <v>1</v>
      </c>
      <c r="I358" s="145"/>
      <c r="J358" s="146">
        <f>ROUND(I358*H358,2)</f>
        <v>0</v>
      </c>
      <c r="K358" s="147"/>
      <c r="L358" s="28"/>
      <c r="M358" s="148" t="s">
        <v>1</v>
      </c>
      <c r="N358" s="149" t="s">
        <v>39</v>
      </c>
      <c r="P358" s="150">
        <f>O358*H358</f>
        <v>0</v>
      </c>
      <c r="Q358" s="150">
        <v>0</v>
      </c>
      <c r="R358" s="150">
        <f>Q358*H358</f>
        <v>0</v>
      </c>
      <c r="S358" s="150">
        <v>0</v>
      </c>
      <c r="T358" s="151">
        <f>S358*H358</f>
        <v>0</v>
      </c>
      <c r="AR358" s="152" t="s">
        <v>268</v>
      </c>
      <c r="AT358" s="152" t="s">
        <v>150</v>
      </c>
      <c r="AU358" s="152" t="s">
        <v>95</v>
      </c>
      <c r="AY358" s="13" t="s">
        <v>148</v>
      </c>
      <c r="BE358" s="153">
        <f>IF(N358="základná",J358,0)</f>
        <v>0</v>
      </c>
      <c r="BF358" s="153">
        <f>IF(N358="znížená",J358,0)</f>
        <v>0</v>
      </c>
      <c r="BG358" s="153">
        <f>IF(N358="zákl. prenesená",J358,0)</f>
        <v>0</v>
      </c>
      <c r="BH358" s="153">
        <f>IF(N358="zníž. prenesená",J358,0)</f>
        <v>0</v>
      </c>
      <c r="BI358" s="153">
        <f>IF(N358="nulová",J358,0)</f>
        <v>0</v>
      </c>
      <c r="BJ358" s="13" t="s">
        <v>95</v>
      </c>
      <c r="BK358" s="153">
        <f>ROUND(I358*H358,2)</f>
        <v>0</v>
      </c>
      <c r="BL358" s="13" t="s">
        <v>268</v>
      </c>
      <c r="BM358" s="152" t="s">
        <v>874</v>
      </c>
    </row>
    <row r="359" spans="2:65" s="11" customFormat="1" ht="25.95" customHeight="1">
      <c r="B359" s="127"/>
      <c r="D359" s="128" t="s">
        <v>72</v>
      </c>
      <c r="E359" s="129" t="s">
        <v>875</v>
      </c>
      <c r="F359" s="129" t="s">
        <v>876</v>
      </c>
      <c r="I359" s="130"/>
      <c r="J359" s="131">
        <f>BK359</f>
        <v>0</v>
      </c>
      <c r="L359" s="127"/>
      <c r="M359" s="132"/>
      <c r="P359" s="133">
        <f>P360</f>
        <v>0</v>
      </c>
      <c r="R359" s="133">
        <f>R360</f>
        <v>0</v>
      </c>
      <c r="T359" s="134">
        <f>T360</f>
        <v>0</v>
      </c>
      <c r="AR359" s="128" t="s">
        <v>154</v>
      </c>
      <c r="AT359" s="135" t="s">
        <v>72</v>
      </c>
      <c r="AU359" s="135" t="s">
        <v>73</v>
      </c>
      <c r="AY359" s="128" t="s">
        <v>148</v>
      </c>
      <c r="BK359" s="136">
        <f>BK360</f>
        <v>0</v>
      </c>
    </row>
    <row r="360" spans="2:65" s="1" customFormat="1" ht="33" customHeight="1">
      <c r="B360" s="139"/>
      <c r="C360" s="140" t="s">
        <v>877</v>
      </c>
      <c r="D360" s="140" t="s">
        <v>150</v>
      </c>
      <c r="E360" s="141" t="s">
        <v>878</v>
      </c>
      <c r="F360" s="142" t="s">
        <v>879</v>
      </c>
      <c r="G360" s="143" t="s">
        <v>880</v>
      </c>
      <c r="H360" s="144">
        <v>20</v>
      </c>
      <c r="I360" s="145"/>
      <c r="J360" s="146">
        <f>ROUND(I360*H360,2)</f>
        <v>0</v>
      </c>
      <c r="K360" s="147"/>
      <c r="L360" s="28"/>
      <c r="M360" s="166" t="s">
        <v>1</v>
      </c>
      <c r="N360" s="167" t="s">
        <v>39</v>
      </c>
      <c r="O360" s="168"/>
      <c r="P360" s="169">
        <f>O360*H360</f>
        <v>0</v>
      </c>
      <c r="Q360" s="169">
        <v>0</v>
      </c>
      <c r="R360" s="169">
        <f>Q360*H360</f>
        <v>0</v>
      </c>
      <c r="S360" s="169">
        <v>0</v>
      </c>
      <c r="T360" s="170">
        <f>S360*H360</f>
        <v>0</v>
      </c>
      <c r="AR360" s="152" t="s">
        <v>881</v>
      </c>
      <c r="AT360" s="152" t="s">
        <v>150</v>
      </c>
      <c r="AU360" s="152" t="s">
        <v>81</v>
      </c>
      <c r="AY360" s="13" t="s">
        <v>148</v>
      </c>
      <c r="BE360" s="153">
        <f>IF(N360="základná",J360,0)</f>
        <v>0</v>
      </c>
      <c r="BF360" s="153">
        <f>IF(N360="znížená",J360,0)</f>
        <v>0</v>
      </c>
      <c r="BG360" s="153">
        <f>IF(N360="zákl. prenesená",J360,0)</f>
        <v>0</v>
      </c>
      <c r="BH360" s="153">
        <f>IF(N360="zníž. prenesená",J360,0)</f>
        <v>0</v>
      </c>
      <c r="BI360" s="153">
        <f>IF(N360="nulová",J360,0)</f>
        <v>0</v>
      </c>
      <c r="BJ360" s="13" t="s">
        <v>95</v>
      </c>
      <c r="BK360" s="153">
        <f>ROUND(I360*H360,2)</f>
        <v>0</v>
      </c>
      <c r="BL360" s="13" t="s">
        <v>881</v>
      </c>
      <c r="BM360" s="152" t="s">
        <v>882</v>
      </c>
    </row>
    <row r="361" spans="2:65" s="1" customFormat="1" ht="6.9" customHeight="1">
      <c r="B361" s="43"/>
      <c r="C361" s="44"/>
      <c r="D361" s="44"/>
      <c r="E361" s="44"/>
      <c r="F361" s="44"/>
      <c r="G361" s="44"/>
      <c r="H361" s="44"/>
      <c r="I361" s="44"/>
      <c r="J361" s="44"/>
      <c r="K361" s="44"/>
      <c r="L361" s="28"/>
    </row>
  </sheetData>
  <autoFilter ref="C138:K360" xr:uid="{00000000-0009-0000-0000-000001000000}"/>
  <mergeCells count="9">
    <mergeCell ref="E87:H87"/>
    <mergeCell ref="E129:H129"/>
    <mergeCell ref="E131:H13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371"/>
  <sheetViews>
    <sheetView showGridLines="0" topLeftCell="A112" workbookViewId="0">
      <selection activeCell="J92" sqref="J92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3" t="s">
        <v>85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" customHeight="1">
      <c r="B4" s="16"/>
      <c r="D4" s="17" t="s">
        <v>103</v>
      </c>
      <c r="L4" s="16"/>
      <c r="M4" s="92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26.25" customHeight="1">
      <c r="B7" s="16"/>
      <c r="E7" s="179" t="str">
        <f>'Rekapitulácia stavby'!K6</f>
        <v xml:space="preserve"> Rekonštrukcia budovy školy a telocvične - SOŠ dopravy a služieb, NZ</v>
      </c>
      <c r="F7" s="180"/>
      <c r="G7" s="180"/>
      <c r="H7" s="180"/>
      <c r="L7" s="16"/>
    </row>
    <row r="8" spans="2:46" s="1" customFormat="1" ht="12" customHeight="1">
      <c r="B8" s="28"/>
      <c r="D8" s="23" t="s">
        <v>104</v>
      </c>
      <c r="L8" s="28"/>
    </row>
    <row r="9" spans="2:46" s="1" customFormat="1" ht="16.5" customHeight="1">
      <c r="B9" s="28"/>
      <c r="E9" s="175" t="s">
        <v>883</v>
      </c>
      <c r="F9" s="176"/>
      <c r="G9" s="176"/>
      <c r="H9" s="176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/>
      <c r="L12" s="28"/>
    </row>
    <row r="13" spans="2:46" s="1" customFormat="1" ht="10.8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">
        <v>1</v>
      </c>
      <c r="L14" s="28"/>
    </row>
    <row r="15" spans="2:46" s="1" customFormat="1" ht="18" customHeight="1">
      <c r="B15" s="28"/>
      <c r="E15" s="21" t="s">
        <v>24</v>
      </c>
      <c r="I15" s="23" t="s">
        <v>25</v>
      </c>
      <c r="J15" s="21" t="s">
        <v>1</v>
      </c>
      <c r="L15" s="28"/>
    </row>
    <row r="16" spans="2:46" s="1" customFormat="1" ht="6.9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181" t="str">
        <f>'Rekapitulácia stavby'!E14</f>
        <v>Vyplň údaj</v>
      </c>
      <c r="F18" s="182"/>
      <c r="G18" s="182"/>
      <c r="H18" s="182"/>
      <c r="I18" s="23" t="s">
        <v>25</v>
      </c>
      <c r="J18" s="24" t="str">
        <f>'Rekapitulácia stavby'!AN14</f>
        <v>Vyplň údaj</v>
      </c>
      <c r="L18" s="28"/>
    </row>
    <row r="19" spans="2:12" s="1" customFormat="1" ht="6.9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">
        <v>1</v>
      </c>
      <c r="L20" s="28"/>
    </row>
    <row r="21" spans="2:12" s="1" customFormat="1" ht="18" customHeight="1">
      <c r="B21" s="28"/>
      <c r="E21" s="21" t="s">
        <v>29</v>
      </c>
      <c r="I21" s="23" t="s">
        <v>25</v>
      </c>
      <c r="J21" s="21" t="s">
        <v>1</v>
      </c>
      <c r="L21" s="28"/>
    </row>
    <row r="22" spans="2:12" s="1" customFormat="1" ht="6.9" customHeight="1">
      <c r="B22" s="28"/>
      <c r="L22" s="28"/>
    </row>
    <row r="23" spans="2:12" s="1" customFormat="1" ht="12" customHeight="1">
      <c r="B23" s="28"/>
      <c r="D23" s="23" t="s">
        <v>31</v>
      </c>
      <c r="I23" s="23" t="s">
        <v>23</v>
      </c>
      <c r="J23" s="21" t="s">
        <v>1</v>
      </c>
      <c r="L23" s="28"/>
    </row>
    <row r="24" spans="2:12" s="1" customFormat="1" ht="18" customHeight="1">
      <c r="B24" s="28"/>
      <c r="E24" s="21"/>
      <c r="I24" s="23" t="s">
        <v>25</v>
      </c>
      <c r="J24" s="21" t="s">
        <v>1</v>
      </c>
      <c r="L24" s="28"/>
    </row>
    <row r="25" spans="2:12" s="1" customFormat="1" ht="6.9" customHeight="1">
      <c r="B25" s="28"/>
      <c r="L25" s="28"/>
    </row>
    <row r="26" spans="2:12" s="1" customFormat="1" ht="12" customHeight="1">
      <c r="B26" s="28"/>
      <c r="D26" s="23" t="s">
        <v>32</v>
      </c>
      <c r="L26" s="28"/>
    </row>
    <row r="27" spans="2:12" s="7" customFormat="1" ht="16.5" customHeight="1">
      <c r="B27" s="93"/>
      <c r="E27" s="183" t="s">
        <v>1</v>
      </c>
      <c r="F27" s="183"/>
      <c r="G27" s="183"/>
      <c r="H27" s="183"/>
      <c r="L27" s="93"/>
    </row>
    <row r="28" spans="2:12" s="1" customFormat="1" ht="6.9" customHeight="1">
      <c r="B28" s="28"/>
      <c r="L28" s="28"/>
    </row>
    <row r="29" spans="2:12" s="1" customFormat="1" ht="6.9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33</v>
      </c>
      <c r="J30" s="65">
        <f>ROUND(J138, 2)</f>
        <v>0</v>
      </c>
      <c r="L30" s="28"/>
    </row>
    <row r="31" spans="2:12" s="1" customFormat="1" ht="6.9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" customHeight="1">
      <c r="B32" s="28"/>
      <c r="F32" s="31" t="s">
        <v>35</v>
      </c>
      <c r="I32" s="31" t="s">
        <v>34</v>
      </c>
      <c r="J32" s="31" t="s">
        <v>36</v>
      </c>
      <c r="L32" s="28"/>
    </row>
    <row r="33" spans="2:12" s="1" customFormat="1" ht="14.4" customHeight="1">
      <c r="B33" s="28"/>
      <c r="D33" s="54" t="s">
        <v>37</v>
      </c>
      <c r="E33" s="33" t="s">
        <v>38</v>
      </c>
      <c r="F33" s="95">
        <f>ROUND((SUM(BE138:BE370)),  2)</f>
        <v>0</v>
      </c>
      <c r="G33" s="96"/>
      <c r="H33" s="96"/>
      <c r="I33" s="97">
        <v>0.23</v>
      </c>
      <c r="J33" s="95">
        <f>ROUND(((SUM(BE138:BE370))*I33),  2)</f>
        <v>0</v>
      </c>
      <c r="L33" s="28"/>
    </row>
    <row r="34" spans="2:12" s="1" customFormat="1" ht="14.4" customHeight="1">
      <c r="B34" s="28"/>
      <c r="E34" s="33" t="s">
        <v>39</v>
      </c>
      <c r="F34" s="85">
        <f>ROUND((SUM(BF138:BF370)),  2)</f>
        <v>0</v>
      </c>
      <c r="I34" s="98">
        <v>0.23</v>
      </c>
      <c r="J34" s="85">
        <f>ROUND(((SUM(BF138:BF370))*I34),  2)</f>
        <v>0</v>
      </c>
      <c r="L34" s="28"/>
    </row>
    <row r="35" spans="2:12" s="1" customFormat="1" ht="14.4" hidden="1" customHeight="1">
      <c r="B35" s="28"/>
      <c r="E35" s="23" t="s">
        <v>40</v>
      </c>
      <c r="F35" s="85">
        <f>ROUND((SUM(BG138:BG370)),  2)</f>
        <v>0</v>
      </c>
      <c r="I35" s="98">
        <v>0.23</v>
      </c>
      <c r="J35" s="85">
        <f>0</f>
        <v>0</v>
      </c>
      <c r="L35" s="28"/>
    </row>
    <row r="36" spans="2:12" s="1" customFormat="1" ht="14.4" hidden="1" customHeight="1">
      <c r="B36" s="28"/>
      <c r="E36" s="23" t="s">
        <v>41</v>
      </c>
      <c r="F36" s="85">
        <f>ROUND((SUM(BH138:BH370)),  2)</f>
        <v>0</v>
      </c>
      <c r="I36" s="98">
        <v>0.23</v>
      </c>
      <c r="J36" s="85">
        <f>0</f>
        <v>0</v>
      </c>
      <c r="L36" s="28"/>
    </row>
    <row r="37" spans="2:12" s="1" customFormat="1" ht="14.4" hidden="1" customHeight="1">
      <c r="B37" s="28"/>
      <c r="E37" s="33" t="s">
        <v>42</v>
      </c>
      <c r="F37" s="95">
        <f>ROUND((SUM(BI138:BI370)),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" customHeight="1">
      <c r="B38" s="28"/>
      <c r="L38" s="28"/>
    </row>
    <row r="39" spans="2:12" s="1" customFormat="1" ht="25.35" customHeight="1">
      <c r="B39" s="28"/>
      <c r="C39" s="99"/>
      <c r="D39" s="100" t="s">
        <v>43</v>
      </c>
      <c r="E39" s="56"/>
      <c r="F39" s="56"/>
      <c r="G39" s="101" t="s">
        <v>44</v>
      </c>
      <c r="H39" s="102" t="s">
        <v>45</v>
      </c>
      <c r="I39" s="56"/>
      <c r="J39" s="103">
        <f>SUM(J30:J37)</f>
        <v>0</v>
      </c>
      <c r="K39" s="104"/>
      <c r="L39" s="28"/>
    </row>
    <row r="40" spans="2:12" s="1" customFormat="1" ht="14.4" customHeight="1">
      <c r="B40" s="28"/>
      <c r="L40" s="28"/>
    </row>
    <row r="41" spans="2:12" ht="14.4" customHeight="1">
      <c r="B41" s="16"/>
      <c r="L41" s="16"/>
    </row>
    <row r="42" spans="2:12" ht="14.4" customHeight="1">
      <c r="B42" s="16"/>
      <c r="L42" s="16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8"/>
      <c r="D61" s="42" t="s">
        <v>48</v>
      </c>
      <c r="E61" s="30"/>
      <c r="F61" s="105" t="s">
        <v>49</v>
      </c>
      <c r="G61" s="42" t="s">
        <v>48</v>
      </c>
      <c r="H61" s="30"/>
      <c r="I61" s="30"/>
      <c r="J61" s="106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8"/>
      <c r="D76" s="42" t="s">
        <v>48</v>
      </c>
      <c r="E76" s="30"/>
      <c r="F76" s="105" t="s">
        <v>49</v>
      </c>
      <c r="G76" s="42" t="s">
        <v>48</v>
      </c>
      <c r="H76" s="30"/>
      <c r="I76" s="30"/>
      <c r="J76" s="106" t="s">
        <v>49</v>
      </c>
      <c r="K76" s="30"/>
      <c r="L76" s="28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" customHeight="1">
      <c r="B82" s="28"/>
      <c r="C82" s="17" t="s">
        <v>106</v>
      </c>
      <c r="L82" s="28"/>
    </row>
    <row r="83" spans="2:47" s="1" customFormat="1" ht="6.9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26.25" customHeight="1">
      <c r="B85" s="28"/>
      <c r="E85" s="179" t="str">
        <f>E7</f>
        <v xml:space="preserve"> Rekonštrukcia budovy školy a telocvične - SOŠ dopravy a služieb, NZ</v>
      </c>
      <c r="F85" s="180"/>
      <c r="G85" s="180"/>
      <c r="H85" s="180"/>
      <c r="L85" s="28"/>
    </row>
    <row r="86" spans="2:47" s="1" customFormat="1" ht="12" customHeight="1">
      <c r="B86" s="28"/>
      <c r="C86" s="23" t="s">
        <v>104</v>
      </c>
      <c r="L86" s="28"/>
    </row>
    <row r="87" spans="2:47" s="1" customFormat="1" ht="16.5" customHeight="1">
      <c r="B87" s="28"/>
      <c r="E87" s="175" t="str">
        <f>E9</f>
        <v>SO 02 - SO 02   Telocvičňa - Rekonštrukcia interiér</v>
      </c>
      <c r="F87" s="176"/>
      <c r="G87" s="176"/>
      <c r="H87" s="176"/>
      <c r="L87" s="28"/>
    </row>
    <row r="88" spans="2:47" s="1" customFormat="1" ht="6.9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Nitra</v>
      </c>
      <c r="I89" s="23" t="s">
        <v>21</v>
      </c>
      <c r="J89" s="51" t="str">
        <f>IF(J12="","",J12)</f>
        <v/>
      </c>
      <c r="L89" s="28"/>
    </row>
    <row r="90" spans="2:47" s="1" customFormat="1" ht="6.9" customHeight="1">
      <c r="B90" s="28"/>
      <c r="L90" s="28"/>
    </row>
    <row r="91" spans="2:47" s="1" customFormat="1" ht="25.65" customHeight="1">
      <c r="B91" s="28"/>
      <c r="C91" s="23" t="s">
        <v>22</v>
      </c>
      <c r="F91" s="21" t="str">
        <f>E15</f>
        <v>Nitriansky samosprávny kraj</v>
      </c>
      <c r="I91" s="23" t="s">
        <v>28</v>
      </c>
      <c r="J91" s="26" t="str">
        <f>E21</f>
        <v>Ing.arch. Roland Hoferica</v>
      </c>
      <c r="L91" s="28"/>
    </row>
    <row r="92" spans="2:47" s="1" customFormat="1" ht="15.15" customHeight="1">
      <c r="B92" s="28"/>
      <c r="C92" s="23" t="s">
        <v>26</v>
      </c>
      <c r="F92" s="21" t="str">
        <f>IF(E18="","",E18)</f>
        <v>Vyplň údaj</v>
      </c>
      <c r="I92" s="23" t="s">
        <v>31</v>
      </c>
      <c r="J92" s="26"/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107</v>
      </c>
      <c r="D94" s="99"/>
      <c r="E94" s="99"/>
      <c r="F94" s="99"/>
      <c r="G94" s="99"/>
      <c r="H94" s="99"/>
      <c r="I94" s="99"/>
      <c r="J94" s="108" t="s">
        <v>108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8" customHeight="1">
      <c r="B96" s="28"/>
      <c r="C96" s="109" t="s">
        <v>109</v>
      </c>
      <c r="J96" s="65">
        <f>J138</f>
        <v>0</v>
      </c>
      <c r="L96" s="28"/>
      <c r="AU96" s="13" t="s">
        <v>110</v>
      </c>
    </row>
    <row r="97" spans="2:12" s="8" customFormat="1" ht="24.9" customHeight="1">
      <c r="B97" s="110"/>
      <c r="D97" s="111" t="s">
        <v>111</v>
      </c>
      <c r="E97" s="112"/>
      <c r="F97" s="112"/>
      <c r="G97" s="112"/>
      <c r="H97" s="112"/>
      <c r="I97" s="112"/>
      <c r="J97" s="113">
        <f>J139</f>
        <v>0</v>
      </c>
      <c r="L97" s="110"/>
    </row>
    <row r="98" spans="2:12" s="9" customFormat="1" ht="19.95" customHeight="1">
      <c r="B98" s="114"/>
      <c r="D98" s="115" t="s">
        <v>113</v>
      </c>
      <c r="E98" s="116"/>
      <c r="F98" s="116"/>
      <c r="G98" s="116"/>
      <c r="H98" s="116"/>
      <c r="I98" s="116"/>
      <c r="J98" s="117">
        <f>J140</f>
        <v>0</v>
      </c>
      <c r="L98" s="114"/>
    </row>
    <row r="99" spans="2:12" s="9" customFormat="1" ht="19.95" customHeight="1">
      <c r="B99" s="114"/>
      <c r="D99" s="115" t="s">
        <v>115</v>
      </c>
      <c r="E99" s="116"/>
      <c r="F99" s="116"/>
      <c r="G99" s="116"/>
      <c r="H99" s="116"/>
      <c r="I99" s="116"/>
      <c r="J99" s="117">
        <f>J149</f>
        <v>0</v>
      </c>
      <c r="L99" s="114"/>
    </row>
    <row r="100" spans="2:12" s="9" customFormat="1" ht="19.95" customHeight="1">
      <c r="B100" s="114"/>
      <c r="D100" s="115" t="s">
        <v>116</v>
      </c>
      <c r="E100" s="116"/>
      <c r="F100" s="116"/>
      <c r="G100" s="116"/>
      <c r="H100" s="116"/>
      <c r="I100" s="116"/>
      <c r="J100" s="117">
        <f>J160</f>
        <v>0</v>
      </c>
      <c r="L100" s="114"/>
    </row>
    <row r="101" spans="2:12" s="9" customFormat="1" ht="19.95" customHeight="1">
      <c r="B101" s="114"/>
      <c r="D101" s="115" t="s">
        <v>117</v>
      </c>
      <c r="E101" s="116"/>
      <c r="F101" s="116"/>
      <c r="G101" s="116"/>
      <c r="H101" s="116"/>
      <c r="I101" s="116"/>
      <c r="J101" s="117">
        <f>J178</f>
        <v>0</v>
      </c>
      <c r="L101" s="114"/>
    </row>
    <row r="102" spans="2:12" s="8" customFormat="1" ht="24.9" customHeight="1">
      <c r="B102" s="110"/>
      <c r="D102" s="111" t="s">
        <v>118</v>
      </c>
      <c r="E102" s="112"/>
      <c r="F102" s="112"/>
      <c r="G102" s="112"/>
      <c r="H102" s="112"/>
      <c r="I102" s="112"/>
      <c r="J102" s="113">
        <f>J180</f>
        <v>0</v>
      </c>
      <c r="L102" s="110"/>
    </row>
    <row r="103" spans="2:12" s="9" customFormat="1" ht="19.95" customHeight="1">
      <c r="B103" s="114"/>
      <c r="D103" s="115" t="s">
        <v>119</v>
      </c>
      <c r="E103" s="116"/>
      <c r="F103" s="116"/>
      <c r="G103" s="116"/>
      <c r="H103" s="116"/>
      <c r="I103" s="116"/>
      <c r="J103" s="117">
        <f>J181</f>
        <v>0</v>
      </c>
      <c r="L103" s="114"/>
    </row>
    <row r="104" spans="2:12" s="9" customFormat="1" ht="19.95" customHeight="1">
      <c r="B104" s="114"/>
      <c r="D104" s="115" t="s">
        <v>884</v>
      </c>
      <c r="E104" s="116"/>
      <c r="F104" s="116"/>
      <c r="G104" s="116"/>
      <c r="H104" s="116"/>
      <c r="I104" s="116"/>
      <c r="J104" s="117">
        <f>J187</f>
        <v>0</v>
      </c>
      <c r="L104" s="114"/>
    </row>
    <row r="105" spans="2:12" s="9" customFormat="1" ht="19.95" customHeight="1">
      <c r="B105" s="114"/>
      <c r="D105" s="115" t="s">
        <v>885</v>
      </c>
      <c r="E105" s="116"/>
      <c r="F105" s="116"/>
      <c r="G105" s="116"/>
      <c r="H105" s="116"/>
      <c r="I105" s="116"/>
      <c r="J105" s="117">
        <f>J189</f>
        <v>0</v>
      </c>
      <c r="L105" s="114"/>
    </row>
    <row r="106" spans="2:12" s="9" customFormat="1" ht="19.95" customHeight="1">
      <c r="B106" s="114"/>
      <c r="D106" s="115" t="s">
        <v>886</v>
      </c>
      <c r="E106" s="116"/>
      <c r="F106" s="116"/>
      <c r="G106" s="116"/>
      <c r="H106" s="116"/>
      <c r="I106" s="116"/>
      <c r="J106" s="117">
        <f>J192</f>
        <v>0</v>
      </c>
      <c r="L106" s="114"/>
    </row>
    <row r="107" spans="2:12" s="9" customFormat="1" ht="19.95" customHeight="1">
      <c r="B107" s="114"/>
      <c r="D107" s="115" t="s">
        <v>122</v>
      </c>
      <c r="E107" s="116"/>
      <c r="F107" s="116"/>
      <c r="G107" s="116"/>
      <c r="H107" s="116"/>
      <c r="I107" s="116"/>
      <c r="J107" s="117">
        <f>J200</f>
        <v>0</v>
      </c>
      <c r="L107" s="114"/>
    </row>
    <row r="108" spans="2:12" s="9" customFormat="1" ht="19.95" customHeight="1">
      <c r="B108" s="114"/>
      <c r="D108" s="115" t="s">
        <v>125</v>
      </c>
      <c r="E108" s="116"/>
      <c r="F108" s="116"/>
      <c r="G108" s="116"/>
      <c r="H108" s="116"/>
      <c r="I108" s="116"/>
      <c r="J108" s="117">
        <f>J204</f>
        <v>0</v>
      </c>
      <c r="L108" s="114"/>
    </row>
    <row r="109" spans="2:12" s="9" customFormat="1" ht="19.95" customHeight="1">
      <c r="B109" s="114"/>
      <c r="D109" s="115" t="s">
        <v>126</v>
      </c>
      <c r="E109" s="116"/>
      <c r="F109" s="116"/>
      <c r="G109" s="116"/>
      <c r="H109" s="116"/>
      <c r="I109" s="116"/>
      <c r="J109" s="117">
        <f>J228</f>
        <v>0</v>
      </c>
      <c r="L109" s="114"/>
    </row>
    <row r="110" spans="2:12" s="9" customFormat="1" ht="19.95" customHeight="1">
      <c r="B110" s="114"/>
      <c r="D110" s="115" t="s">
        <v>887</v>
      </c>
      <c r="E110" s="116"/>
      <c r="F110" s="116"/>
      <c r="G110" s="116"/>
      <c r="H110" s="116"/>
      <c r="I110" s="116"/>
      <c r="J110" s="117">
        <f>J234</f>
        <v>0</v>
      </c>
      <c r="L110" s="114"/>
    </row>
    <row r="111" spans="2:12" s="9" customFormat="1" ht="19.95" customHeight="1">
      <c r="B111" s="114"/>
      <c r="D111" s="115" t="s">
        <v>888</v>
      </c>
      <c r="E111" s="116"/>
      <c r="F111" s="116"/>
      <c r="G111" s="116"/>
      <c r="H111" s="116"/>
      <c r="I111" s="116"/>
      <c r="J111" s="117">
        <f>J237</f>
        <v>0</v>
      </c>
      <c r="L111" s="114"/>
    </row>
    <row r="112" spans="2:12" s="9" customFormat="1" ht="19.95" customHeight="1">
      <c r="B112" s="114"/>
      <c r="D112" s="115" t="s">
        <v>889</v>
      </c>
      <c r="E112" s="116"/>
      <c r="F112" s="116"/>
      <c r="G112" s="116"/>
      <c r="H112" s="116"/>
      <c r="I112" s="116"/>
      <c r="J112" s="117">
        <f>J252</f>
        <v>0</v>
      </c>
      <c r="L112" s="114"/>
    </row>
    <row r="113" spans="2:12" s="9" customFormat="1" ht="19.95" customHeight="1">
      <c r="B113" s="114"/>
      <c r="D113" s="115" t="s">
        <v>128</v>
      </c>
      <c r="E113" s="116"/>
      <c r="F113" s="116"/>
      <c r="G113" s="116"/>
      <c r="H113" s="116"/>
      <c r="I113" s="116"/>
      <c r="J113" s="117">
        <f>J258</f>
        <v>0</v>
      </c>
      <c r="L113" s="114"/>
    </row>
    <row r="114" spans="2:12" s="8" customFormat="1" ht="24.9" customHeight="1">
      <c r="B114" s="110"/>
      <c r="D114" s="111" t="s">
        <v>129</v>
      </c>
      <c r="E114" s="112"/>
      <c r="F114" s="112"/>
      <c r="G114" s="112"/>
      <c r="H114" s="112"/>
      <c r="I114" s="112"/>
      <c r="J114" s="113">
        <f>J267</f>
        <v>0</v>
      </c>
      <c r="L114" s="110"/>
    </row>
    <row r="115" spans="2:12" s="9" customFormat="1" ht="19.95" customHeight="1">
      <c r="B115" s="114"/>
      <c r="D115" s="115" t="s">
        <v>130</v>
      </c>
      <c r="E115" s="116"/>
      <c r="F115" s="116"/>
      <c r="G115" s="116"/>
      <c r="H115" s="116"/>
      <c r="I115" s="116"/>
      <c r="J115" s="117">
        <f>J268</f>
        <v>0</v>
      </c>
      <c r="L115" s="114"/>
    </row>
    <row r="116" spans="2:12" s="9" customFormat="1" ht="19.95" customHeight="1">
      <c r="B116" s="114"/>
      <c r="D116" s="115" t="s">
        <v>131</v>
      </c>
      <c r="E116" s="116"/>
      <c r="F116" s="116"/>
      <c r="G116" s="116"/>
      <c r="H116" s="116"/>
      <c r="I116" s="116"/>
      <c r="J116" s="117">
        <f>J354</f>
        <v>0</v>
      </c>
      <c r="L116" s="114"/>
    </row>
    <row r="117" spans="2:12" s="9" customFormat="1" ht="19.95" customHeight="1">
      <c r="B117" s="114"/>
      <c r="D117" s="115" t="s">
        <v>132</v>
      </c>
      <c r="E117" s="116"/>
      <c r="F117" s="116"/>
      <c r="G117" s="116"/>
      <c r="H117" s="116"/>
      <c r="I117" s="116"/>
      <c r="J117" s="117">
        <f>J367</f>
        <v>0</v>
      </c>
      <c r="L117" s="114"/>
    </row>
    <row r="118" spans="2:12" s="8" customFormat="1" ht="24.9" customHeight="1">
      <c r="B118" s="110"/>
      <c r="D118" s="111" t="s">
        <v>133</v>
      </c>
      <c r="E118" s="112"/>
      <c r="F118" s="112"/>
      <c r="G118" s="112"/>
      <c r="H118" s="112"/>
      <c r="I118" s="112"/>
      <c r="J118" s="113">
        <f>J369</f>
        <v>0</v>
      </c>
      <c r="L118" s="110"/>
    </row>
    <row r="119" spans="2:12" s="1" customFormat="1" ht="21.75" customHeight="1">
      <c r="B119" s="28"/>
      <c r="L119" s="28"/>
    </row>
    <row r="120" spans="2:12" s="1" customFormat="1" ht="6.9" customHeight="1">
      <c r="B120" s="43"/>
      <c r="C120" s="44"/>
      <c r="D120" s="44"/>
      <c r="E120" s="44"/>
      <c r="F120" s="44"/>
      <c r="G120" s="44"/>
      <c r="H120" s="44"/>
      <c r="I120" s="44"/>
      <c r="J120" s="44"/>
      <c r="K120" s="44"/>
      <c r="L120" s="28"/>
    </row>
    <row r="124" spans="2:12" s="1" customFormat="1" ht="6.9" customHeight="1">
      <c r="B124" s="45"/>
      <c r="C124" s="46"/>
      <c r="D124" s="46"/>
      <c r="E124" s="46"/>
      <c r="F124" s="46"/>
      <c r="G124" s="46"/>
      <c r="H124" s="46"/>
      <c r="I124" s="46"/>
      <c r="J124" s="46"/>
      <c r="K124" s="46"/>
      <c r="L124" s="28"/>
    </row>
    <row r="125" spans="2:12" s="1" customFormat="1" ht="24.9" customHeight="1">
      <c r="B125" s="28"/>
      <c r="C125" s="17" t="s">
        <v>134</v>
      </c>
      <c r="L125" s="28"/>
    </row>
    <row r="126" spans="2:12" s="1" customFormat="1" ht="6.9" customHeight="1">
      <c r="B126" s="28"/>
      <c r="L126" s="28"/>
    </row>
    <row r="127" spans="2:12" s="1" customFormat="1" ht="12" customHeight="1">
      <c r="B127" s="28"/>
      <c r="C127" s="23" t="s">
        <v>15</v>
      </c>
      <c r="L127" s="28"/>
    </row>
    <row r="128" spans="2:12" s="1" customFormat="1" ht="26.25" customHeight="1">
      <c r="B128" s="28"/>
      <c r="E128" s="179" t="str">
        <f>E7</f>
        <v xml:space="preserve"> Rekonštrukcia budovy školy a telocvične - SOŠ dopravy a služieb, NZ</v>
      </c>
      <c r="F128" s="180"/>
      <c r="G128" s="180"/>
      <c r="H128" s="180"/>
      <c r="L128" s="28"/>
    </row>
    <row r="129" spans="2:65" s="1" customFormat="1" ht="12" customHeight="1">
      <c r="B129" s="28"/>
      <c r="C129" s="23" t="s">
        <v>104</v>
      </c>
      <c r="L129" s="28"/>
    </row>
    <row r="130" spans="2:65" s="1" customFormat="1" ht="16.5" customHeight="1">
      <c r="B130" s="28"/>
      <c r="E130" s="175" t="str">
        <f>E9</f>
        <v>SO 02 - SO 02   Telocvičňa - Rekonštrukcia interiér</v>
      </c>
      <c r="F130" s="176"/>
      <c r="G130" s="176"/>
      <c r="H130" s="176"/>
      <c r="L130" s="28"/>
    </row>
    <row r="131" spans="2:65" s="1" customFormat="1" ht="6.9" customHeight="1">
      <c r="B131" s="28"/>
      <c r="L131" s="28"/>
    </row>
    <row r="132" spans="2:65" s="1" customFormat="1" ht="12" customHeight="1">
      <c r="B132" s="28"/>
      <c r="C132" s="23" t="s">
        <v>19</v>
      </c>
      <c r="F132" s="21" t="str">
        <f>F12</f>
        <v>Nitra</v>
      </c>
      <c r="I132" s="23" t="s">
        <v>21</v>
      </c>
      <c r="J132" s="51" t="str">
        <f>IF(J12="","",J12)</f>
        <v/>
      </c>
      <c r="L132" s="28"/>
    </row>
    <row r="133" spans="2:65" s="1" customFormat="1" ht="6.9" customHeight="1">
      <c r="B133" s="28"/>
      <c r="L133" s="28"/>
    </row>
    <row r="134" spans="2:65" s="1" customFormat="1" ht="25.65" customHeight="1">
      <c r="B134" s="28"/>
      <c r="C134" s="23" t="s">
        <v>22</v>
      </c>
      <c r="F134" s="21" t="str">
        <f>E15</f>
        <v>Nitriansky samosprávny kraj</v>
      </c>
      <c r="I134" s="23" t="s">
        <v>28</v>
      </c>
      <c r="J134" s="26" t="str">
        <f>E21</f>
        <v>Ing.arch. Roland Hoferica</v>
      </c>
      <c r="L134" s="28"/>
    </row>
    <row r="135" spans="2:65" s="1" customFormat="1" ht="15.15" customHeight="1">
      <c r="B135" s="28"/>
      <c r="C135" s="23" t="s">
        <v>26</v>
      </c>
      <c r="F135" s="21" t="str">
        <f>IF(E18="","",E18)</f>
        <v>Vyplň údaj</v>
      </c>
      <c r="I135" s="23" t="s">
        <v>31</v>
      </c>
      <c r="J135" s="26">
        <f>E24</f>
        <v>0</v>
      </c>
      <c r="L135" s="28"/>
    </row>
    <row r="136" spans="2:65" s="1" customFormat="1" ht="10.35" customHeight="1">
      <c r="B136" s="28"/>
      <c r="L136" s="28"/>
    </row>
    <row r="137" spans="2:65" s="10" customFormat="1" ht="29.25" customHeight="1">
      <c r="B137" s="118"/>
      <c r="C137" s="119" t="s">
        <v>135</v>
      </c>
      <c r="D137" s="120" t="s">
        <v>58</v>
      </c>
      <c r="E137" s="120" t="s">
        <v>54</v>
      </c>
      <c r="F137" s="120" t="s">
        <v>55</v>
      </c>
      <c r="G137" s="120" t="s">
        <v>136</v>
      </c>
      <c r="H137" s="120" t="s">
        <v>137</v>
      </c>
      <c r="I137" s="120" t="s">
        <v>138</v>
      </c>
      <c r="J137" s="121" t="s">
        <v>108</v>
      </c>
      <c r="K137" s="122" t="s">
        <v>139</v>
      </c>
      <c r="L137" s="118"/>
      <c r="M137" s="58" t="s">
        <v>1</v>
      </c>
      <c r="N137" s="59" t="s">
        <v>37</v>
      </c>
      <c r="O137" s="59" t="s">
        <v>140</v>
      </c>
      <c r="P137" s="59" t="s">
        <v>141</v>
      </c>
      <c r="Q137" s="59" t="s">
        <v>142</v>
      </c>
      <c r="R137" s="59" t="s">
        <v>143</v>
      </c>
      <c r="S137" s="59" t="s">
        <v>144</v>
      </c>
      <c r="T137" s="60" t="s">
        <v>145</v>
      </c>
    </row>
    <row r="138" spans="2:65" s="1" customFormat="1" ht="22.8" customHeight="1">
      <c r="B138" s="28"/>
      <c r="C138" s="63" t="s">
        <v>109</v>
      </c>
      <c r="J138" s="123">
        <f>BK138</f>
        <v>0</v>
      </c>
      <c r="L138" s="28"/>
      <c r="M138" s="61"/>
      <c r="N138" s="52"/>
      <c r="O138" s="52"/>
      <c r="P138" s="124">
        <f>P139+P180+P267+P369</f>
        <v>0</v>
      </c>
      <c r="Q138" s="52"/>
      <c r="R138" s="124">
        <f>R139+R180+R267+R369</f>
        <v>6.5480999999999998E-2</v>
      </c>
      <c r="S138" s="52"/>
      <c r="T138" s="125">
        <f>T139+T180+T267+T369</f>
        <v>0</v>
      </c>
      <c r="AT138" s="13" t="s">
        <v>72</v>
      </c>
      <c r="AU138" s="13" t="s">
        <v>110</v>
      </c>
      <c r="BK138" s="126">
        <f>BK139+BK180+BK267+BK369</f>
        <v>0</v>
      </c>
    </row>
    <row r="139" spans="2:65" s="11" customFormat="1" ht="25.95" customHeight="1">
      <c r="B139" s="127"/>
      <c r="D139" s="128" t="s">
        <v>72</v>
      </c>
      <c r="E139" s="129" t="s">
        <v>146</v>
      </c>
      <c r="F139" s="129" t="s">
        <v>147</v>
      </c>
      <c r="I139" s="130"/>
      <c r="J139" s="131">
        <f>BK139</f>
        <v>0</v>
      </c>
      <c r="L139" s="127"/>
      <c r="M139" s="132"/>
      <c r="P139" s="133">
        <f>P140+P149+P160+P178</f>
        <v>0</v>
      </c>
      <c r="R139" s="133">
        <f>R140+R149+R160+R178</f>
        <v>6.5480999999999998E-2</v>
      </c>
      <c r="T139" s="134">
        <f>T140+T149+T160+T178</f>
        <v>0</v>
      </c>
      <c r="AR139" s="128" t="s">
        <v>81</v>
      </c>
      <c r="AT139" s="135" t="s">
        <v>72</v>
      </c>
      <c r="AU139" s="135" t="s">
        <v>73</v>
      </c>
      <c r="AY139" s="128" t="s">
        <v>148</v>
      </c>
      <c r="BK139" s="136">
        <f>BK140+BK149+BK160+BK178</f>
        <v>0</v>
      </c>
    </row>
    <row r="140" spans="2:65" s="11" customFormat="1" ht="22.8" customHeight="1">
      <c r="B140" s="127"/>
      <c r="D140" s="128" t="s">
        <v>72</v>
      </c>
      <c r="E140" s="137" t="s">
        <v>157</v>
      </c>
      <c r="F140" s="137" t="s">
        <v>195</v>
      </c>
      <c r="I140" s="130"/>
      <c r="J140" s="138">
        <f>BK140</f>
        <v>0</v>
      </c>
      <c r="L140" s="127"/>
      <c r="M140" s="132"/>
      <c r="P140" s="133">
        <f>SUM(P141:P148)</f>
        <v>0</v>
      </c>
      <c r="R140" s="133">
        <f>SUM(R141:R148)</f>
        <v>0</v>
      </c>
      <c r="T140" s="134">
        <f>SUM(T141:T148)</f>
        <v>0</v>
      </c>
      <c r="AR140" s="128" t="s">
        <v>81</v>
      </c>
      <c r="AT140" s="135" t="s">
        <v>72</v>
      </c>
      <c r="AU140" s="135" t="s">
        <v>81</v>
      </c>
      <c r="AY140" s="128" t="s">
        <v>148</v>
      </c>
      <c r="BK140" s="136">
        <f>SUM(BK141:BK148)</f>
        <v>0</v>
      </c>
    </row>
    <row r="141" spans="2:65" s="1" customFormat="1" ht="33" customHeight="1">
      <c r="B141" s="139"/>
      <c r="C141" s="140" t="s">
        <v>81</v>
      </c>
      <c r="D141" s="140" t="s">
        <v>150</v>
      </c>
      <c r="E141" s="141" t="s">
        <v>890</v>
      </c>
      <c r="F141" s="142" t="s">
        <v>891</v>
      </c>
      <c r="G141" s="143" t="s">
        <v>167</v>
      </c>
      <c r="H141" s="144">
        <v>1.1519999999999999</v>
      </c>
      <c r="I141" s="145"/>
      <c r="J141" s="146">
        <f t="shared" ref="J141:J148" si="0">ROUND(I141*H141,2)</f>
        <v>0</v>
      </c>
      <c r="K141" s="147"/>
      <c r="L141" s="28"/>
      <c r="M141" s="148" t="s">
        <v>1</v>
      </c>
      <c r="N141" s="149" t="s">
        <v>39</v>
      </c>
      <c r="P141" s="150">
        <f t="shared" ref="P141:P148" si="1">O141*H141</f>
        <v>0</v>
      </c>
      <c r="Q141" s="150">
        <v>0</v>
      </c>
      <c r="R141" s="150">
        <f t="shared" ref="R141:R148" si="2">Q141*H141</f>
        <v>0</v>
      </c>
      <c r="S141" s="150">
        <v>0</v>
      </c>
      <c r="T141" s="151">
        <f t="shared" ref="T141:T148" si="3">S141*H141</f>
        <v>0</v>
      </c>
      <c r="AR141" s="152" t="s">
        <v>154</v>
      </c>
      <c r="AT141" s="152" t="s">
        <v>150</v>
      </c>
      <c r="AU141" s="152" t="s">
        <v>95</v>
      </c>
      <c r="AY141" s="13" t="s">
        <v>148</v>
      </c>
      <c r="BE141" s="153">
        <f t="shared" ref="BE141:BE148" si="4">IF(N141="základná",J141,0)</f>
        <v>0</v>
      </c>
      <c r="BF141" s="153">
        <f t="shared" ref="BF141:BF148" si="5">IF(N141="znížená",J141,0)</f>
        <v>0</v>
      </c>
      <c r="BG141" s="153">
        <f t="shared" ref="BG141:BG148" si="6">IF(N141="zákl. prenesená",J141,0)</f>
        <v>0</v>
      </c>
      <c r="BH141" s="153">
        <f t="shared" ref="BH141:BH148" si="7">IF(N141="zníž. prenesená",J141,0)</f>
        <v>0</v>
      </c>
      <c r="BI141" s="153">
        <f t="shared" ref="BI141:BI148" si="8">IF(N141="nulová",J141,0)</f>
        <v>0</v>
      </c>
      <c r="BJ141" s="13" t="s">
        <v>95</v>
      </c>
      <c r="BK141" s="153">
        <f t="shared" ref="BK141:BK148" si="9">ROUND(I141*H141,2)</f>
        <v>0</v>
      </c>
      <c r="BL141" s="13" t="s">
        <v>154</v>
      </c>
      <c r="BM141" s="152" t="s">
        <v>95</v>
      </c>
    </row>
    <row r="142" spans="2:65" s="1" customFormat="1" ht="24.15" customHeight="1">
      <c r="B142" s="139"/>
      <c r="C142" s="140" t="s">
        <v>95</v>
      </c>
      <c r="D142" s="140" t="s">
        <v>150</v>
      </c>
      <c r="E142" s="141" t="s">
        <v>892</v>
      </c>
      <c r="F142" s="142" t="s">
        <v>893</v>
      </c>
      <c r="G142" s="143" t="s">
        <v>226</v>
      </c>
      <c r="H142" s="144">
        <v>1</v>
      </c>
      <c r="I142" s="145"/>
      <c r="J142" s="146">
        <f t="shared" si="0"/>
        <v>0</v>
      </c>
      <c r="K142" s="147"/>
      <c r="L142" s="28"/>
      <c r="M142" s="148" t="s">
        <v>1</v>
      </c>
      <c r="N142" s="149" t="s">
        <v>39</v>
      </c>
      <c r="P142" s="150">
        <f t="shared" si="1"/>
        <v>0</v>
      </c>
      <c r="Q142" s="150">
        <v>0</v>
      </c>
      <c r="R142" s="150">
        <f t="shared" si="2"/>
        <v>0</v>
      </c>
      <c r="S142" s="150">
        <v>0</v>
      </c>
      <c r="T142" s="151">
        <f t="shared" si="3"/>
        <v>0</v>
      </c>
      <c r="AR142" s="152" t="s">
        <v>154</v>
      </c>
      <c r="AT142" s="152" t="s">
        <v>150</v>
      </c>
      <c r="AU142" s="152" t="s">
        <v>95</v>
      </c>
      <c r="AY142" s="13" t="s">
        <v>148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95</v>
      </c>
      <c r="BK142" s="153">
        <f t="shared" si="9"/>
        <v>0</v>
      </c>
      <c r="BL142" s="13" t="s">
        <v>154</v>
      </c>
      <c r="BM142" s="152" t="s">
        <v>154</v>
      </c>
    </row>
    <row r="143" spans="2:65" s="1" customFormat="1" ht="24.15" customHeight="1">
      <c r="B143" s="139"/>
      <c r="C143" s="140" t="s">
        <v>157</v>
      </c>
      <c r="D143" s="140" t="s">
        <v>150</v>
      </c>
      <c r="E143" s="141" t="s">
        <v>894</v>
      </c>
      <c r="F143" s="142" t="s">
        <v>895</v>
      </c>
      <c r="G143" s="143" t="s">
        <v>226</v>
      </c>
      <c r="H143" s="144">
        <v>2</v>
      </c>
      <c r="I143" s="145"/>
      <c r="J143" s="146">
        <f t="shared" si="0"/>
        <v>0</v>
      </c>
      <c r="K143" s="147"/>
      <c r="L143" s="28"/>
      <c r="M143" s="148" t="s">
        <v>1</v>
      </c>
      <c r="N143" s="149" t="s">
        <v>39</v>
      </c>
      <c r="P143" s="150">
        <f t="shared" si="1"/>
        <v>0</v>
      </c>
      <c r="Q143" s="150">
        <v>0</v>
      </c>
      <c r="R143" s="150">
        <f t="shared" si="2"/>
        <v>0</v>
      </c>
      <c r="S143" s="150">
        <v>0</v>
      </c>
      <c r="T143" s="151">
        <f t="shared" si="3"/>
        <v>0</v>
      </c>
      <c r="AR143" s="152" t="s">
        <v>154</v>
      </c>
      <c r="AT143" s="152" t="s">
        <v>150</v>
      </c>
      <c r="AU143" s="152" t="s">
        <v>95</v>
      </c>
      <c r="AY143" s="13" t="s">
        <v>148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95</v>
      </c>
      <c r="BK143" s="153">
        <f t="shared" si="9"/>
        <v>0</v>
      </c>
      <c r="BL143" s="13" t="s">
        <v>154</v>
      </c>
      <c r="BM143" s="152" t="s">
        <v>160</v>
      </c>
    </row>
    <row r="144" spans="2:65" s="1" customFormat="1" ht="33" customHeight="1">
      <c r="B144" s="139"/>
      <c r="C144" s="140" t="s">
        <v>154</v>
      </c>
      <c r="D144" s="140" t="s">
        <v>150</v>
      </c>
      <c r="E144" s="141" t="s">
        <v>896</v>
      </c>
      <c r="F144" s="142" t="s">
        <v>897</v>
      </c>
      <c r="G144" s="143" t="s">
        <v>153</v>
      </c>
      <c r="H144" s="144">
        <v>2.17</v>
      </c>
      <c r="I144" s="145"/>
      <c r="J144" s="146">
        <f t="shared" si="0"/>
        <v>0</v>
      </c>
      <c r="K144" s="147"/>
      <c r="L144" s="28"/>
      <c r="M144" s="148" t="s">
        <v>1</v>
      </c>
      <c r="N144" s="149" t="s">
        <v>39</v>
      </c>
      <c r="P144" s="150">
        <f t="shared" si="1"/>
        <v>0</v>
      </c>
      <c r="Q144" s="150">
        <v>0</v>
      </c>
      <c r="R144" s="150">
        <f t="shared" si="2"/>
        <v>0</v>
      </c>
      <c r="S144" s="150">
        <v>0</v>
      </c>
      <c r="T144" s="151">
        <f t="shared" si="3"/>
        <v>0</v>
      </c>
      <c r="AR144" s="152" t="s">
        <v>154</v>
      </c>
      <c r="AT144" s="152" t="s">
        <v>150</v>
      </c>
      <c r="AU144" s="152" t="s">
        <v>95</v>
      </c>
      <c r="AY144" s="13" t="s">
        <v>148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95</v>
      </c>
      <c r="BK144" s="153">
        <f t="shared" si="9"/>
        <v>0</v>
      </c>
      <c r="BL144" s="13" t="s">
        <v>154</v>
      </c>
      <c r="BM144" s="152" t="s">
        <v>163</v>
      </c>
    </row>
    <row r="145" spans="2:65" s="1" customFormat="1" ht="33" customHeight="1">
      <c r="B145" s="139"/>
      <c r="C145" s="140" t="s">
        <v>164</v>
      </c>
      <c r="D145" s="140" t="s">
        <v>150</v>
      </c>
      <c r="E145" s="141" t="s">
        <v>898</v>
      </c>
      <c r="F145" s="142" t="s">
        <v>899</v>
      </c>
      <c r="G145" s="143" t="s">
        <v>153</v>
      </c>
      <c r="H145" s="144">
        <v>14.455</v>
      </c>
      <c r="I145" s="145"/>
      <c r="J145" s="146">
        <f t="shared" si="0"/>
        <v>0</v>
      </c>
      <c r="K145" s="147"/>
      <c r="L145" s="28"/>
      <c r="M145" s="148" t="s">
        <v>1</v>
      </c>
      <c r="N145" s="149" t="s">
        <v>39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154</v>
      </c>
      <c r="AT145" s="152" t="s">
        <v>150</v>
      </c>
      <c r="AU145" s="152" t="s">
        <v>95</v>
      </c>
      <c r="AY145" s="13" t="s">
        <v>148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95</v>
      </c>
      <c r="BK145" s="153">
        <f t="shared" si="9"/>
        <v>0</v>
      </c>
      <c r="BL145" s="13" t="s">
        <v>154</v>
      </c>
      <c r="BM145" s="152" t="s">
        <v>168</v>
      </c>
    </row>
    <row r="146" spans="2:65" s="1" customFormat="1" ht="24.15" customHeight="1">
      <c r="B146" s="139"/>
      <c r="C146" s="140" t="s">
        <v>160</v>
      </c>
      <c r="D146" s="140" t="s">
        <v>150</v>
      </c>
      <c r="E146" s="141" t="s">
        <v>900</v>
      </c>
      <c r="F146" s="142" t="s">
        <v>901</v>
      </c>
      <c r="G146" s="143" t="s">
        <v>199</v>
      </c>
      <c r="H146" s="144">
        <v>16.2</v>
      </c>
      <c r="I146" s="145"/>
      <c r="J146" s="146">
        <f t="shared" si="0"/>
        <v>0</v>
      </c>
      <c r="K146" s="147"/>
      <c r="L146" s="28"/>
      <c r="M146" s="148" t="s">
        <v>1</v>
      </c>
      <c r="N146" s="149" t="s">
        <v>39</v>
      </c>
      <c r="P146" s="150">
        <f t="shared" si="1"/>
        <v>0</v>
      </c>
      <c r="Q146" s="150">
        <v>0</v>
      </c>
      <c r="R146" s="150">
        <f t="shared" si="2"/>
        <v>0</v>
      </c>
      <c r="S146" s="150">
        <v>0</v>
      </c>
      <c r="T146" s="151">
        <f t="shared" si="3"/>
        <v>0</v>
      </c>
      <c r="AR146" s="152" t="s">
        <v>154</v>
      </c>
      <c r="AT146" s="152" t="s">
        <v>150</v>
      </c>
      <c r="AU146" s="152" t="s">
        <v>95</v>
      </c>
      <c r="AY146" s="13" t="s">
        <v>148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95</v>
      </c>
      <c r="BK146" s="153">
        <f t="shared" si="9"/>
        <v>0</v>
      </c>
      <c r="BL146" s="13" t="s">
        <v>154</v>
      </c>
      <c r="BM146" s="152" t="s">
        <v>171</v>
      </c>
    </row>
    <row r="147" spans="2:65" s="1" customFormat="1" ht="24.15" customHeight="1">
      <c r="B147" s="139"/>
      <c r="C147" s="140" t="s">
        <v>172</v>
      </c>
      <c r="D147" s="140" t="s">
        <v>150</v>
      </c>
      <c r="E147" s="141" t="s">
        <v>902</v>
      </c>
      <c r="F147" s="142" t="s">
        <v>903</v>
      </c>
      <c r="G147" s="143" t="s">
        <v>199</v>
      </c>
      <c r="H147" s="144">
        <v>1.35</v>
      </c>
      <c r="I147" s="145"/>
      <c r="J147" s="146">
        <f t="shared" si="0"/>
        <v>0</v>
      </c>
      <c r="K147" s="147"/>
      <c r="L147" s="28"/>
      <c r="M147" s="148" t="s">
        <v>1</v>
      </c>
      <c r="N147" s="149" t="s">
        <v>39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154</v>
      </c>
      <c r="AT147" s="152" t="s">
        <v>150</v>
      </c>
      <c r="AU147" s="152" t="s">
        <v>95</v>
      </c>
      <c r="AY147" s="13" t="s">
        <v>148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95</v>
      </c>
      <c r="BK147" s="153">
        <f t="shared" si="9"/>
        <v>0</v>
      </c>
      <c r="BL147" s="13" t="s">
        <v>154</v>
      </c>
      <c r="BM147" s="152" t="s">
        <v>175</v>
      </c>
    </row>
    <row r="148" spans="2:65" s="1" customFormat="1" ht="24.15" customHeight="1">
      <c r="B148" s="139"/>
      <c r="C148" s="140" t="s">
        <v>163</v>
      </c>
      <c r="D148" s="140" t="s">
        <v>150</v>
      </c>
      <c r="E148" s="141" t="s">
        <v>904</v>
      </c>
      <c r="F148" s="142" t="s">
        <v>905</v>
      </c>
      <c r="G148" s="143" t="s">
        <v>199</v>
      </c>
      <c r="H148" s="144">
        <v>5.95</v>
      </c>
      <c r="I148" s="145"/>
      <c r="J148" s="146">
        <f t="shared" si="0"/>
        <v>0</v>
      </c>
      <c r="K148" s="147"/>
      <c r="L148" s="28"/>
      <c r="M148" s="148" t="s">
        <v>1</v>
      </c>
      <c r="N148" s="149" t="s">
        <v>39</v>
      </c>
      <c r="P148" s="150">
        <f t="shared" si="1"/>
        <v>0</v>
      </c>
      <c r="Q148" s="150">
        <v>0</v>
      </c>
      <c r="R148" s="150">
        <f t="shared" si="2"/>
        <v>0</v>
      </c>
      <c r="S148" s="150">
        <v>0</v>
      </c>
      <c r="T148" s="151">
        <f t="shared" si="3"/>
        <v>0</v>
      </c>
      <c r="AR148" s="152" t="s">
        <v>154</v>
      </c>
      <c r="AT148" s="152" t="s">
        <v>150</v>
      </c>
      <c r="AU148" s="152" t="s">
        <v>95</v>
      </c>
      <c r="AY148" s="13" t="s">
        <v>148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95</v>
      </c>
      <c r="BK148" s="153">
        <f t="shared" si="9"/>
        <v>0</v>
      </c>
      <c r="BL148" s="13" t="s">
        <v>154</v>
      </c>
      <c r="BM148" s="152" t="s">
        <v>178</v>
      </c>
    </row>
    <row r="149" spans="2:65" s="11" customFormat="1" ht="22.8" customHeight="1">
      <c r="B149" s="127"/>
      <c r="D149" s="128" t="s">
        <v>72</v>
      </c>
      <c r="E149" s="137" t="s">
        <v>160</v>
      </c>
      <c r="F149" s="137" t="s">
        <v>216</v>
      </c>
      <c r="I149" s="130"/>
      <c r="J149" s="138">
        <f>BK149</f>
        <v>0</v>
      </c>
      <c r="L149" s="127"/>
      <c r="M149" s="132"/>
      <c r="P149" s="133">
        <f>SUM(P150:P159)</f>
        <v>0</v>
      </c>
      <c r="R149" s="133">
        <f>SUM(R150:R159)</f>
        <v>6.5480999999999998E-2</v>
      </c>
      <c r="T149" s="134">
        <f>SUM(T150:T159)</f>
        <v>0</v>
      </c>
      <c r="AR149" s="128" t="s">
        <v>81</v>
      </c>
      <c r="AT149" s="135" t="s">
        <v>72</v>
      </c>
      <c r="AU149" s="135" t="s">
        <v>81</v>
      </c>
      <c r="AY149" s="128" t="s">
        <v>148</v>
      </c>
      <c r="BK149" s="136">
        <f>SUM(BK150:BK159)</f>
        <v>0</v>
      </c>
    </row>
    <row r="150" spans="2:65" s="1" customFormat="1" ht="24.15" customHeight="1">
      <c r="B150" s="139"/>
      <c r="C150" s="140" t="s">
        <v>179</v>
      </c>
      <c r="D150" s="140" t="s">
        <v>150</v>
      </c>
      <c r="E150" s="141" t="s">
        <v>906</v>
      </c>
      <c r="F150" s="142" t="s">
        <v>907</v>
      </c>
      <c r="G150" s="143" t="s">
        <v>153</v>
      </c>
      <c r="H150" s="144">
        <v>60</v>
      </c>
      <c r="I150" s="145"/>
      <c r="J150" s="146">
        <f t="shared" ref="J150:J159" si="10">ROUND(I150*H150,2)</f>
        <v>0</v>
      </c>
      <c r="K150" s="147"/>
      <c r="L150" s="28"/>
      <c r="M150" s="148" t="s">
        <v>1</v>
      </c>
      <c r="N150" s="149" t="s">
        <v>39</v>
      </c>
      <c r="P150" s="150">
        <f t="shared" ref="P150:P159" si="11">O150*H150</f>
        <v>0</v>
      </c>
      <c r="Q150" s="150">
        <v>0</v>
      </c>
      <c r="R150" s="150">
        <f t="shared" ref="R150:R159" si="12">Q150*H150</f>
        <v>0</v>
      </c>
      <c r="S150" s="150">
        <v>0</v>
      </c>
      <c r="T150" s="151">
        <f t="shared" ref="T150:T159" si="13">S150*H150</f>
        <v>0</v>
      </c>
      <c r="AR150" s="152" t="s">
        <v>154</v>
      </c>
      <c r="AT150" s="152" t="s">
        <v>150</v>
      </c>
      <c r="AU150" s="152" t="s">
        <v>95</v>
      </c>
      <c r="AY150" s="13" t="s">
        <v>148</v>
      </c>
      <c r="BE150" s="153">
        <f t="shared" ref="BE150:BE159" si="14">IF(N150="základná",J150,0)</f>
        <v>0</v>
      </c>
      <c r="BF150" s="153">
        <f t="shared" ref="BF150:BF159" si="15">IF(N150="znížená",J150,0)</f>
        <v>0</v>
      </c>
      <c r="BG150" s="153">
        <f t="shared" ref="BG150:BG159" si="16">IF(N150="zákl. prenesená",J150,0)</f>
        <v>0</v>
      </c>
      <c r="BH150" s="153">
        <f t="shared" ref="BH150:BH159" si="17">IF(N150="zníž. prenesená",J150,0)</f>
        <v>0</v>
      </c>
      <c r="BI150" s="153">
        <f t="shared" ref="BI150:BI159" si="18">IF(N150="nulová",J150,0)</f>
        <v>0</v>
      </c>
      <c r="BJ150" s="13" t="s">
        <v>95</v>
      </c>
      <c r="BK150" s="153">
        <f t="shared" ref="BK150:BK159" si="19">ROUND(I150*H150,2)</f>
        <v>0</v>
      </c>
      <c r="BL150" s="13" t="s">
        <v>154</v>
      </c>
      <c r="BM150" s="152" t="s">
        <v>182</v>
      </c>
    </row>
    <row r="151" spans="2:65" s="1" customFormat="1" ht="33" customHeight="1">
      <c r="B151" s="139"/>
      <c r="C151" s="140" t="s">
        <v>168</v>
      </c>
      <c r="D151" s="140" t="s">
        <v>150</v>
      </c>
      <c r="E151" s="141" t="s">
        <v>908</v>
      </c>
      <c r="F151" s="142" t="s">
        <v>909</v>
      </c>
      <c r="G151" s="143" t="s">
        <v>153</v>
      </c>
      <c r="H151" s="144">
        <v>222.46299999999999</v>
      </c>
      <c r="I151" s="145"/>
      <c r="J151" s="146">
        <f t="shared" si="10"/>
        <v>0</v>
      </c>
      <c r="K151" s="147"/>
      <c r="L151" s="28"/>
      <c r="M151" s="148" t="s">
        <v>1</v>
      </c>
      <c r="N151" s="149" t="s">
        <v>39</v>
      </c>
      <c r="P151" s="150">
        <f t="shared" si="11"/>
        <v>0</v>
      </c>
      <c r="Q151" s="150">
        <v>0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154</v>
      </c>
      <c r="AT151" s="152" t="s">
        <v>150</v>
      </c>
      <c r="AU151" s="152" t="s">
        <v>95</v>
      </c>
      <c r="AY151" s="13" t="s">
        <v>148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95</v>
      </c>
      <c r="BK151" s="153">
        <f t="shared" si="19"/>
        <v>0</v>
      </c>
      <c r="BL151" s="13" t="s">
        <v>154</v>
      </c>
      <c r="BM151" s="152" t="s">
        <v>186</v>
      </c>
    </row>
    <row r="152" spans="2:65" s="1" customFormat="1" ht="16.5" customHeight="1">
      <c r="B152" s="139"/>
      <c r="C152" s="140" t="s">
        <v>187</v>
      </c>
      <c r="D152" s="140" t="s">
        <v>150</v>
      </c>
      <c r="E152" s="141" t="s">
        <v>910</v>
      </c>
      <c r="F152" s="142" t="s">
        <v>911</v>
      </c>
      <c r="G152" s="143" t="s">
        <v>153</v>
      </c>
      <c r="H152" s="144">
        <v>225.46100000000001</v>
      </c>
      <c r="I152" s="145"/>
      <c r="J152" s="146">
        <f t="shared" si="10"/>
        <v>0</v>
      </c>
      <c r="K152" s="147"/>
      <c r="L152" s="28"/>
      <c r="M152" s="148" t="s">
        <v>1</v>
      </c>
      <c r="N152" s="149" t="s">
        <v>39</v>
      </c>
      <c r="P152" s="150">
        <f t="shared" si="11"/>
        <v>0</v>
      </c>
      <c r="Q152" s="150">
        <v>0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154</v>
      </c>
      <c r="AT152" s="152" t="s">
        <v>150</v>
      </c>
      <c r="AU152" s="152" t="s">
        <v>95</v>
      </c>
      <c r="AY152" s="13" t="s">
        <v>148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95</v>
      </c>
      <c r="BK152" s="153">
        <f t="shared" si="19"/>
        <v>0</v>
      </c>
      <c r="BL152" s="13" t="s">
        <v>154</v>
      </c>
      <c r="BM152" s="152" t="s">
        <v>190</v>
      </c>
    </row>
    <row r="153" spans="2:65" s="1" customFormat="1" ht="24.15" customHeight="1">
      <c r="B153" s="139"/>
      <c r="C153" s="140" t="s">
        <v>171</v>
      </c>
      <c r="D153" s="140" t="s">
        <v>150</v>
      </c>
      <c r="E153" s="141" t="s">
        <v>229</v>
      </c>
      <c r="F153" s="142" t="s">
        <v>912</v>
      </c>
      <c r="G153" s="143" t="s">
        <v>153</v>
      </c>
      <c r="H153" s="144">
        <v>225.46100000000001</v>
      </c>
      <c r="I153" s="145"/>
      <c r="J153" s="146">
        <f t="shared" si="10"/>
        <v>0</v>
      </c>
      <c r="K153" s="147"/>
      <c r="L153" s="28"/>
      <c r="M153" s="148" t="s">
        <v>1</v>
      </c>
      <c r="N153" s="149" t="s">
        <v>39</v>
      </c>
      <c r="P153" s="150">
        <f t="shared" si="11"/>
        <v>0</v>
      </c>
      <c r="Q153" s="150">
        <v>0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154</v>
      </c>
      <c r="AT153" s="152" t="s">
        <v>150</v>
      </c>
      <c r="AU153" s="152" t="s">
        <v>95</v>
      </c>
      <c r="AY153" s="13" t="s">
        <v>148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95</v>
      </c>
      <c r="BK153" s="153">
        <f t="shared" si="19"/>
        <v>0</v>
      </c>
      <c r="BL153" s="13" t="s">
        <v>154</v>
      </c>
      <c r="BM153" s="152" t="s">
        <v>194</v>
      </c>
    </row>
    <row r="154" spans="2:65" s="1" customFormat="1" ht="24.15" customHeight="1">
      <c r="B154" s="139"/>
      <c r="C154" s="140" t="s">
        <v>196</v>
      </c>
      <c r="D154" s="140" t="s">
        <v>150</v>
      </c>
      <c r="E154" s="141" t="s">
        <v>913</v>
      </c>
      <c r="F154" s="142" t="s">
        <v>914</v>
      </c>
      <c r="G154" s="143" t="s">
        <v>153</v>
      </c>
      <c r="H154" s="144">
        <v>225.46100000000001</v>
      </c>
      <c r="I154" s="145"/>
      <c r="J154" s="146">
        <f t="shared" si="10"/>
        <v>0</v>
      </c>
      <c r="K154" s="147"/>
      <c r="L154" s="28"/>
      <c r="M154" s="148" t="s">
        <v>1</v>
      </c>
      <c r="N154" s="149" t="s">
        <v>39</v>
      </c>
      <c r="P154" s="150">
        <f t="shared" si="11"/>
        <v>0</v>
      </c>
      <c r="Q154" s="150">
        <v>0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154</v>
      </c>
      <c r="AT154" s="152" t="s">
        <v>150</v>
      </c>
      <c r="AU154" s="152" t="s">
        <v>95</v>
      </c>
      <c r="AY154" s="13" t="s">
        <v>148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95</v>
      </c>
      <c r="BK154" s="153">
        <f t="shared" si="19"/>
        <v>0</v>
      </c>
      <c r="BL154" s="13" t="s">
        <v>154</v>
      </c>
      <c r="BM154" s="152" t="s">
        <v>200</v>
      </c>
    </row>
    <row r="155" spans="2:65" s="1" customFormat="1" ht="33" customHeight="1">
      <c r="B155" s="139"/>
      <c r="C155" s="140" t="s">
        <v>175</v>
      </c>
      <c r="D155" s="140" t="s">
        <v>150</v>
      </c>
      <c r="E155" s="141" t="s">
        <v>915</v>
      </c>
      <c r="F155" s="142" t="s">
        <v>916</v>
      </c>
      <c r="G155" s="143" t="s">
        <v>153</v>
      </c>
      <c r="H155" s="144">
        <v>45.33</v>
      </c>
      <c r="I155" s="145"/>
      <c r="J155" s="146">
        <f t="shared" si="10"/>
        <v>0</v>
      </c>
      <c r="K155" s="147"/>
      <c r="L155" s="28"/>
      <c r="M155" s="148" t="s">
        <v>1</v>
      </c>
      <c r="N155" s="149" t="s">
        <v>39</v>
      </c>
      <c r="P155" s="150">
        <f t="shared" si="11"/>
        <v>0</v>
      </c>
      <c r="Q155" s="150">
        <v>0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154</v>
      </c>
      <c r="AT155" s="152" t="s">
        <v>150</v>
      </c>
      <c r="AU155" s="152" t="s">
        <v>95</v>
      </c>
      <c r="AY155" s="13" t="s">
        <v>148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95</v>
      </c>
      <c r="BK155" s="153">
        <f t="shared" si="19"/>
        <v>0</v>
      </c>
      <c r="BL155" s="13" t="s">
        <v>154</v>
      </c>
      <c r="BM155" s="152" t="s">
        <v>204</v>
      </c>
    </row>
    <row r="156" spans="2:65" s="1" customFormat="1" ht="24.15" customHeight="1">
      <c r="B156" s="139"/>
      <c r="C156" s="140" t="s">
        <v>205</v>
      </c>
      <c r="D156" s="140" t="s">
        <v>150</v>
      </c>
      <c r="E156" s="141" t="s">
        <v>917</v>
      </c>
      <c r="F156" s="142" t="s">
        <v>918</v>
      </c>
      <c r="G156" s="143" t="s">
        <v>153</v>
      </c>
      <c r="H156" s="144">
        <v>45.33</v>
      </c>
      <c r="I156" s="145"/>
      <c r="J156" s="146">
        <f t="shared" si="10"/>
        <v>0</v>
      </c>
      <c r="K156" s="147"/>
      <c r="L156" s="28"/>
      <c r="M156" s="148" t="s">
        <v>1</v>
      </c>
      <c r="N156" s="149" t="s">
        <v>39</v>
      </c>
      <c r="P156" s="150">
        <f t="shared" si="11"/>
        <v>0</v>
      </c>
      <c r="Q156" s="150">
        <v>0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154</v>
      </c>
      <c r="AT156" s="152" t="s">
        <v>150</v>
      </c>
      <c r="AU156" s="152" t="s">
        <v>95</v>
      </c>
      <c r="AY156" s="13" t="s">
        <v>148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95</v>
      </c>
      <c r="BK156" s="153">
        <f t="shared" si="19"/>
        <v>0</v>
      </c>
      <c r="BL156" s="13" t="s">
        <v>154</v>
      </c>
      <c r="BM156" s="152" t="s">
        <v>208</v>
      </c>
    </row>
    <row r="157" spans="2:65" s="1" customFormat="1" ht="24.15" customHeight="1">
      <c r="B157" s="139"/>
      <c r="C157" s="140" t="s">
        <v>178</v>
      </c>
      <c r="D157" s="140" t="s">
        <v>150</v>
      </c>
      <c r="E157" s="141" t="s">
        <v>919</v>
      </c>
      <c r="F157" s="142" t="s">
        <v>920</v>
      </c>
      <c r="G157" s="143" t="s">
        <v>153</v>
      </c>
      <c r="H157" s="144">
        <v>213.21</v>
      </c>
      <c r="I157" s="145"/>
      <c r="J157" s="146">
        <f t="shared" si="10"/>
        <v>0</v>
      </c>
      <c r="K157" s="147"/>
      <c r="L157" s="28"/>
      <c r="M157" s="148" t="s">
        <v>1</v>
      </c>
      <c r="N157" s="149" t="s">
        <v>39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154</v>
      </c>
      <c r="AT157" s="152" t="s">
        <v>150</v>
      </c>
      <c r="AU157" s="152" t="s">
        <v>95</v>
      </c>
      <c r="AY157" s="13" t="s">
        <v>148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95</v>
      </c>
      <c r="BK157" s="153">
        <f t="shared" si="19"/>
        <v>0</v>
      </c>
      <c r="BL157" s="13" t="s">
        <v>154</v>
      </c>
      <c r="BM157" s="152" t="s">
        <v>211</v>
      </c>
    </row>
    <row r="158" spans="2:65" s="1" customFormat="1" ht="24.15" customHeight="1">
      <c r="B158" s="139"/>
      <c r="C158" s="140" t="s">
        <v>921</v>
      </c>
      <c r="D158" s="140" t="s">
        <v>150</v>
      </c>
      <c r="E158" s="141" t="s">
        <v>922</v>
      </c>
      <c r="F158" s="142" t="s">
        <v>923</v>
      </c>
      <c r="G158" s="143" t="s">
        <v>226</v>
      </c>
      <c r="H158" s="144">
        <v>1</v>
      </c>
      <c r="I158" s="145"/>
      <c r="J158" s="146">
        <f t="shared" si="10"/>
        <v>0</v>
      </c>
      <c r="K158" s="147"/>
      <c r="L158" s="28"/>
      <c r="M158" s="148" t="s">
        <v>1</v>
      </c>
      <c r="N158" s="149" t="s">
        <v>39</v>
      </c>
      <c r="P158" s="150">
        <f t="shared" si="11"/>
        <v>0</v>
      </c>
      <c r="Q158" s="150">
        <v>4.5481000000000001E-2</v>
      </c>
      <c r="R158" s="150">
        <f t="shared" si="12"/>
        <v>4.5481000000000001E-2</v>
      </c>
      <c r="S158" s="150">
        <v>0</v>
      </c>
      <c r="T158" s="151">
        <f t="shared" si="13"/>
        <v>0</v>
      </c>
      <c r="AR158" s="152" t="s">
        <v>154</v>
      </c>
      <c r="AT158" s="152" t="s">
        <v>150</v>
      </c>
      <c r="AU158" s="152" t="s">
        <v>95</v>
      </c>
      <c r="AY158" s="13" t="s">
        <v>148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95</v>
      </c>
      <c r="BK158" s="153">
        <f t="shared" si="19"/>
        <v>0</v>
      </c>
      <c r="BL158" s="13" t="s">
        <v>154</v>
      </c>
      <c r="BM158" s="152" t="s">
        <v>924</v>
      </c>
    </row>
    <row r="159" spans="2:65" s="1" customFormat="1" ht="33" customHeight="1">
      <c r="B159" s="139"/>
      <c r="C159" s="154" t="s">
        <v>593</v>
      </c>
      <c r="D159" s="154" t="s">
        <v>191</v>
      </c>
      <c r="E159" s="155" t="s">
        <v>925</v>
      </c>
      <c r="F159" s="156" t="s">
        <v>926</v>
      </c>
      <c r="G159" s="157" t="s">
        <v>226</v>
      </c>
      <c r="H159" s="158">
        <v>1</v>
      </c>
      <c r="I159" s="159"/>
      <c r="J159" s="160">
        <f t="shared" si="10"/>
        <v>0</v>
      </c>
      <c r="K159" s="161"/>
      <c r="L159" s="162"/>
      <c r="M159" s="163" t="s">
        <v>1</v>
      </c>
      <c r="N159" s="164" t="s">
        <v>39</v>
      </c>
      <c r="P159" s="150">
        <f t="shared" si="11"/>
        <v>0</v>
      </c>
      <c r="Q159" s="150">
        <v>0.02</v>
      </c>
      <c r="R159" s="150">
        <f t="shared" si="12"/>
        <v>0.02</v>
      </c>
      <c r="S159" s="150">
        <v>0</v>
      </c>
      <c r="T159" s="151">
        <f t="shared" si="13"/>
        <v>0</v>
      </c>
      <c r="AR159" s="152" t="s">
        <v>163</v>
      </c>
      <c r="AT159" s="152" t="s">
        <v>191</v>
      </c>
      <c r="AU159" s="152" t="s">
        <v>95</v>
      </c>
      <c r="AY159" s="13" t="s">
        <v>148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95</v>
      </c>
      <c r="BK159" s="153">
        <f t="shared" si="19"/>
        <v>0</v>
      </c>
      <c r="BL159" s="13" t="s">
        <v>154</v>
      </c>
      <c r="BM159" s="152" t="s">
        <v>927</v>
      </c>
    </row>
    <row r="160" spans="2:65" s="11" customFormat="1" ht="22.8" customHeight="1">
      <c r="B160" s="127"/>
      <c r="D160" s="128" t="s">
        <v>72</v>
      </c>
      <c r="E160" s="137" t="s">
        <v>179</v>
      </c>
      <c r="F160" s="137" t="s">
        <v>294</v>
      </c>
      <c r="I160" s="130"/>
      <c r="J160" s="138">
        <f>BK160</f>
        <v>0</v>
      </c>
      <c r="L160" s="127"/>
      <c r="M160" s="132"/>
      <c r="P160" s="133">
        <f>SUM(P161:P177)</f>
        <v>0</v>
      </c>
      <c r="R160" s="133">
        <f>SUM(R161:R177)</f>
        <v>0</v>
      </c>
      <c r="T160" s="134">
        <f>SUM(T161:T177)</f>
        <v>0</v>
      </c>
      <c r="AR160" s="128" t="s">
        <v>81</v>
      </c>
      <c r="AT160" s="135" t="s">
        <v>72</v>
      </c>
      <c r="AU160" s="135" t="s">
        <v>81</v>
      </c>
      <c r="AY160" s="128" t="s">
        <v>148</v>
      </c>
      <c r="BK160" s="136">
        <f>SUM(BK161:BK177)</f>
        <v>0</v>
      </c>
    </row>
    <row r="161" spans="2:65" s="1" customFormat="1" ht="24.15" customHeight="1">
      <c r="B161" s="139"/>
      <c r="C161" s="140" t="s">
        <v>212</v>
      </c>
      <c r="D161" s="140" t="s">
        <v>150</v>
      </c>
      <c r="E161" s="141" t="s">
        <v>320</v>
      </c>
      <c r="F161" s="142" t="s">
        <v>321</v>
      </c>
      <c r="G161" s="143" t="s">
        <v>153</v>
      </c>
      <c r="H161" s="144">
        <v>232</v>
      </c>
      <c r="I161" s="145"/>
      <c r="J161" s="146">
        <f t="shared" ref="J161:J177" si="20">ROUND(I161*H161,2)</f>
        <v>0</v>
      </c>
      <c r="K161" s="147"/>
      <c r="L161" s="28"/>
      <c r="M161" s="148" t="s">
        <v>1</v>
      </c>
      <c r="N161" s="149" t="s">
        <v>39</v>
      </c>
      <c r="P161" s="150">
        <f t="shared" ref="P161:P177" si="21">O161*H161</f>
        <v>0</v>
      </c>
      <c r="Q161" s="150">
        <v>0</v>
      </c>
      <c r="R161" s="150">
        <f t="shared" ref="R161:R177" si="22">Q161*H161</f>
        <v>0</v>
      </c>
      <c r="S161" s="150">
        <v>0</v>
      </c>
      <c r="T161" s="151">
        <f t="shared" ref="T161:T177" si="23">S161*H161</f>
        <v>0</v>
      </c>
      <c r="AR161" s="152" t="s">
        <v>154</v>
      </c>
      <c r="AT161" s="152" t="s">
        <v>150</v>
      </c>
      <c r="AU161" s="152" t="s">
        <v>95</v>
      </c>
      <c r="AY161" s="13" t="s">
        <v>148</v>
      </c>
      <c r="BE161" s="153">
        <f t="shared" ref="BE161:BE177" si="24">IF(N161="základná",J161,0)</f>
        <v>0</v>
      </c>
      <c r="BF161" s="153">
        <f t="shared" ref="BF161:BF177" si="25">IF(N161="znížená",J161,0)</f>
        <v>0</v>
      </c>
      <c r="BG161" s="153">
        <f t="shared" ref="BG161:BG177" si="26">IF(N161="zákl. prenesená",J161,0)</f>
        <v>0</v>
      </c>
      <c r="BH161" s="153">
        <f t="shared" ref="BH161:BH177" si="27">IF(N161="zníž. prenesená",J161,0)</f>
        <v>0</v>
      </c>
      <c r="BI161" s="153">
        <f t="shared" ref="BI161:BI177" si="28">IF(N161="nulová",J161,0)</f>
        <v>0</v>
      </c>
      <c r="BJ161" s="13" t="s">
        <v>95</v>
      </c>
      <c r="BK161" s="153">
        <f t="shared" ref="BK161:BK177" si="29">ROUND(I161*H161,2)</f>
        <v>0</v>
      </c>
      <c r="BL161" s="13" t="s">
        <v>154</v>
      </c>
      <c r="BM161" s="152" t="s">
        <v>215</v>
      </c>
    </row>
    <row r="162" spans="2:65" s="1" customFormat="1" ht="37.799999999999997" customHeight="1">
      <c r="B162" s="139"/>
      <c r="C162" s="140" t="s">
        <v>182</v>
      </c>
      <c r="D162" s="140" t="s">
        <v>150</v>
      </c>
      <c r="E162" s="141" t="s">
        <v>928</v>
      </c>
      <c r="F162" s="142" t="s">
        <v>929</v>
      </c>
      <c r="G162" s="143" t="s">
        <v>153</v>
      </c>
      <c r="H162" s="144">
        <v>21.63</v>
      </c>
      <c r="I162" s="145"/>
      <c r="J162" s="146">
        <f t="shared" si="20"/>
        <v>0</v>
      </c>
      <c r="K162" s="147"/>
      <c r="L162" s="28"/>
      <c r="M162" s="148" t="s">
        <v>1</v>
      </c>
      <c r="N162" s="149" t="s">
        <v>39</v>
      </c>
      <c r="P162" s="150">
        <f t="shared" si="21"/>
        <v>0</v>
      </c>
      <c r="Q162" s="150">
        <v>0</v>
      </c>
      <c r="R162" s="150">
        <f t="shared" si="22"/>
        <v>0</v>
      </c>
      <c r="S162" s="150">
        <v>0</v>
      </c>
      <c r="T162" s="151">
        <f t="shared" si="23"/>
        <v>0</v>
      </c>
      <c r="AR162" s="152" t="s">
        <v>154</v>
      </c>
      <c r="AT162" s="152" t="s">
        <v>150</v>
      </c>
      <c r="AU162" s="152" t="s">
        <v>95</v>
      </c>
      <c r="AY162" s="13" t="s">
        <v>148</v>
      </c>
      <c r="BE162" s="153">
        <f t="shared" si="24"/>
        <v>0</v>
      </c>
      <c r="BF162" s="153">
        <f t="shared" si="25"/>
        <v>0</v>
      </c>
      <c r="BG162" s="153">
        <f t="shared" si="26"/>
        <v>0</v>
      </c>
      <c r="BH162" s="153">
        <f t="shared" si="27"/>
        <v>0</v>
      </c>
      <c r="BI162" s="153">
        <f t="shared" si="28"/>
        <v>0</v>
      </c>
      <c r="BJ162" s="13" t="s">
        <v>95</v>
      </c>
      <c r="BK162" s="153">
        <f t="shared" si="29"/>
        <v>0</v>
      </c>
      <c r="BL162" s="13" t="s">
        <v>154</v>
      </c>
      <c r="BM162" s="152" t="s">
        <v>219</v>
      </c>
    </row>
    <row r="163" spans="2:65" s="1" customFormat="1" ht="33" customHeight="1">
      <c r="B163" s="139"/>
      <c r="C163" s="140" t="s">
        <v>220</v>
      </c>
      <c r="D163" s="140" t="s">
        <v>150</v>
      </c>
      <c r="E163" s="141" t="s">
        <v>930</v>
      </c>
      <c r="F163" s="142" t="s">
        <v>931</v>
      </c>
      <c r="G163" s="143" t="s">
        <v>167</v>
      </c>
      <c r="H163" s="144">
        <v>0.28299999999999997</v>
      </c>
      <c r="I163" s="145"/>
      <c r="J163" s="146">
        <f t="shared" si="20"/>
        <v>0</v>
      </c>
      <c r="K163" s="147"/>
      <c r="L163" s="28"/>
      <c r="M163" s="148" t="s">
        <v>1</v>
      </c>
      <c r="N163" s="149" t="s">
        <v>39</v>
      </c>
      <c r="P163" s="150">
        <f t="shared" si="21"/>
        <v>0</v>
      </c>
      <c r="Q163" s="150">
        <v>0</v>
      </c>
      <c r="R163" s="150">
        <f t="shared" si="22"/>
        <v>0</v>
      </c>
      <c r="S163" s="150">
        <v>0</v>
      </c>
      <c r="T163" s="151">
        <f t="shared" si="23"/>
        <v>0</v>
      </c>
      <c r="AR163" s="152" t="s">
        <v>154</v>
      </c>
      <c r="AT163" s="152" t="s">
        <v>150</v>
      </c>
      <c r="AU163" s="152" t="s">
        <v>95</v>
      </c>
      <c r="AY163" s="13" t="s">
        <v>148</v>
      </c>
      <c r="BE163" s="153">
        <f t="shared" si="24"/>
        <v>0</v>
      </c>
      <c r="BF163" s="153">
        <f t="shared" si="25"/>
        <v>0</v>
      </c>
      <c r="BG163" s="153">
        <f t="shared" si="26"/>
        <v>0</v>
      </c>
      <c r="BH163" s="153">
        <f t="shared" si="27"/>
        <v>0</v>
      </c>
      <c r="BI163" s="153">
        <f t="shared" si="28"/>
        <v>0</v>
      </c>
      <c r="BJ163" s="13" t="s">
        <v>95</v>
      </c>
      <c r="BK163" s="153">
        <f t="shared" si="29"/>
        <v>0</v>
      </c>
      <c r="BL163" s="13" t="s">
        <v>154</v>
      </c>
      <c r="BM163" s="152" t="s">
        <v>223</v>
      </c>
    </row>
    <row r="164" spans="2:65" s="1" customFormat="1" ht="33" customHeight="1">
      <c r="B164" s="139"/>
      <c r="C164" s="140" t="s">
        <v>186</v>
      </c>
      <c r="D164" s="140" t="s">
        <v>150</v>
      </c>
      <c r="E164" s="141" t="s">
        <v>932</v>
      </c>
      <c r="F164" s="142" t="s">
        <v>933</v>
      </c>
      <c r="G164" s="143" t="s">
        <v>153</v>
      </c>
      <c r="H164" s="144">
        <v>16.684999999999999</v>
      </c>
      <c r="I164" s="145"/>
      <c r="J164" s="146">
        <f t="shared" si="20"/>
        <v>0</v>
      </c>
      <c r="K164" s="147"/>
      <c r="L164" s="28"/>
      <c r="M164" s="148" t="s">
        <v>1</v>
      </c>
      <c r="N164" s="149" t="s">
        <v>39</v>
      </c>
      <c r="P164" s="150">
        <f t="shared" si="21"/>
        <v>0</v>
      </c>
      <c r="Q164" s="150">
        <v>0</v>
      </c>
      <c r="R164" s="150">
        <f t="shared" si="22"/>
        <v>0</v>
      </c>
      <c r="S164" s="150">
        <v>0</v>
      </c>
      <c r="T164" s="151">
        <f t="shared" si="23"/>
        <v>0</v>
      </c>
      <c r="AR164" s="152" t="s">
        <v>154</v>
      </c>
      <c r="AT164" s="152" t="s">
        <v>150</v>
      </c>
      <c r="AU164" s="152" t="s">
        <v>95</v>
      </c>
      <c r="AY164" s="13" t="s">
        <v>148</v>
      </c>
      <c r="BE164" s="153">
        <f t="shared" si="24"/>
        <v>0</v>
      </c>
      <c r="BF164" s="153">
        <f t="shared" si="25"/>
        <v>0</v>
      </c>
      <c r="BG164" s="153">
        <f t="shared" si="26"/>
        <v>0</v>
      </c>
      <c r="BH164" s="153">
        <f t="shared" si="27"/>
        <v>0</v>
      </c>
      <c r="BI164" s="153">
        <f t="shared" si="28"/>
        <v>0</v>
      </c>
      <c r="BJ164" s="13" t="s">
        <v>95</v>
      </c>
      <c r="BK164" s="153">
        <f t="shared" si="29"/>
        <v>0</v>
      </c>
      <c r="BL164" s="13" t="s">
        <v>154</v>
      </c>
      <c r="BM164" s="152" t="s">
        <v>227</v>
      </c>
    </row>
    <row r="165" spans="2:65" s="1" customFormat="1" ht="24.15" customHeight="1">
      <c r="B165" s="139"/>
      <c r="C165" s="140" t="s">
        <v>228</v>
      </c>
      <c r="D165" s="140" t="s">
        <v>150</v>
      </c>
      <c r="E165" s="141" t="s">
        <v>934</v>
      </c>
      <c r="F165" s="142" t="s">
        <v>935</v>
      </c>
      <c r="G165" s="143" t="s">
        <v>226</v>
      </c>
      <c r="H165" s="144">
        <v>12</v>
      </c>
      <c r="I165" s="145"/>
      <c r="J165" s="146">
        <f t="shared" si="20"/>
        <v>0</v>
      </c>
      <c r="K165" s="147"/>
      <c r="L165" s="28"/>
      <c r="M165" s="148" t="s">
        <v>1</v>
      </c>
      <c r="N165" s="149" t="s">
        <v>39</v>
      </c>
      <c r="P165" s="150">
        <f t="shared" si="21"/>
        <v>0</v>
      </c>
      <c r="Q165" s="150">
        <v>0</v>
      </c>
      <c r="R165" s="150">
        <f t="shared" si="22"/>
        <v>0</v>
      </c>
      <c r="S165" s="150">
        <v>0</v>
      </c>
      <c r="T165" s="151">
        <f t="shared" si="23"/>
        <v>0</v>
      </c>
      <c r="AR165" s="152" t="s">
        <v>154</v>
      </c>
      <c r="AT165" s="152" t="s">
        <v>150</v>
      </c>
      <c r="AU165" s="152" t="s">
        <v>95</v>
      </c>
      <c r="AY165" s="13" t="s">
        <v>148</v>
      </c>
      <c r="BE165" s="153">
        <f t="shared" si="24"/>
        <v>0</v>
      </c>
      <c r="BF165" s="153">
        <f t="shared" si="25"/>
        <v>0</v>
      </c>
      <c r="BG165" s="153">
        <f t="shared" si="26"/>
        <v>0</v>
      </c>
      <c r="BH165" s="153">
        <f t="shared" si="27"/>
        <v>0</v>
      </c>
      <c r="BI165" s="153">
        <f t="shared" si="28"/>
        <v>0</v>
      </c>
      <c r="BJ165" s="13" t="s">
        <v>95</v>
      </c>
      <c r="BK165" s="153">
        <f t="shared" si="29"/>
        <v>0</v>
      </c>
      <c r="BL165" s="13" t="s">
        <v>154</v>
      </c>
      <c r="BM165" s="152" t="s">
        <v>231</v>
      </c>
    </row>
    <row r="166" spans="2:65" s="1" customFormat="1" ht="24.15" customHeight="1">
      <c r="B166" s="139"/>
      <c r="C166" s="140" t="s">
        <v>190</v>
      </c>
      <c r="D166" s="140" t="s">
        <v>150</v>
      </c>
      <c r="E166" s="141" t="s">
        <v>936</v>
      </c>
      <c r="F166" s="142" t="s">
        <v>937</v>
      </c>
      <c r="G166" s="143" t="s">
        <v>153</v>
      </c>
      <c r="H166" s="144">
        <v>1.89</v>
      </c>
      <c r="I166" s="145"/>
      <c r="J166" s="146">
        <f t="shared" si="20"/>
        <v>0</v>
      </c>
      <c r="K166" s="147"/>
      <c r="L166" s="28"/>
      <c r="M166" s="148" t="s">
        <v>1</v>
      </c>
      <c r="N166" s="149" t="s">
        <v>39</v>
      </c>
      <c r="P166" s="150">
        <f t="shared" si="21"/>
        <v>0</v>
      </c>
      <c r="Q166" s="150">
        <v>0</v>
      </c>
      <c r="R166" s="150">
        <f t="shared" si="22"/>
        <v>0</v>
      </c>
      <c r="S166" s="150">
        <v>0</v>
      </c>
      <c r="T166" s="151">
        <f t="shared" si="23"/>
        <v>0</v>
      </c>
      <c r="AR166" s="152" t="s">
        <v>154</v>
      </c>
      <c r="AT166" s="152" t="s">
        <v>150</v>
      </c>
      <c r="AU166" s="152" t="s">
        <v>95</v>
      </c>
      <c r="AY166" s="13" t="s">
        <v>148</v>
      </c>
      <c r="BE166" s="153">
        <f t="shared" si="24"/>
        <v>0</v>
      </c>
      <c r="BF166" s="153">
        <f t="shared" si="25"/>
        <v>0</v>
      </c>
      <c r="BG166" s="153">
        <f t="shared" si="26"/>
        <v>0</v>
      </c>
      <c r="BH166" s="153">
        <f t="shared" si="27"/>
        <v>0</v>
      </c>
      <c r="BI166" s="153">
        <f t="shared" si="28"/>
        <v>0</v>
      </c>
      <c r="BJ166" s="13" t="s">
        <v>95</v>
      </c>
      <c r="BK166" s="153">
        <f t="shared" si="29"/>
        <v>0</v>
      </c>
      <c r="BL166" s="13" t="s">
        <v>154</v>
      </c>
      <c r="BM166" s="152" t="s">
        <v>234</v>
      </c>
    </row>
    <row r="167" spans="2:65" s="1" customFormat="1" ht="24.15" customHeight="1">
      <c r="B167" s="139"/>
      <c r="C167" s="140" t="s">
        <v>7</v>
      </c>
      <c r="D167" s="140" t="s">
        <v>150</v>
      </c>
      <c r="E167" s="141" t="s">
        <v>938</v>
      </c>
      <c r="F167" s="142" t="s">
        <v>939</v>
      </c>
      <c r="G167" s="143" t="s">
        <v>153</v>
      </c>
      <c r="H167" s="144">
        <v>7.68</v>
      </c>
      <c r="I167" s="145"/>
      <c r="J167" s="146">
        <f t="shared" si="20"/>
        <v>0</v>
      </c>
      <c r="K167" s="147"/>
      <c r="L167" s="28"/>
      <c r="M167" s="148" t="s">
        <v>1</v>
      </c>
      <c r="N167" s="149" t="s">
        <v>39</v>
      </c>
      <c r="P167" s="150">
        <f t="shared" si="21"/>
        <v>0</v>
      </c>
      <c r="Q167" s="150">
        <v>0</v>
      </c>
      <c r="R167" s="150">
        <f t="shared" si="22"/>
        <v>0</v>
      </c>
      <c r="S167" s="150">
        <v>0</v>
      </c>
      <c r="T167" s="151">
        <f t="shared" si="23"/>
        <v>0</v>
      </c>
      <c r="AR167" s="152" t="s">
        <v>154</v>
      </c>
      <c r="AT167" s="152" t="s">
        <v>150</v>
      </c>
      <c r="AU167" s="152" t="s">
        <v>95</v>
      </c>
      <c r="AY167" s="13" t="s">
        <v>148</v>
      </c>
      <c r="BE167" s="153">
        <f t="shared" si="24"/>
        <v>0</v>
      </c>
      <c r="BF167" s="153">
        <f t="shared" si="25"/>
        <v>0</v>
      </c>
      <c r="BG167" s="153">
        <f t="shared" si="26"/>
        <v>0</v>
      </c>
      <c r="BH167" s="153">
        <f t="shared" si="27"/>
        <v>0</v>
      </c>
      <c r="BI167" s="153">
        <f t="shared" si="28"/>
        <v>0</v>
      </c>
      <c r="BJ167" s="13" t="s">
        <v>95</v>
      </c>
      <c r="BK167" s="153">
        <f t="shared" si="29"/>
        <v>0</v>
      </c>
      <c r="BL167" s="13" t="s">
        <v>154</v>
      </c>
      <c r="BM167" s="152" t="s">
        <v>237</v>
      </c>
    </row>
    <row r="168" spans="2:65" s="1" customFormat="1" ht="24.15" customHeight="1">
      <c r="B168" s="139"/>
      <c r="C168" s="140" t="s">
        <v>194</v>
      </c>
      <c r="D168" s="140" t="s">
        <v>150</v>
      </c>
      <c r="E168" s="141" t="s">
        <v>940</v>
      </c>
      <c r="F168" s="142" t="s">
        <v>941</v>
      </c>
      <c r="G168" s="143" t="s">
        <v>153</v>
      </c>
      <c r="H168" s="144">
        <v>6.8</v>
      </c>
      <c r="I168" s="145"/>
      <c r="J168" s="146">
        <f t="shared" si="20"/>
        <v>0</v>
      </c>
      <c r="K168" s="147"/>
      <c r="L168" s="28"/>
      <c r="M168" s="148" t="s">
        <v>1</v>
      </c>
      <c r="N168" s="149" t="s">
        <v>39</v>
      </c>
      <c r="P168" s="150">
        <f t="shared" si="21"/>
        <v>0</v>
      </c>
      <c r="Q168" s="150">
        <v>0</v>
      </c>
      <c r="R168" s="150">
        <f t="shared" si="22"/>
        <v>0</v>
      </c>
      <c r="S168" s="150">
        <v>0</v>
      </c>
      <c r="T168" s="151">
        <f t="shared" si="23"/>
        <v>0</v>
      </c>
      <c r="AR168" s="152" t="s">
        <v>154</v>
      </c>
      <c r="AT168" s="152" t="s">
        <v>150</v>
      </c>
      <c r="AU168" s="152" t="s">
        <v>95</v>
      </c>
      <c r="AY168" s="13" t="s">
        <v>148</v>
      </c>
      <c r="BE168" s="153">
        <f t="shared" si="24"/>
        <v>0</v>
      </c>
      <c r="BF168" s="153">
        <f t="shared" si="25"/>
        <v>0</v>
      </c>
      <c r="BG168" s="153">
        <f t="shared" si="26"/>
        <v>0</v>
      </c>
      <c r="BH168" s="153">
        <f t="shared" si="27"/>
        <v>0</v>
      </c>
      <c r="BI168" s="153">
        <f t="shared" si="28"/>
        <v>0</v>
      </c>
      <c r="BJ168" s="13" t="s">
        <v>95</v>
      </c>
      <c r="BK168" s="153">
        <f t="shared" si="29"/>
        <v>0</v>
      </c>
      <c r="BL168" s="13" t="s">
        <v>154</v>
      </c>
      <c r="BM168" s="152" t="s">
        <v>240</v>
      </c>
    </row>
    <row r="169" spans="2:65" s="1" customFormat="1" ht="24.15" customHeight="1">
      <c r="B169" s="139"/>
      <c r="C169" s="140" t="s">
        <v>241</v>
      </c>
      <c r="D169" s="140" t="s">
        <v>150</v>
      </c>
      <c r="E169" s="141" t="s">
        <v>942</v>
      </c>
      <c r="F169" s="142" t="s">
        <v>943</v>
      </c>
      <c r="G169" s="143" t="s">
        <v>153</v>
      </c>
      <c r="H169" s="144">
        <v>3.2</v>
      </c>
      <c r="I169" s="145"/>
      <c r="J169" s="146">
        <f t="shared" si="20"/>
        <v>0</v>
      </c>
      <c r="K169" s="147"/>
      <c r="L169" s="28"/>
      <c r="M169" s="148" t="s">
        <v>1</v>
      </c>
      <c r="N169" s="149" t="s">
        <v>39</v>
      </c>
      <c r="P169" s="150">
        <f t="shared" si="21"/>
        <v>0</v>
      </c>
      <c r="Q169" s="150">
        <v>0</v>
      </c>
      <c r="R169" s="150">
        <f t="shared" si="22"/>
        <v>0</v>
      </c>
      <c r="S169" s="150">
        <v>0</v>
      </c>
      <c r="T169" s="151">
        <f t="shared" si="23"/>
        <v>0</v>
      </c>
      <c r="AR169" s="152" t="s">
        <v>154</v>
      </c>
      <c r="AT169" s="152" t="s">
        <v>150</v>
      </c>
      <c r="AU169" s="152" t="s">
        <v>95</v>
      </c>
      <c r="AY169" s="13" t="s">
        <v>148</v>
      </c>
      <c r="BE169" s="153">
        <f t="shared" si="24"/>
        <v>0</v>
      </c>
      <c r="BF169" s="153">
        <f t="shared" si="25"/>
        <v>0</v>
      </c>
      <c r="BG169" s="153">
        <f t="shared" si="26"/>
        <v>0</v>
      </c>
      <c r="BH169" s="153">
        <f t="shared" si="27"/>
        <v>0</v>
      </c>
      <c r="BI169" s="153">
        <f t="shared" si="28"/>
        <v>0</v>
      </c>
      <c r="BJ169" s="13" t="s">
        <v>95</v>
      </c>
      <c r="BK169" s="153">
        <f t="shared" si="29"/>
        <v>0</v>
      </c>
      <c r="BL169" s="13" t="s">
        <v>154</v>
      </c>
      <c r="BM169" s="152" t="s">
        <v>244</v>
      </c>
    </row>
    <row r="170" spans="2:65" s="1" customFormat="1" ht="37.799999999999997" customHeight="1">
      <c r="B170" s="139"/>
      <c r="C170" s="140" t="s">
        <v>200</v>
      </c>
      <c r="D170" s="140" t="s">
        <v>150</v>
      </c>
      <c r="E170" s="141" t="s">
        <v>944</v>
      </c>
      <c r="F170" s="142" t="s">
        <v>945</v>
      </c>
      <c r="G170" s="143" t="s">
        <v>199</v>
      </c>
      <c r="H170" s="144">
        <v>110</v>
      </c>
      <c r="I170" s="145"/>
      <c r="J170" s="146">
        <f t="shared" si="20"/>
        <v>0</v>
      </c>
      <c r="K170" s="147"/>
      <c r="L170" s="28"/>
      <c r="M170" s="148" t="s">
        <v>1</v>
      </c>
      <c r="N170" s="149" t="s">
        <v>39</v>
      </c>
      <c r="P170" s="150">
        <f t="shared" si="21"/>
        <v>0</v>
      </c>
      <c r="Q170" s="150">
        <v>0</v>
      </c>
      <c r="R170" s="150">
        <f t="shared" si="22"/>
        <v>0</v>
      </c>
      <c r="S170" s="150">
        <v>0</v>
      </c>
      <c r="T170" s="151">
        <f t="shared" si="23"/>
        <v>0</v>
      </c>
      <c r="AR170" s="152" t="s">
        <v>154</v>
      </c>
      <c r="AT170" s="152" t="s">
        <v>150</v>
      </c>
      <c r="AU170" s="152" t="s">
        <v>95</v>
      </c>
      <c r="AY170" s="13" t="s">
        <v>148</v>
      </c>
      <c r="BE170" s="153">
        <f t="shared" si="24"/>
        <v>0</v>
      </c>
      <c r="BF170" s="153">
        <f t="shared" si="25"/>
        <v>0</v>
      </c>
      <c r="BG170" s="153">
        <f t="shared" si="26"/>
        <v>0</v>
      </c>
      <c r="BH170" s="153">
        <f t="shared" si="27"/>
        <v>0</v>
      </c>
      <c r="BI170" s="153">
        <f t="shared" si="28"/>
        <v>0</v>
      </c>
      <c r="BJ170" s="13" t="s">
        <v>95</v>
      </c>
      <c r="BK170" s="153">
        <f t="shared" si="29"/>
        <v>0</v>
      </c>
      <c r="BL170" s="13" t="s">
        <v>154</v>
      </c>
      <c r="BM170" s="152" t="s">
        <v>247</v>
      </c>
    </row>
    <row r="171" spans="2:65" s="1" customFormat="1" ht="37.799999999999997" customHeight="1">
      <c r="B171" s="139"/>
      <c r="C171" s="140" t="s">
        <v>248</v>
      </c>
      <c r="D171" s="140" t="s">
        <v>150</v>
      </c>
      <c r="E171" s="141" t="s">
        <v>946</v>
      </c>
      <c r="F171" s="142" t="s">
        <v>947</v>
      </c>
      <c r="G171" s="143" t="s">
        <v>199</v>
      </c>
      <c r="H171" s="144">
        <v>6.8</v>
      </c>
      <c r="I171" s="145"/>
      <c r="J171" s="146">
        <f t="shared" si="20"/>
        <v>0</v>
      </c>
      <c r="K171" s="147"/>
      <c r="L171" s="28"/>
      <c r="M171" s="148" t="s">
        <v>1</v>
      </c>
      <c r="N171" s="149" t="s">
        <v>39</v>
      </c>
      <c r="P171" s="150">
        <f t="shared" si="21"/>
        <v>0</v>
      </c>
      <c r="Q171" s="150">
        <v>0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154</v>
      </c>
      <c r="AT171" s="152" t="s">
        <v>150</v>
      </c>
      <c r="AU171" s="152" t="s">
        <v>95</v>
      </c>
      <c r="AY171" s="13" t="s">
        <v>148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95</v>
      </c>
      <c r="BK171" s="153">
        <f t="shared" si="29"/>
        <v>0</v>
      </c>
      <c r="BL171" s="13" t="s">
        <v>154</v>
      </c>
      <c r="BM171" s="152" t="s">
        <v>251</v>
      </c>
    </row>
    <row r="172" spans="2:65" s="1" customFormat="1" ht="33" customHeight="1">
      <c r="B172" s="139"/>
      <c r="C172" s="140" t="s">
        <v>204</v>
      </c>
      <c r="D172" s="140" t="s">
        <v>150</v>
      </c>
      <c r="E172" s="141" t="s">
        <v>948</v>
      </c>
      <c r="F172" s="142" t="s">
        <v>949</v>
      </c>
      <c r="G172" s="143" t="s">
        <v>153</v>
      </c>
      <c r="H172" s="144">
        <v>225.46100000000001</v>
      </c>
      <c r="I172" s="145"/>
      <c r="J172" s="146">
        <f t="shared" si="20"/>
        <v>0</v>
      </c>
      <c r="K172" s="147"/>
      <c r="L172" s="28"/>
      <c r="M172" s="148" t="s">
        <v>1</v>
      </c>
      <c r="N172" s="149" t="s">
        <v>39</v>
      </c>
      <c r="P172" s="150">
        <f t="shared" si="21"/>
        <v>0</v>
      </c>
      <c r="Q172" s="150">
        <v>0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154</v>
      </c>
      <c r="AT172" s="152" t="s">
        <v>150</v>
      </c>
      <c r="AU172" s="152" t="s">
        <v>95</v>
      </c>
      <c r="AY172" s="13" t="s">
        <v>148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95</v>
      </c>
      <c r="BK172" s="153">
        <f t="shared" si="29"/>
        <v>0</v>
      </c>
      <c r="BL172" s="13" t="s">
        <v>154</v>
      </c>
      <c r="BM172" s="152" t="s">
        <v>254</v>
      </c>
    </row>
    <row r="173" spans="2:65" s="1" customFormat="1" ht="37.799999999999997" customHeight="1">
      <c r="B173" s="139"/>
      <c r="C173" s="140" t="s">
        <v>255</v>
      </c>
      <c r="D173" s="140" t="s">
        <v>150</v>
      </c>
      <c r="E173" s="141" t="s">
        <v>950</v>
      </c>
      <c r="F173" s="142" t="s">
        <v>951</v>
      </c>
      <c r="G173" s="143" t="s">
        <v>153</v>
      </c>
      <c r="H173" s="144">
        <v>27.63</v>
      </c>
      <c r="I173" s="145"/>
      <c r="J173" s="146">
        <f t="shared" si="20"/>
        <v>0</v>
      </c>
      <c r="K173" s="147"/>
      <c r="L173" s="28"/>
      <c r="M173" s="148" t="s">
        <v>1</v>
      </c>
      <c r="N173" s="149" t="s">
        <v>39</v>
      </c>
      <c r="P173" s="150">
        <f t="shared" si="21"/>
        <v>0</v>
      </c>
      <c r="Q173" s="150">
        <v>0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154</v>
      </c>
      <c r="AT173" s="152" t="s">
        <v>150</v>
      </c>
      <c r="AU173" s="152" t="s">
        <v>95</v>
      </c>
      <c r="AY173" s="13" t="s">
        <v>148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95</v>
      </c>
      <c r="BK173" s="153">
        <f t="shared" si="29"/>
        <v>0</v>
      </c>
      <c r="BL173" s="13" t="s">
        <v>154</v>
      </c>
      <c r="BM173" s="152" t="s">
        <v>258</v>
      </c>
    </row>
    <row r="174" spans="2:65" s="1" customFormat="1" ht="21.75" customHeight="1">
      <c r="B174" s="139"/>
      <c r="C174" s="140" t="s">
        <v>208</v>
      </c>
      <c r="D174" s="140" t="s">
        <v>150</v>
      </c>
      <c r="E174" s="141" t="s">
        <v>380</v>
      </c>
      <c r="F174" s="142" t="s">
        <v>381</v>
      </c>
      <c r="G174" s="143" t="s">
        <v>185</v>
      </c>
      <c r="H174" s="144">
        <v>26.786000000000001</v>
      </c>
      <c r="I174" s="145"/>
      <c r="J174" s="146">
        <f t="shared" si="20"/>
        <v>0</v>
      </c>
      <c r="K174" s="147"/>
      <c r="L174" s="28"/>
      <c r="M174" s="148" t="s">
        <v>1</v>
      </c>
      <c r="N174" s="149" t="s">
        <v>39</v>
      </c>
      <c r="P174" s="150">
        <f t="shared" si="21"/>
        <v>0</v>
      </c>
      <c r="Q174" s="150">
        <v>0</v>
      </c>
      <c r="R174" s="150">
        <f t="shared" si="22"/>
        <v>0</v>
      </c>
      <c r="S174" s="150">
        <v>0</v>
      </c>
      <c r="T174" s="151">
        <f t="shared" si="23"/>
        <v>0</v>
      </c>
      <c r="AR174" s="152" t="s">
        <v>154</v>
      </c>
      <c r="AT174" s="152" t="s">
        <v>150</v>
      </c>
      <c r="AU174" s="152" t="s">
        <v>95</v>
      </c>
      <c r="AY174" s="13" t="s">
        <v>148</v>
      </c>
      <c r="BE174" s="153">
        <f t="shared" si="24"/>
        <v>0</v>
      </c>
      <c r="BF174" s="153">
        <f t="shared" si="25"/>
        <v>0</v>
      </c>
      <c r="BG174" s="153">
        <f t="shared" si="26"/>
        <v>0</v>
      </c>
      <c r="BH174" s="153">
        <f t="shared" si="27"/>
        <v>0</v>
      </c>
      <c r="BI174" s="153">
        <f t="shared" si="28"/>
        <v>0</v>
      </c>
      <c r="BJ174" s="13" t="s">
        <v>95</v>
      </c>
      <c r="BK174" s="153">
        <f t="shared" si="29"/>
        <v>0</v>
      </c>
      <c r="BL174" s="13" t="s">
        <v>154</v>
      </c>
      <c r="BM174" s="152" t="s">
        <v>261</v>
      </c>
    </row>
    <row r="175" spans="2:65" s="1" customFormat="1" ht="24.15" customHeight="1">
      <c r="B175" s="139"/>
      <c r="C175" s="140" t="s">
        <v>262</v>
      </c>
      <c r="D175" s="140" t="s">
        <v>150</v>
      </c>
      <c r="E175" s="141" t="s">
        <v>384</v>
      </c>
      <c r="F175" s="142" t="s">
        <v>385</v>
      </c>
      <c r="G175" s="143" t="s">
        <v>185</v>
      </c>
      <c r="H175" s="144">
        <v>133.93</v>
      </c>
      <c r="I175" s="145"/>
      <c r="J175" s="146">
        <f t="shared" si="20"/>
        <v>0</v>
      </c>
      <c r="K175" s="147"/>
      <c r="L175" s="28"/>
      <c r="M175" s="148" t="s">
        <v>1</v>
      </c>
      <c r="N175" s="149" t="s">
        <v>39</v>
      </c>
      <c r="P175" s="150">
        <f t="shared" si="21"/>
        <v>0</v>
      </c>
      <c r="Q175" s="150">
        <v>0</v>
      </c>
      <c r="R175" s="150">
        <f t="shared" si="22"/>
        <v>0</v>
      </c>
      <c r="S175" s="150">
        <v>0</v>
      </c>
      <c r="T175" s="151">
        <f t="shared" si="23"/>
        <v>0</v>
      </c>
      <c r="AR175" s="152" t="s">
        <v>154</v>
      </c>
      <c r="AT175" s="152" t="s">
        <v>150</v>
      </c>
      <c r="AU175" s="152" t="s">
        <v>95</v>
      </c>
      <c r="AY175" s="13" t="s">
        <v>148</v>
      </c>
      <c r="BE175" s="153">
        <f t="shared" si="24"/>
        <v>0</v>
      </c>
      <c r="BF175" s="153">
        <f t="shared" si="25"/>
        <v>0</v>
      </c>
      <c r="BG175" s="153">
        <f t="shared" si="26"/>
        <v>0</v>
      </c>
      <c r="BH175" s="153">
        <f t="shared" si="27"/>
        <v>0</v>
      </c>
      <c r="BI175" s="153">
        <f t="shared" si="28"/>
        <v>0</v>
      </c>
      <c r="BJ175" s="13" t="s">
        <v>95</v>
      </c>
      <c r="BK175" s="153">
        <f t="shared" si="29"/>
        <v>0</v>
      </c>
      <c r="BL175" s="13" t="s">
        <v>154</v>
      </c>
      <c r="BM175" s="152" t="s">
        <v>265</v>
      </c>
    </row>
    <row r="176" spans="2:65" s="1" customFormat="1" ht="24.15" customHeight="1">
      <c r="B176" s="139"/>
      <c r="C176" s="140" t="s">
        <v>211</v>
      </c>
      <c r="D176" s="140" t="s">
        <v>150</v>
      </c>
      <c r="E176" s="141" t="s">
        <v>387</v>
      </c>
      <c r="F176" s="142" t="s">
        <v>388</v>
      </c>
      <c r="G176" s="143" t="s">
        <v>185</v>
      </c>
      <c r="H176" s="144">
        <v>26.786000000000001</v>
      </c>
      <c r="I176" s="145"/>
      <c r="J176" s="146">
        <f t="shared" si="20"/>
        <v>0</v>
      </c>
      <c r="K176" s="147"/>
      <c r="L176" s="28"/>
      <c r="M176" s="148" t="s">
        <v>1</v>
      </c>
      <c r="N176" s="149" t="s">
        <v>39</v>
      </c>
      <c r="P176" s="150">
        <f t="shared" si="21"/>
        <v>0</v>
      </c>
      <c r="Q176" s="150">
        <v>0</v>
      </c>
      <c r="R176" s="150">
        <f t="shared" si="22"/>
        <v>0</v>
      </c>
      <c r="S176" s="150">
        <v>0</v>
      </c>
      <c r="T176" s="151">
        <f t="shared" si="23"/>
        <v>0</v>
      </c>
      <c r="AR176" s="152" t="s">
        <v>154</v>
      </c>
      <c r="AT176" s="152" t="s">
        <v>150</v>
      </c>
      <c r="AU176" s="152" t="s">
        <v>95</v>
      </c>
      <c r="AY176" s="13" t="s">
        <v>148</v>
      </c>
      <c r="BE176" s="153">
        <f t="shared" si="24"/>
        <v>0</v>
      </c>
      <c r="BF176" s="153">
        <f t="shared" si="25"/>
        <v>0</v>
      </c>
      <c r="BG176" s="153">
        <f t="shared" si="26"/>
        <v>0</v>
      </c>
      <c r="BH176" s="153">
        <f t="shared" si="27"/>
        <v>0</v>
      </c>
      <c r="BI176" s="153">
        <f t="shared" si="28"/>
        <v>0</v>
      </c>
      <c r="BJ176" s="13" t="s">
        <v>95</v>
      </c>
      <c r="BK176" s="153">
        <f t="shared" si="29"/>
        <v>0</v>
      </c>
      <c r="BL176" s="13" t="s">
        <v>154</v>
      </c>
      <c r="BM176" s="152" t="s">
        <v>268</v>
      </c>
    </row>
    <row r="177" spans="2:65" s="1" customFormat="1" ht="24.15" customHeight="1">
      <c r="B177" s="139"/>
      <c r="C177" s="140" t="s">
        <v>269</v>
      </c>
      <c r="D177" s="140" t="s">
        <v>150</v>
      </c>
      <c r="E177" s="141" t="s">
        <v>394</v>
      </c>
      <c r="F177" s="142" t="s">
        <v>395</v>
      </c>
      <c r="G177" s="143" t="s">
        <v>185</v>
      </c>
      <c r="H177" s="144">
        <v>26.786000000000001</v>
      </c>
      <c r="I177" s="145"/>
      <c r="J177" s="146">
        <f t="shared" si="20"/>
        <v>0</v>
      </c>
      <c r="K177" s="147"/>
      <c r="L177" s="28"/>
      <c r="M177" s="148" t="s">
        <v>1</v>
      </c>
      <c r="N177" s="149" t="s">
        <v>39</v>
      </c>
      <c r="P177" s="150">
        <f t="shared" si="21"/>
        <v>0</v>
      </c>
      <c r="Q177" s="150">
        <v>0</v>
      </c>
      <c r="R177" s="150">
        <f t="shared" si="22"/>
        <v>0</v>
      </c>
      <c r="S177" s="150">
        <v>0</v>
      </c>
      <c r="T177" s="151">
        <f t="shared" si="23"/>
        <v>0</v>
      </c>
      <c r="AR177" s="152" t="s">
        <v>154</v>
      </c>
      <c r="AT177" s="152" t="s">
        <v>150</v>
      </c>
      <c r="AU177" s="152" t="s">
        <v>95</v>
      </c>
      <c r="AY177" s="13" t="s">
        <v>148</v>
      </c>
      <c r="BE177" s="153">
        <f t="shared" si="24"/>
        <v>0</v>
      </c>
      <c r="BF177" s="153">
        <f t="shared" si="25"/>
        <v>0</v>
      </c>
      <c r="BG177" s="153">
        <f t="shared" si="26"/>
        <v>0</v>
      </c>
      <c r="BH177" s="153">
        <f t="shared" si="27"/>
        <v>0</v>
      </c>
      <c r="BI177" s="153">
        <f t="shared" si="28"/>
        <v>0</v>
      </c>
      <c r="BJ177" s="13" t="s">
        <v>95</v>
      </c>
      <c r="BK177" s="153">
        <f t="shared" si="29"/>
        <v>0</v>
      </c>
      <c r="BL177" s="13" t="s">
        <v>154</v>
      </c>
      <c r="BM177" s="152" t="s">
        <v>272</v>
      </c>
    </row>
    <row r="178" spans="2:65" s="11" customFormat="1" ht="22.8" customHeight="1">
      <c r="B178" s="127"/>
      <c r="D178" s="128" t="s">
        <v>72</v>
      </c>
      <c r="E178" s="137" t="s">
        <v>408</v>
      </c>
      <c r="F178" s="137" t="s">
        <v>409</v>
      </c>
      <c r="I178" s="130"/>
      <c r="J178" s="138">
        <f>BK178</f>
        <v>0</v>
      </c>
      <c r="L178" s="127"/>
      <c r="M178" s="132"/>
      <c r="P178" s="133">
        <f>P179</f>
        <v>0</v>
      </c>
      <c r="R178" s="133">
        <f>R179</f>
        <v>0</v>
      </c>
      <c r="T178" s="134">
        <f>T179</f>
        <v>0</v>
      </c>
      <c r="AR178" s="128" t="s">
        <v>81</v>
      </c>
      <c r="AT178" s="135" t="s">
        <v>72</v>
      </c>
      <c r="AU178" s="135" t="s">
        <v>81</v>
      </c>
      <c r="AY178" s="128" t="s">
        <v>148</v>
      </c>
      <c r="BK178" s="136">
        <f>BK179</f>
        <v>0</v>
      </c>
    </row>
    <row r="179" spans="2:65" s="1" customFormat="1" ht="24.15" customHeight="1">
      <c r="B179" s="139"/>
      <c r="C179" s="140" t="s">
        <v>215</v>
      </c>
      <c r="D179" s="140" t="s">
        <v>150</v>
      </c>
      <c r="E179" s="141" t="s">
        <v>410</v>
      </c>
      <c r="F179" s="142" t="s">
        <v>411</v>
      </c>
      <c r="G179" s="143" t="s">
        <v>185</v>
      </c>
      <c r="H179" s="144">
        <v>30.128</v>
      </c>
      <c r="I179" s="145"/>
      <c r="J179" s="146">
        <f>ROUND(I179*H179,2)</f>
        <v>0</v>
      </c>
      <c r="K179" s="147"/>
      <c r="L179" s="28"/>
      <c r="M179" s="148" t="s">
        <v>1</v>
      </c>
      <c r="N179" s="149" t="s">
        <v>39</v>
      </c>
      <c r="P179" s="150">
        <f>O179*H179</f>
        <v>0</v>
      </c>
      <c r="Q179" s="150">
        <v>0</v>
      </c>
      <c r="R179" s="150">
        <f>Q179*H179</f>
        <v>0</v>
      </c>
      <c r="S179" s="150">
        <v>0</v>
      </c>
      <c r="T179" s="151">
        <f>S179*H179</f>
        <v>0</v>
      </c>
      <c r="AR179" s="152" t="s">
        <v>154</v>
      </c>
      <c r="AT179" s="152" t="s">
        <v>150</v>
      </c>
      <c r="AU179" s="152" t="s">
        <v>95</v>
      </c>
      <c r="AY179" s="13" t="s">
        <v>148</v>
      </c>
      <c r="BE179" s="153">
        <f>IF(N179="základná",J179,0)</f>
        <v>0</v>
      </c>
      <c r="BF179" s="153">
        <f>IF(N179="znížená",J179,0)</f>
        <v>0</v>
      </c>
      <c r="BG179" s="153">
        <f>IF(N179="zákl. prenesená",J179,0)</f>
        <v>0</v>
      </c>
      <c r="BH179" s="153">
        <f>IF(N179="zníž. prenesená",J179,0)</f>
        <v>0</v>
      </c>
      <c r="BI179" s="153">
        <f>IF(N179="nulová",J179,0)</f>
        <v>0</v>
      </c>
      <c r="BJ179" s="13" t="s">
        <v>95</v>
      </c>
      <c r="BK179" s="153">
        <f>ROUND(I179*H179,2)</f>
        <v>0</v>
      </c>
      <c r="BL179" s="13" t="s">
        <v>154</v>
      </c>
      <c r="BM179" s="152" t="s">
        <v>275</v>
      </c>
    </row>
    <row r="180" spans="2:65" s="11" customFormat="1" ht="25.95" customHeight="1">
      <c r="B180" s="127"/>
      <c r="D180" s="128" t="s">
        <v>72</v>
      </c>
      <c r="E180" s="129" t="s">
        <v>413</v>
      </c>
      <c r="F180" s="129" t="s">
        <v>414</v>
      </c>
      <c r="I180" s="130"/>
      <c r="J180" s="131">
        <f>BK180</f>
        <v>0</v>
      </c>
      <c r="L180" s="127"/>
      <c r="M180" s="132"/>
      <c r="P180" s="133">
        <f>P181+P187+P189+P192+P200+P204+P228+P234+P237+P252+P258</f>
        <v>0</v>
      </c>
      <c r="R180" s="133">
        <f>R181+R187+R189+R192+R200+R204+R228+R234+R237+R252+R258</f>
        <v>0</v>
      </c>
      <c r="T180" s="134">
        <f>T181+T187+T189+T192+T200+T204+T228+T234+T237+T252+T258</f>
        <v>0</v>
      </c>
      <c r="AR180" s="128" t="s">
        <v>95</v>
      </c>
      <c r="AT180" s="135" t="s">
        <v>72</v>
      </c>
      <c r="AU180" s="135" t="s">
        <v>73</v>
      </c>
      <c r="AY180" s="128" t="s">
        <v>148</v>
      </c>
      <c r="BK180" s="136">
        <f>BK181+BK187+BK189+BK192+BK200+BK204+BK228+BK234+BK237+BK252+BK258</f>
        <v>0</v>
      </c>
    </row>
    <row r="181" spans="2:65" s="11" customFormat="1" ht="22.8" customHeight="1">
      <c r="B181" s="127"/>
      <c r="D181" s="128" t="s">
        <v>72</v>
      </c>
      <c r="E181" s="137" t="s">
        <v>415</v>
      </c>
      <c r="F181" s="137" t="s">
        <v>416</v>
      </c>
      <c r="I181" s="130"/>
      <c r="J181" s="138">
        <f>BK181</f>
        <v>0</v>
      </c>
      <c r="L181" s="127"/>
      <c r="M181" s="132"/>
      <c r="P181" s="133">
        <f>SUM(P182:P186)</f>
        <v>0</v>
      </c>
      <c r="R181" s="133">
        <f>SUM(R182:R186)</f>
        <v>0</v>
      </c>
      <c r="T181" s="134">
        <f>SUM(T182:T186)</f>
        <v>0</v>
      </c>
      <c r="AR181" s="128" t="s">
        <v>95</v>
      </c>
      <c r="AT181" s="135" t="s">
        <v>72</v>
      </c>
      <c r="AU181" s="135" t="s">
        <v>81</v>
      </c>
      <c r="AY181" s="128" t="s">
        <v>148</v>
      </c>
      <c r="BK181" s="136">
        <f>SUM(BK182:BK186)</f>
        <v>0</v>
      </c>
    </row>
    <row r="182" spans="2:65" s="1" customFormat="1" ht="33" customHeight="1">
      <c r="B182" s="139"/>
      <c r="C182" s="140" t="s">
        <v>276</v>
      </c>
      <c r="D182" s="140" t="s">
        <v>150</v>
      </c>
      <c r="E182" s="141" t="s">
        <v>952</v>
      </c>
      <c r="F182" s="142" t="s">
        <v>953</v>
      </c>
      <c r="G182" s="143" t="s">
        <v>153</v>
      </c>
      <c r="H182" s="144">
        <v>10.34</v>
      </c>
      <c r="I182" s="145"/>
      <c r="J182" s="146">
        <f>ROUND(I182*H182,2)</f>
        <v>0</v>
      </c>
      <c r="K182" s="147"/>
      <c r="L182" s="28"/>
      <c r="M182" s="148" t="s">
        <v>1</v>
      </c>
      <c r="N182" s="149" t="s">
        <v>39</v>
      </c>
      <c r="P182" s="150">
        <f>O182*H182</f>
        <v>0</v>
      </c>
      <c r="Q182" s="150">
        <v>0</v>
      </c>
      <c r="R182" s="150">
        <f>Q182*H182</f>
        <v>0</v>
      </c>
      <c r="S182" s="150">
        <v>0</v>
      </c>
      <c r="T182" s="151">
        <f>S182*H182</f>
        <v>0</v>
      </c>
      <c r="AR182" s="152" t="s">
        <v>178</v>
      </c>
      <c r="AT182" s="152" t="s">
        <v>150</v>
      </c>
      <c r="AU182" s="152" t="s">
        <v>95</v>
      </c>
      <c r="AY182" s="13" t="s">
        <v>148</v>
      </c>
      <c r="BE182" s="153">
        <f>IF(N182="základná",J182,0)</f>
        <v>0</v>
      </c>
      <c r="BF182" s="153">
        <f>IF(N182="znížená",J182,0)</f>
        <v>0</v>
      </c>
      <c r="BG182" s="153">
        <f>IF(N182="zákl. prenesená",J182,0)</f>
        <v>0</v>
      </c>
      <c r="BH182" s="153">
        <f>IF(N182="zníž. prenesená",J182,0)</f>
        <v>0</v>
      </c>
      <c r="BI182" s="153">
        <f>IF(N182="nulová",J182,0)</f>
        <v>0</v>
      </c>
      <c r="BJ182" s="13" t="s">
        <v>95</v>
      </c>
      <c r="BK182" s="153">
        <f>ROUND(I182*H182,2)</f>
        <v>0</v>
      </c>
      <c r="BL182" s="13" t="s">
        <v>178</v>
      </c>
      <c r="BM182" s="152" t="s">
        <v>279</v>
      </c>
    </row>
    <row r="183" spans="2:65" s="1" customFormat="1" ht="21.75" customHeight="1">
      <c r="B183" s="139"/>
      <c r="C183" s="154" t="s">
        <v>219</v>
      </c>
      <c r="D183" s="154" t="s">
        <v>191</v>
      </c>
      <c r="E183" s="155" t="s">
        <v>954</v>
      </c>
      <c r="F183" s="156" t="s">
        <v>955</v>
      </c>
      <c r="G183" s="157" t="s">
        <v>434</v>
      </c>
      <c r="H183" s="158">
        <v>13.959</v>
      </c>
      <c r="I183" s="159"/>
      <c r="J183" s="160">
        <f>ROUND(I183*H183,2)</f>
        <v>0</v>
      </c>
      <c r="K183" s="161"/>
      <c r="L183" s="162"/>
      <c r="M183" s="163" t="s">
        <v>1</v>
      </c>
      <c r="N183" s="164" t="s">
        <v>39</v>
      </c>
      <c r="P183" s="150">
        <f>O183*H183</f>
        <v>0</v>
      </c>
      <c r="Q183" s="150">
        <v>0</v>
      </c>
      <c r="R183" s="150">
        <f>Q183*H183</f>
        <v>0</v>
      </c>
      <c r="S183" s="150">
        <v>0</v>
      </c>
      <c r="T183" s="151">
        <f>S183*H183</f>
        <v>0</v>
      </c>
      <c r="AR183" s="152" t="s">
        <v>211</v>
      </c>
      <c r="AT183" s="152" t="s">
        <v>191</v>
      </c>
      <c r="AU183" s="152" t="s">
        <v>95</v>
      </c>
      <c r="AY183" s="13" t="s">
        <v>148</v>
      </c>
      <c r="BE183" s="153">
        <f>IF(N183="základná",J183,0)</f>
        <v>0</v>
      </c>
      <c r="BF183" s="153">
        <f>IF(N183="znížená",J183,0)</f>
        <v>0</v>
      </c>
      <c r="BG183" s="153">
        <f>IF(N183="zákl. prenesená",J183,0)</f>
        <v>0</v>
      </c>
      <c r="BH183" s="153">
        <f>IF(N183="zníž. prenesená",J183,0)</f>
        <v>0</v>
      </c>
      <c r="BI183" s="153">
        <f>IF(N183="nulová",J183,0)</f>
        <v>0</v>
      </c>
      <c r="BJ183" s="13" t="s">
        <v>95</v>
      </c>
      <c r="BK183" s="153">
        <f>ROUND(I183*H183,2)</f>
        <v>0</v>
      </c>
      <c r="BL183" s="13" t="s">
        <v>178</v>
      </c>
      <c r="BM183" s="152" t="s">
        <v>282</v>
      </c>
    </row>
    <row r="184" spans="2:65" s="1" customFormat="1" ht="24.15" customHeight="1">
      <c r="B184" s="139"/>
      <c r="C184" s="140" t="s">
        <v>283</v>
      </c>
      <c r="D184" s="140" t="s">
        <v>150</v>
      </c>
      <c r="E184" s="141" t="s">
        <v>956</v>
      </c>
      <c r="F184" s="142" t="s">
        <v>957</v>
      </c>
      <c r="G184" s="143" t="s">
        <v>153</v>
      </c>
      <c r="H184" s="144">
        <v>36.39</v>
      </c>
      <c r="I184" s="145"/>
      <c r="J184" s="146">
        <f>ROUND(I184*H184,2)</f>
        <v>0</v>
      </c>
      <c r="K184" s="147"/>
      <c r="L184" s="28"/>
      <c r="M184" s="148" t="s">
        <v>1</v>
      </c>
      <c r="N184" s="149" t="s">
        <v>39</v>
      </c>
      <c r="P184" s="150">
        <f>O184*H184</f>
        <v>0</v>
      </c>
      <c r="Q184" s="150">
        <v>0</v>
      </c>
      <c r="R184" s="150">
        <f>Q184*H184</f>
        <v>0</v>
      </c>
      <c r="S184" s="150">
        <v>0</v>
      </c>
      <c r="T184" s="151">
        <f>S184*H184</f>
        <v>0</v>
      </c>
      <c r="AR184" s="152" t="s">
        <v>178</v>
      </c>
      <c r="AT184" s="152" t="s">
        <v>150</v>
      </c>
      <c r="AU184" s="152" t="s">
        <v>95</v>
      </c>
      <c r="AY184" s="13" t="s">
        <v>148</v>
      </c>
      <c r="BE184" s="153">
        <f>IF(N184="základná",J184,0)</f>
        <v>0</v>
      </c>
      <c r="BF184" s="153">
        <f>IF(N184="znížená",J184,0)</f>
        <v>0</v>
      </c>
      <c r="BG184" s="153">
        <f>IF(N184="zákl. prenesená",J184,0)</f>
        <v>0</v>
      </c>
      <c r="BH184" s="153">
        <f>IF(N184="zníž. prenesená",J184,0)</f>
        <v>0</v>
      </c>
      <c r="BI184" s="153">
        <f>IF(N184="nulová",J184,0)</f>
        <v>0</v>
      </c>
      <c r="BJ184" s="13" t="s">
        <v>95</v>
      </c>
      <c r="BK184" s="153">
        <f>ROUND(I184*H184,2)</f>
        <v>0</v>
      </c>
      <c r="BL184" s="13" t="s">
        <v>178</v>
      </c>
      <c r="BM184" s="152" t="s">
        <v>286</v>
      </c>
    </row>
    <row r="185" spans="2:65" s="1" customFormat="1" ht="21.75" customHeight="1">
      <c r="B185" s="139"/>
      <c r="C185" s="154" t="s">
        <v>223</v>
      </c>
      <c r="D185" s="154" t="s">
        <v>191</v>
      </c>
      <c r="E185" s="155" t="s">
        <v>958</v>
      </c>
      <c r="F185" s="156" t="s">
        <v>955</v>
      </c>
      <c r="G185" s="157" t="s">
        <v>434</v>
      </c>
      <c r="H185" s="158">
        <v>49.127000000000002</v>
      </c>
      <c r="I185" s="159"/>
      <c r="J185" s="160">
        <f>ROUND(I185*H185,2)</f>
        <v>0</v>
      </c>
      <c r="K185" s="161"/>
      <c r="L185" s="162"/>
      <c r="M185" s="163" t="s">
        <v>1</v>
      </c>
      <c r="N185" s="164" t="s">
        <v>39</v>
      </c>
      <c r="P185" s="150">
        <f>O185*H185</f>
        <v>0</v>
      </c>
      <c r="Q185" s="150">
        <v>0</v>
      </c>
      <c r="R185" s="150">
        <f>Q185*H185</f>
        <v>0</v>
      </c>
      <c r="S185" s="150">
        <v>0</v>
      </c>
      <c r="T185" s="151">
        <f>S185*H185</f>
        <v>0</v>
      </c>
      <c r="AR185" s="152" t="s">
        <v>211</v>
      </c>
      <c r="AT185" s="152" t="s">
        <v>191</v>
      </c>
      <c r="AU185" s="152" t="s">
        <v>95</v>
      </c>
      <c r="AY185" s="13" t="s">
        <v>148</v>
      </c>
      <c r="BE185" s="153">
        <f>IF(N185="základná",J185,0)</f>
        <v>0</v>
      </c>
      <c r="BF185" s="153">
        <f>IF(N185="znížená",J185,0)</f>
        <v>0</v>
      </c>
      <c r="BG185" s="153">
        <f>IF(N185="zákl. prenesená",J185,0)</f>
        <v>0</v>
      </c>
      <c r="BH185" s="153">
        <f>IF(N185="zníž. prenesená",J185,0)</f>
        <v>0</v>
      </c>
      <c r="BI185" s="153">
        <f>IF(N185="nulová",J185,0)</f>
        <v>0</v>
      </c>
      <c r="BJ185" s="13" t="s">
        <v>95</v>
      </c>
      <c r="BK185" s="153">
        <f>ROUND(I185*H185,2)</f>
        <v>0</v>
      </c>
      <c r="BL185" s="13" t="s">
        <v>178</v>
      </c>
      <c r="BM185" s="152" t="s">
        <v>289</v>
      </c>
    </row>
    <row r="186" spans="2:65" s="1" customFormat="1" ht="24.15" customHeight="1">
      <c r="B186" s="139"/>
      <c r="C186" s="140" t="s">
        <v>290</v>
      </c>
      <c r="D186" s="140" t="s">
        <v>150</v>
      </c>
      <c r="E186" s="141" t="s">
        <v>457</v>
      </c>
      <c r="F186" s="142" t="s">
        <v>458</v>
      </c>
      <c r="G186" s="143" t="s">
        <v>185</v>
      </c>
      <c r="H186" s="144">
        <v>6.3E-2</v>
      </c>
      <c r="I186" s="145"/>
      <c r="J186" s="146">
        <f>ROUND(I186*H186,2)</f>
        <v>0</v>
      </c>
      <c r="K186" s="147"/>
      <c r="L186" s="28"/>
      <c r="M186" s="148" t="s">
        <v>1</v>
      </c>
      <c r="N186" s="149" t="s">
        <v>39</v>
      </c>
      <c r="P186" s="150">
        <f>O186*H186</f>
        <v>0</v>
      </c>
      <c r="Q186" s="150">
        <v>0</v>
      </c>
      <c r="R186" s="150">
        <f>Q186*H186</f>
        <v>0</v>
      </c>
      <c r="S186" s="150">
        <v>0</v>
      </c>
      <c r="T186" s="151">
        <f>S186*H186</f>
        <v>0</v>
      </c>
      <c r="AR186" s="152" t="s">
        <v>178</v>
      </c>
      <c r="AT186" s="152" t="s">
        <v>150</v>
      </c>
      <c r="AU186" s="152" t="s">
        <v>95</v>
      </c>
      <c r="AY186" s="13" t="s">
        <v>148</v>
      </c>
      <c r="BE186" s="153">
        <f>IF(N186="základná",J186,0)</f>
        <v>0</v>
      </c>
      <c r="BF186" s="153">
        <f>IF(N186="znížená",J186,0)</f>
        <v>0</v>
      </c>
      <c r="BG186" s="153">
        <f>IF(N186="zákl. prenesená",J186,0)</f>
        <v>0</v>
      </c>
      <c r="BH186" s="153">
        <f>IF(N186="zníž. prenesená",J186,0)</f>
        <v>0</v>
      </c>
      <c r="BI186" s="153">
        <f>IF(N186="nulová",J186,0)</f>
        <v>0</v>
      </c>
      <c r="BJ186" s="13" t="s">
        <v>95</v>
      </c>
      <c r="BK186" s="153">
        <f>ROUND(I186*H186,2)</f>
        <v>0</v>
      </c>
      <c r="BL186" s="13" t="s">
        <v>178</v>
      </c>
      <c r="BM186" s="152" t="s">
        <v>293</v>
      </c>
    </row>
    <row r="187" spans="2:65" s="11" customFormat="1" ht="22.8" customHeight="1">
      <c r="B187" s="127"/>
      <c r="D187" s="128" t="s">
        <v>72</v>
      </c>
      <c r="E187" s="137" t="s">
        <v>959</v>
      </c>
      <c r="F187" s="137" t="s">
        <v>960</v>
      </c>
      <c r="I187" s="130"/>
      <c r="J187" s="138">
        <f>BK187</f>
        <v>0</v>
      </c>
      <c r="L187" s="127"/>
      <c r="M187" s="132"/>
      <c r="P187" s="133">
        <f>P188</f>
        <v>0</v>
      </c>
      <c r="R187" s="133">
        <f>R188</f>
        <v>0</v>
      </c>
      <c r="T187" s="134">
        <f>T188</f>
        <v>0</v>
      </c>
      <c r="AR187" s="128" t="s">
        <v>95</v>
      </c>
      <c r="AT187" s="135" t="s">
        <v>72</v>
      </c>
      <c r="AU187" s="135" t="s">
        <v>81</v>
      </c>
      <c r="AY187" s="128" t="s">
        <v>148</v>
      </c>
      <c r="BK187" s="136">
        <f>BK188</f>
        <v>0</v>
      </c>
    </row>
    <row r="188" spans="2:65" s="1" customFormat="1" ht="16.5" customHeight="1">
      <c r="B188" s="139"/>
      <c r="C188" s="140" t="s">
        <v>227</v>
      </c>
      <c r="D188" s="140" t="s">
        <v>150</v>
      </c>
      <c r="E188" s="141" t="s">
        <v>961</v>
      </c>
      <c r="F188" s="142" t="s">
        <v>962</v>
      </c>
      <c r="G188" s="143" t="s">
        <v>360</v>
      </c>
      <c r="H188" s="144">
        <v>1</v>
      </c>
      <c r="I188" s="145"/>
      <c r="J188" s="146">
        <f>ROUND(I188*H188,2)</f>
        <v>0</v>
      </c>
      <c r="K188" s="147"/>
      <c r="L188" s="28"/>
      <c r="M188" s="148" t="s">
        <v>1</v>
      </c>
      <c r="N188" s="149" t="s">
        <v>39</v>
      </c>
      <c r="P188" s="150">
        <f>O188*H188</f>
        <v>0</v>
      </c>
      <c r="Q188" s="150">
        <v>0</v>
      </c>
      <c r="R188" s="150">
        <f>Q188*H188</f>
        <v>0</v>
      </c>
      <c r="S188" s="150">
        <v>0</v>
      </c>
      <c r="T188" s="151">
        <f>S188*H188</f>
        <v>0</v>
      </c>
      <c r="AR188" s="152" t="s">
        <v>178</v>
      </c>
      <c r="AT188" s="152" t="s">
        <v>150</v>
      </c>
      <c r="AU188" s="152" t="s">
        <v>95</v>
      </c>
      <c r="AY188" s="13" t="s">
        <v>148</v>
      </c>
      <c r="BE188" s="153">
        <f>IF(N188="základná",J188,0)</f>
        <v>0</v>
      </c>
      <c r="BF188" s="153">
        <f>IF(N188="znížená",J188,0)</f>
        <v>0</v>
      </c>
      <c r="BG188" s="153">
        <f>IF(N188="zákl. prenesená",J188,0)</f>
        <v>0</v>
      </c>
      <c r="BH188" s="153">
        <f>IF(N188="zníž. prenesená",J188,0)</f>
        <v>0</v>
      </c>
      <c r="BI188" s="153">
        <f>IF(N188="nulová",J188,0)</f>
        <v>0</v>
      </c>
      <c r="BJ188" s="13" t="s">
        <v>95</v>
      </c>
      <c r="BK188" s="153">
        <f>ROUND(I188*H188,2)</f>
        <v>0</v>
      </c>
      <c r="BL188" s="13" t="s">
        <v>178</v>
      </c>
      <c r="BM188" s="152" t="s">
        <v>297</v>
      </c>
    </row>
    <row r="189" spans="2:65" s="11" customFormat="1" ht="22.8" customHeight="1">
      <c r="B189" s="127"/>
      <c r="D189" s="128" t="s">
        <v>72</v>
      </c>
      <c r="E189" s="137" t="s">
        <v>963</v>
      </c>
      <c r="F189" s="137" t="s">
        <v>964</v>
      </c>
      <c r="I189" s="130"/>
      <c r="J189" s="138">
        <f>BK189</f>
        <v>0</v>
      </c>
      <c r="L189" s="127"/>
      <c r="M189" s="132"/>
      <c r="P189" s="133">
        <f>SUM(P190:P191)</f>
        <v>0</v>
      </c>
      <c r="R189" s="133">
        <f>SUM(R190:R191)</f>
        <v>0</v>
      </c>
      <c r="T189" s="134">
        <f>SUM(T190:T191)</f>
        <v>0</v>
      </c>
      <c r="AR189" s="128" t="s">
        <v>95</v>
      </c>
      <c r="AT189" s="135" t="s">
        <v>72</v>
      </c>
      <c r="AU189" s="135" t="s">
        <v>81</v>
      </c>
      <c r="AY189" s="128" t="s">
        <v>148</v>
      </c>
      <c r="BK189" s="136">
        <f>SUM(BK190:BK191)</f>
        <v>0</v>
      </c>
    </row>
    <row r="190" spans="2:65" s="1" customFormat="1" ht="16.5" customHeight="1">
      <c r="B190" s="139"/>
      <c r="C190" s="140" t="s">
        <v>298</v>
      </c>
      <c r="D190" s="140" t="s">
        <v>150</v>
      </c>
      <c r="E190" s="141" t="s">
        <v>965</v>
      </c>
      <c r="F190" s="142" t="s">
        <v>966</v>
      </c>
      <c r="G190" s="143" t="s">
        <v>360</v>
      </c>
      <c r="H190" s="144">
        <v>1</v>
      </c>
      <c r="I190" s="145"/>
      <c r="J190" s="146">
        <f>ROUND(I190*H190,2)</f>
        <v>0</v>
      </c>
      <c r="K190" s="147"/>
      <c r="L190" s="28"/>
      <c r="M190" s="148" t="s">
        <v>1</v>
      </c>
      <c r="N190" s="149" t="s">
        <v>39</v>
      </c>
      <c r="P190" s="150">
        <f>O190*H190</f>
        <v>0</v>
      </c>
      <c r="Q190" s="150">
        <v>0</v>
      </c>
      <c r="R190" s="150">
        <f>Q190*H190</f>
        <v>0</v>
      </c>
      <c r="S190" s="150">
        <v>0</v>
      </c>
      <c r="T190" s="151">
        <f>S190*H190</f>
        <v>0</v>
      </c>
      <c r="AR190" s="152" t="s">
        <v>178</v>
      </c>
      <c r="AT190" s="152" t="s">
        <v>150</v>
      </c>
      <c r="AU190" s="152" t="s">
        <v>95</v>
      </c>
      <c r="AY190" s="13" t="s">
        <v>148</v>
      </c>
      <c r="BE190" s="153">
        <f>IF(N190="základná",J190,0)</f>
        <v>0</v>
      </c>
      <c r="BF190" s="153">
        <f>IF(N190="znížená",J190,0)</f>
        <v>0</v>
      </c>
      <c r="BG190" s="153">
        <f>IF(N190="zákl. prenesená",J190,0)</f>
        <v>0</v>
      </c>
      <c r="BH190" s="153">
        <f>IF(N190="zníž. prenesená",J190,0)</f>
        <v>0</v>
      </c>
      <c r="BI190" s="153">
        <f>IF(N190="nulová",J190,0)</f>
        <v>0</v>
      </c>
      <c r="BJ190" s="13" t="s">
        <v>95</v>
      </c>
      <c r="BK190" s="153">
        <f>ROUND(I190*H190,2)</f>
        <v>0</v>
      </c>
      <c r="BL190" s="13" t="s">
        <v>178</v>
      </c>
      <c r="BM190" s="152" t="s">
        <v>301</v>
      </c>
    </row>
    <row r="191" spans="2:65" s="1" customFormat="1" ht="16.5" customHeight="1">
      <c r="B191" s="139"/>
      <c r="C191" s="140" t="s">
        <v>231</v>
      </c>
      <c r="D191" s="140" t="s">
        <v>150</v>
      </c>
      <c r="E191" s="141" t="s">
        <v>967</v>
      </c>
      <c r="F191" s="142" t="s">
        <v>968</v>
      </c>
      <c r="G191" s="143" t="s">
        <v>360</v>
      </c>
      <c r="H191" s="144">
        <v>1</v>
      </c>
      <c r="I191" s="145"/>
      <c r="J191" s="146">
        <f>ROUND(I191*H191,2)</f>
        <v>0</v>
      </c>
      <c r="K191" s="147"/>
      <c r="L191" s="28"/>
      <c r="M191" s="148" t="s">
        <v>1</v>
      </c>
      <c r="N191" s="149" t="s">
        <v>39</v>
      </c>
      <c r="P191" s="150">
        <f>O191*H191</f>
        <v>0</v>
      </c>
      <c r="Q191" s="150">
        <v>0</v>
      </c>
      <c r="R191" s="150">
        <f>Q191*H191</f>
        <v>0</v>
      </c>
      <c r="S191" s="150">
        <v>0</v>
      </c>
      <c r="T191" s="151">
        <f>S191*H191</f>
        <v>0</v>
      </c>
      <c r="AR191" s="152" t="s">
        <v>178</v>
      </c>
      <c r="AT191" s="152" t="s">
        <v>150</v>
      </c>
      <c r="AU191" s="152" t="s">
        <v>95</v>
      </c>
      <c r="AY191" s="13" t="s">
        <v>148</v>
      </c>
      <c r="BE191" s="153">
        <f>IF(N191="základná",J191,0)</f>
        <v>0</v>
      </c>
      <c r="BF191" s="153">
        <f>IF(N191="znížená",J191,0)</f>
        <v>0</v>
      </c>
      <c r="BG191" s="153">
        <f>IF(N191="zákl. prenesená",J191,0)</f>
        <v>0</v>
      </c>
      <c r="BH191" s="153">
        <f>IF(N191="zníž. prenesená",J191,0)</f>
        <v>0</v>
      </c>
      <c r="BI191" s="153">
        <f>IF(N191="nulová",J191,0)</f>
        <v>0</v>
      </c>
      <c r="BJ191" s="13" t="s">
        <v>95</v>
      </c>
      <c r="BK191" s="153">
        <f>ROUND(I191*H191,2)</f>
        <v>0</v>
      </c>
      <c r="BL191" s="13" t="s">
        <v>178</v>
      </c>
      <c r="BM191" s="152" t="s">
        <v>304</v>
      </c>
    </row>
    <row r="192" spans="2:65" s="11" customFormat="1" ht="22.8" customHeight="1">
      <c r="B192" s="127"/>
      <c r="D192" s="128" t="s">
        <v>72</v>
      </c>
      <c r="E192" s="137" t="s">
        <v>969</v>
      </c>
      <c r="F192" s="137" t="s">
        <v>970</v>
      </c>
      <c r="I192" s="130"/>
      <c r="J192" s="138">
        <f>BK192</f>
        <v>0</v>
      </c>
      <c r="L192" s="127"/>
      <c r="M192" s="132"/>
      <c r="P192" s="133">
        <f>SUM(P193:P199)</f>
        <v>0</v>
      </c>
      <c r="R192" s="133">
        <f>SUM(R193:R199)</f>
        <v>0</v>
      </c>
      <c r="T192" s="134">
        <f>SUM(T193:T199)</f>
        <v>0</v>
      </c>
      <c r="AR192" s="128" t="s">
        <v>95</v>
      </c>
      <c r="AT192" s="135" t="s">
        <v>72</v>
      </c>
      <c r="AU192" s="135" t="s">
        <v>81</v>
      </c>
      <c r="AY192" s="128" t="s">
        <v>148</v>
      </c>
      <c r="BK192" s="136">
        <f>SUM(BK193:BK199)</f>
        <v>0</v>
      </c>
    </row>
    <row r="193" spans="2:65" s="1" customFormat="1" ht="24.15" customHeight="1">
      <c r="B193" s="139"/>
      <c r="C193" s="140" t="s">
        <v>305</v>
      </c>
      <c r="D193" s="140" t="s">
        <v>150</v>
      </c>
      <c r="E193" s="141" t="s">
        <v>971</v>
      </c>
      <c r="F193" s="142" t="s">
        <v>972</v>
      </c>
      <c r="G193" s="143" t="s">
        <v>973</v>
      </c>
      <c r="H193" s="144">
        <v>1</v>
      </c>
      <c r="I193" s="145"/>
      <c r="J193" s="146">
        <f t="shared" ref="J193:J199" si="30">ROUND(I193*H193,2)</f>
        <v>0</v>
      </c>
      <c r="K193" s="147"/>
      <c r="L193" s="28"/>
      <c r="M193" s="148" t="s">
        <v>1</v>
      </c>
      <c r="N193" s="149" t="s">
        <v>39</v>
      </c>
      <c r="P193" s="150">
        <f t="shared" ref="P193:P199" si="31">O193*H193</f>
        <v>0</v>
      </c>
      <c r="Q193" s="150">
        <v>0</v>
      </c>
      <c r="R193" s="150">
        <f t="shared" ref="R193:R199" si="32">Q193*H193</f>
        <v>0</v>
      </c>
      <c r="S193" s="150">
        <v>0</v>
      </c>
      <c r="T193" s="151">
        <f t="shared" ref="T193:T199" si="33">S193*H193</f>
        <v>0</v>
      </c>
      <c r="AR193" s="152" t="s">
        <v>178</v>
      </c>
      <c r="AT193" s="152" t="s">
        <v>150</v>
      </c>
      <c r="AU193" s="152" t="s">
        <v>95</v>
      </c>
      <c r="AY193" s="13" t="s">
        <v>148</v>
      </c>
      <c r="BE193" s="153">
        <f t="shared" ref="BE193:BE199" si="34">IF(N193="základná",J193,0)</f>
        <v>0</v>
      </c>
      <c r="BF193" s="153">
        <f t="shared" ref="BF193:BF199" si="35">IF(N193="znížená",J193,0)</f>
        <v>0</v>
      </c>
      <c r="BG193" s="153">
        <f t="shared" ref="BG193:BG199" si="36">IF(N193="zákl. prenesená",J193,0)</f>
        <v>0</v>
      </c>
      <c r="BH193" s="153">
        <f t="shared" ref="BH193:BH199" si="37">IF(N193="zníž. prenesená",J193,0)</f>
        <v>0</v>
      </c>
      <c r="BI193" s="153">
        <f t="shared" ref="BI193:BI199" si="38">IF(N193="nulová",J193,0)</f>
        <v>0</v>
      </c>
      <c r="BJ193" s="13" t="s">
        <v>95</v>
      </c>
      <c r="BK193" s="153">
        <f t="shared" ref="BK193:BK199" si="39">ROUND(I193*H193,2)</f>
        <v>0</v>
      </c>
      <c r="BL193" s="13" t="s">
        <v>178</v>
      </c>
      <c r="BM193" s="152" t="s">
        <v>308</v>
      </c>
    </row>
    <row r="194" spans="2:65" s="1" customFormat="1" ht="24.15" customHeight="1">
      <c r="B194" s="139"/>
      <c r="C194" s="140" t="s">
        <v>240</v>
      </c>
      <c r="D194" s="140" t="s">
        <v>150</v>
      </c>
      <c r="E194" s="141" t="s">
        <v>974</v>
      </c>
      <c r="F194" s="142" t="s">
        <v>975</v>
      </c>
      <c r="G194" s="143" t="s">
        <v>973</v>
      </c>
      <c r="H194" s="144">
        <v>2</v>
      </c>
      <c r="I194" s="145"/>
      <c r="J194" s="146">
        <f t="shared" si="30"/>
        <v>0</v>
      </c>
      <c r="K194" s="147"/>
      <c r="L194" s="28"/>
      <c r="M194" s="148" t="s">
        <v>1</v>
      </c>
      <c r="N194" s="149" t="s">
        <v>39</v>
      </c>
      <c r="P194" s="150">
        <f t="shared" si="31"/>
        <v>0</v>
      </c>
      <c r="Q194" s="150">
        <v>0</v>
      </c>
      <c r="R194" s="150">
        <f t="shared" si="32"/>
        <v>0</v>
      </c>
      <c r="S194" s="150">
        <v>0</v>
      </c>
      <c r="T194" s="151">
        <f t="shared" si="33"/>
        <v>0</v>
      </c>
      <c r="AR194" s="152" t="s">
        <v>178</v>
      </c>
      <c r="AT194" s="152" t="s">
        <v>150</v>
      </c>
      <c r="AU194" s="152" t="s">
        <v>95</v>
      </c>
      <c r="AY194" s="13" t="s">
        <v>148</v>
      </c>
      <c r="BE194" s="153">
        <f t="shared" si="34"/>
        <v>0</v>
      </c>
      <c r="BF194" s="153">
        <f t="shared" si="35"/>
        <v>0</v>
      </c>
      <c r="BG194" s="153">
        <f t="shared" si="36"/>
        <v>0</v>
      </c>
      <c r="BH194" s="153">
        <f t="shared" si="37"/>
        <v>0</v>
      </c>
      <c r="BI194" s="153">
        <f t="shared" si="38"/>
        <v>0</v>
      </c>
      <c r="BJ194" s="13" t="s">
        <v>95</v>
      </c>
      <c r="BK194" s="153">
        <f t="shared" si="39"/>
        <v>0</v>
      </c>
      <c r="BL194" s="13" t="s">
        <v>178</v>
      </c>
      <c r="BM194" s="152" t="s">
        <v>325</v>
      </c>
    </row>
    <row r="195" spans="2:65" s="1" customFormat="1" ht="16.5" customHeight="1">
      <c r="B195" s="139"/>
      <c r="C195" s="140" t="s">
        <v>333</v>
      </c>
      <c r="D195" s="140" t="s">
        <v>150</v>
      </c>
      <c r="E195" s="141" t="s">
        <v>976</v>
      </c>
      <c r="F195" s="142" t="s">
        <v>977</v>
      </c>
      <c r="G195" s="143" t="s">
        <v>973</v>
      </c>
      <c r="H195" s="144">
        <v>1</v>
      </c>
      <c r="I195" s="145"/>
      <c r="J195" s="146">
        <f t="shared" si="30"/>
        <v>0</v>
      </c>
      <c r="K195" s="147"/>
      <c r="L195" s="28"/>
      <c r="M195" s="148" t="s">
        <v>1</v>
      </c>
      <c r="N195" s="149" t="s">
        <v>39</v>
      </c>
      <c r="P195" s="150">
        <f t="shared" si="31"/>
        <v>0</v>
      </c>
      <c r="Q195" s="150">
        <v>0</v>
      </c>
      <c r="R195" s="150">
        <f t="shared" si="32"/>
        <v>0</v>
      </c>
      <c r="S195" s="150">
        <v>0</v>
      </c>
      <c r="T195" s="151">
        <f t="shared" si="33"/>
        <v>0</v>
      </c>
      <c r="AR195" s="152" t="s">
        <v>178</v>
      </c>
      <c r="AT195" s="152" t="s">
        <v>150</v>
      </c>
      <c r="AU195" s="152" t="s">
        <v>95</v>
      </c>
      <c r="AY195" s="13" t="s">
        <v>148</v>
      </c>
      <c r="BE195" s="153">
        <f t="shared" si="34"/>
        <v>0</v>
      </c>
      <c r="BF195" s="153">
        <f t="shared" si="35"/>
        <v>0</v>
      </c>
      <c r="BG195" s="153">
        <f t="shared" si="36"/>
        <v>0</v>
      </c>
      <c r="BH195" s="153">
        <f t="shared" si="37"/>
        <v>0</v>
      </c>
      <c r="BI195" s="153">
        <f t="shared" si="38"/>
        <v>0</v>
      </c>
      <c r="BJ195" s="13" t="s">
        <v>95</v>
      </c>
      <c r="BK195" s="153">
        <f t="shared" si="39"/>
        <v>0</v>
      </c>
      <c r="BL195" s="13" t="s">
        <v>178</v>
      </c>
      <c r="BM195" s="152" t="s">
        <v>336</v>
      </c>
    </row>
    <row r="196" spans="2:65" s="1" customFormat="1" ht="37.799999999999997" customHeight="1">
      <c r="B196" s="139"/>
      <c r="C196" s="140" t="s">
        <v>251</v>
      </c>
      <c r="D196" s="140" t="s">
        <v>150</v>
      </c>
      <c r="E196" s="141" t="s">
        <v>978</v>
      </c>
      <c r="F196" s="142" t="s">
        <v>979</v>
      </c>
      <c r="G196" s="143" t="s">
        <v>185</v>
      </c>
      <c r="H196" s="144">
        <v>0.161</v>
      </c>
      <c r="I196" s="145"/>
      <c r="J196" s="146">
        <f t="shared" si="30"/>
        <v>0</v>
      </c>
      <c r="K196" s="147"/>
      <c r="L196" s="28"/>
      <c r="M196" s="148" t="s">
        <v>1</v>
      </c>
      <c r="N196" s="149" t="s">
        <v>39</v>
      </c>
      <c r="P196" s="150">
        <f t="shared" si="31"/>
        <v>0</v>
      </c>
      <c r="Q196" s="150">
        <v>0</v>
      </c>
      <c r="R196" s="150">
        <f t="shared" si="32"/>
        <v>0</v>
      </c>
      <c r="S196" s="150">
        <v>0</v>
      </c>
      <c r="T196" s="151">
        <f t="shared" si="33"/>
        <v>0</v>
      </c>
      <c r="AR196" s="152" t="s">
        <v>178</v>
      </c>
      <c r="AT196" s="152" t="s">
        <v>150</v>
      </c>
      <c r="AU196" s="152" t="s">
        <v>95</v>
      </c>
      <c r="AY196" s="13" t="s">
        <v>148</v>
      </c>
      <c r="BE196" s="153">
        <f t="shared" si="34"/>
        <v>0</v>
      </c>
      <c r="BF196" s="153">
        <f t="shared" si="35"/>
        <v>0</v>
      </c>
      <c r="BG196" s="153">
        <f t="shared" si="36"/>
        <v>0</v>
      </c>
      <c r="BH196" s="153">
        <f t="shared" si="37"/>
        <v>0</v>
      </c>
      <c r="BI196" s="153">
        <f t="shared" si="38"/>
        <v>0</v>
      </c>
      <c r="BJ196" s="13" t="s">
        <v>95</v>
      </c>
      <c r="BK196" s="153">
        <f t="shared" si="39"/>
        <v>0</v>
      </c>
      <c r="BL196" s="13" t="s">
        <v>178</v>
      </c>
      <c r="BM196" s="152" t="s">
        <v>346</v>
      </c>
    </row>
    <row r="197" spans="2:65" s="1" customFormat="1" ht="21.75" customHeight="1">
      <c r="B197" s="139"/>
      <c r="C197" s="140" t="s">
        <v>347</v>
      </c>
      <c r="D197" s="140" t="s">
        <v>150</v>
      </c>
      <c r="E197" s="141" t="s">
        <v>980</v>
      </c>
      <c r="F197" s="142" t="s">
        <v>981</v>
      </c>
      <c r="G197" s="143" t="s">
        <v>226</v>
      </c>
      <c r="H197" s="144">
        <v>1</v>
      </c>
      <c r="I197" s="145"/>
      <c r="J197" s="146">
        <f t="shared" si="30"/>
        <v>0</v>
      </c>
      <c r="K197" s="147"/>
      <c r="L197" s="28"/>
      <c r="M197" s="148" t="s">
        <v>1</v>
      </c>
      <c r="N197" s="149" t="s">
        <v>39</v>
      </c>
      <c r="P197" s="150">
        <f t="shared" si="31"/>
        <v>0</v>
      </c>
      <c r="Q197" s="150">
        <v>0</v>
      </c>
      <c r="R197" s="150">
        <f t="shared" si="32"/>
        <v>0</v>
      </c>
      <c r="S197" s="150">
        <v>0</v>
      </c>
      <c r="T197" s="151">
        <f t="shared" si="33"/>
        <v>0</v>
      </c>
      <c r="AR197" s="152" t="s">
        <v>178</v>
      </c>
      <c r="AT197" s="152" t="s">
        <v>150</v>
      </c>
      <c r="AU197" s="152" t="s">
        <v>95</v>
      </c>
      <c r="AY197" s="13" t="s">
        <v>148</v>
      </c>
      <c r="BE197" s="153">
        <f t="shared" si="34"/>
        <v>0</v>
      </c>
      <c r="BF197" s="153">
        <f t="shared" si="35"/>
        <v>0</v>
      </c>
      <c r="BG197" s="153">
        <f t="shared" si="36"/>
        <v>0</v>
      </c>
      <c r="BH197" s="153">
        <f t="shared" si="37"/>
        <v>0</v>
      </c>
      <c r="BI197" s="153">
        <f t="shared" si="38"/>
        <v>0</v>
      </c>
      <c r="BJ197" s="13" t="s">
        <v>95</v>
      </c>
      <c r="BK197" s="153">
        <f t="shared" si="39"/>
        <v>0</v>
      </c>
      <c r="BL197" s="13" t="s">
        <v>178</v>
      </c>
      <c r="BM197" s="152" t="s">
        <v>350</v>
      </c>
    </row>
    <row r="198" spans="2:65" s="1" customFormat="1" ht="24.15" customHeight="1">
      <c r="B198" s="139"/>
      <c r="C198" s="140" t="s">
        <v>258</v>
      </c>
      <c r="D198" s="140" t="s">
        <v>150</v>
      </c>
      <c r="E198" s="141" t="s">
        <v>982</v>
      </c>
      <c r="F198" s="142" t="s">
        <v>983</v>
      </c>
      <c r="G198" s="143" t="s">
        <v>973</v>
      </c>
      <c r="H198" s="144">
        <v>1</v>
      </c>
      <c r="I198" s="145"/>
      <c r="J198" s="146">
        <f t="shared" si="30"/>
        <v>0</v>
      </c>
      <c r="K198" s="147"/>
      <c r="L198" s="28"/>
      <c r="M198" s="148" t="s">
        <v>1</v>
      </c>
      <c r="N198" s="149" t="s">
        <v>39</v>
      </c>
      <c r="P198" s="150">
        <f t="shared" si="31"/>
        <v>0</v>
      </c>
      <c r="Q198" s="150">
        <v>0</v>
      </c>
      <c r="R198" s="150">
        <f t="shared" si="32"/>
        <v>0</v>
      </c>
      <c r="S198" s="150">
        <v>0</v>
      </c>
      <c r="T198" s="151">
        <f t="shared" si="33"/>
        <v>0</v>
      </c>
      <c r="AR198" s="152" t="s">
        <v>178</v>
      </c>
      <c r="AT198" s="152" t="s">
        <v>150</v>
      </c>
      <c r="AU198" s="152" t="s">
        <v>95</v>
      </c>
      <c r="AY198" s="13" t="s">
        <v>148</v>
      </c>
      <c r="BE198" s="153">
        <f t="shared" si="34"/>
        <v>0</v>
      </c>
      <c r="BF198" s="153">
        <f t="shared" si="35"/>
        <v>0</v>
      </c>
      <c r="BG198" s="153">
        <f t="shared" si="36"/>
        <v>0</v>
      </c>
      <c r="BH198" s="153">
        <f t="shared" si="37"/>
        <v>0</v>
      </c>
      <c r="BI198" s="153">
        <f t="shared" si="38"/>
        <v>0</v>
      </c>
      <c r="BJ198" s="13" t="s">
        <v>95</v>
      </c>
      <c r="BK198" s="153">
        <f t="shared" si="39"/>
        <v>0</v>
      </c>
      <c r="BL198" s="13" t="s">
        <v>178</v>
      </c>
      <c r="BM198" s="152" t="s">
        <v>361</v>
      </c>
    </row>
    <row r="199" spans="2:65" s="1" customFormat="1" ht="24.15" customHeight="1">
      <c r="B199" s="139"/>
      <c r="C199" s="140" t="s">
        <v>369</v>
      </c>
      <c r="D199" s="140" t="s">
        <v>150</v>
      </c>
      <c r="E199" s="141" t="s">
        <v>984</v>
      </c>
      <c r="F199" s="142" t="s">
        <v>985</v>
      </c>
      <c r="G199" s="143" t="s">
        <v>226</v>
      </c>
      <c r="H199" s="144">
        <v>1</v>
      </c>
      <c r="I199" s="145"/>
      <c r="J199" s="146">
        <f t="shared" si="30"/>
        <v>0</v>
      </c>
      <c r="K199" s="147"/>
      <c r="L199" s="28"/>
      <c r="M199" s="148" t="s">
        <v>1</v>
      </c>
      <c r="N199" s="149" t="s">
        <v>39</v>
      </c>
      <c r="P199" s="150">
        <f t="shared" si="31"/>
        <v>0</v>
      </c>
      <c r="Q199" s="150">
        <v>0</v>
      </c>
      <c r="R199" s="150">
        <f t="shared" si="32"/>
        <v>0</v>
      </c>
      <c r="S199" s="150">
        <v>0</v>
      </c>
      <c r="T199" s="151">
        <f t="shared" si="33"/>
        <v>0</v>
      </c>
      <c r="AR199" s="152" t="s">
        <v>178</v>
      </c>
      <c r="AT199" s="152" t="s">
        <v>150</v>
      </c>
      <c r="AU199" s="152" t="s">
        <v>95</v>
      </c>
      <c r="AY199" s="13" t="s">
        <v>148</v>
      </c>
      <c r="BE199" s="153">
        <f t="shared" si="34"/>
        <v>0</v>
      </c>
      <c r="BF199" s="153">
        <f t="shared" si="35"/>
        <v>0</v>
      </c>
      <c r="BG199" s="153">
        <f t="shared" si="36"/>
        <v>0</v>
      </c>
      <c r="BH199" s="153">
        <f t="shared" si="37"/>
        <v>0</v>
      </c>
      <c r="BI199" s="153">
        <f t="shared" si="38"/>
        <v>0</v>
      </c>
      <c r="BJ199" s="13" t="s">
        <v>95</v>
      </c>
      <c r="BK199" s="153">
        <f t="shared" si="39"/>
        <v>0</v>
      </c>
      <c r="BL199" s="13" t="s">
        <v>178</v>
      </c>
      <c r="BM199" s="152" t="s">
        <v>372</v>
      </c>
    </row>
    <row r="200" spans="2:65" s="11" customFormat="1" ht="22.8" customHeight="1">
      <c r="B200" s="127"/>
      <c r="D200" s="128" t="s">
        <v>72</v>
      </c>
      <c r="E200" s="137" t="s">
        <v>528</v>
      </c>
      <c r="F200" s="137" t="s">
        <v>529</v>
      </c>
      <c r="I200" s="130"/>
      <c r="J200" s="138">
        <f>BK200</f>
        <v>0</v>
      </c>
      <c r="L200" s="127"/>
      <c r="M200" s="132"/>
      <c r="P200" s="133">
        <f>SUM(P201:P203)</f>
        <v>0</v>
      </c>
      <c r="R200" s="133">
        <f>SUM(R201:R203)</f>
        <v>0</v>
      </c>
      <c r="T200" s="134">
        <f>SUM(T201:T203)</f>
        <v>0</v>
      </c>
      <c r="AR200" s="128" t="s">
        <v>95</v>
      </c>
      <c r="AT200" s="135" t="s">
        <v>72</v>
      </c>
      <c r="AU200" s="135" t="s">
        <v>81</v>
      </c>
      <c r="AY200" s="128" t="s">
        <v>148</v>
      </c>
      <c r="BK200" s="136">
        <f>SUM(BK201:BK203)</f>
        <v>0</v>
      </c>
    </row>
    <row r="201" spans="2:65" s="1" customFormat="1" ht="33" customHeight="1">
      <c r="B201" s="139"/>
      <c r="C201" s="140" t="s">
        <v>383</v>
      </c>
      <c r="D201" s="140" t="s">
        <v>150</v>
      </c>
      <c r="E201" s="141" t="s">
        <v>986</v>
      </c>
      <c r="F201" s="142" t="s">
        <v>987</v>
      </c>
      <c r="G201" s="143" t="s">
        <v>153</v>
      </c>
      <c r="H201" s="144">
        <v>114.68</v>
      </c>
      <c r="I201" s="145"/>
      <c r="J201" s="146">
        <f>ROUND(I201*H201,2)</f>
        <v>0</v>
      </c>
      <c r="K201" s="147"/>
      <c r="L201" s="28"/>
      <c r="M201" s="148" t="s">
        <v>1</v>
      </c>
      <c r="N201" s="149" t="s">
        <v>39</v>
      </c>
      <c r="P201" s="150">
        <f>O201*H201</f>
        <v>0</v>
      </c>
      <c r="Q201" s="150">
        <v>0</v>
      </c>
      <c r="R201" s="150">
        <f>Q201*H201</f>
        <v>0</v>
      </c>
      <c r="S201" s="150">
        <v>0</v>
      </c>
      <c r="T201" s="151">
        <f>S201*H201</f>
        <v>0</v>
      </c>
      <c r="AR201" s="152" t="s">
        <v>178</v>
      </c>
      <c r="AT201" s="152" t="s">
        <v>150</v>
      </c>
      <c r="AU201" s="152" t="s">
        <v>95</v>
      </c>
      <c r="AY201" s="13" t="s">
        <v>148</v>
      </c>
      <c r="BE201" s="153">
        <f>IF(N201="základná",J201,0)</f>
        <v>0</v>
      </c>
      <c r="BF201" s="153">
        <f>IF(N201="znížená",J201,0)</f>
        <v>0</v>
      </c>
      <c r="BG201" s="153">
        <f>IF(N201="zákl. prenesená",J201,0)</f>
        <v>0</v>
      </c>
      <c r="BH201" s="153">
        <f>IF(N201="zníž. prenesená",J201,0)</f>
        <v>0</v>
      </c>
      <c r="BI201" s="153">
        <f>IF(N201="nulová",J201,0)</f>
        <v>0</v>
      </c>
      <c r="BJ201" s="13" t="s">
        <v>95</v>
      </c>
      <c r="BK201" s="153">
        <f>ROUND(I201*H201,2)</f>
        <v>0</v>
      </c>
      <c r="BL201" s="13" t="s">
        <v>178</v>
      </c>
      <c r="BM201" s="152" t="s">
        <v>386</v>
      </c>
    </row>
    <row r="202" spans="2:65" s="1" customFormat="1" ht="24.15" customHeight="1">
      <c r="B202" s="139"/>
      <c r="C202" s="140" t="s">
        <v>272</v>
      </c>
      <c r="D202" s="140" t="s">
        <v>150</v>
      </c>
      <c r="E202" s="141" t="s">
        <v>988</v>
      </c>
      <c r="F202" s="142" t="s">
        <v>989</v>
      </c>
      <c r="G202" s="143" t="s">
        <v>153</v>
      </c>
      <c r="H202" s="144">
        <v>114.68</v>
      </c>
      <c r="I202" s="145"/>
      <c r="J202" s="146">
        <f>ROUND(I202*H202,2)</f>
        <v>0</v>
      </c>
      <c r="K202" s="147"/>
      <c r="L202" s="28"/>
      <c r="M202" s="148" t="s">
        <v>1</v>
      </c>
      <c r="N202" s="149" t="s">
        <v>39</v>
      </c>
      <c r="P202" s="150">
        <f>O202*H202</f>
        <v>0</v>
      </c>
      <c r="Q202" s="150">
        <v>0</v>
      </c>
      <c r="R202" s="150">
        <f>Q202*H202</f>
        <v>0</v>
      </c>
      <c r="S202" s="150">
        <v>0</v>
      </c>
      <c r="T202" s="151">
        <f>S202*H202</f>
        <v>0</v>
      </c>
      <c r="AR202" s="152" t="s">
        <v>178</v>
      </c>
      <c r="AT202" s="152" t="s">
        <v>150</v>
      </c>
      <c r="AU202" s="152" t="s">
        <v>95</v>
      </c>
      <c r="AY202" s="13" t="s">
        <v>148</v>
      </c>
      <c r="BE202" s="153">
        <f>IF(N202="základná",J202,0)</f>
        <v>0</v>
      </c>
      <c r="BF202" s="153">
        <f>IF(N202="znížená",J202,0)</f>
        <v>0</v>
      </c>
      <c r="BG202" s="153">
        <f>IF(N202="zákl. prenesená",J202,0)</f>
        <v>0</v>
      </c>
      <c r="BH202" s="153">
        <f>IF(N202="zníž. prenesená",J202,0)</f>
        <v>0</v>
      </c>
      <c r="BI202" s="153">
        <f>IF(N202="nulová",J202,0)</f>
        <v>0</v>
      </c>
      <c r="BJ202" s="13" t="s">
        <v>95</v>
      </c>
      <c r="BK202" s="153">
        <f>ROUND(I202*H202,2)</f>
        <v>0</v>
      </c>
      <c r="BL202" s="13" t="s">
        <v>178</v>
      </c>
      <c r="BM202" s="152" t="s">
        <v>389</v>
      </c>
    </row>
    <row r="203" spans="2:65" s="1" customFormat="1" ht="24.15" customHeight="1">
      <c r="B203" s="139"/>
      <c r="C203" s="140" t="s">
        <v>390</v>
      </c>
      <c r="D203" s="140" t="s">
        <v>150</v>
      </c>
      <c r="E203" s="141" t="s">
        <v>990</v>
      </c>
      <c r="F203" s="142" t="s">
        <v>991</v>
      </c>
      <c r="G203" s="143" t="s">
        <v>185</v>
      </c>
      <c r="H203" s="144">
        <v>1.782</v>
      </c>
      <c r="I203" s="145"/>
      <c r="J203" s="146">
        <f>ROUND(I203*H203,2)</f>
        <v>0</v>
      </c>
      <c r="K203" s="147"/>
      <c r="L203" s="28"/>
      <c r="M203" s="148" t="s">
        <v>1</v>
      </c>
      <c r="N203" s="149" t="s">
        <v>39</v>
      </c>
      <c r="P203" s="150">
        <f>O203*H203</f>
        <v>0</v>
      </c>
      <c r="Q203" s="150">
        <v>0</v>
      </c>
      <c r="R203" s="150">
        <f>Q203*H203</f>
        <v>0</v>
      </c>
      <c r="S203" s="150">
        <v>0</v>
      </c>
      <c r="T203" s="151">
        <f>S203*H203</f>
        <v>0</v>
      </c>
      <c r="AR203" s="152" t="s">
        <v>178</v>
      </c>
      <c r="AT203" s="152" t="s">
        <v>150</v>
      </c>
      <c r="AU203" s="152" t="s">
        <v>95</v>
      </c>
      <c r="AY203" s="13" t="s">
        <v>148</v>
      </c>
      <c r="BE203" s="153">
        <f>IF(N203="základná",J203,0)</f>
        <v>0</v>
      </c>
      <c r="BF203" s="153">
        <f>IF(N203="znížená",J203,0)</f>
        <v>0</v>
      </c>
      <c r="BG203" s="153">
        <f>IF(N203="zákl. prenesená",J203,0)</f>
        <v>0</v>
      </c>
      <c r="BH203" s="153">
        <f>IF(N203="zníž. prenesená",J203,0)</f>
        <v>0</v>
      </c>
      <c r="BI203" s="153">
        <f>IF(N203="nulová",J203,0)</f>
        <v>0</v>
      </c>
      <c r="BJ203" s="13" t="s">
        <v>95</v>
      </c>
      <c r="BK203" s="153">
        <f>ROUND(I203*H203,2)</f>
        <v>0</v>
      </c>
      <c r="BL203" s="13" t="s">
        <v>178</v>
      </c>
      <c r="BM203" s="152" t="s">
        <v>393</v>
      </c>
    </row>
    <row r="204" spans="2:65" s="11" customFormat="1" ht="22.8" customHeight="1">
      <c r="B204" s="127"/>
      <c r="D204" s="128" t="s">
        <v>72</v>
      </c>
      <c r="E204" s="137" t="s">
        <v>615</v>
      </c>
      <c r="F204" s="137" t="s">
        <v>616</v>
      </c>
      <c r="I204" s="130"/>
      <c r="J204" s="138">
        <f>BK204</f>
        <v>0</v>
      </c>
      <c r="L204" s="127"/>
      <c r="M204" s="132"/>
      <c r="P204" s="133">
        <f>SUM(P205:P227)</f>
        <v>0</v>
      </c>
      <c r="R204" s="133">
        <f>SUM(R205:R227)</f>
        <v>0</v>
      </c>
      <c r="T204" s="134">
        <f>SUM(T205:T227)</f>
        <v>0</v>
      </c>
      <c r="AR204" s="128" t="s">
        <v>95</v>
      </c>
      <c r="AT204" s="135" t="s">
        <v>72</v>
      </c>
      <c r="AU204" s="135" t="s">
        <v>81</v>
      </c>
      <c r="AY204" s="128" t="s">
        <v>148</v>
      </c>
      <c r="BK204" s="136">
        <f>SUM(BK205:BK227)</f>
        <v>0</v>
      </c>
    </row>
    <row r="205" spans="2:65" s="1" customFormat="1" ht="24.15" customHeight="1">
      <c r="B205" s="139"/>
      <c r="C205" s="140" t="s">
        <v>275</v>
      </c>
      <c r="D205" s="140" t="s">
        <v>150</v>
      </c>
      <c r="E205" s="141" t="s">
        <v>992</v>
      </c>
      <c r="F205" s="142" t="s">
        <v>993</v>
      </c>
      <c r="G205" s="143" t="s">
        <v>153</v>
      </c>
      <c r="H205" s="144">
        <v>28.2</v>
      </c>
      <c r="I205" s="145"/>
      <c r="J205" s="146">
        <f t="shared" ref="J205:J227" si="40">ROUND(I205*H205,2)</f>
        <v>0</v>
      </c>
      <c r="K205" s="147"/>
      <c r="L205" s="28"/>
      <c r="M205" s="148" t="s">
        <v>1</v>
      </c>
      <c r="N205" s="149" t="s">
        <v>39</v>
      </c>
      <c r="P205" s="150">
        <f t="shared" ref="P205:P227" si="41">O205*H205</f>
        <v>0</v>
      </c>
      <c r="Q205" s="150">
        <v>0</v>
      </c>
      <c r="R205" s="150">
        <f t="shared" ref="R205:R227" si="42">Q205*H205</f>
        <v>0</v>
      </c>
      <c r="S205" s="150">
        <v>0</v>
      </c>
      <c r="T205" s="151">
        <f t="shared" ref="T205:T227" si="43">S205*H205</f>
        <v>0</v>
      </c>
      <c r="AR205" s="152" t="s">
        <v>178</v>
      </c>
      <c r="AT205" s="152" t="s">
        <v>150</v>
      </c>
      <c r="AU205" s="152" t="s">
        <v>95</v>
      </c>
      <c r="AY205" s="13" t="s">
        <v>148</v>
      </c>
      <c r="BE205" s="153">
        <f t="shared" ref="BE205:BE227" si="44">IF(N205="základná",J205,0)</f>
        <v>0</v>
      </c>
      <c r="BF205" s="153">
        <f t="shared" ref="BF205:BF227" si="45">IF(N205="znížená",J205,0)</f>
        <v>0</v>
      </c>
      <c r="BG205" s="153">
        <f t="shared" ref="BG205:BG227" si="46">IF(N205="zákl. prenesená",J205,0)</f>
        <v>0</v>
      </c>
      <c r="BH205" s="153">
        <f t="shared" ref="BH205:BH227" si="47">IF(N205="zníž. prenesená",J205,0)</f>
        <v>0</v>
      </c>
      <c r="BI205" s="153">
        <f t="shared" ref="BI205:BI227" si="48">IF(N205="nulová",J205,0)</f>
        <v>0</v>
      </c>
      <c r="BJ205" s="13" t="s">
        <v>95</v>
      </c>
      <c r="BK205" s="153">
        <f t="shared" ref="BK205:BK227" si="49">ROUND(I205*H205,2)</f>
        <v>0</v>
      </c>
      <c r="BL205" s="13" t="s">
        <v>178</v>
      </c>
      <c r="BM205" s="152" t="s">
        <v>396</v>
      </c>
    </row>
    <row r="206" spans="2:65" s="1" customFormat="1" ht="24.15" customHeight="1">
      <c r="B206" s="139"/>
      <c r="C206" s="140" t="s">
        <v>397</v>
      </c>
      <c r="D206" s="140" t="s">
        <v>150</v>
      </c>
      <c r="E206" s="141" t="s">
        <v>994</v>
      </c>
      <c r="F206" s="142" t="s">
        <v>995</v>
      </c>
      <c r="G206" s="143" t="s">
        <v>153</v>
      </c>
      <c r="H206" s="144">
        <v>122.8</v>
      </c>
      <c r="I206" s="145"/>
      <c r="J206" s="146">
        <f t="shared" si="40"/>
        <v>0</v>
      </c>
      <c r="K206" s="147"/>
      <c r="L206" s="28"/>
      <c r="M206" s="148" t="s">
        <v>1</v>
      </c>
      <c r="N206" s="149" t="s">
        <v>39</v>
      </c>
      <c r="P206" s="150">
        <f t="shared" si="41"/>
        <v>0</v>
      </c>
      <c r="Q206" s="150">
        <v>0</v>
      </c>
      <c r="R206" s="150">
        <f t="shared" si="42"/>
        <v>0</v>
      </c>
      <c r="S206" s="150">
        <v>0</v>
      </c>
      <c r="T206" s="151">
        <f t="shared" si="43"/>
        <v>0</v>
      </c>
      <c r="AR206" s="152" t="s">
        <v>178</v>
      </c>
      <c r="AT206" s="152" t="s">
        <v>150</v>
      </c>
      <c r="AU206" s="152" t="s">
        <v>95</v>
      </c>
      <c r="AY206" s="13" t="s">
        <v>148</v>
      </c>
      <c r="BE206" s="153">
        <f t="shared" si="44"/>
        <v>0</v>
      </c>
      <c r="BF206" s="153">
        <f t="shared" si="45"/>
        <v>0</v>
      </c>
      <c r="BG206" s="153">
        <f t="shared" si="46"/>
        <v>0</v>
      </c>
      <c r="BH206" s="153">
        <f t="shared" si="47"/>
        <v>0</v>
      </c>
      <c r="BI206" s="153">
        <f t="shared" si="48"/>
        <v>0</v>
      </c>
      <c r="BJ206" s="13" t="s">
        <v>95</v>
      </c>
      <c r="BK206" s="153">
        <f t="shared" si="49"/>
        <v>0</v>
      </c>
      <c r="BL206" s="13" t="s">
        <v>178</v>
      </c>
      <c r="BM206" s="152" t="s">
        <v>400</v>
      </c>
    </row>
    <row r="207" spans="2:65" s="1" customFormat="1" ht="24.15" customHeight="1">
      <c r="B207" s="139"/>
      <c r="C207" s="140" t="s">
        <v>279</v>
      </c>
      <c r="D207" s="140" t="s">
        <v>150</v>
      </c>
      <c r="E207" s="141" t="s">
        <v>996</v>
      </c>
      <c r="F207" s="142" t="s">
        <v>997</v>
      </c>
      <c r="G207" s="143" t="s">
        <v>153</v>
      </c>
      <c r="H207" s="144">
        <v>122.8</v>
      </c>
      <c r="I207" s="145"/>
      <c r="J207" s="146">
        <f t="shared" si="40"/>
        <v>0</v>
      </c>
      <c r="K207" s="147"/>
      <c r="L207" s="28"/>
      <c r="M207" s="148" t="s">
        <v>1</v>
      </c>
      <c r="N207" s="149" t="s">
        <v>39</v>
      </c>
      <c r="P207" s="150">
        <f t="shared" si="41"/>
        <v>0</v>
      </c>
      <c r="Q207" s="150">
        <v>0</v>
      </c>
      <c r="R207" s="150">
        <f t="shared" si="42"/>
        <v>0</v>
      </c>
      <c r="S207" s="150">
        <v>0</v>
      </c>
      <c r="T207" s="151">
        <f t="shared" si="43"/>
        <v>0</v>
      </c>
      <c r="AR207" s="152" t="s">
        <v>178</v>
      </c>
      <c r="AT207" s="152" t="s">
        <v>150</v>
      </c>
      <c r="AU207" s="152" t="s">
        <v>95</v>
      </c>
      <c r="AY207" s="13" t="s">
        <v>148</v>
      </c>
      <c r="BE207" s="153">
        <f t="shared" si="44"/>
        <v>0</v>
      </c>
      <c r="BF207" s="153">
        <f t="shared" si="45"/>
        <v>0</v>
      </c>
      <c r="BG207" s="153">
        <f t="shared" si="46"/>
        <v>0</v>
      </c>
      <c r="BH207" s="153">
        <f t="shared" si="47"/>
        <v>0</v>
      </c>
      <c r="BI207" s="153">
        <f t="shared" si="48"/>
        <v>0</v>
      </c>
      <c r="BJ207" s="13" t="s">
        <v>95</v>
      </c>
      <c r="BK207" s="153">
        <f t="shared" si="49"/>
        <v>0</v>
      </c>
      <c r="BL207" s="13" t="s">
        <v>178</v>
      </c>
      <c r="BM207" s="152" t="s">
        <v>403</v>
      </c>
    </row>
    <row r="208" spans="2:65" s="1" customFormat="1" ht="37.799999999999997" customHeight="1">
      <c r="B208" s="139"/>
      <c r="C208" s="140" t="s">
        <v>404</v>
      </c>
      <c r="D208" s="140" t="s">
        <v>150</v>
      </c>
      <c r="E208" s="141" t="s">
        <v>998</v>
      </c>
      <c r="F208" s="142" t="s">
        <v>999</v>
      </c>
      <c r="G208" s="143" t="s">
        <v>153</v>
      </c>
      <c r="H208" s="144">
        <v>125.52</v>
      </c>
      <c r="I208" s="145"/>
      <c r="J208" s="146">
        <f t="shared" si="40"/>
        <v>0</v>
      </c>
      <c r="K208" s="147"/>
      <c r="L208" s="28"/>
      <c r="M208" s="148" t="s">
        <v>1</v>
      </c>
      <c r="N208" s="149" t="s">
        <v>39</v>
      </c>
      <c r="P208" s="150">
        <f t="shared" si="41"/>
        <v>0</v>
      </c>
      <c r="Q208" s="150">
        <v>0</v>
      </c>
      <c r="R208" s="150">
        <f t="shared" si="42"/>
        <v>0</v>
      </c>
      <c r="S208" s="150">
        <v>0</v>
      </c>
      <c r="T208" s="151">
        <f t="shared" si="43"/>
        <v>0</v>
      </c>
      <c r="AR208" s="152" t="s">
        <v>178</v>
      </c>
      <c r="AT208" s="152" t="s">
        <v>150</v>
      </c>
      <c r="AU208" s="152" t="s">
        <v>95</v>
      </c>
      <c r="AY208" s="13" t="s">
        <v>148</v>
      </c>
      <c r="BE208" s="153">
        <f t="shared" si="44"/>
        <v>0</v>
      </c>
      <c r="BF208" s="153">
        <f t="shared" si="45"/>
        <v>0</v>
      </c>
      <c r="BG208" s="153">
        <f t="shared" si="46"/>
        <v>0</v>
      </c>
      <c r="BH208" s="153">
        <f t="shared" si="47"/>
        <v>0</v>
      </c>
      <c r="BI208" s="153">
        <f t="shared" si="48"/>
        <v>0</v>
      </c>
      <c r="BJ208" s="13" t="s">
        <v>95</v>
      </c>
      <c r="BK208" s="153">
        <f t="shared" si="49"/>
        <v>0</v>
      </c>
      <c r="BL208" s="13" t="s">
        <v>178</v>
      </c>
      <c r="BM208" s="152" t="s">
        <v>407</v>
      </c>
    </row>
    <row r="209" spans="2:65" s="1" customFormat="1" ht="24.15" customHeight="1">
      <c r="B209" s="139"/>
      <c r="C209" s="154" t="s">
        <v>282</v>
      </c>
      <c r="D209" s="154" t="s">
        <v>191</v>
      </c>
      <c r="E209" s="155" t="s">
        <v>1000</v>
      </c>
      <c r="F209" s="156" t="s">
        <v>1001</v>
      </c>
      <c r="G209" s="157" t="s">
        <v>153</v>
      </c>
      <c r="H209" s="158">
        <v>130.541</v>
      </c>
      <c r="I209" s="159"/>
      <c r="J209" s="160">
        <f t="shared" si="40"/>
        <v>0</v>
      </c>
      <c r="K209" s="161"/>
      <c r="L209" s="162"/>
      <c r="M209" s="163" t="s">
        <v>1</v>
      </c>
      <c r="N209" s="164" t="s">
        <v>39</v>
      </c>
      <c r="P209" s="150">
        <f t="shared" si="41"/>
        <v>0</v>
      </c>
      <c r="Q209" s="150">
        <v>0</v>
      </c>
      <c r="R209" s="150">
        <f t="shared" si="42"/>
        <v>0</v>
      </c>
      <c r="S209" s="150">
        <v>0</v>
      </c>
      <c r="T209" s="151">
        <f t="shared" si="43"/>
        <v>0</v>
      </c>
      <c r="AR209" s="152" t="s">
        <v>211</v>
      </c>
      <c r="AT209" s="152" t="s">
        <v>191</v>
      </c>
      <c r="AU209" s="152" t="s">
        <v>95</v>
      </c>
      <c r="AY209" s="13" t="s">
        <v>148</v>
      </c>
      <c r="BE209" s="153">
        <f t="shared" si="44"/>
        <v>0</v>
      </c>
      <c r="BF209" s="153">
        <f t="shared" si="45"/>
        <v>0</v>
      </c>
      <c r="BG209" s="153">
        <f t="shared" si="46"/>
        <v>0</v>
      </c>
      <c r="BH209" s="153">
        <f t="shared" si="47"/>
        <v>0</v>
      </c>
      <c r="BI209" s="153">
        <f t="shared" si="48"/>
        <v>0</v>
      </c>
      <c r="BJ209" s="13" t="s">
        <v>95</v>
      </c>
      <c r="BK209" s="153">
        <f t="shared" si="49"/>
        <v>0</v>
      </c>
      <c r="BL209" s="13" t="s">
        <v>178</v>
      </c>
      <c r="BM209" s="152" t="s">
        <v>412</v>
      </c>
    </row>
    <row r="210" spans="2:65" s="1" customFormat="1" ht="37.799999999999997" customHeight="1">
      <c r="B210" s="139"/>
      <c r="C210" s="140" t="s">
        <v>417</v>
      </c>
      <c r="D210" s="140" t="s">
        <v>150</v>
      </c>
      <c r="E210" s="141" t="s">
        <v>1002</v>
      </c>
      <c r="F210" s="142" t="s">
        <v>1003</v>
      </c>
      <c r="G210" s="143" t="s">
        <v>226</v>
      </c>
      <c r="H210" s="144">
        <v>6</v>
      </c>
      <c r="I210" s="145"/>
      <c r="J210" s="146">
        <f t="shared" si="40"/>
        <v>0</v>
      </c>
      <c r="K210" s="147"/>
      <c r="L210" s="28"/>
      <c r="M210" s="148" t="s">
        <v>1</v>
      </c>
      <c r="N210" s="149" t="s">
        <v>39</v>
      </c>
      <c r="P210" s="150">
        <f t="shared" si="41"/>
        <v>0</v>
      </c>
      <c r="Q210" s="150">
        <v>0</v>
      </c>
      <c r="R210" s="150">
        <f t="shared" si="42"/>
        <v>0</v>
      </c>
      <c r="S210" s="150">
        <v>0</v>
      </c>
      <c r="T210" s="151">
        <f t="shared" si="43"/>
        <v>0</v>
      </c>
      <c r="AR210" s="152" t="s">
        <v>178</v>
      </c>
      <c r="AT210" s="152" t="s">
        <v>150</v>
      </c>
      <c r="AU210" s="152" t="s">
        <v>95</v>
      </c>
      <c r="AY210" s="13" t="s">
        <v>148</v>
      </c>
      <c r="BE210" s="153">
        <f t="shared" si="44"/>
        <v>0</v>
      </c>
      <c r="BF210" s="153">
        <f t="shared" si="45"/>
        <v>0</v>
      </c>
      <c r="BG210" s="153">
        <f t="shared" si="46"/>
        <v>0</v>
      </c>
      <c r="BH210" s="153">
        <f t="shared" si="47"/>
        <v>0</v>
      </c>
      <c r="BI210" s="153">
        <f t="shared" si="48"/>
        <v>0</v>
      </c>
      <c r="BJ210" s="13" t="s">
        <v>95</v>
      </c>
      <c r="BK210" s="153">
        <f t="shared" si="49"/>
        <v>0</v>
      </c>
      <c r="BL210" s="13" t="s">
        <v>178</v>
      </c>
      <c r="BM210" s="152" t="s">
        <v>420</v>
      </c>
    </row>
    <row r="211" spans="2:65" s="1" customFormat="1" ht="24.15" customHeight="1">
      <c r="B211" s="139"/>
      <c r="C211" s="154" t="s">
        <v>286</v>
      </c>
      <c r="D211" s="154" t="s">
        <v>191</v>
      </c>
      <c r="E211" s="155" t="s">
        <v>1004</v>
      </c>
      <c r="F211" s="156" t="s">
        <v>1005</v>
      </c>
      <c r="G211" s="157" t="s">
        <v>226</v>
      </c>
      <c r="H211" s="158">
        <v>6</v>
      </c>
      <c r="I211" s="159"/>
      <c r="J211" s="160">
        <f t="shared" si="40"/>
        <v>0</v>
      </c>
      <c r="K211" s="161"/>
      <c r="L211" s="162"/>
      <c r="M211" s="163" t="s">
        <v>1</v>
      </c>
      <c r="N211" s="164" t="s">
        <v>39</v>
      </c>
      <c r="P211" s="150">
        <f t="shared" si="41"/>
        <v>0</v>
      </c>
      <c r="Q211" s="150">
        <v>0</v>
      </c>
      <c r="R211" s="150">
        <f t="shared" si="42"/>
        <v>0</v>
      </c>
      <c r="S211" s="150">
        <v>0</v>
      </c>
      <c r="T211" s="151">
        <f t="shared" si="43"/>
        <v>0</v>
      </c>
      <c r="AR211" s="152" t="s">
        <v>211</v>
      </c>
      <c r="AT211" s="152" t="s">
        <v>191</v>
      </c>
      <c r="AU211" s="152" t="s">
        <v>95</v>
      </c>
      <c r="AY211" s="13" t="s">
        <v>148</v>
      </c>
      <c r="BE211" s="153">
        <f t="shared" si="44"/>
        <v>0</v>
      </c>
      <c r="BF211" s="153">
        <f t="shared" si="45"/>
        <v>0</v>
      </c>
      <c r="BG211" s="153">
        <f t="shared" si="46"/>
        <v>0</v>
      </c>
      <c r="BH211" s="153">
        <f t="shared" si="47"/>
        <v>0</v>
      </c>
      <c r="BI211" s="153">
        <f t="shared" si="48"/>
        <v>0</v>
      </c>
      <c r="BJ211" s="13" t="s">
        <v>95</v>
      </c>
      <c r="BK211" s="153">
        <f t="shared" si="49"/>
        <v>0</v>
      </c>
      <c r="BL211" s="13" t="s">
        <v>178</v>
      </c>
      <c r="BM211" s="152" t="s">
        <v>423</v>
      </c>
    </row>
    <row r="212" spans="2:65" s="1" customFormat="1" ht="33" customHeight="1">
      <c r="B212" s="139"/>
      <c r="C212" s="154" t="s">
        <v>424</v>
      </c>
      <c r="D212" s="154" t="s">
        <v>191</v>
      </c>
      <c r="E212" s="155" t="s">
        <v>1006</v>
      </c>
      <c r="F212" s="156" t="s">
        <v>1007</v>
      </c>
      <c r="G212" s="157" t="s">
        <v>226</v>
      </c>
      <c r="H212" s="158">
        <v>5</v>
      </c>
      <c r="I212" s="159"/>
      <c r="J212" s="160">
        <f t="shared" si="40"/>
        <v>0</v>
      </c>
      <c r="K212" s="161"/>
      <c r="L212" s="162"/>
      <c r="M212" s="163" t="s">
        <v>1</v>
      </c>
      <c r="N212" s="164" t="s">
        <v>39</v>
      </c>
      <c r="P212" s="150">
        <f t="shared" si="41"/>
        <v>0</v>
      </c>
      <c r="Q212" s="150">
        <v>0</v>
      </c>
      <c r="R212" s="150">
        <f t="shared" si="42"/>
        <v>0</v>
      </c>
      <c r="S212" s="150">
        <v>0</v>
      </c>
      <c r="T212" s="151">
        <f t="shared" si="43"/>
        <v>0</v>
      </c>
      <c r="AR212" s="152" t="s">
        <v>211</v>
      </c>
      <c r="AT212" s="152" t="s">
        <v>191</v>
      </c>
      <c r="AU212" s="152" t="s">
        <v>95</v>
      </c>
      <c r="AY212" s="13" t="s">
        <v>148</v>
      </c>
      <c r="BE212" s="153">
        <f t="shared" si="44"/>
        <v>0</v>
      </c>
      <c r="BF212" s="153">
        <f t="shared" si="45"/>
        <v>0</v>
      </c>
      <c r="BG212" s="153">
        <f t="shared" si="46"/>
        <v>0</v>
      </c>
      <c r="BH212" s="153">
        <f t="shared" si="47"/>
        <v>0</v>
      </c>
      <c r="BI212" s="153">
        <f t="shared" si="48"/>
        <v>0</v>
      </c>
      <c r="BJ212" s="13" t="s">
        <v>95</v>
      </c>
      <c r="BK212" s="153">
        <f t="shared" si="49"/>
        <v>0</v>
      </c>
      <c r="BL212" s="13" t="s">
        <v>178</v>
      </c>
      <c r="BM212" s="152" t="s">
        <v>427</v>
      </c>
    </row>
    <row r="213" spans="2:65" s="1" customFormat="1" ht="24.15" customHeight="1">
      <c r="B213" s="139"/>
      <c r="C213" s="154" t="s">
        <v>586</v>
      </c>
      <c r="D213" s="154" t="s">
        <v>191</v>
      </c>
      <c r="E213" s="155" t="s">
        <v>1008</v>
      </c>
      <c r="F213" s="156" t="s">
        <v>1009</v>
      </c>
      <c r="G213" s="157" t="s">
        <v>226</v>
      </c>
      <c r="H213" s="158">
        <v>1</v>
      </c>
      <c r="I213" s="159"/>
      <c r="J213" s="160">
        <f t="shared" si="40"/>
        <v>0</v>
      </c>
      <c r="K213" s="161"/>
      <c r="L213" s="162"/>
      <c r="M213" s="163" t="s">
        <v>1</v>
      </c>
      <c r="N213" s="164" t="s">
        <v>39</v>
      </c>
      <c r="P213" s="150">
        <f t="shared" si="41"/>
        <v>0</v>
      </c>
      <c r="Q213" s="150">
        <v>0</v>
      </c>
      <c r="R213" s="150">
        <f t="shared" si="42"/>
        <v>0</v>
      </c>
      <c r="S213" s="150">
        <v>0</v>
      </c>
      <c r="T213" s="151">
        <f t="shared" si="43"/>
        <v>0</v>
      </c>
      <c r="AR213" s="152" t="s">
        <v>211</v>
      </c>
      <c r="AT213" s="152" t="s">
        <v>191</v>
      </c>
      <c r="AU213" s="152" t="s">
        <v>95</v>
      </c>
      <c r="AY213" s="13" t="s">
        <v>148</v>
      </c>
      <c r="BE213" s="153">
        <f t="shared" si="44"/>
        <v>0</v>
      </c>
      <c r="BF213" s="153">
        <f t="shared" si="45"/>
        <v>0</v>
      </c>
      <c r="BG213" s="153">
        <f t="shared" si="46"/>
        <v>0</v>
      </c>
      <c r="BH213" s="153">
        <f t="shared" si="47"/>
        <v>0</v>
      </c>
      <c r="BI213" s="153">
        <f t="shared" si="48"/>
        <v>0</v>
      </c>
      <c r="BJ213" s="13" t="s">
        <v>95</v>
      </c>
      <c r="BK213" s="153">
        <f t="shared" si="49"/>
        <v>0</v>
      </c>
      <c r="BL213" s="13" t="s">
        <v>178</v>
      </c>
      <c r="BM213" s="152" t="s">
        <v>1010</v>
      </c>
    </row>
    <row r="214" spans="2:65" s="1" customFormat="1" ht="37.799999999999997" customHeight="1">
      <c r="B214" s="139"/>
      <c r="C214" s="140" t="s">
        <v>289</v>
      </c>
      <c r="D214" s="140" t="s">
        <v>150</v>
      </c>
      <c r="E214" s="141" t="s">
        <v>1011</v>
      </c>
      <c r="F214" s="142" t="s">
        <v>1012</v>
      </c>
      <c r="G214" s="143" t="s">
        <v>226</v>
      </c>
      <c r="H214" s="144">
        <v>2</v>
      </c>
      <c r="I214" s="145"/>
      <c r="J214" s="146">
        <f t="shared" si="40"/>
        <v>0</v>
      </c>
      <c r="K214" s="147"/>
      <c r="L214" s="28"/>
      <c r="M214" s="148" t="s">
        <v>1</v>
      </c>
      <c r="N214" s="149" t="s">
        <v>39</v>
      </c>
      <c r="P214" s="150">
        <f t="shared" si="41"/>
        <v>0</v>
      </c>
      <c r="Q214" s="150">
        <v>0</v>
      </c>
      <c r="R214" s="150">
        <f t="shared" si="42"/>
        <v>0</v>
      </c>
      <c r="S214" s="150">
        <v>0</v>
      </c>
      <c r="T214" s="151">
        <f t="shared" si="43"/>
        <v>0</v>
      </c>
      <c r="AR214" s="152" t="s">
        <v>178</v>
      </c>
      <c r="AT214" s="152" t="s">
        <v>150</v>
      </c>
      <c r="AU214" s="152" t="s">
        <v>95</v>
      </c>
      <c r="AY214" s="13" t="s">
        <v>148</v>
      </c>
      <c r="BE214" s="153">
        <f t="shared" si="44"/>
        <v>0</v>
      </c>
      <c r="BF214" s="153">
        <f t="shared" si="45"/>
        <v>0</v>
      </c>
      <c r="BG214" s="153">
        <f t="shared" si="46"/>
        <v>0</v>
      </c>
      <c r="BH214" s="153">
        <f t="shared" si="47"/>
        <v>0</v>
      </c>
      <c r="BI214" s="153">
        <f t="shared" si="48"/>
        <v>0</v>
      </c>
      <c r="BJ214" s="13" t="s">
        <v>95</v>
      </c>
      <c r="BK214" s="153">
        <f t="shared" si="49"/>
        <v>0</v>
      </c>
      <c r="BL214" s="13" t="s">
        <v>178</v>
      </c>
      <c r="BM214" s="152" t="s">
        <v>430</v>
      </c>
    </row>
    <row r="215" spans="2:65" s="1" customFormat="1" ht="24.15" customHeight="1">
      <c r="B215" s="139"/>
      <c r="C215" s="154" t="s">
        <v>431</v>
      </c>
      <c r="D215" s="154" t="s">
        <v>191</v>
      </c>
      <c r="E215" s="155" t="s">
        <v>1004</v>
      </c>
      <c r="F215" s="156" t="s">
        <v>1005</v>
      </c>
      <c r="G215" s="157" t="s">
        <v>226</v>
      </c>
      <c r="H215" s="158">
        <v>2</v>
      </c>
      <c r="I215" s="159"/>
      <c r="J215" s="160">
        <f t="shared" si="40"/>
        <v>0</v>
      </c>
      <c r="K215" s="161"/>
      <c r="L215" s="162"/>
      <c r="M215" s="163" t="s">
        <v>1</v>
      </c>
      <c r="N215" s="164" t="s">
        <v>39</v>
      </c>
      <c r="P215" s="150">
        <f t="shared" si="41"/>
        <v>0</v>
      </c>
      <c r="Q215" s="150">
        <v>0</v>
      </c>
      <c r="R215" s="150">
        <f t="shared" si="42"/>
        <v>0</v>
      </c>
      <c r="S215" s="150">
        <v>0</v>
      </c>
      <c r="T215" s="151">
        <f t="shared" si="43"/>
        <v>0</v>
      </c>
      <c r="AR215" s="152" t="s">
        <v>211</v>
      </c>
      <c r="AT215" s="152" t="s">
        <v>191</v>
      </c>
      <c r="AU215" s="152" t="s">
        <v>95</v>
      </c>
      <c r="AY215" s="13" t="s">
        <v>148</v>
      </c>
      <c r="BE215" s="153">
        <f t="shared" si="44"/>
        <v>0</v>
      </c>
      <c r="BF215" s="153">
        <f t="shared" si="45"/>
        <v>0</v>
      </c>
      <c r="BG215" s="153">
        <f t="shared" si="46"/>
        <v>0</v>
      </c>
      <c r="BH215" s="153">
        <f t="shared" si="47"/>
        <v>0</v>
      </c>
      <c r="BI215" s="153">
        <f t="shared" si="48"/>
        <v>0</v>
      </c>
      <c r="BJ215" s="13" t="s">
        <v>95</v>
      </c>
      <c r="BK215" s="153">
        <f t="shared" si="49"/>
        <v>0</v>
      </c>
      <c r="BL215" s="13" t="s">
        <v>178</v>
      </c>
      <c r="BM215" s="152" t="s">
        <v>435</v>
      </c>
    </row>
    <row r="216" spans="2:65" s="1" customFormat="1" ht="62.7" customHeight="1">
      <c r="B216" s="139"/>
      <c r="C216" s="154" t="s">
        <v>293</v>
      </c>
      <c r="D216" s="154" t="s">
        <v>191</v>
      </c>
      <c r="E216" s="155" t="s">
        <v>1013</v>
      </c>
      <c r="F216" s="156" t="s">
        <v>1014</v>
      </c>
      <c r="G216" s="157" t="s">
        <v>226</v>
      </c>
      <c r="H216" s="158">
        <v>1</v>
      </c>
      <c r="I216" s="159"/>
      <c r="J216" s="160">
        <f t="shared" si="40"/>
        <v>0</v>
      </c>
      <c r="K216" s="161"/>
      <c r="L216" s="162"/>
      <c r="M216" s="163" t="s">
        <v>1</v>
      </c>
      <c r="N216" s="164" t="s">
        <v>39</v>
      </c>
      <c r="P216" s="150">
        <f t="shared" si="41"/>
        <v>0</v>
      </c>
      <c r="Q216" s="150">
        <v>0</v>
      </c>
      <c r="R216" s="150">
        <f t="shared" si="42"/>
        <v>0</v>
      </c>
      <c r="S216" s="150">
        <v>0</v>
      </c>
      <c r="T216" s="151">
        <f t="shared" si="43"/>
        <v>0</v>
      </c>
      <c r="AR216" s="152" t="s">
        <v>211</v>
      </c>
      <c r="AT216" s="152" t="s">
        <v>191</v>
      </c>
      <c r="AU216" s="152" t="s">
        <v>95</v>
      </c>
      <c r="AY216" s="13" t="s">
        <v>148</v>
      </c>
      <c r="BE216" s="153">
        <f t="shared" si="44"/>
        <v>0</v>
      </c>
      <c r="BF216" s="153">
        <f t="shared" si="45"/>
        <v>0</v>
      </c>
      <c r="BG216" s="153">
        <f t="shared" si="46"/>
        <v>0</v>
      </c>
      <c r="BH216" s="153">
        <f t="shared" si="47"/>
        <v>0</v>
      </c>
      <c r="BI216" s="153">
        <f t="shared" si="48"/>
        <v>0</v>
      </c>
      <c r="BJ216" s="13" t="s">
        <v>95</v>
      </c>
      <c r="BK216" s="153">
        <f t="shared" si="49"/>
        <v>0</v>
      </c>
      <c r="BL216" s="13" t="s">
        <v>178</v>
      </c>
      <c r="BM216" s="152" t="s">
        <v>438</v>
      </c>
    </row>
    <row r="217" spans="2:65" s="1" customFormat="1" ht="37.799999999999997" customHeight="1">
      <c r="B217" s="139"/>
      <c r="C217" s="154" t="s">
        <v>1015</v>
      </c>
      <c r="D217" s="154" t="s">
        <v>191</v>
      </c>
      <c r="E217" s="155" t="s">
        <v>1016</v>
      </c>
      <c r="F217" s="156" t="s">
        <v>1017</v>
      </c>
      <c r="G217" s="157" t="s">
        <v>226</v>
      </c>
      <c r="H217" s="158">
        <v>1</v>
      </c>
      <c r="I217" s="159"/>
      <c r="J217" s="160">
        <f t="shared" si="40"/>
        <v>0</v>
      </c>
      <c r="K217" s="161"/>
      <c r="L217" s="162"/>
      <c r="M217" s="163" t="s">
        <v>1</v>
      </c>
      <c r="N217" s="164" t="s">
        <v>39</v>
      </c>
      <c r="P217" s="150">
        <f t="shared" si="41"/>
        <v>0</v>
      </c>
      <c r="Q217" s="150">
        <v>0</v>
      </c>
      <c r="R217" s="150">
        <f t="shared" si="42"/>
        <v>0</v>
      </c>
      <c r="S217" s="150">
        <v>0</v>
      </c>
      <c r="T217" s="151">
        <f t="shared" si="43"/>
        <v>0</v>
      </c>
      <c r="AR217" s="152" t="s">
        <v>211</v>
      </c>
      <c r="AT217" s="152" t="s">
        <v>191</v>
      </c>
      <c r="AU217" s="152" t="s">
        <v>95</v>
      </c>
      <c r="AY217" s="13" t="s">
        <v>148</v>
      </c>
      <c r="BE217" s="153">
        <f t="shared" si="44"/>
        <v>0</v>
      </c>
      <c r="BF217" s="153">
        <f t="shared" si="45"/>
        <v>0</v>
      </c>
      <c r="BG217" s="153">
        <f t="shared" si="46"/>
        <v>0</v>
      </c>
      <c r="BH217" s="153">
        <f t="shared" si="47"/>
        <v>0</v>
      </c>
      <c r="BI217" s="153">
        <f t="shared" si="48"/>
        <v>0</v>
      </c>
      <c r="BJ217" s="13" t="s">
        <v>95</v>
      </c>
      <c r="BK217" s="153">
        <f t="shared" si="49"/>
        <v>0</v>
      </c>
      <c r="BL217" s="13" t="s">
        <v>178</v>
      </c>
      <c r="BM217" s="152" t="s">
        <v>1018</v>
      </c>
    </row>
    <row r="218" spans="2:65" s="1" customFormat="1" ht="24.15" customHeight="1">
      <c r="B218" s="139"/>
      <c r="C218" s="140" t="s">
        <v>439</v>
      </c>
      <c r="D218" s="140" t="s">
        <v>150</v>
      </c>
      <c r="E218" s="141" t="s">
        <v>1019</v>
      </c>
      <c r="F218" s="142" t="s">
        <v>1020</v>
      </c>
      <c r="G218" s="143" t="s">
        <v>226</v>
      </c>
      <c r="H218" s="144">
        <v>6</v>
      </c>
      <c r="I218" s="145"/>
      <c r="J218" s="146">
        <f t="shared" si="40"/>
        <v>0</v>
      </c>
      <c r="K218" s="147"/>
      <c r="L218" s="28"/>
      <c r="M218" s="148" t="s">
        <v>1</v>
      </c>
      <c r="N218" s="149" t="s">
        <v>39</v>
      </c>
      <c r="P218" s="150">
        <f t="shared" si="41"/>
        <v>0</v>
      </c>
      <c r="Q218" s="150">
        <v>0</v>
      </c>
      <c r="R218" s="150">
        <f t="shared" si="42"/>
        <v>0</v>
      </c>
      <c r="S218" s="150">
        <v>0</v>
      </c>
      <c r="T218" s="151">
        <f t="shared" si="43"/>
        <v>0</v>
      </c>
      <c r="AR218" s="152" t="s">
        <v>178</v>
      </c>
      <c r="AT218" s="152" t="s">
        <v>150</v>
      </c>
      <c r="AU218" s="152" t="s">
        <v>95</v>
      </c>
      <c r="AY218" s="13" t="s">
        <v>148</v>
      </c>
      <c r="BE218" s="153">
        <f t="shared" si="44"/>
        <v>0</v>
      </c>
      <c r="BF218" s="153">
        <f t="shared" si="45"/>
        <v>0</v>
      </c>
      <c r="BG218" s="153">
        <f t="shared" si="46"/>
        <v>0</v>
      </c>
      <c r="BH218" s="153">
        <f t="shared" si="47"/>
        <v>0</v>
      </c>
      <c r="BI218" s="153">
        <f t="shared" si="48"/>
        <v>0</v>
      </c>
      <c r="BJ218" s="13" t="s">
        <v>95</v>
      </c>
      <c r="BK218" s="153">
        <f t="shared" si="49"/>
        <v>0</v>
      </c>
      <c r="BL218" s="13" t="s">
        <v>178</v>
      </c>
      <c r="BM218" s="152" t="s">
        <v>442</v>
      </c>
    </row>
    <row r="219" spans="2:65" s="1" customFormat="1" ht="24.15" customHeight="1">
      <c r="B219" s="139"/>
      <c r="C219" s="140" t="s">
        <v>297</v>
      </c>
      <c r="D219" s="140" t="s">
        <v>150</v>
      </c>
      <c r="E219" s="141" t="s">
        <v>1021</v>
      </c>
      <c r="F219" s="142" t="s">
        <v>1022</v>
      </c>
      <c r="G219" s="143" t="s">
        <v>226</v>
      </c>
      <c r="H219" s="144">
        <v>3</v>
      </c>
      <c r="I219" s="145"/>
      <c r="J219" s="146">
        <f t="shared" si="40"/>
        <v>0</v>
      </c>
      <c r="K219" s="147"/>
      <c r="L219" s="28"/>
      <c r="M219" s="148" t="s">
        <v>1</v>
      </c>
      <c r="N219" s="149" t="s">
        <v>39</v>
      </c>
      <c r="P219" s="150">
        <f t="shared" si="41"/>
        <v>0</v>
      </c>
      <c r="Q219" s="150">
        <v>0</v>
      </c>
      <c r="R219" s="150">
        <f t="shared" si="42"/>
        <v>0</v>
      </c>
      <c r="S219" s="150">
        <v>0</v>
      </c>
      <c r="T219" s="151">
        <f t="shared" si="43"/>
        <v>0</v>
      </c>
      <c r="AR219" s="152" t="s">
        <v>178</v>
      </c>
      <c r="AT219" s="152" t="s">
        <v>150</v>
      </c>
      <c r="AU219" s="152" t="s">
        <v>95</v>
      </c>
      <c r="AY219" s="13" t="s">
        <v>148</v>
      </c>
      <c r="BE219" s="153">
        <f t="shared" si="44"/>
        <v>0</v>
      </c>
      <c r="BF219" s="153">
        <f t="shared" si="45"/>
        <v>0</v>
      </c>
      <c r="BG219" s="153">
        <f t="shared" si="46"/>
        <v>0</v>
      </c>
      <c r="BH219" s="153">
        <f t="shared" si="47"/>
        <v>0</v>
      </c>
      <c r="BI219" s="153">
        <f t="shared" si="48"/>
        <v>0</v>
      </c>
      <c r="BJ219" s="13" t="s">
        <v>95</v>
      </c>
      <c r="BK219" s="153">
        <f t="shared" si="49"/>
        <v>0</v>
      </c>
      <c r="BL219" s="13" t="s">
        <v>178</v>
      </c>
      <c r="BM219" s="152" t="s">
        <v>445</v>
      </c>
    </row>
    <row r="220" spans="2:65" s="1" customFormat="1" ht="24.15" customHeight="1">
      <c r="B220" s="139"/>
      <c r="C220" s="140" t="s">
        <v>446</v>
      </c>
      <c r="D220" s="140" t="s">
        <v>150</v>
      </c>
      <c r="E220" s="141" t="s">
        <v>1023</v>
      </c>
      <c r="F220" s="142" t="s">
        <v>1024</v>
      </c>
      <c r="G220" s="143" t="s">
        <v>153</v>
      </c>
      <c r="H220" s="144">
        <v>30.08</v>
      </c>
      <c r="I220" s="145"/>
      <c r="J220" s="146">
        <f t="shared" si="40"/>
        <v>0</v>
      </c>
      <c r="K220" s="147"/>
      <c r="L220" s="28"/>
      <c r="M220" s="148" t="s">
        <v>1</v>
      </c>
      <c r="N220" s="149" t="s">
        <v>39</v>
      </c>
      <c r="P220" s="150">
        <f t="shared" si="41"/>
        <v>0</v>
      </c>
      <c r="Q220" s="150">
        <v>0</v>
      </c>
      <c r="R220" s="150">
        <f t="shared" si="42"/>
        <v>0</v>
      </c>
      <c r="S220" s="150">
        <v>0</v>
      </c>
      <c r="T220" s="151">
        <f t="shared" si="43"/>
        <v>0</v>
      </c>
      <c r="AR220" s="152" t="s">
        <v>178</v>
      </c>
      <c r="AT220" s="152" t="s">
        <v>150</v>
      </c>
      <c r="AU220" s="152" t="s">
        <v>95</v>
      </c>
      <c r="AY220" s="13" t="s">
        <v>148</v>
      </c>
      <c r="BE220" s="153">
        <f t="shared" si="44"/>
        <v>0</v>
      </c>
      <c r="BF220" s="153">
        <f t="shared" si="45"/>
        <v>0</v>
      </c>
      <c r="BG220" s="153">
        <f t="shared" si="46"/>
        <v>0</v>
      </c>
      <c r="BH220" s="153">
        <f t="shared" si="47"/>
        <v>0</v>
      </c>
      <c r="BI220" s="153">
        <f t="shared" si="48"/>
        <v>0</v>
      </c>
      <c r="BJ220" s="13" t="s">
        <v>95</v>
      </c>
      <c r="BK220" s="153">
        <f t="shared" si="49"/>
        <v>0</v>
      </c>
      <c r="BL220" s="13" t="s">
        <v>178</v>
      </c>
      <c r="BM220" s="152" t="s">
        <v>449</v>
      </c>
    </row>
    <row r="221" spans="2:65" s="1" customFormat="1" ht="24.15" customHeight="1">
      <c r="B221" s="139"/>
      <c r="C221" s="154" t="s">
        <v>301</v>
      </c>
      <c r="D221" s="154" t="s">
        <v>191</v>
      </c>
      <c r="E221" s="155" t="s">
        <v>1025</v>
      </c>
      <c r="F221" s="156" t="s">
        <v>1026</v>
      </c>
      <c r="G221" s="157" t="s">
        <v>153</v>
      </c>
      <c r="H221" s="158">
        <v>30.08</v>
      </c>
      <c r="I221" s="159"/>
      <c r="J221" s="160">
        <f t="shared" si="40"/>
        <v>0</v>
      </c>
      <c r="K221" s="161"/>
      <c r="L221" s="162"/>
      <c r="M221" s="163" t="s">
        <v>1</v>
      </c>
      <c r="N221" s="164" t="s">
        <v>39</v>
      </c>
      <c r="P221" s="150">
        <f t="shared" si="41"/>
        <v>0</v>
      </c>
      <c r="Q221" s="150">
        <v>0</v>
      </c>
      <c r="R221" s="150">
        <f t="shared" si="42"/>
        <v>0</v>
      </c>
      <c r="S221" s="150">
        <v>0</v>
      </c>
      <c r="T221" s="151">
        <f t="shared" si="43"/>
        <v>0</v>
      </c>
      <c r="AR221" s="152" t="s">
        <v>211</v>
      </c>
      <c r="AT221" s="152" t="s">
        <v>191</v>
      </c>
      <c r="AU221" s="152" t="s">
        <v>95</v>
      </c>
      <c r="AY221" s="13" t="s">
        <v>148</v>
      </c>
      <c r="BE221" s="153">
        <f t="shared" si="44"/>
        <v>0</v>
      </c>
      <c r="BF221" s="153">
        <f t="shared" si="45"/>
        <v>0</v>
      </c>
      <c r="BG221" s="153">
        <f t="shared" si="46"/>
        <v>0</v>
      </c>
      <c r="BH221" s="153">
        <f t="shared" si="47"/>
        <v>0</v>
      </c>
      <c r="BI221" s="153">
        <f t="shared" si="48"/>
        <v>0</v>
      </c>
      <c r="BJ221" s="13" t="s">
        <v>95</v>
      </c>
      <c r="BK221" s="153">
        <f t="shared" si="49"/>
        <v>0</v>
      </c>
      <c r="BL221" s="13" t="s">
        <v>178</v>
      </c>
      <c r="BM221" s="152" t="s">
        <v>452</v>
      </c>
    </row>
    <row r="222" spans="2:65" s="1" customFormat="1" ht="21.75" customHeight="1">
      <c r="B222" s="139"/>
      <c r="C222" s="140" t="s">
        <v>453</v>
      </c>
      <c r="D222" s="140" t="s">
        <v>150</v>
      </c>
      <c r="E222" s="141" t="s">
        <v>1027</v>
      </c>
      <c r="F222" s="142" t="s">
        <v>1028</v>
      </c>
      <c r="G222" s="143" t="s">
        <v>226</v>
      </c>
      <c r="H222" s="144">
        <v>6</v>
      </c>
      <c r="I222" s="145"/>
      <c r="J222" s="146">
        <f t="shared" si="40"/>
        <v>0</v>
      </c>
      <c r="K222" s="147"/>
      <c r="L222" s="28"/>
      <c r="M222" s="148" t="s">
        <v>1</v>
      </c>
      <c r="N222" s="149" t="s">
        <v>39</v>
      </c>
      <c r="P222" s="150">
        <f t="shared" si="41"/>
        <v>0</v>
      </c>
      <c r="Q222" s="150">
        <v>0</v>
      </c>
      <c r="R222" s="150">
        <f t="shared" si="42"/>
        <v>0</v>
      </c>
      <c r="S222" s="150">
        <v>0</v>
      </c>
      <c r="T222" s="151">
        <f t="shared" si="43"/>
        <v>0</v>
      </c>
      <c r="AR222" s="152" t="s">
        <v>178</v>
      </c>
      <c r="AT222" s="152" t="s">
        <v>150</v>
      </c>
      <c r="AU222" s="152" t="s">
        <v>95</v>
      </c>
      <c r="AY222" s="13" t="s">
        <v>148</v>
      </c>
      <c r="BE222" s="153">
        <f t="shared" si="44"/>
        <v>0</v>
      </c>
      <c r="BF222" s="153">
        <f t="shared" si="45"/>
        <v>0</v>
      </c>
      <c r="BG222" s="153">
        <f t="shared" si="46"/>
        <v>0</v>
      </c>
      <c r="BH222" s="153">
        <f t="shared" si="47"/>
        <v>0</v>
      </c>
      <c r="BI222" s="153">
        <f t="shared" si="48"/>
        <v>0</v>
      </c>
      <c r="BJ222" s="13" t="s">
        <v>95</v>
      </c>
      <c r="BK222" s="153">
        <f t="shared" si="49"/>
        <v>0</v>
      </c>
      <c r="BL222" s="13" t="s">
        <v>178</v>
      </c>
      <c r="BM222" s="152" t="s">
        <v>456</v>
      </c>
    </row>
    <row r="223" spans="2:65" s="1" customFormat="1" ht="37.799999999999997" customHeight="1">
      <c r="B223" s="139"/>
      <c r="C223" s="154" t="s">
        <v>304</v>
      </c>
      <c r="D223" s="154" t="s">
        <v>191</v>
      </c>
      <c r="E223" s="155" t="s">
        <v>1029</v>
      </c>
      <c r="F223" s="156" t="s">
        <v>1030</v>
      </c>
      <c r="G223" s="157" t="s">
        <v>226</v>
      </c>
      <c r="H223" s="158">
        <v>5</v>
      </c>
      <c r="I223" s="159"/>
      <c r="J223" s="160">
        <f t="shared" si="40"/>
        <v>0</v>
      </c>
      <c r="K223" s="161"/>
      <c r="L223" s="162"/>
      <c r="M223" s="163" t="s">
        <v>1</v>
      </c>
      <c r="N223" s="164" t="s">
        <v>39</v>
      </c>
      <c r="P223" s="150">
        <f t="shared" si="41"/>
        <v>0</v>
      </c>
      <c r="Q223" s="150">
        <v>0</v>
      </c>
      <c r="R223" s="150">
        <f t="shared" si="42"/>
        <v>0</v>
      </c>
      <c r="S223" s="150">
        <v>0</v>
      </c>
      <c r="T223" s="151">
        <f t="shared" si="43"/>
        <v>0</v>
      </c>
      <c r="AR223" s="152" t="s">
        <v>211</v>
      </c>
      <c r="AT223" s="152" t="s">
        <v>191</v>
      </c>
      <c r="AU223" s="152" t="s">
        <v>95</v>
      </c>
      <c r="AY223" s="13" t="s">
        <v>148</v>
      </c>
      <c r="BE223" s="153">
        <f t="shared" si="44"/>
        <v>0</v>
      </c>
      <c r="BF223" s="153">
        <f t="shared" si="45"/>
        <v>0</v>
      </c>
      <c r="BG223" s="153">
        <f t="shared" si="46"/>
        <v>0</v>
      </c>
      <c r="BH223" s="153">
        <f t="shared" si="47"/>
        <v>0</v>
      </c>
      <c r="BI223" s="153">
        <f t="shared" si="48"/>
        <v>0</v>
      </c>
      <c r="BJ223" s="13" t="s">
        <v>95</v>
      </c>
      <c r="BK223" s="153">
        <f t="shared" si="49"/>
        <v>0</v>
      </c>
      <c r="BL223" s="13" t="s">
        <v>178</v>
      </c>
      <c r="BM223" s="152" t="s">
        <v>459</v>
      </c>
    </row>
    <row r="224" spans="2:65" s="1" customFormat="1" ht="37.799999999999997" customHeight="1">
      <c r="B224" s="139"/>
      <c r="C224" s="154" t="s">
        <v>589</v>
      </c>
      <c r="D224" s="154" t="s">
        <v>191</v>
      </c>
      <c r="E224" s="155" t="s">
        <v>1031</v>
      </c>
      <c r="F224" s="156" t="s">
        <v>1032</v>
      </c>
      <c r="G224" s="157" t="s">
        <v>226</v>
      </c>
      <c r="H224" s="158">
        <v>1</v>
      </c>
      <c r="I224" s="159"/>
      <c r="J224" s="160">
        <f t="shared" si="40"/>
        <v>0</v>
      </c>
      <c r="K224" s="161"/>
      <c r="L224" s="162"/>
      <c r="M224" s="163" t="s">
        <v>1</v>
      </c>
      <c r="N224" s="164" t="s">
        <v>39</v>
      </c>
      <c r="P224" s="150">
        <f t="shared" si="41"/>
        <v>0</v>
      </c>
      <c r="Q224" s="150">
        <v>0</v>
      </c>
      <c r="R224" s="150">
        <f t="shared" si="42"/>
        <v>0</v>
      </c>
      <c r="S224" s="150">
        <v>0</v>
      </c>
      <c r="T224" s="151">
        <f t="shared" si="43"/>
        <v>0</v>
      </c>
      <c r="AR224" s="152" t="s">
        <v>211</v>
      </c>
      <c r="AT224" s="152" t="s">
        <v>191</v>
      </c>
      <c r="AU224" s="152" t="s">
        <v>95</v>
      </c>
      <c r="AY224" s="13" t="s">
        <v>148</v>
      </c>
      <c r="BE224" s="153">
        <f t="shared" si="44"/>
        <v>0</v>
      </c>
      <c r="BF224" s="153">
        <f t="shared" si="45"/>
        <v>0</v>
      </c>
      <c r="BG224" s="153">
        <f t="shared" si="46"/>
        <v>0</v>
      </c>
      <c r="BH224" s="153">
        <f t="shared" si="47"/>
        <v>0</v>
      </c>
      <c r="BI224" s="153">
        <f t="shared" si="48"/>
        <v>0</v>
      </c>
      <c r="BJ224" s="13" t="s">
        <v>95</v>
      </c>
      <c r="BK224" s="153">
        <f t="shared" si="49"/>
        <v>0</v>
      </c>
      <c r="BL224" s="13" t="s">
        <v>178</v>
      </c>
      <c r="BM224" s="152" t="s">
        <v>1033</v>
      </c>
    </row>
    <row r="225" spans="2:65" s="1" customFormat="1" ht="21.75" customHeight="1">
      <c r="B225" s="139"/>
      <c r="C225" s="140" t="s">
        <v>476</v>
      </c>
      <c r="D225" s="140" t="s">
        <v>150</v>
      </c>
      <c r="E225" s="141" t="s">
        <v>1034</v>
      </c>
      <c r="F225" s="142" t="s">
        <v>1035</v>
      </c>
      <c r="G225" s="143" t="s">
        <v>226</v>
      </c>
      <c r="H225" s="144">
        <v>1</v>
      </c>
      <c r="I225" s="145"/>
      <c r="J225" s="146">
        <f t="shared" si="40"/>
        <v>0</v>
      </c>
      <c r="K225" s="147"/>
      <c r="L225" s="28"/>
      <c r="M225" s="148" t="s">
        <v>1</v>
      </c>
      <c r="N225" s="149" t="s">
        <v>39</v>
      </c>
      <c r="P225" s="150">
        <f t="shared" si="41"/>
        <v>0</v>
      </c>
      <c r="Q225" s="150">
        <v>0</v>
      </c>
      <c r="R225" s="150">
        <f t="shared" si="42"/>
        <v>0</v>
      </c>
      <c r="S225" s="150">
        <v>0</v>
      </c>
      <c r="T225" s="151">
        <f t="shared" si="43"/>
        <v>0</v>
      </c>
      <c r="AR225" s="152" t="s">
        <v>178</v>
      </c>
      <c r="AT225" s="152" t="s">
        <v>150</v>
      </c>
      <c r="AU225" s="152" t="s">
        <v>95</v>
      </c>
      <c r="AY225" s="13" t="s">
        <v>148</v>
      </c>
      <c r="BE225" s="153">
        <f t="shared" si="44"/>
        <v>0</v>
      </c>
      <c r="BF225" s="153">
        <f t="shared" si="45"/>
        <v>0</v>
      </c>
      <c r="BG225" s="153">
        <f t="shared" si="46"/>
        <v>0</v>
      </c>
      <c r="BH225" s="153">
        <f t="shared" si="47"/>
        <v>0</v>
      </c>
      <c r="BI225" s="153">
        <f t="shared" si="48"/>
        <v>0</v>
      </c>
      <c r="BJ225" s="13" t="s">
        <v>95</v>
      </c>
      <c r="BK225" s="153">
        <f t="shared" si="49"/>
        <v>0</v>
      </c>
      <c r="BL225" s="13" t="s">
        <v>178</v>
      </c>
      <c r="BM225" s="152" t="s">
        <v>479</v>
      </c>
    </row>
    <row r="226" spans="2:65" s="1" customFormat="1" ht="44.25" customHeight="1">
      <c r="B226" s="139"/>
      <c r="C226" s="154" t="s">
        <v>308</v>
      </c>
      <c r="D226" s="154" t="s">
        <v>191</v>
      </c>
      <c r="E226" s="155" t="s">
        <v>1036</v>
      </c>
      <c r="F226" s="156" t="s">
        <v>1037</v>
      </c>
      <c r="G226" s="157" t="s">
        <v>226</v>
      </c>
      <c r="H226" s="158">
        <v>1</v>
      </c>
      <c r="I226" s="159"/>
      <c r="J226" s="160">
        <f t="shared" si="40"/>
        <v>0</v>
      </c>
      <c r="K226" s="161"/>
      <c r="L226" s="162"/>
      <c r="M226" s="163" t="s">
        <v>1</v>
      </c>
      <c r="N226" s="164" t="s">
        <v>39</v>
      </c>
      <c r="P226" s="150">
        <f t="shared" si="41"/>
        <v>0</v>
      </c>
      <c r="Q226" s="150">
        <v>0</v>
      </c>
      <c r="R226" s="150">
        <f t="shared" si="42"/>
        <v>0</v>
      </c>
      <c r="S226" s="150">
        <v>0</v>
      </c>
      <c r="T226" s="151">
        <f t="shared" si="43"/>
        <v>0</v>
      </c>
      <c r="AR226" s="152" t="s">
        <v>211</v>
      </c>
      <c r="AT226" s="152" t="s">
        <v>191</v>
      </c>
      <c r="AU226" s="152" t="s">
        <v>95</v>
      </c>
      <c r="AY226" s="13" t="s">
        <v>148</v>
      </c>
      <c r="BE226" s="153">
        <f t="shared" si="44"/>
        <v>0</v>
      </c>
      <c r="BF226" s="153">
        <f t="shared" si="45"/>
        <v>0</v>
      </c>
      <c r="BG226" s="153">
        <f t="shared" si="46"/>
        <v>0</v>
      </c>
      <c r="BH226" s="153">
        <f t="shared" si="47"/>
        <v>0</v>
      </c>
      <c r="BI226" s="153">
        <f t="shared" si="48"/>
        <v>0</v>
      </c>
      <c r="BJ226" s="13" t="s">
        <v>95</v>
      </c>
      <c r="BK226" s="153">
        <f t="shared" si="49"/>
        <v>0</v>
      </c>
      <c r="BL226" s="13" t="s">
        <v>178</v>
      </c>
      <c r="BM226" s="152" t="s">
        <v>482</v>
      </c>
    </row>
    <row r="227" spans="2:65" s="1" customFormat="1" ht="24.15" customHeight="1">
      <c r="B227" s="139"/>
      <c r="C227" s="140" t="s">
        <v>311</v>
      </c>
      <c r="D227" s="140" t="s">
        <v>150</v>
      </c>
      <c r="E227" s="141" t="s">
        <v>1038</v>
      </c>
      <c r="F227" s="142" t="s">
        <v>1039</v>
      </c>
      <c r="G227" s="143" t="s">
        <v>185</v>
      </c>
      <c r="H227" s="144">
        <v>1.92</v>
      </c>
      <c r="I227" s="145"/>
      <c r="J227" s="146">
        <f t="shared" si="40"/>
        <v>0</v>
      </c>
      <c r="K227" s="147"/>
      <c r="L227" s="28"/>
      <c r="M227" s="148" t="s">
        <v>1</v>
      </c>
      <c r="N227" s="149" t="s">
        <v>39</v>
      </c>
      <c r="P227" s="150">
        <f t="shared" si="41"/>
        <v>0</v>
      </c>
      <c r="Q227" s="150">
        <v>0</v>
      </c>
      <c r="R227" s="150">
        <f t="shared" si="42"/>
        <v>0</v>
      </c>
      <c r="S227" s="150">
        <v>0</v>
      </c>
      <c r="T227" s="151">
        <f t="shared" si="43"/>
        <v>0</v>
      </c>
      <c r="AR227" s="152" t="s">
        <v>178</v>
      </c>
      <c r="AT227" s="152" t="s">
        <v>150</v>
      </c>
      <c r="AU227" s="152" t="s">
        <v>95</v>
      </c>
      <c r="AY227" s="13" t="s">
        <v>148</v>
      </c>
      <c r="BE227" s="153">
        <f t="shared" si="44"/>
        <v>0</v>
      </c>
      <c r="BF227" s="153">
        <f t="shared" si="45"/>
        <v>0</v>
      </c>
      <c r="BG227" s="153">
        <f t="shared" si="46"/>
        <v>0</v>
      </c>
      <c r="BH227" s="153">
        <f t="shared" si="47"/>
        <v>0</v>
      </c>
      <c r="BI227" s="153">
        <f t="shared" si="48"/>
        <v>0</v>
      </c>
      <c r="BJ227" s="13" t="s">
        <v>95</v>
      </c>
      <c r="BK227" s="153">
        <f t="shared" si="49"/>
        <v>0</v>
      </c>
      <c r="BL227" s="13" t="s">
        <v>178</v>
      </c>
      <c r="BM227" s="152" t="s">
        <v>489</v>
      </c>
    </row>
    <row r="228" spans="2:65" s="11" customFormat="1" ht="22.8" customHeight="1">
      <c r="B228" s="127"/>
      <c r="D228" s="128" t="s">
        <v>72</v>
      </c>
      <c r="E228" s="137" t="s">
        <v>634</v>
      </c>
      <c r="F228" s="137" t="s">
        <v>635</v>
      </c>
      <c r="I228" s="130"/>
      <c r="J228" s="138">
        <f>BK228</f>
        <v>0</v>
      </c>
      <c r="L228" s="127"/>
      <c r="M228" s="132"/>
      <c r="P228" s="133">
        <f>SUM(P229:P233)</f>
        <v>0</v>
      </c>
      <c r="R228" s="133">
        <f>SUM(R229:R233)</f>
        <v>0</v>
      </c>
      <c r="T228" s="134">
        <f>SUM(T229:T233)</f>
        <v>0</v>
      </c>
      <c r="AR228" s="128" t="s">
        <v>95</v>
      </c>
      <c r="AT228" s="135" t="s">
        <v>72</v>
      </c>
      <c r="AU228" s="135" t="s">
        <v>81</v>
      </c>
      <c r="AY228" s="128" t="s">
        <v>148</v>
      </c>
      <c r="BK228" s="136">
        <f>SUM(BK229:BK233)</f>
        <v>0</v>
      </c>
    </row>
    <row r="229" spans="2:65" s="1" customFormat="1" ht="44.25" customHeight="1">
      <c r="B229" s="139"/>
      <c r="C229" s="140" t="s">
        <v>490</v>
      </c>
      <c r="D229" s="140" t="s">
        <v>150</v>
      </c>
      <c r="E229" s="141" t="s">
        <v>1040</v>
      </c>
      <c r="F229" s="142" t="s">
        <v>1041</v>
      </c>
      <c r="G229" s="143" t="s">
        <v>226</v>
      </c>
      <c r="H229" s="144">
        <v>1</v>
      </c>
      <c r="I229" s="145"/>
      <c r="J229" s="146">
        <f>ROUND(I229*H229,2)</f>
        <v>0</v>
      </c>
      <c r="K229" s="147"/>
      <c r="L229" s="28"/>
      <c r="M229" s="148" t="s">
        <v>1</v>
      </c>
      <c r="N229" s="149" t="s">
        <v>39</v>
      </c>
      <c r="P229" s="150">
        <f>O229*H229</f>
        <v>0</v>
      </c>
      <c r="Q229" s="150">
        <v>0</v>
      </c>
      <c r="R229" s="150">
        <f>Q229*H229</f>
        <v>0</v>
      </c>
      <c r="S229" s="150">
        <v>0</v>
      </c>
      <c r="T229" s="151">
        <f>S229*H229</f>
        <v>0</v>
      </c>
      <c r="AR229" s="152" t="s">
        <v>178</v>
      </c>
      <c r="AT229" s="152" t="s">
        <v>150</v>
      </c>
      <c r="AU229" s="152" t="s">
        <v>95</v>
      </c>
      <c r="AY229" s="13" t="s">
        <v>148</v>
      </c>
      <c r="BE229" s="153">
        <f>IF(N229="základná",J229,0)</f>
        <v>0</v>
      </c>
      <c r="BF229" s="153">
        <f>IF(N229="znížená",J229,0)</f>
        <v>0</v>
      </c>
      <c r="BG229" s="153">
        <f>IF(N229="zákl. prenesená",J229,0)</f>
        <v>0</v>
      </c>
      <c r="BH229" s="153">
        <f>IF(N229="zníž. prenesená",J229,0)</f>
        <v>0</v>
      </c>
      <c r="BI229" s="153">
        <f>IF(N229="nulová",J229,0)</f>
        <v>0</v>
      </c>
      <c r="BJ229" s="13" t="s">
        <v>95</v>
      </c>
      <c r="BK229" s="153">
        <f>ROUND(I229*H229,2)</f>
        <v>0</v>
      </c>
      <c r="BL229" s="13" t="s">
        <v>178</v>
      </c>
      <c r="BM229" s="152" t="s">
        <v>493</v>
      </c>
    </row>
    <row r="230" spans="2:65" s="1" customFormat="1" ht="33" customHeight="1">
      <c r="B230" s="139"/>
      <c r="C230" s="154" t="s">
        <v>315</v>
      </c>
      <c r="D230" s="154" t="s">
        <v>191</v>
      </c>
      <c r="E230" s="155" t="s">
        <v>1042</v>
      </c>
      <c r="F230" s="156" t="s">
        <v>1043</v>
      </c>
      <c r="G230" s="157" t="s">
        <v>226</v>
      </c>
      <c r="H230" s="158">
        <v>1</v>
      </c>
      <c r="I230" s="159"/>
      <c r="J230" s="160">
        <f>ROUND(I230*H230,2)</f>
        <v>0</v>
      </c>
      <c r="K230" s="161"/>
      <c r="L230" s="162"/>
      <c r="M230" s="163" t="s">
        <v>1</v>
      </c>
      <c r="N230" s="164" t="s">
        <v>39</v>
      </c>
      <c r="P230" s="150">
        <f>O230*H230</f>
        <v>0</v>
      </c>
      <c r="Q230" s="150">
        <v>0</v>
      </c>
      <c r="R230" s="150">
        <f>Q230*H230</f>
        <v>0</v>
      </c>
      <c r="S230" s="150">
        <v>0</v>
      </c>
      <c r="T230" s="151">
        <f>S230*H230</f>
        <v>0</v>
      </c>
      <c r="AR230" s="152" t="s">
        <v>211</v>
      </c>
      <c r="AT230" s="152" t="s">
        <v>191</v>
      </c>
      <c r="AU230" s="152" t="s">
        <v>95</v>
      </c>
      <c r="AY230" s="13" t="s">
        <v>148</v>
      </c>
      <c r="BE230" s="153">
        <f>IF(N230="základná",J230,0)</f>
        <v>0</v>
      </c>
      <c r="BF230" s="153">
        <f>IF(N230="znížená",J230,0)</f>
        <v>0</v>
      </c>
      <c r="BG230" s="153">
        <f>IF(N230="zákl. prenesená",J230,0)</f>
        <v>0</v>
      </c>
      <c r="BH230" s="153">
        <f>IF(N230="zníž. prenesená",J230,0)</f>
        <v>0</v>
      </c>
      <c r="BI230" s="153">
        <f>IF(N230="nulová",J230,0)</f>
        <v>0</v>
      </c>
      <c r="BJ230" s="13" t="s">
        <v>95</v>
      </c>
      <c r="BK230" s="153">
        <f>ROUND(I230*H230,2)</f>
        <v>0</v>
      </c>
      <c r="BL230" s="13" t="s">
        <v>178</v>
      </c>
      <c r="BM230" s="152" t="s">
        <v>496</v>
      </c>
    </row>
    <row r="231" spans="2:65" s="1" customFormat="1" ht="24.15" customHeight="1">
      <c r="B231" s="139"/>
      <c r="C231" s="140" t="s">
        <v>497</v>
      </c>
      <c r="D231" s="140" t="s">
        <v>150</v>
      </c>
      <c r="E231" s="141" t="s">
        <v>1044</v>
      </c>
      <c r="F231" s="142" t="s">
        <v>1045</v>
      </c>
      <c r="G231" s="143" t="s">
        <v>226</v>
      </c>
      <c r="H231" s="144">
        <v>4</v>
      </c>
      <c r="I231" s="145"/>
      <c r="J231" s="146">
        <f>ROUND(I231*H231,2)</f>
        <v>0</v>
      </c>
      <c r="K231" s="147"/>
      <c r="L231" s="28"/>
      <c r="M231" s="148" t="s">
        <v>1</v>
      </c>
      <c r="N231" s="149" t="s">
        <v>39</v>
      </c>
      <c r="P231" s="150">
        <f>O231*H231</f>
        <v>0</v>
      </c>
      <c r="Q231" s="150">
        <v>0</v>
      </c>
      <c r="R231" s="150">
        <f>Q231*H231</f>
        <v>0</v>
      </c>
      <c r="S231" s="150">
        <v>0</v>
      </c>
      <c r="T231" s="151">
        <f>S231*H231</f>
        <v>0</v>
      </c>
      <c r="AR231" s="152" t="s">
        <v>178</v>
      </c>
      <c r="AT231" s="152" t="s">
        <v>150</v>
      </c>
      <c r="AU231" s="152" t="s">
        <v>95</v>
      </c>
      <c r="AY231" s="13" t="s">
        <v>148</v>
      </c>
      <c r="BE231" s="153">
        <f>IF(N231="základná",J231,0)</f>
        <v>0</v>
      </c>
      <c r="BF231" s="153">
        <f>IF(N231="znížená",J231,0)</f>
        <v>0</v>
      </c>
      <c r="BG231" s="153">
        <f>IF(N231="zákl. prenesená",J231,0)</f>
        <v>0</v>
      </c>
      <c r="BH231" s="153">
        <f>IF(N231="zníž. prenesená",J231,0)</f>
        <v>0</v>
      </c>
      <c r="BI231" s="153">
        <f>IF(N231="nulová",J231,0)</f>
        <v>0</v>
      </c>
      <c r="BJ231" s="13" t="s">
        <v>95</v>
      </c>
      <c r="BK231" s="153">
        <f>ROUND(I231*H231,2)</f>
        <v>0</v>
      </c>
      <c r="BL231" s="13" t="s">
        <v>178</v>
      </c>
      <c r="BM231" s="152" t="s">
        <v>500</v>
      </c>
    </row>
    <row r="232" spans="2:65" s="1" customFormat="1" ht="16.5" customHeight="1">
      <c r="B232" s="139"/>
      <c r="C232" s="140" t="s">
        <v>318</v>
      </c>
      <c r="D232" s="140" t="s">
        <v>150</v>
      </c>
      <c r="E232" s="141" t="s">
        <v>1046</v>
      </c>
      <c r="F232" s="142" t="s">
        <v>1047</v>
      </c>
      <c r="G232" s="143" t="s">
        <v>226</v>
      </c>
      <c r="H232" s="144">
        <v>2</v>
      </c>
      <c r="I232" s="145"/>
      <c r="J232" s="146">
        <f>ROUND(I232*H232,2)</f>
        <v>0</v>
      </c>
      <c r="K232" s="147"/>
      <c r="L232" s="28"/>
      <c r="M232" s="148" t="s">
        <v>1</v>
      </c>
      <c r="N232" s="149" t="s">
        <v>39</v>
      </c>
      <c r="P232" s="150">
        <f>O232*H232</f>
        <v>0</v>
      </c>
      <c r="Q232" s="150">
        <v>0</v>
      </c>
      <c r="R232" s="150">
        <f>Q232*H232</f>
        <v>0</v>
      </c>
      <c r="S232" s="150">
        <v>0</v>
      </c>
      <c r="T232" s="151">
        <f>S232*H232</f>
        <v>0</v>
      </c>
      <c r="AR232" s="152" t="s">
        <v>178</v>
      </c>
      <c r="AT232" s="152" t="s">
        <v>150</v>
      </c>
      <c r="AU232" s="152" t="s">
        <v>95</v>
      </c>
      <c r="AY232" s="13" t="s">
        <v>148</v>
      </c>
      <c r="BE232" s="153">
        <f>IF(N232="základná",J232,0)</f>
        <v>0</v>
      </c>
      <c r="BF232" s="153">
        <f>IF(N232="znížená",J232,0)</f>
        <v>0</v>
      </c>
      <c r="BG232" s="153">
        <f>IF(N232="zákl. prenesená",J232,0)</f>
        <v>0</v>
      </c>
      <c r="BH232" s="153">
        <f>IF(N232="zníž. prenesená",J232,0)</f>
        <v>0</v>
      </c>
      <c r="BI232" s="153">
        <f>IF(N232="nulová",J232,0)</f>
        <v>0</v>
      </c>
      <c r="BJ232" s="13" t="s">
        <v>95</v>
      </c>
      <c r="BK232" s="153">
        <f>ROUND(I232*H232,2)</f>
        <v>0</v>
      </c>
      <c r="BL232" s="13" t="s">
        <v>178</v>
      </c>
      <c r="BM232" s="152" t="s">
        <v>511</v>
      </c>
    </row>
    <row r="233" spans="2:65" s="1" customFormat="1" ht="33" customHeight="1">
      <c r="B233" s="139"/>
      <c r="C233" s="140" t="s">
        <v>512</v>
      </c>
      <c r="D233" s="140" t="s">
        <v>150</v>
      </c>
      <c r="E233" s="141" t="s">
        <v>1048</v>
      </c>
      <c r="F233" s="142" t="s">
        <v>1049</v>
      </c>
      <c r="G233" s="143" t="s">
        <v>434</v>
      </c>
      <c r="H233" s="144">
        <v>60</v>
      </c>
      <c r="I233" s="145"/>
      <c r="J233" s="146">
        <f>ROUND(I233*H233,2)</f>
        <v>0</v>
      </c>
      <c r="K233" s="147"/>
      <c r="L233" s="28"/>
      <c r="M233" s="148" t="s">
        <v>1</v>
      </c>
      <c r="N233" s="149" t="s">
        <v>39</v>
      </c>
      <c r="P233" s="150">
        <f>O233*H233</f>
        <v>0</v>
      </c>
      <c r="Q233" s="150">
        <v>0</v>
      </c>
      <c r="R233" s="150">
        <f>Q233*H233</f>
        <v>0</v>
      </c>
      <c r="S233" s="150">
        <v>0</v>
      </c>
      <c r="T233" s="151">
        <f>S233*H233</f>
        <v>0</v>
      </c>
      <c r="AR233" s="152" t="s">
        <v>178</v>
      </c>
      <c r="AT233" s="152" t="s">
        <v>150</v>
      </c>
      <c r="AU233" s="152" t="s">
        <v>95</v>
      </c>
      <c r="AY233" s="13" t="s">
        <v>148</v>
      </c>
      <c r="BE233" s="153">
        <f>IF(N233="základná",J233,0)</f>
        <v>0</v>
      </c>
      <c r="BF233" s="153">
        <f>IF(N233="znížená",J233,0)</f>
        <v>0</v>
      </c>
      <c r="BG233" s="153">
        <f>IF(N233="zákl. prenesená",J233,0)</f>
        <v>0</v>
      </c>
      <c r="BH233" s="153">
        <f>IF(N233="zníž. prenesená",J233,0)</f>
        <v>0</v>
      </c>
      <c r="BI233" s="153">
        <f>IF(N233="nulová",J233,0)</f>
        <v>0</v>
      </c>
      <c r="BJ233" s="13" t="s">
        <v>95</v>
      </c>
      <c r="BK233" s="153">
        <f>ROUND(I233*H233,2)</f>
        <v>0</v>
      </c>
      <c r="BL233" s="13" t="s">
        <v>178</v>
      </c>
      <c r="BM233" s="152" t="s">
        <v>515</v>
      </c>
    </row>
    <row r="234" spans="2:65" s="11" customFormat="1" ht="22.8" customHeight="1">
      <c r="B234" s="127"/>
      <c r="D234" s="128" t="s">
        <v>72</v>
      </c>
      <c r="E234" s="137" t="s">
        <v>1050</v>
      </c>
      <c r="F234" s="137" t="s">
        <v>1051</v>
      </c>
      <c r="I234" s="130"/>
      <c r="J234" s="138">
        <f>BK234</f>
        <v>0</v>
      </c>
      <c r="L234" s="127"/>
      <c r="M234" s="132"/>
      <c r="P234" s="133">
        <f>SUM(P235:P236)</f>
        <v>0</v>
      </c>
      <c r="R234" s="133">
        <f>SUM(R235:R236)</f>
        <v>0</v>
      </c>
      <c r="T234" s="134">
        <f>SUM(T235:T236)</f>
        <v>0</v>
      </c>
      <c r="AR234" s="128" t="s">
        <v>95</v>
      </c>
      <c r="AT234" s="135" t="s">
        <v>72</v>
      </c>
      <c r="AU234" s="135" t="s">
        <v>81</v>
      </c>
      <c r="AY234" s="128" t="s">
        <v>148</v>
      </c>
      <c r="BK234" s="136">
        <f>SUM(BK235:BK236)</f>
        <v>0</v>
      </c>
    </row>
    <row r="235" spans="2:65" s="1" customFormat="1" ht="33" customHeight="1">
      <c r="B235" s="139"/>
      <c r="C235" s="140" t="s">
        <v>322</v>
      </c>
      <c r="D235" s="140" t="s">
        <v>150</v>
      </c>
      <c r="E235" s="141" t="s">
        <v>1052</v>
      </c>
      <c r="F235" s="142" t="s">
        <v>1053</v>
      </c>
      <c r="G235" s="143" t="s">
        <v>153</v>
      </c>
      <c r="H235" s="144">
        <v>40.494999999999997</v>
      </c>
      <c r="I235" s="145"/>
      <c r="J235" s="146">
        <f>ROUND(I235*H235,2)</f>
        <v>0</v>
      </c>
      <c r="K235" s="147"/>
      <c r="L235" s="28"/>
      <c r="M235" s="148" t="s">
        <v>1</v>
      </c>
      <c r="N235" s="149" t="s">
        <v>39</v>
      </c>
      <c r="P235" s="150">
        <f>O235*H235</f>
        <v>0</v>
      </c>
      <c r="Q235" s="150">
        <v>0</v>
      </c>
      <c r="R235" s="150">
        <f>Q235*H235</f>
        <v>0</v>
      </c>
      <c r="S235" s="150">
        <v>0</v>
      </c>
      <c r="T235" s="151">
        <f>S235*H235</f>
        <v>0</v>
      </c>
      <c r="AR235" s="152" t="s">
        <v>178</v>
      </c>
      <c r="AT235" s="152" t="s">
        <v>150</v>
      </c>
      <c r="AU235" s="152" t="s">
        <v>95</v>
      </c>
      <c r="AY235" s="13" t="s">
        <v>148</v>
      </c>
      <c r="BE235" s="153">
        <f>IF(N235="základná",J235,0)</f>
        <v>0</v>
      </c>
      <c r="BF235" s="153">
        <f>IF(N235="znížená",J235,0)</f>
        <v>0</v>
      </c>
      <c r="BG235" s="153">
        <f>IF(N235="zákl. prenesená",J235,0)</f>
        <v>0</v>
      </c>
      <c r="BH235" s="153">
        <f>IF(N235="zníž. prenesená",J235,0)</f>
        <v>0</v>
      </c>
      <c r="BI235" s="153">
        <f>IF(N235="nulová",J235,0)</f>
        <v>0</v>
      </c>
      <c r="BJ235" s="13" t="s">
        <v>95</v>
      </c>
      <c r="BK235" s="153">
        <f>ROUND(I235*H235,2)</f>
        <v>0</v>
      </c>
      <c r="BL235" s="13" t="s">
        <v>178</v>
      </c>
      <c r="BM235" s="152" t="s">
        <v>518</v>
      </c>
    </row>
    <row r="236" spans="2:65" s="1" customFormat="1" ht="37.799999999999997" customHeight="1">
      <c r="B236" s="139"/>
      <c r="C236" s="140" t="s">
        <v>519</v>
      </c>
      <c r="D236" s="140" t="s">
        <v>150</v>
      </c>
      <c r="E236" s="141" t="s">
        <v>1054</v>
      </c>
      <c r="F236" s="142" t="s">
        <v>1055</v>
      </c>
      <c r="G236" s="143" t="s">
        <v>153</v>
      </c>
      <c r="H236" s="144">
        <v>114.68</v>
      </c>
      <c r="I236" s="145"/>
      <c r="J236" s="146">
        <f>ROUND(I236*H236,2)</f>
        <v>0</v>
      </c>
      <c r="K236" s="147"/>
      <c r="L236" s="28"/>
      <c r="M236" s="148" t="s">
        <v>1</v>
      </c>
      <c r="N236" s="149" t="s">
        <v>39</v>
      </c>
      <c r="P236" s="150">
        <f>O236*H236</f>
        <v>0</v>
      </c>
      <c r="Q236" s="150">
        <v>0</v>
      </c>
      <c r="R236" s="150">
        <f>Q236*H236</f>
        <v>0</v>
      </c>
      <c r="S236" s="150">
        <v>0</v>
      </c>
      <c r="T236" s="151">
        <f>S236*H236</f>
        <v>0</v>
      </c>
      <c r="AR236" s="152" t="s">
        <v>178</v>
      </c>
      <c r="AT236" s="152" t="s">
        <v>150</v>
      </c>
      <c r="AU236" s="152" t="s">
        <v>95</v>
      </c>
      <c r="AY236" s="13" t="s">
        <v>148</v>
      </c>
      <c r="BE236" s="153">
        <f>IF(N236="základná",J236,0)</f>
        <v>0</v>
      </c>
      <c r="BF236" s="153">
        <f>IF(N236="znížená",J236,0)</f>
        <v>0</v>
      </c>
      <c r="BG236" s="153">
        <f>IF(N236="zákl. prenesená",J236,0)</f>
        <v>0</v>
      </c>
      <c r="BH236" s="153">
        <f>IF(N236="zníž. prenesená",J236,0)</f>
        <v>0</v>
      </c>
      <c r="BI236" s="153">
        <f>IF(N236="nulová",J236,0)</f>
        <v>0</v>
      </c>
      <c r="BJ236" s="13" t="s">
        <v>95</v>
      </c>
      <c r="BK236" s="153">
        <f>ROUND(I236*H236,2)</f>
        <v>0</v>
      </c>
      <c r="BL236" s="13" t="s">
        <v>178</v>
      </c>
      <c r="BM236" s="152" t="s">
        <v>521</v>
      </c>
    </row>
    <row r="237" spans="2:65" s="11" customFormat="1" ht="22.8" customHeight="1">
      <c r="B237" s="127"/>
      <c r="D237" s="128" t="s">
        <v>72</v>
      </c>
      <c r="E237" s="137" t="s">
        <v>1056</v>
      </c>
      <c r="F237" s="137" t="s">
        <v>1057</v>
      </c>
      <c r="I237" s="130"/>
      <c r="J237" s="138">
        <f>BK237</f>
        <v>0</v>
      </c>
      <c r="L237" s="127"/>
      <c r="M237" s="132"/>
      <c r="P237" s="133">
        <f>SUM(P238:P251)</f>
        <v>0</v>
      </c>
      <c r="R237" s="133">
        <f>SUM(R238:R251)</f>
        <v>0</v>
      </c>
      <c r="T237" s="134">
        <f>SUM(T238:T251)</f>
        <v>0</v>
      </c>
      <c r="AR237" s="128" t="s">
        <v>95</v>
      </c>
      <c r="AT237" s="135" t="s">
        <v>72</v>
      </c>
      <c r="AU237" s="135" t="s">
        <v>81</v>
      </c>
      <c r="AY237" s="128" t="s">
        <v>148</v>
      </c>
      <c r="BK237" s="136">
        <f>SUM(BK238:BK251)</f>
        <v>0</v>
      </c>
    </row>
    <row r="238" spans="2:65" s="1" customFormat="1" ht="16.5" customHeight="1">
      <c r="B238" s="139"/>
      <c r="C238" s="140" t="s">
        <v>325</v>
      </c>
      <c r="D238" s="140" t="s">
        <v>150</v>
      </c>
      <c r="E238" s="141" t="s">
        <v>1058</v>
      </c>
      <c r="F238" s="142" t="s">
        <v>1059</v>
      </c>
      <c r="G238" s="143" t="s">
        <v>199</v>
      </c>
      <c r="H238" s="144">
        <v>90.25</v>
      </c>
      <c r="I238" s="145"/>
      <c r="J238" s="146">
        <f t="shared" ref="J238:J251" si="50">ROUND(I238*H238,2)</f>
        <v>0</v>
      </c>
      <c r="K238" s="147"/>
      <c r="L238" s="28"/>
      <c r="M238" s="148" t="s">
        <v>1</v>
      </c>
      <c r="N238" s="149" t="s">
        <v>39</v>
      </c>
      <c r="P238" s="150">
        <f t="shared" ref="P238:P251" si="51">O238*H238</f>
        <v>0</v>
      </c>
      <c r="Q238" s="150">
        <v>0</v>
      </c>
      <c r="R238" s="150">
        <f t="shared" ref="R238:R251" si="52">Q238*H238</f>
        <v>0</v>
      </c>
      <c r="S238" s="150">
        <v>0</v>
      </c>
      <c r="T238" s="151">
        <f t="shared" ref="T238:T251" si="53">S238*H238</f>
        <v>0</v>
      </c>
      <c r="AR238" s="152" t="s">
        <v>178</v>
      </c>
      <c r="AT238" s="152" t="s">
        <v>150</v>
      </c>
      <c r="AU238" s="152" t="s">
        <v>95</v>
      </c>
      <c r="AY238" s="13" t="s">
        <v>148</v>
      </c>
      <c r="BE238" s="153">
        <f t="shared" ref="BE238:BE251" si="54">IF(N238="základná",J238,0)</f>
        <v>0</v>
      </c>
      <c r="BF238" s="153">
        <f t="shared" ref="BF238:BF251" si="55">IF(N238="znížená",J238,0)</f>
        <v>0</v>
      </c>
      <c r="BG238" s="153">
        <f t="shared" ref="BG238:BG251" si="56">IF(N238="zákl. prenesená",J238,0)</f>
        <v>0</v>
      </c>
      <c r="BH238" s="153">
        <f t="shared" ref="BH238:BH251" si="57">IF(N238="zníž. prenesená",J238,0)</f>
        <v>0</v>
      </c>
      <c r="BI238" s="153">
        <f t="shared" ref="BI238:BI251" si="58">IF(N238="nulová",J238,0)</f>
        <v>0</v>
      </c>
      <c r="BJ238" s="13" t="s">
        <v>95</v>
      </c>
      <c r="BK238" s="153">
        <f t="shared" ref="BK238:BK251" si="59">ROUND(I238*H238,2)</f>
        <v>0</v>
      </c>
      <c r="BL238" s="13" t="s">
        <v>178</v>
      </c>
      <c r="BM238" s="152" t="s">
        <v>524</v>
      </c>
    </row>
    <row r="239" spans="2:65" s="1" customFormat="1" ht="24.15" customHeight="1">
      <c r="B239" s="139"/>
      <c r="C239" s="154" t="s">
        <v>525</v>
      </c>
      <c r="D239" s="154" t="s">
        <v>191</v>
      </c>
      <c r="E239" s="155" t="s">
        <v>1060</v>
      </c>
      <c r="F239" s="156" t="s">
        <v>1061</v>
      </c>
      <c r="G239" s="157" t="s">
        <v>199</v>
      </c>
      <c r="H239" s="158">
        <v>91.153000000000006</v>
      </c>
      <c r="I239" s="159"/>
      <c r="J239" s="160">
        <f t="shared" si="50"/>
        <v>0</v>
      </c>
      <c r="K239" s="161"/>
      <c r="L239" s="162"/>
      <c r="M239" s="163" t="s">
        <v>1</v>
      </c>
      <c r="N239" s="164" t="s">
        <v>39</v>
      </c>
      <c r="P239" s="150">
        <f t="shared" si="51"/>
        <v>0</v>
      </c>
      <c r="Q239" s="150">
        <v>0</v>
      </c>
      <c r="R239" s="150">
        <f t="shared" si="52"/>
        <v>0</v>
      </c>
      <c r="S239" s="150">
        <v>0</v>
      </c>
      <c r="T239" s="151">
        <f t="shared" si="53"/>
        <v>0</v>
      </c>
      <c r="AR239" s="152" t="s">
        <v>211</v>
      </c>
      <c r="AT239" s="152" t="s">
        <v>191</v>
      </c>
      <c r="AU239" s="152" t="s">
        <v>95</v>
      </c>
      <c r="AY239" s="13" t="s">
        <v>148</v>
      </c>
      <c r="BE239" s="153">
        <f t="shared" si="54"/>
        <v>0</v>
      </c>
      <c r="BF239" s="153">
        <f t="shared" si="55"/>
        <v>0</v>
      </c>
      <c r="BG239" s="153">
        <f t="shared" si="56"/>
        <v>0</v>
      </c>
      <c r="BH239" s="153">
        <f t="shared" si="57"/>
        <v>0</v>
      </c>
      <c r="BI239" s="153">
        <f t="shared" si="58"/>
        <v>0</v>
      </c>
      <c r="BJ239" s="13" t="s">
        <v>95</v>
      </c>
      <c r="BK239" s="153">
        <f t="shared" si="59"/>
        <v>0</v>
      </c>
      <c r="BL239" s="13" t="s">
        <v>178</v>
      </c>
      <c r="BM239" s="152" t="s">
        <v>501</v>
      </c>
    </row>
    <row r="240" spans="2:65" s="1" customFormat="1" ht="24.15" customHeight="1">
      <c r="B240" s="139"/>
      <c r="C240" s="140" t="s">
        <v>329</v>
      </c>
      <c r="D240" s="140" t="s">
        <v>150</v>
      </c>
      <c r="E240" s="141" t="s">
        <v>1062</v>
      </c>
      <c r="F240" s="142" t="s">
        <v>1063</v>
      </c>
      <c r="G240" s="143" t="s">
        <v>153</v>
      </c>
      <c r="H240" s="144">
        <v>45.564999999999998</v>
      </c>
      <c r="I240" s="145"/>
      <c r="J240" s="146">
        <f t="shared" si="50"/>
        <v>0</v>
      </c>
      <c r="K240" s="147"/>
      <c r="L240" s="28"/>
      <c r="M240" s="148" t="s">
        <v>1</v>
      </c>
      <c r="N240" s="149" t="s">
        <v>39</v>
      </c>
      <c r="P240" s="150">
        <f t="shared" si="51"/>
        <v>0</v>
      </c>
      <c r="Q240" s="150">
        <v>0</v>
      </c>
      <c r="R240" s="150">
        <f t="shared" si="52"/>
        <v>0</v>
      </c>
      <c r="S240" s="150">
        <v>0</v>
      </c>
      <c r="T240" s="151">
        <f t="shared" si="53"/>
        <v>0</v>
      </c>
      <c r="AR240" s="152" t="s">
        <v>178</v>
      </c>
      <c r="AT240" s="152" t="s">
        <v>150</v>
      </c>
      <c r="AU240" s="152" t="s">
        <v>95</v>
      </c>
      <c r="AY240" s="13" t="s">
        <v>148</v>
      </c>
      <c r="BE240" s="153">
        <f t="shared" si="54"/>
        <v>0</v>
      </c>
      <c r="BF240" s="153">
        <f t="shared" si="55"/>
        <v>0</v>
      </c>
      <c r="BG240" s="153">
        <f t="shared" si="56"/>
        <v>0</v>
      </c>
      <c r="BH240" s="153">
        <f t="shared" si="57"/>
        <v>0</v>
      </c>
      <c r="BI240" s="153">
        <f t="shared" si="58"/>
        <v>0</v>
      </c>
      <c r="BJ240" s="13" t="s">
        <v>95</v>
      </c>
      <c r="BK240" s="153">
        <f t="shared" si="59"/>
        <v>0</v>
      </c>
      <c r="BL240" s="13" t="s">
        <v>178</v>
      </c>
      <c r="BM240" s="152" t="s">
        <v>462</v>
      </c>
    </row>
    <row r="241" spans="2:65" s="1" customFormat="1" ht="24.15" customHeight="1">
      <c r="B241" s="139"/>
      <c r="C241" s="140" t="s">
        <v>408</v>
      </c>
      <c r="D241" s="140" t="s">
        <v>150</v>
      </c>
      <c r="E241" s="141" t="s">
        <v>1064</v>
      </c>
      <c r="F241" s="142" t="s">
        <v>1065</v>
      </c>
      <c r="G241" s="143" t="s">
        <v>153</v>
      </c>
      <c r="H241" s="144">
        <v>114.68</v>
      </c>
      <c r="I241" s="145"/>
      <c r="J241" s="146">
        <f t="shared" si="50"/>
        <v>0</v>
      </c>
      <c r="K241" s="147"/>
      <c r="L241" s="28"/>
      <c r="M241" s="148" t="s">
        <v>1</v>
      </c>
      <c r="N241" s="149" t="s">
        <v>39</v>
      </c>
      <c r="P241" s="150">
        <f t="shared" si="51"/>
        <v>0</v>
      </c>
      <c r="Q241" s="150">
        <v>0</v>
      </c>
      <c r="R241" s="150">
        <f t="shared" si="52"/>
        <v>0</v>
      </c>
      <c r="S241" s="150">
        <v>0</v>
      </c>
      <c r="T241" s="151">
        <f t="shared" si="53"/>
        <v>0</v>
      </c>
      <c r="AR241" s="152" t="s">
        <v>178</v>
      </c>
      <c r="AT241" s="152" t="s">
        <v>150</v>
      </c>
      <c r="AU241" s="152" t="s">
        <v>95</v>
      </c>
      <c r="AY241" s="13" t="s">
        <v>148</v>
      </c>
      <c r="BE241" s="153">
        <f t="shared" si="54"/>
        <v>0</v>
      </c>
      <c r="BF241" s="153">
        <f t="shared" si="55"/>
        <v>0</v>
      </c>
      <c r="BG241" s="153">
        <f t="shared" si="56"/>
        <v>0</v>
      </c>
      <c r="BH241" s="153">
        <f t="shared" si="57"/>
        <v>0</v>
      </c>
      <c r="BI241" s="153">
        <f t="shared" si="58"/>
        <v>0</v>
      </c>
      <c r="BJ241" s="13" t="s">
        <v>95</v>
      </c>
      <c r="BK241" s="153">
        <f t="shared" si="59"/>
        <v>0</v>
      </c>
      <c r="BL241" s="13" t="s">
        <v>178</v>
      </c>
      <c r="BM241" s="152" t="s">
        <v>470</v>
      </c>
    </row>
    <row r="242" spans="2:65" s="1" customFormat="1" ht="21.75" customHeight="1">
      <c r="B242" s="139"/>
      <c r="C242" s="154" t="s">
        <v>332</v>
      </c>
      <c r="D242" s="154" t="s">
        <v>191</v>
      </c>
      <c r="E242" s="155" t="s">
        <v>1066</v>
      </c>
      <c r="F242" s="156" t="s">
        <v>1067</v>
      </c>
      <c r="G242" s="157" t="s">
        <v>153</v>
      </c>
      <c r="H242" s="158">
        <v>118.12</v>
      </c>
      <c r="I242" s="159"/>
      <c r="J242" s="160">
        <f t="shared" si="50"/>
        <v>0</v>
      </c>
      <c r="K242" s="161"/>
      <c r="L242" s="162"/>
      <c r="M242" s="163" t="s">
        <v>1</v>
      </c>
      <c r="N242" s="164" t="s">
        <v>39</v>
      </c>
      <c r="P242" s="150">
        <f t="shared" si="51"/>
        <v>0</v>
      </c>
      <c r="Q242" s="150">
        <v>0</v>
      </c>
      <c r="R242" s="150">
        <f t="shared" si="52"/>
        <v>0</v>
      </c>
      <c r="S242" s="150">
        <v>0</v>
      </c>
      <c r="T242" s="151">
        <f t="shared" si="53"/>
        <v>0</v>
      </c>
      <c r="AR242" s="152" t="s">
        <v>211</v>
      </c>
      <c r="AT242" s="152" t="s">
        <v>191</v>
      </c>
      <c r="AU242" s="152" t="s">
        <v>95</v>
      </c>
      <c r="AY242" s="13" t="s">
        <v>148</v>
      </c>
      <c r="BE242" s="153">
        <f t="shared" si="54"/>
        <v>0</v>
      </c>
      <c r="BF242" s="153">
        <f t="shared" si="55"/>
        <v>0</v>
      </c>
      <c r="BG242" s="153">
        <f t="shared" si="56"/>
        <v>0</v>
      </c>
      <c r="BH242" s="153">
        <f t="shared" si="57"/>
        <v>0</v>
      </c>
      <c r="BI242" s="153">
        <f t="shared" si="58"/>
        <v>0</v>
      </c>
      <c r="BJ242" s="13" t="s">
        <v>95</v>
      </c>
      <c r="BK242" s="153">
        <f t="shared" si="59"/>
        <v>0</v>
      </c>
      <c r="BL242" s="13" t="s">
        <v>178</v>
      </c>
      <c r="BM242" s="152" t="s">
        <v>541</v>
      </c>
    </row>
    <row r="243" spans="2:65" s="1" customFormat="1" ht="24.15" customHeight="1">
      <c r="B243" s="139"/>
      <c r="C243" s="154" t="s">
        <v>542</v>
      </c>
      <c r="D243" s="154" t="s">
        <v>191</v>
      </c>
      <c r="E243" s="155" t="s">
        <v>1068</v>
      </c>
      <c r="F243" s="156" t="s">
        <v>1069</v>
      </c>
      <c r="G243" s="157" t="s">
        <v>434</v>
      </c>
      <c r="H243" s="158">
        <v>35</v>
      </c>
      <c r="I243" s="159"/>
      <c r="J243" s="160">
        <f t="shared" si="50"/>
        <v>0</v>
      </c>
      <c r="K243" s="161"/>
      <c r="L243" s="162"/>
      <c r="M243" s="163" t="s">
        <v>1</v>
      </c>
      <c r="N243" s="164" t="s">
        <v>39</v>
      </c>
      <c r="P243" s="150">
        <f t="shared" si="51"/>
        <v>0</v>
      </c>
      <c r="Q243" s="150">
        <v>0</v>
      </c>
      <c r="R243" s="150">
        <f t="shared" si="52"/>
        <v>0</v>
      </c>
      <c r="S243" s="150">
        <v>0</v>
      </c>
      <c r="T243" s="151">
        <f t="shared" si="53"/>
        <v>0</v>
      </c>
      <c r="AR243" s="152" t="s">
        <v>211</v>
      </c>
      <c r="AT243" s="152" t="s">
        <v>191</v>
      </c>
      <c r="AU243" s="152" t="s">
        <v>95</v>
      </c>
      <c r="AY243" s="13" t="s">
        <v>148</v>
      </c>
      <c r="BE243" s="153">
        <f t="shared" si="54"/>
        <v>0</v>
      </c>
      <c r="BF243" s="153">
        <f t="shared" si="55"/>
        <v>0</v>
      </c>
      <c r="BG243" s="153">
        <f t="shared" si="56"/>
        <v>0</v>
      </c>
      <c r="BH243" s="153">
        <f t="shared" si="57"/>
        <v>0</v>
      </c>
      <c r="BI243" s="153">
        <f t="shared" si="58"/>
        <v>0</v>
      </c>
      <c r="BJ243" s="13" t="s">
        <v>95</v>
      </c>
      <c r="BK243" s="153">
        <f t="shared" si="59"/>
        <v>0</v>
      </c>
      <c r="BL243" s="13" t="s">
        <v>178</v>
      </c>
      <c r="BM243" s="152" t="s">
        <v>545</v>
      </c>
    </row>
    <row r="244" spans="2:65" s="1" customFormat="1" ht="16.5" customHeight="1">
      <c r="B244" s="139"/>
      <c r="C244" s="140" t="s">
        <v>336</v>
      </c>
      <c r="D244" s="140" t="s">
        <v>150</v>
      </c>
      <c r="E244" s="141" t="s">
        <v>1070</v>
      </c>
      <c r="F244" s="142" t="s">
        <v>1071</v>
      </c>
      <c r="G244" s="143" t="s">
        <v>153</v>
      </c>
      <c r="H244" s="144">
        <v>98.61</v>
      </c>
      <c r="I244" s="145"/>
      <c r="J244" s="146">
        <f t="shared" si="50"/>
        <v>0</v>
      </c>
      <c r="K244" s="147"/>
      <c r="L244" s="28"/>
      <c r="M244" s="148" t="s">
        <v>1</v>
      </c>
      <c r="N244" s="149" t="s">
        <v>39</v>
      </c>
      <c r="P244" s="150">
        <f t="shared" si="51"/>
        <v>0</v>
      </c>
      <c r="Q244" s="150">
        <v>0</v>
      </c>
      <c r="R244" s="150">
        <f t="shared" si="52"/>
        <v>0</v>
      </c>
      <c r="S244" s="150">
        <v>0</v>
      </c>
      <c r="T244" s="151">
        <f t="shared" si="53"/>
        <v>0</v>
      </c>
      <c r="AR244" s="152" t="s">
        <v>178</v>
      </c>
      <c r="AT244" s="152" t="s">
        <v>150</v>
      </c>
      <c r="AU244" s="152" t="s">
        <v>95</v>
      </c>
      <c r="AY244" s="13" t="s">
        <v>148</v>
      </c>
      <c r="BE244" s="153">
        <f t="shared" si="54"/>
        <v>0</v>
      </c>
      <c r="BF244" s="153">
        <f t="shared" si="55"/>
        <v>0</v>
      </c>
      <c r="BG244" s="153">
        <f t="shared" si="56"/>
        <v>0</v>
      </c>
      <c r="BH244" s="153">
        <f t="shared" si="57"/>
        <v>0</v>
      </c>
      <c r="BI244" s="153">
        <f t="shared" si="58"/>
        <v>0</v>
      </c>
      <c r="BJ244" s="13" t="s">
        <v>95</v>
      </c>
      <c r="BK244" s="153">
        <f t="shared" si="59"/>
        <v>0</v>
      </c>
      <c r="BL244" s="13" t="s">
        <v>178</v>
      </c>
      <c r="BM244" s="152" t="s">
        <v>548</v>
      </c>
    </row>
    <row r="245" spans="2:65" s="1" customFormat="1" ht="21.75" customHeight="1">
      <c r="B245" s="139"/>
      <c r="C245" s="154" t="s">
        <v>549</v>
      </c>
      <c r="D245" s="154" t="s">
        <v>191</v>
      </c>
      <c r="E245" s="155" t="s">
        <v>1072</v>
      </c>
      <c r="F245" s="156" t="s">
        <v>1073</v>
      </c>
      <c r="G245" s="157" t="s">
        <v>153</v>
      </c>
      <c r="H245" s="158">
        <v>101.568</v>
      </c>
      <c r="I245" s="159"/>
      <c r="J245" s="160">
        <f t="shared" si="50"/>
        <v>0</v>
      </c>
      <c r="K245" s="161"/>
      <c r="L245" s="162"/>
      <c r="M245" s="163" t="s">
        <v>1</v>
      </c>
      <c r="N245" s="164" t="s">
        <v>39</v>
      </c>
      <c r="P245" s="150">
        <f t="shared" si="51"/>
        <v>0</v>
      </c>
      <c r="Q245" s="150">
        <v>0</v>
      </c>
      <c r="R245" s="150">
        <f t="shared" si="52"/>
        <v>0</v>
      </c>
      <c r="S245" s="150">
        <v>0</v>
      </c>
      <c r="T245" s="151">
        <f t="shared" si="53"/>
        <v>0</v>
      </c>
      <c r="AR245" s="152" t="s">
        <v>211</v>
      </c>
      <c r="AT245" s="152" t="s">
        <v>191</v>
      </c>
      <c r="AU245" s="152" t="s">
        <v>95</v>
      </c>
      <c r="AY245" s="13" t="s">
        <v>148</v>
      </c>
      <c r="BE245" s="153">
        <f t="shared" si="54"/>
        <v>0</v>
      </c>
      <c r="BF245" s="153">
        <f t="shared" si="55"/>
        <v>0</v>
      </c>
      <c r="BG245" s="153">
        <f t="shared" si="56"/>
        <v>0</v>
      </c>
      <c r="BH245" s="153">
        <f t="shared" si="57"/>
        <v>0</v>
      </c>
      <c r="BI245" s="153">
        <f t="shared" si="58"/>
        <v>0</v>
      </c>
      <c r="BJ245" s="13" t="s">
        <v>95</v>
      </c>
      <c r="BK245" s="153">
        <f t="shared" si="59"/>
        <v>0</v>
      </c>
      <c r="BL245" s="13" t="s">
        <v>178</v>
      </c>
      <c r="BM245" s="152" t="s">
        <v>552</v>
      </c>
    </row>
    <row r="246" spans="2:65" s="1" customFormat="1" ht="16.5" customHeight="1">
      <c r="B246" s="139"/>
      <c r="C246" s="140" t="s">
        <v>339</v>
      </c>
      <c r="D246" s="140" t="s">
        <v>150</v>
      </c>
      <c r="E246" s="141" t="s">
        <v>1074</v>
      </c>
      <c r="F246" s="142" t="s">
        <v>1075</v>
      </c>
      <c r="G246" s="143" t="s">
        <v>153</v>
      </c>
      <c r="H246" s="144">
        <v>13.538</v>
      </c>
      <c r="I246" s="145"/>
      <c r="J246" s="146">
        <f t="shared" si="50"/>
        <v>0</v>
      </c>
      <c r="K246" s="147"/>
      <c r="L246" s="28"/>
      <c r="M246" s="148" t="s">
        <v>1</v>
      </c>
      <c r="N246" s="149" t="s">
        <v>39</v>
      </c>
      <c r="P246" s="150">
        <f t="shared" si="51"/>
        <v>0</v>
      </c>
      <c r="Q246" s="150">
        <v>0</v>
      </c>
      <c r="R246" s="150">
        <f t="shared" si="52"/>
        <v>0</v>
      </c>
      <c r="S246" s="150">
        <v>0</v>
      </c>
      <c r="T246" s="151">
        <f t="shared" si="53"/>
        <v>0</v>
      </c>
      <c r="AR246" s="152" t="s">
        <v>178</v>
      </c>
      <c r="AT246" s="152" t="s">
        <v>150</v>
      </c>
      <c r="AU246" s="152" t="s">
        <v>95</v>
      </c>
      <c r="AY246" s="13" t="s">
        <v>148</v>
      </c>
      <c r="BE246" s="153">
        <f t="shared" si="54"/>
        <v>0</v>
      </c>
      <c r="BF246" s="153">
        <f t="shared" si="55"/>
        <v>0</v>
      </c>
      <c r="BG246" s="153">
        <f t="shared" si="56"/>
        <v>0</v>
      </c>
      <c r="BH246" s="153">
        <f t="shared" si="57"/>
        <v>0</v>
      </c>
      <c r="BI246" s="153">
        <f t="shared" si="58"/>
        <v>0</v>
      </c>
      <c r="BJ246" s="13" t="s">
        <v>95</v>
      </c>
      <c r="BK246" s="153">
        <f t="shared" si="59"/>
        <v>0</v>
      </c>
      <c r="BL246" s="13" t="s">
        <v>178</v>
      </c>
      <c r="BM246" s="152" t="s">
        <v>555</v>
      </c>
    </row>
    <row r="247" spans="2:65" s="1" customFormat="1" ht="21.75" customHeight="1">
      <c r="B247" s="139"/>
      <c r="C247" s="154" t="s">
        <v>556</v>
      </c>
      <c r="D247" s="154" t="s">
        <v>191</v>
      </c>
      <c r="E247" s="155" t="s">
        <v>1076</v>
      </c>
      <c r="F247" s="156" t="s">
        <v>1077</v>
      </c>
      <c r="G247" s="157" t="s">
        <v>153</v>
      </c>
      <c r="H247" s="158">
        <v>13.944000000000001</v>
      </c>
      <c r="I247" s="159"/>
      <c r="J247" s="160">
        <f t="shared" si="50"/>
        <v>0</v>
      </c>
      <c r="K247" s="161"/>
      <c r="L247" s="162"/>
      <c r="M247" s="163" t="s">
        <v>1</v>
      </c>
      <c r="N247" s="164" t="s">
        <v>39</v>
      </c>
      <c r="P247" s="150">
        <f t="shared" si="51"/>
        <v>0</v>
      </c>
      <c r="Q247" s="150">
        <v>0</v>
      </c>
      <c r="R247" s="150">
        <f t="shared" si="52"/>
        <v>0</v>
      </c>
      <c r="S247" s="150">
        <v>0</v>
      </c>
      <c r="T247" s="151">
        <f t="shared" si="53"/>
        <v>0</v>
      </c>
      <c r="AR247" s="152" t="s">
        <v>211</v>
      </c>
      <c r="AT247" s="152" t="s">
        <v>191</v>
      </c>
      <c r="AU247" s="152" t="s">
        <v>95</v>
      </c>
      <c r="AY247" s="13" t="s">
        <v>148</v>
      </c>
      <c r="BE247" s="153">
        <f t="shared" si="54"/>
        <v>0</v>
      </c>
      <c r="BF247" s="153">
        <f t="shared" si="55"/>
        <v>0</v>
      </c>
      <c r="BG247" s="153">
        <f t="shared" si="56"/>
        <v>0</v>
      </c>
      <c r="BH247" s="153">
        <f t="shared" si="57"/>
        <v>0</v>
      </c>
      <c r="BI247" s="153">
        <f t="shared" si="58"/>
        <v>0</v>
      </c>
      <c r="BJ247" s="13" t="s">
        <v>95</v>
      </c>
      <c r="BK247" s="153">
        <f t="shared" si="59"/>
        <v>0</v>
      </c>
      <c r="BL247" s="13" t="s">
        <v>178</v>
      </c>
      <c r="BM247" s="152" t="s">
        <v>559</v>
      </c>
    </row>
    <row r="248" spans="2:65" s="1" customFormat="1" ht="21.75" customHeight="1">
      <c r="B248" s="139"/>
      <c r="C248" s="140" t="s">
        <v>343</v>
      </c>
      <c r="D248" s="140" t="s">
        <v>150</v>
      </c>
      <c r="E248" s="141" t="s">
        <v>1078</v>
      </c>
      <c r="F248" s="142" t="s">
        <v>1079</v>
      </c>
      <c r="G248" s="143" t="s">
        <v>153</v>
      </c>
      <c r="H248" s="144">
        <v>213.21</v>
      </c>
      <c r="I248" s="145"/>
      <c r="J248" s="146">
        <f t="shared" si="50"/>
        <v>0</v>
      </c>
      <c r="K248" s="147"/>
      <c r="L248" s="28"/>
      <c r="M248" s="148" t="s">
        <v>1</v>
      </c>
      <c r="N248" s="149" t="s">
        <v>39</v>
      </c>
      <c r="P248" s="150">
        <f t="shared" si="51"/>
        <v>0</v>
      </c>
      <c r="Q248" s="150">
        <v>0</v>
      </c>
      <c r="R248" s="150">
        <f t="shared" si="52"/>
        <v>0</v>
      </c>
      <c r="S248" s="150">
        <v>0</v>
      </c>
      <c r="T248" s="151">
        <f t="shared" si="53"/>
        <v>0</v>
      </c>
      <c r="AR248" s="152" t="s">
        <v>178</v>
      </c>
      <c r="AT248" s="152" t="s">
        <v>150</v>
      </c>
      <c r="AU248" s="152" t="s">
        <v>95</v>
      </c>
      <c r="AY248" s="13" t="s">
        <v>148</v>
      </c>
      <c r="BE248" s="153">
        <f t="shared" si="54"/>
        <v>0</v>
      </c>
      <c r="BF248" s="153">
        <f t="shared" si="55"/>
        <v>0</v>
      </c>
      <c r="BG248" s="153">
        <f t="shared" si="56"/>
        <v>0</v>
      </c>
      <c r="BH248" s="153">
        <f t="shared" si="57"/>
        <v>0</v>
      </c>
      <c r="BI248" s="153">
        <f t="shared" si="58"/>
        <v>0</v>
      </c>
      <c r="BJ248" s="13" t="s">
        <v>95</v>
      </c>
      <c r="BK248" s="153">
        <f t="shared" si="59"/>
        <v>0</v>
      </c>
      <c r="BL248" s="13" t="s">
        <v>178</v>
      </c>
      <c r="BM248" s="152" t="s">
        <v>562</v>
      </c>
    </row>
    <row r="249" spans="2:65" s="1" customFormat="1" ht="24.15" customHeight="1">
      <c r="B249" s="139"/>
      <c r="C249" s="140" t="s">
        <v>563</v>
      </c>
      <c r="D249" s="140" t="s">
        <v>150</v>
      </c>
      <c r="E249" s="141" t="s">
        <v>1080</v>
      </c>
      <c r="F249" s="142" t="s">
        <v>1081</v>
      </c>
      <c r="G249" s="143" t="s">
        <v>153</v>
      </c>
      <c r="H249" s="144">
        <v>213.21</v>
      </c>
      <c r="I249" s="145"/>
      <c r="J249" s="146">
        <f t="shared" si="50"/>
        <v>0</v>
      </c>
      <c r="K249" s="147"/>
      <c r="L249" s="28"/>
      <c r="M249" s="148" t="s">
        <v>1</v>
      </c>
      <c r="N249" s="149" t="s">
        <v>39</v>
      </c>
      <c r="P249" s="150">
        <f t="shared" si="51"/>
        <v>0</v>
      </c>
      <c r="Q249" s="150">
        <v>0</v>
      </c>
      <c r="R249" s="150">
        <f t="shared" si="52"/>
        <v>0</v>
      </c>
      <c r="S249" s="150">
        <v>0</v>
      </c>
      <c r="T249" s="151">
        <f t="shared" si="53"/>
        <v>0</v>
      </c>
      <c r="AR249" s="152" t="s">
        <v>178</v>
      </c>
      <c r="AT249" s="152" t="s">
        <v>150</v>
      </c>
      <c r="AU249" s="152" t="s">
        <v>95</v>
      </c>
      <c r="AY249" s="13" t="s">
        <v>148</v>
      </c>
      <c r="BE249" s="153">
        <f t="shared" si="54"/>
        <v>0</v>
      </c>
      <c r="BF249" s="153">
        <f t="shared" si="55"/>
        <v>0</v>
      </c>
      <c r="BG249" s="153">
        <f t="shared" si="56"/>
        <v>0</v>
      </c>
      <c r="BH249" s="153">
        <f t="shared" si="57"/>
        <v>0</v>
      </c>
      <c r="BI249" s="153">
        <f t="shared" si="58"/>
        <v>0</v>
      </c>
      <c r="BJ249" s="13" t="s">
        <v>95</v>
      </c>
      <c r="BK249" s="153">
        <f t="shared" si="59"/>
        <v>0</v>
      </c>
      <c r="BL249" s="13" t="s">
        <v>178</v>
      </c>
      <c r="BM249" s="152" t="s">
        <v>566</v>
      </c>
    </row>
    <row r="250" spans="2:65" s="1" customFormat="1" ht="24.15" customHeight="1">
      <c r="B250" s="139"/>
      <c r="C250" s="140" t="s">
        <v>346</v>
      </c>
      <c r="D250" s="140" t="s">
        <v>150</v>
      </c>
      <c r="E250" s="141" t="s">
        <v>1082</v>
      </c>
      <c r="F250" s="142" t="s">
        <v>1083</v>
      </c>
      <c r="G250" s="143" t="s">
        <v>153</v>
      </c>
      <c r="H250" s="144">
        <v>213.21</v>
      </c>
      <c r="I250" s="145"/>
      <c r="J250" s="146">
        <f t="shared" si="50"/>
        <v>0</v>
      </c>
      <c r="K250" s="147"/>
      <c r="L250" s="28"/>
      <c r="M250" s="148" t="s">
        <v>1</v>
      </c>
      <c r="N250" s="149" t="s">
        <v>39</v>
      </c>
      <c r="P250" s="150">
        <f t="shared" si="51"/>
        <v>0</v>
      </c>
      <c r="Q250" s="150">
        <v>0</v>
      </c>
      <c r="R250" s="150">
        <f t="shared" si="52"/>
        <v>0</v>
      </c>
      <c r="S250" s="150">
        <v>0</v>
      </c>
      <c r="T250" s="151">
        <f t="shared" si="53"/>
        <v>0</v>
      </c>
      <c r="AR250" s="152" t="s">
        <v>178</v>
      </c>
      <c r="AT250" s="152" t="s">
        <v>150</v>
      </c>
      <c r="AU250" s="152" t="s">
        <v>95</v>
      </c>
      <c r="AY250" s="13" t="s">
        <v>148</v>
      </c>
      <c r="BE250" s="153">
        <f t="shared" si="54"/>
        <v>0</v>
      </c>
      <c r="BF250" s="153">
        <f t="shared" si="55"/>
        <v>0</v>
      </c>
      <c r="BG250" s="153">
        <f t="shared" si="56"/>
        <v>0</v>
      </c>
      <c r="BH250" s="153">
        <f t="shared" si="57"/>
        <v>0</v>
      </c>
      <c r="BI250" s="153">
        <f t="shared" si="58"/>
        <v>0</v>
      </c>
      <c r="BJ250" s="13" t="s">
        <v>95</v>
      </c>
      <c r="BK250" s="153">
        <f t="shared" si="59"/>
        <v>0</v>
      </c>
      <c r="BL250" s="13" t="s">
        <v>178</v>
      </c>
      <c r="BM250" s="152" t="s">
        <v>569</v>
      </c>
    </row>
    <row r="251" spans="2:65" s="1" customFormat="1" ht="24.15" customHeight="1">
      <c r="B251" s="139"/>
      <c r="C251" s="140" t="s">
        <v>570</v>
      </c>
      <c r="D251" s="140" t="s">
        <v>150</v>
      </c>
      <c r="E251" s="141" t="s">
        <v>1084</v>
      </c>
      <c r="F251" s="142" t="s">
        <v>1085</v>
      </c>
      <c r="G251" s="143" t="s">
        <v>185</v>
      </c>
      <c r="H251" s="144">
        <v>1.9630000000000001</v>
      </c>
      <c r="I251" s="145"/>
      <c r="J251" s="146">
        <f t="shared" si="50"/>
        <v>0</v>
      </c>
      <c r="K251" s="147"/>
      <c r="L251" s="28"/>
      <c r="M251" s="148" t="s">
        <v>1</v>
      </c>
      <c r="N251" s="149" t="s">
        <v>39</v>
      </c>
      <c r="P251" s="150">
        <f t="shared" si="51"/>
        <v>0</v>
      </c>
      <c r="Q251" s="150">
        <v>0</v>
      </c>
      <c r="R251" s="150">
        <f t="shared" si="52"/>
        <v>0</v>
      </c>
      <c r="S251" s="150">
        <v>0</v>
      </c>
      <c r="T251" s="151">
        <f t="shared" si="53"/>
        <v>0</v>
      </c>
      <c r="AR251" s="152" t="s">
        <v>178</v>
      </c>
      <c r="AT251" s="152" t="s">
        <v>150</v>
      </c>
      <c r="AU251" s="152" t="s">
        <v>95</v>
      </c>
      <c r="AY251" s="13" t="s">
        <v>148</v>
      </c>
      <c r="BE251" s="153">
        <f t="shared" si="54"/>
        <v>0</v>
      </c>
      <c r="BF251" s="153">
        <f t="shared" si="55"/>
        <v>0</v>
      </c>
      <c r="BG251" s="153">
        <f t="shared" si="56"/>
        <v>0</v>
      </c>
      <c r="BH251" s="153">
        <f t="shared" si="57"/>
        <v>0</v>
      </c>
      <c r="BI251" s="153">
        <f t="shared" si="58"/>
        <v>0</v>
      </c>
      <c r="BJ251" s="13" t="s">
        <v>95</v>
      </c>
      <c r="BK251" s="153">
        <f t="shared" si="59"/>
        <v>0</v>
      </c>
      <c r="BL251" s="13" t="s">
        <v>178</v>
      </c>
      <c r="BM251" s="152" t="s">
        <v>573</v>
      </c>
    </row>
    <row r="252" spans="2:65" s="11" customFormat="1" ht="22.8" customHeight="1">
      <c r="B252" s="127"/>
      <c r="D252" s="128" t="s">
        <v>72</v>
      </c>
      <c r="E252" s="137" t="s">
        <v>1086</v>
      </c>
      <c r="F252" s="137" t="s">
        <v>1087</v>
      </c>
      <c r="I252" s="130"/>
      <c r="J252" s="138">
        <f>BK252</f>
        <v>0</v>
      </c>
      <c r="L252" s="127"/>
      <c r="M252" s="132"/>
      <c r="P252" s="133">
        <f>SUM(P253:P257)</f>
        <v>0</v>
      </c>
      <c r="R252" s="133">
        <f>SUM(R253:R257)</f>
        <v>0</v>
      </c>
      <c r="T252" s="134">
        <f>SUM(T253:T257)</f>
        <v>0</v>
      </c>
      <c r="AR252" s="128" t="s">
        <v>95</v>
      </c>
      <c r="AT252" s="135" t="s">
        <v>72</v>
      </c>
      <c r="AU252" s="135" t="s">
        <v>81</v>
      </c>
      <c r="AY252" s="128" t="s">
        <v>148</v>
      </c>
      <c r="BK252" s="136">
        <f>SUM(BK253:BK257)</f>
        <v>0</v>
      </c>
    </row>
    <row r="253" spans="2:65" s="1" customFormat="1" ht="24.15" customHeight="1">
      <c r="B253" s="139"/>
      <c r="C253" s="140" t="s">
        <v>350</v>
      </c>
      <c r="D253" s="140" t="s">
        <v>150</v>
      </c>
      <c r="E253" s="141" t="s">
        <v>1088</v>
      </c>
      <c r="F253" s="142" t="s">
        <v>1089</v>
      </c>
      <c r="G253" s="143" t="s">
        <v>153</v>
      </c>
      <c r="H253" s="144">
        <v>36.39</v>
      </c>
      <c r="I253" s="145"/>
      <c r="J253" s="146">
        <f>ROUND(I253*H253,2)</f>
        <v>0</v>
      </c>
      <c r="K253" s="147"/>
      <c r="L253" s="28"/>
      <c r="M253" s="148" t="s">
        <v>1</v>
      </c>
      <c r="N253" s="149" t="s">
        <v>39</v>
      </c>
      <c r="P253" s="150">
        <f>O253*H253</f>
        <v>0</v>
      </c>
      <c r="Q253" s="150">
        <v>0</v>
      </c>
      <c r="R253" s="150">
        <f>Q253*H253</f>
        <v>0</v>
      </c>
      <c r="S253" s="150">
        <v>0</v>
      </c>
      <c r="T253" s="151">
        <f>S253*H253</f>
        <v>0</v>
      </c>
      <c r="AR253" s="152" t="s">
        <v>178</v>
      </c>
      <c r="AT253" s="152" t="s">
        <v>150</v>
      </c>
      <c r="AU253" s="152" t="s">
        <v>95</v>
      </c>
      <c r="AY253" s="13" t="s">
        <v>148</v>
      </c>
      <c r="BE253" s="153">
        <f>IF(N253="základná",J253,0)</f>
        <v>0</v>
      </c>
      <c r="BF253" s="153">
        <f>IF(N253="znížená",J253,0)</f>
        <v>0</v>
      </c>
      <c r="BG253" s="153">
        <f>IF(N253="zákl. prenesená",J253,0)</f>
        <v>0</v>
      </c>
      <c r="BH253" s="153">
        <f>IF(N253="zníž. prenesená",J253,0)</f>
        <v>0</v>
      </c>
      <c r="BI253" s="153">
        <f>IF(N253="nulová",J253,0)</f>
        <v>0</v>
      </c>
      <c r="BJ253" s="13" t="s">
        <v>95</v>
      </c>
      <c r="BK253" s="153">
        <f>ROUND(I253*H253,2)</f>
        <v>0</v>
      </c>
      <c r="BL253" s="13" t="s">
        <v>178</v>
      </c>
      <c r="BM253" s="152" t="s">
        <v>580</v>
      </c>
    </row>
    <row r="254" spans="2:65" s="1" customFormat="1" ht="16.5" customHeight="1">
      <c r="B254" s="139"/>
      <c r="C254" s="154" t="s">
        <v>583</v>
      </c>
      <c r="D254" s="154" t="s">
        <v>191</v>
      </c>
      <c r="E254" s="155" t="s">
        <v>1090</v>
      </c>
      <c r="F254" s="156" t="s">
        <v>1091</v>
      </c>
      <c r="G254" s="157" t="s">
        <v>153</v>
      </c>
      <c r="H254" s="158">
        <v>37.845999999999997</v>
      </c>
      <c r="I254" s="159"/>
      <c r="J254" s="160">
        <f>ROUND(I254*H254,2)</f>
        <v>0</v>
      </c>
      <c r="K254" s="161"/>
      <c r="L254" s="162"/>
      <c r="M254" s="163" t="s">
        <v>1</v>
      </c>
      <c r="N254" s="164" t="s">
        <v>39</v>
      </c>
      <c r="P254" s="150">
        <f>O254*H254</f>
        <v>0</v>
      </c>
      <c r="Q254" s="150">
        <v>0</v>
      </c>
      <c r="R254" s="150">
        <f>Q254*H254</f>
        <v>0</v>
      </c>
      <c r="S254" s="150">
        <v>0</v>
      </c>
      <c r="T254" s="151">
        <f>S254*H254</f>
        <v>0</v>
      </c>
      <c r="AR254" s="152" t="s">
        <v>211</v>
      </c>
      <c r="AT254" s="152" t="s">
        <v>191</v>
      </c>
      <c r="AU254" s="152" t="s">
        <v>95</v>
      </c>
      <c r="AY254" s="13" t="s">
        <v>148</v>
      </c>
      <c r="BE254" s="153">
        <f>IF(N254="základná",J254,0)</f>
        <v>0</v>
      </c>
      <c r="BF254" s="153">
        <f>IF(N254="znížená",J254,0)</f>
        <v>0</v>
      </c>
      <c r="BG254" s="153">
        <f>IF(N254="zákl. prenesená",J254,0)</f>
        <v>0</v>
      </c>
      <c r="BH254" s="153">
        <f>IF(N254="zníž. prenesená",J254,0)</f>
        <v>0</v>
      </c>
      <c r="BI254" s="153">
        <f>IF(N254="nulová",J254,0)</f>
        <v>0</v>
      </c>
      <c r="BJ254" s="13" t="s">
        <v>95</v>
      </c>
      <c r="BK254" s="153">
        <f>ROUND(I254*H254,2)</f>
        <v>0</v>
      </c>
      <c r="BL254" s="13" t="s">
        <v>178</v>
      </c>
      <c r="BM254" s="152" t="s">
        <v>586</v>
      </c>
    </row>
    <row r="255" spans="2:65" s="1" customFormat="1" ht="33" customHeight="1">
      <c r="B255" s="139"/>
      <c r="C255" s="140" t="s">
        <v>353</v>
      </c>
      <c r="D255" s="140" t="s">
        <v>150</v>
      </c>
      <c r="E255" s="141" t="s">
        <v>1092</v>
      </c>
      <c r="F255" s="142" t="s">
        <v>1093</v>
      </c>
      <c r="G255" s="143" t="s">
        <v>153</v>
      </c>
      <c r="H255" s="144">
        <v>12.72</v>
      </c>
      <c r="I255" s="145"/>
      <c r="J255" s="146">
        <f>ROUND(I255*H255,2)</f>
        <v>0</v>
      </c>
      <c r="K255" s="147"/>
      <c r="L255" s="28"/>
      <c r="M255" s="148" t="s">
        <v>1</v>
      </c>
      <c r="N255" s="149" t="s">
        <v>39</v>
      </c>
      <c r="P255" s="150">
        <f>O255*H255</f>
        <v>0</v>
      </c>
      <c r="Q255" s="150">
        <v>0</v>
      </c>
      <c r="R255" s="150">
        <f>Q255*H255</f>
        <v>0</v>
      </c>
      <c r="S255" s="150">
        <v>0</v>
      </c>
      <c r="T255" s="151">
        <f>S255*H255</f>
        <v>0</v>
      </c>
      <c r="AR255" s="152" t="s">
        <v>178</v>
      </c>
      <c r="AT255" s="152" t="s">
        <v>150</v>
      </c>
      <c r="AU255" s="152" t="s">
        <v>95</v>
      </c>
      <c r="AY255" s="13" t="s">
        <v>148</v>
      </c>
      <c r="BE255" s="153">
        <f>IF(N255="základná",J255,0)</f>
        <v>0</v>
      </c>
      <c r="BF255" s="153">
        <f>IF(N255="znížená",J255,0)</f>
        <v>0</v>
      </c>
      <c r="BG255" s="153">
        <f>IF(N255="zákl. prenesená",J255,0)</f>
        <v>0</v>
      </c>
      <c r="BH255" s="153">
        <f>IF(N255="zníž. prenesená",J255,0)</f>
        <v>0</v>
      </c>
      <c r="BI255" s="153">
        <f>IF(N255="nulová",J255,0)</f>
        <v>0</v>
      </c>
      <c r="BJ255" s="13" t="s">
        <v>95</v>
      </c>
      <c r="BK255" s="153">
        <f>ROUND(I255*H255,2)</f>
        <v>0</v>
      </c>
      <c r="BL255" s="13" t="s">
        <v>178</v>
      </c>
      <c r="BM255" s="152" t="s">
        <v>589</v>
      </c>
    </row>
    <row r="256" spans="2:65" s="1" customFormat="1" ht="16.5" customHeight="1">
      <c r="B256" s="139"/>
      <c r="C256" s="154" t="s">
        <v>590</v>
      </c>
      <c r="D256" s="154" t="s">
        <v>191</v>
      </c>
      <c r="E256" s="155" t="s">
        <v>1094</v>
      </c>
      <c r="F256" s="156" t="s">
        <v>1095</v>
      </c>
      <c r="G256" s="157" t="s">
        <v>153</v>
      </c>
      <c r="H256" s="158">
        <v>13.228999999999999</v>
      </c>
      <c r="I256" s="159"/>
      <c r="J256" s="160">
        <f>ROUND(I256*H256,2)</f>
        <v>0</v>
      </c>
      <c r="K256" s="161"/>
      <c r="L256" s="162"/>
      <c r="M256" s="163" t="s">
        <v>1</v>
      </c>
      <c r="N256" s="164" t="s">
        <v>39</v>
      </c>
      <c r="P256" s="150">
        <f>O256*H256</f>
        <v>0</v>
      </c>
      <c r="Q256" s="150">
        <v>0</v>
      </c>
      <c r="R256" s="150">
        <f>Q256*H256</f>
        <v>0</v>
      </c>
      <c r="S256" s="150">
        <v>0</v>
      </c>
      <c r="T256" s="151">
        <f>S256*H256</f>
        <v>0</v>
      </c>
      <c r="AR256" s="152" t="s">
        <v>211</v>
      </c>
      <c r="AT256" s="152" t="s">
        <v>191</v>
      </c>
      <c r="AU256" s="152" t="s">
        <v>95</v>
      </c>
      <c r="AY256" s="13" t="s">
        <v>148</v>
      </c>
      <c r="BE256" s="153">
        <f>IF(N256="základná",J256,0)</f>
        <v>0</v>
      </c>
      <c r="BF256" s="153">
        <f>IF(N256="znížená",J256,0)</f>
        <v>0</v>
      </c>
      <c r="BG256" s="153">
        <f>IF(N256="zákl. prenesená",J256,0)</f>
        <v>0</v>
      </c>
      <c r="BH256" s="153">
        <f>IF(N256="zníž. prenesená",J256,0)</f>
        <v>0</v>
      </c>
      <c r="BI256" s="153">
        <f>IF(N256="nulová",J256,0)</f>
        <v>0</v>
      </c>
      <c r="BJ256" s="13" t="s">
        <v>95</v>
      </c>
      <c r="BK256" s="153">
        <f>ROUND(I256*H256,2)</f>
        <v>0</v>
      </c>
      <c r="BL256" s="13" t="s">
        <v>178</v>
      </c>
      <c r="BM256" s="152" t="s">
        <v>593</v>
      </c>
    </row>
    <row r="257" spans="2:65" s="1" customFormat="1" ht="24.15" customHeight="1">
      <c r="B257" s="139"/>
      <c r="C257" s="140" t="s">
        <v>357</v>
      </c>
      <c r="D257" s="140" t="s">
        <v>150</v>
      </c>
      <c r="E257" s="141" t="s">
        <v>1096</v>
      </c>
      <c r="F257" s="142" t="s">
        <v>1097</v>
      </c>
      <c r="G257" s="143" t="s">
        <v>185</v>
      </c>
      <c r="H257" s="144">
        <v>0.747</v>
      </c>
      <c r="I257" s="145"/>
      <c r="J257" s="146">
        <f>ROUND(I257*H257,2)</f>
        <v>0</v>
      </c>
      <c r="K257" s="147"/>
      <c r="L257" s="28"/>
      <c r="M257" s="148" t="s">
        <v>1</v>
      </c>
      <c r="N257" s="149" t="s">
        <v>39</v>
      </c>
      <c r="P257" s="150">
        <f>O257*H257</f>
        <v>0</v>
      </c>
      <c r="Q257" s="150">
        <v>0</v>
      </c>
      <c r="R257" s="150">
        <f>Q257*H257</f>
        <v>0</v>
      </c>
      <c r="S257" s="150">
        <v>0</v>
      </c>
      <c r="T257" s="151">
        <f>S257*H257</f>
        <v>0</v>
      </c>
      <c r="AR257" s="152" t="s">
        <v>178</v>
      </c>
      <c r="AT257" s="152" t="s">
        <v>150</v>
      </c>
      <c r="AU257" s="152" t="s">
        <v>95</v>
      </c>
      <c r="AY257" s="13" t="s">
        <v>148</v>
      </c>
      <c r="BE257" s="153">
        <f>IF(N257="základná",J257,0)</f>
        <v>0</v>
      </c>
      <c r="BF257" s="153">
        <f>IF(N257="znížená",J257,0)</f>
        <v>0</v>
      </c>
      <c r="BG257" s="153">
        <f>IF(N257="zákl. prenesená",J257,0)</f>
        <v>0</v>
      </c>
      <c r="BH257" s="153">
        <f>IF(N257="zníž. prenesená",J257,0)</f>
        <v>0</v>
      </c>
      <c r="BI257" s="153">
        <f>IF(N257="nulová",J257,0)</f>
        <v>0</v>
      </c>
      <c r="BJ257" s="13" t="s">
        <v>95</v>
      </c>
      <c r="BK257" s="153">
        <f>ROUND(I257*H257,2)</f>
        <v>0</v>
      </c>
      <c r="BL257" s="13" t="s">
        <v>178</v>
      </c>
      <c r="BM257" s="152" t="s">
        <v>596</v>
      </c>
    </row>
    <row r="258" spans="2:65" s="11" customFormat="1" ht="22.8" customHeight="1">
      <c r="B258" s="127"/>
      <c r="D258" s="128" t="s">
        <v>72</v>
      </c>
      <c r="E258" s="137" t="s">
        <v>677</v>
      </c>
      <c r="F258" s="137" t="s">
        <v>678</v>
      </c>
      <c r="I258" s="130"/>
      <c r="J258" s="138">
        <f>BK258</f>
        <v>0</v>
      </c>
      <c r="L258" s="127"/>
      <c r="M258" s="132"/>
      <c r="P258" s="133">
        <f>SUM(P259:P266)</f>
        <v>0</v>
      </c>
      <c r="R258" s="133">
        <f>SUM(R259:R266)</f>
        <v>0</v>
      </c>
      <c r="T258" s="134">
        <f>SUM(T259:T266)</f>
        <v>0</v>
      </c>
      <c r="AR258" s="128" t="s">
        <v>95</v>
      </c>
      <c r="AT258" s="135" t="s">
        <v>72</v>
      </c>
      <c r="AU258" s="135" t="s">
        <v>81</v>
      </c>
      <c r="AY258" s="128" t="s">
        <v>148</v>
      </c>
      <c r="BK258" s="136">
        <f>SUM(BK259:BK266)</f>
        <v>0</v>
      </c>
    </row>
    <row r="259" spans="2:65" s="1" customFormat="1" ht="24.15" customHeight="1">
      <c r="B259" s="139"/>
      <c r="C259" s="140" t="s">
        <v>597</v>
      </c>
      <c r="D259" s="140" t="s">
        <v>150</v>
      </c>
      <c r="E259" s="141" t="s">
        <v>1098</v>
      </c>
      <c r="F259" s="142" t="s">
        <v>1099</v>
      </c>
      <c r="G259" s="143" t="s">
        <v>153</v>
      </c>
      <c r="H259" s="144">
        <v>430.60300000000001</v>
      </c>
      <c r="I259" s="145"/>
      <c r="J259" s="146">
        <f t="shared" ref="J259:J266" si="60">ROUND(I259*H259,2)</f>
        <v>0</v>
      </c>
      <c r="K259" s="147"/>
      <c r="L259" s="28"/>
      <c r="M259" s="148" t="s">
        <v>1</v>
      </c>
      <c r="N259" s="149" t="s">
        <v>39</v>
      </c>
      <c r="P259" s="150">
        <f t="shared" ref="P259:P266" si="61">O259*H259</f>
        <v>0</v>
      </c>
      <c r="Q259" s="150">
        <v>0</v>
      </c>
      <c r="R259" s="150">
        <f t="shared" ref="R259:R266" si="62">Q259*H259</f>
        <v>0</v>
      </c>
      <c r="S259" s="150">
        <v>0</v>
      </c>
      <c r="T259" s="151">
        <f t="shared" ref="T259:T266" si="63">S259*H259</f>
        <v>0</v>
      </c>
      <c r="AR259" s="152" t="s">
        <v>178</v>
      </c>
      <c r="AT259" s="152" t="s">
        <v>150</v>
      </c>
      <c r="AU259" s="152" t="s">
        <v>95</v>
      </c>
      <c r="AY259" s="13" t="s">
        <v>148</v>
      </c>
      <c r="BE259" s="153">
        <f t="shared" ref="BE259:BE266" si="64">IF(N259="základná",J259,0)</f>
        <v>0</v>
      </c>
      <c r="BF259" s="153">
        <f t="shared" ref="BF259:BF266" si="65">IF(N259="znížená",J259,0)</f>
        <v>0</v>
      </c>
      <c r="BG259" s="153">
        <f t="shared" ref="BG259:BG266" si="66">IF(N259="zákl. prenesená",J259,0)</f>
        <v>0</v>
      </c>
      <c r="BH259" s="153">
        <f t="shared" ref="BH259:BH266" si="67">IF(N259="zníž. prenesená",J259,0)</f>
        <v>0</v>
      </c>
      <c r="BI259" s="153">
        <f t="shared" ref="BI259:BI266" si="68">IF(N259="nulová",J259,0)</f>
        <v>0</v>
      </c>
      <c r="BJ259" s="13" t="s">
        <v>95</v>
      </c>
      <c r="BK259" s="153">
        <f t="shared" ref="BK259:BK266" si="69">ROUND(I259*H259,2)</f>
        <v>0</v>
      </c>
      <c r="BL259" s="13" t="s">
        <v>178</v>
      </c>
      <c r="BM259" s="152" t="s">
        <v>600</v>
      </c>
    </row>
    <row r="260" spans="2:65" s="1" customFormat="1" ht="24.15" customHeight="1">
      <c r="B260" s="139"/>
      <c r="C260" s="140" t="s">
        <v>361</v>
      </c>
      <c r="D260" s="140" t="s">
        <v>150</v>
      </c>
      <c r="E260" s="141" t="s">
        <v>1100</v>
      </c>
      <c r="F260" s="142" t="s">
        <v>1101</v>
      </c>
      <c r="G260" s="143" t="s">
        <v>153</v>
      </c>
      <c r="H260" s="144">
        <v>213</v>
      </c>
      <c r="I260" s="145"/>
      <c r="J260" s="146">
        <f t="shared" si="60"/>
        <v>0</v>
      </c>
      <c r="K260" s="147"/>
      <c r="L260" s="28"/>
      <c r="M260" s="148" t="s">
        <v>1</v>
      </c>
      <c r="N260" s="149" t="s">
        <v>39</v>
      </c>
      <c r="P260" s="150">
        <f t="shared" si="61"/>
        <v>0</v>
      </c>
      <c r="Q260" s="150">
        <v>0</v>
      </c>
      <c r="R260" s="150">
        <f t="shared" si="62"/>
        <v>0</v>
      </c>
      <c r="S260" s="150">
        <v>0</v>
      </c>
      <c r="T260" s="151">
        <f t="shared" si="63"/>
        <v>0</v>
      </c>
      <c r="AR260" s="152" t="s">
        <v>178</v>
      </c>
      <c r="AT260" s="152" t="s">
        <v>150</v>
      </c>
      <c r="AU260" s="152" t="s">
        <v>95</v>
      </c>
      <c r="AY260" s="13" t="s">
        <v>148</v>
      </c>
      <c r="BE260" s="153">
        <f t="shared" si="64"/>
        <v>0</v>
      </c>
      <c r="BF260" s="153">
        <f t="shared" si="65"/>
        <v>0</v>
      </c>
      <c r="BG260" s="153">
        <f t="shared" si="66"/>
        <v>0</v>
      </c>
      <c r="BH260" s="153">
        <f t="shared" si="67"/>
        <v>0</v>
      </c>
      <c r="BI260" s="153">
        <f t="shared" si="68"/>
        <v>0</v>
      </c>
      <c r="BJ260" s="13" t="s">
        <v>95</v>
      </c>
      <c r="BK260" s="153">
        <f t="shared" si="69"/>
        <v>0</v>
      </c>
      <c r="BL260" s="13" t="s">
        <v>178</v>
      </c>
      <c r="BM260" s="152" t="s">
        <v>603</v>
      </c>
    </row>
    <row r="261" spans="2:65" s="1" customFormat="1" ht="24.15" customHeight="1">
      <c r="B261" s="139"/>
      <c r="C261" s="140" t="s">
        <v>604</v>
      </c>
      <c r="D261" s="140" t="s">
        <v>150</v>
      </c>
      <c r="E261" s="141" t="s">
        <v>1102</v>
      </c>
      <c r="F261" s="142" t="s">
        <v>1103</v>
      </c>
      <c r="G261" s="143" t="s">
        <v>153</v>
      </c>
      <c r="H261" s="144">
        <v>430.60300000000001</v>
      </c>
      <c r="I261" s="145"/>
      <c r="J261" s="146">
        <f t="shared" si="60"/>
        <v>0</v>
      </c>
      <c r="K261" s="147"/>
      <c r="L261" s="28"/>
      <c r="M261" s="148" t="s">
        <v>1</v>
      </c>
      <c r="N261" s="149" t="s">
        <v>39</v>
      </c>
      <c r="P261" s="150">
        <f t="shared" si="61"/>
        <v>0</v>
      </c>
      <c r="Q261" s="150">
        <v>0</v>
      </c>
      <c r="R261" s="150">
        <f t="shared" si="62"/>
        <v>0</v>
      </c>
      <c r="S261" s="150">
        <v>0</v>
      </c>
      <c r="T261" s="151">
        <f t="shared" si="63"/>
        <v>0</v>
      </c>
      <c r="AR261" s="152" t="s">
        <v>178</v>
      </c>
      <c r="AT261" s="152" t="s">
        <v>150</v>
      </c>
      <c r="AU261" s="152" t="s">
        <v>95</v>
      </c>
      <c r="AY261" s="13" t="s">
        <v>148</v>
      </c>
      <c r="BE261" s="153">
        <f t="shared" si="64"/>
        <v>0</v>
      </c>
      <c r="BF261" s="153">
        <f t="shared" si="65"/>
        <v>0</v>
      </c>
      <c r="BG261" s="153">
        <f t="shared" si="66"/>
        <v>0</v>
      </c>
      <c r="BH261" s="153">
        <f t="shared" si="67"/>
        <v>0</v>
      </c>
      <c r="BI261" s="153">
        <f t="shared" si="68"/>
        <v>0</v>
      </c>
      <c r="BJ261" s="13" t="s">
        <v>95</v>
      </c>
      <c r="BK261" s="153">
        <f t="shared" si="69"/>
        <v>0</v>
      </c>
      <c r="BL261" s="13" t="s">
        <v>178</v>
      </c>
      <c r="BM261" s="152" t="s">
        <v>607</v>
      </c>
    </row>
    <row r="262" spans="2:65" s="1" customFormat="1" ht="24.15" customHeight="1">
      <c r="B262" s="139"/>
      <c r="C262" s="140" t="s">
        <v>365</v>
      </c>
      <c r="D262" s="140" t="s">
        <v>150</v>
      </c>
      <c r="E262" s="141" t="s">
        <v>1104</v>
      </c>
      <c r="F262" s="142" t="s">
        <v>1105</v>
      </c>
      <c r="G262" s="143" t="s">
        <v>153</v>
      </c>
      <c r="H262" s="144">
        <v>98.4</v>
      </c>
      <c r="I262" s="145"/>
      <c r="J262" s="146">
        <f t="shared" si="60"/>
        <v>0</v>
      </c>
      <c r="K262" s="147"/>
      <c r="L262" s="28"/>
      <c r="M262" s="148" t="s">
        <v>1</v>
      </c>
      <c r="N262" s="149" t="s">
        <v>39</v>
      </c>
      <c r="P262" s="150">
        <f t="shared" si="61"/>
        <v>0</v>
      </c>
      <c r="Q262" s="150">
        <v>0</v>
      </c>
      <c r="R262" s="150">
        <f t="shared" si="62"/>
        <v>0</v>
      </c>
      <c r="S262" s="150">
        <v>0</v>
      </c>
      <c r="T262" s="151">
        <f t="shared" si="63"/>
        <v>0</v>
      </c>
      <c r="AR262" s="152" t="s">
        <v>178</v>
      </c>
      <c r="AT262" s="152" t="s">
        <v>150</v>
      </c>
      <c r="AU262" s="152" t="s">
        <v>95</v>
      </c>
      <c r="AY262" s="13" t="s">
        <v>148</v>
      </c>
      <c r="BE262" s="153">
        <f t="shared" si="64"/>
        <v>0</v>
      </c>
      <c r="BF262" s="153">
        <f t="shared" si="65"/>
        <v>0</v>
      </c>
      <c r="BG262" s="153">
        <f t="shared" si="66"/>
        <v>0</v>
      </c>
      <c r="BH262" s="153">
        <f t="shared" si="67"/>
        <v>0</v>
      </c>
      <c r="BI262" s="153">
        <f t="shared" si="68"/>
        <v>0</v>
      </c>
      <c r="BJ262" s="13" t="s">
        <v>95</v>
      </c>
      <c r="BK262" s="153">
        <f t="shared" si="69"/>
        <v>0</v>
      </c>
      <c r="BL262" s="13" t="s">
        <v>178</v>
      </c>
      <c r="BM262" s="152" t="s">
        <v>610</v>
      </c>
    </row>
    <row r="263" spans="2:65" s="1" customFormat="1" ht="24.15" customHeight="1">
      <c r="B263" s="139"/>
      <c r="C263" s="140" t="s">
        <v>611</v>
      </c>
      <c r="D263" s="140" t="s">
        <v>150</v>
      </c>
      <c r="E263" s="141" t="s">
        <v>1106</v>
      </c>
      <c r="F263" s="142" t="s">
        <v>1107</v>
      </c>
      <c r="G263" s="143" t="s">
        <v>153</v>
      </c>
      <c r="H263" s="144">
        <v>430.52300000000002</v>
      </c>
      <c r="I263" s="145"/>
      <c r="J263" s="146">
        <f t="shared" si="60"/>
        <v>0</v>
      </c>
      <c r="K263" s="147"/>
      <c r="L263" s="28"/>
      <c r="M263" s="148" t="s">
        <v>1</v>
      </c>
      <c r="N263" s="149" t="s">
        <v>39</v>
      </c>
      <c r="P263" s="150">
        <f t="shared" si="61"/>
        <v>0</v>
      </c>
      <c r="Q263" s="150">
        <v>0</v>
      </c>
      <c r="R263" s="150">
        <f t="shared" si="62"/>
        <v>0</v>
      </c>
      <c r="S263" s="150">
        <v>0</v>
      </c>
      <c r="T263" s="151">
        <f t="shared" si="63"/>
        <v>0</v>
      </c>
      <c r="AR263" s="152" t="s">
        <v>178</v>
      </c>
      <c r="AT263" s="152" t="s">
        <v>150</v>
      </c>
      <c r="AU263" s="152" t="s">
        <v>95</v>
      </c>
      <c r="AY263" s="13" t="s">
        <v>148</v>
      </c>
      <c r="BE263" s="153">
        <f t="shared" si="64"/>
        <v>0</v>
      </c>
      <c r="BF263" s="153">
        <f t="shared" si="65"/>
        <v>0</v>
      </c>
      <c r="BG263" s="153">
        <f t="shared" si="66"/>
        <v>0</v>
      </c>
      <c r="BH263" s="153">
        <f t="shared" si="67"/>
        <v>0</v>
      </c>
      <c r="BI263" s="153">
        <f t="shared" si="68"/>
        <v>0</v>
      </c>
      <c r="BJ263" s="13" t="s">
        <v>95</v>
      </c>
      <c r="BK263" s="153">
        <f t="shared" si="69"/>
        <v>0</v>
      </c>
      <c r="BL263" s="13" t="s">
        <v>178</v>
      </c>
      <c r="BM263" s="152" t="s">
        <v>614</v>
      </c>
    </row>
    <row r="264" spans="2:65" s="1" customFormat="1" ht="24.15" customHeight="1">
      <c r="B264" s="139"/>
      <c r="C264" s="140" t="s">
        <v>368</v>
      </c>
      <c r="D264" s="140" t="s">
        <v>150</v>
      </c>
      <c r="E264" s="141" t="s">
        <v>1108</v>
      </c>
      <c r="F264" s="142" t="s">
        <v>1109</v>
      </c>
      <c r="G264" s="143" t="s">
        <v>153</v>
      </c>
      <c r="H264" s="144">
        <v>98.4</v>
      </c>
      <c r="I264" s="145"/>
      <c r="J264" s="146">
        <f t="shared" si="60"/>
        <v>0</v>
      </c>
      <c r="K264" s="147"/>
      <c r="L264" s="28"/>
      <c r="M264" s="148" t="s">
        <v>1</v>
      </c>
      <c r="N264" s="149" t="s">
        <v>39</v>
      </c>
      <c r="P264" s="150">
        <f t="shared" si="61"/>
        <v>0</v>
      </c>
      <c r="Q264" s="150">
        <v>0</v>
      </c>
      <c r="R264" s="150">
        <f t="shared" si="62"/>
        <v>0</v>
      </c>
      <c r="S264" s="150">
        <v>0</v>
      </c>
      <c r="T264" s="151">
        <f t="shared" si="63"/>
        <v>0</v>
      </c>
      <c r="AR264" s="152" t="s">
        <v>178</v>
      </c>
      <c r="AT264" s="152" t="s">
        <v>150</v>
      </c>
      <c r="AU264" s="152" t="s">
        <v>95</v>
      </c>
      <c r="AY264" s="13" t="s">
        <v>148</v>
      </c>
      <c r="BE264" s="153">
        <f t="shared" si="64"/>
        <v>0</v>
      </c>
      <c r="BF264" s="153">
        <f t="shared" si="65"/>
        <v>0</v>
      </c>
      <c r="BG264" s="153">
        <f t="shared" si="66"/>
        <v>0</v>
      </c>
      <c r="BH264" s="153">
        <f t="shared" si="67"/>
        <v>0</v>
      </c>
      <c r="BI264" s="153">
        <f t="shared" si="68"/>
        <v>0</v>
      </c>
      <c r="BJ264" s="13" t="s">
        <v>95</v>
      </c>
      <c r="BK264" s="153">
        <f t="shared" si="69"/>
        <v>0</v>
      </c>
      <c r="BL264" s="13" t="s">
        <v>178</v>
      </c>
      <c r="BM264" s="152" t="s">
        <v>619</v>
      </c>
    </row>
    <row r="265" spans="2:65" s="1" customFormat="1" ht="37.799999999999997" customHeight="1">
      <c r="B265" s="139"/>
      <c r="C265" s="140" t="s">
        <v>620</v>
      </c>
      <c r="D265" s="140" t="s">
        <v>150</v>
      </c>
      <c r="E265" s="141" t="s">
        <v>1110</v>
      </c>
      <c r="F265" s="142" t="s">
        <v>1111</v>
      </c>
      <c r="G265" s="143" t="s">
        <v>153</v>
      </c>
      <c r="H265" s="144">
        <v>430.60300000000001</v>
      </c>
      <c r="I265" s="145"/>
      <c r="J265" s="146">
        <f t="shared" si="60"/>
        <v>0</v>
      </c>
      <c r="K265" s="147"/>
      <c r="L265" s="28"/>
      <c r="M265" s="148" t="s">
        <v>1</v>
      </c>
      <c r="N265" s="149" t="s">
        <v>39</v>
      </c>
      <c r="P265" s="150">
        <f t="shared" si="61"/>
        <v>0</v>
      </c>
      <c r="Q265" s="150">
        <v>0</v>
      </c>
      <c r="R265" s="150">
        <f t="shared" si="62"/>
        <v>0</v>
      </c>
      <c r="S265" s="150">
        <v>0</v>
      </c>
      <c r="T265" s="151">
        <f t="shared" si="63"/>
        <v>0</v>
      </c>
      <c r="AR265" s="152" t="s">
        <v>178</v>
      </c>
      <c r="AT265" s="152" t="s">
        <v>150</v>
      </c>
      <c r="AU265" s="152" t="s">
        <v>95</v>
      </c>
      <c r="AY265" s="13" t="s">
        <v>148</v>
      </c>
      <c r="BE265" s="153">
        <f t="shared" si="64"/>
        <v>0</v>
      </c>
      <c r="BF265" s="153">
        <f t="shared" si="65"/>
        <v>0</v>
      </c>
      <c r="BG265" s="153">
        <f t="shared" si="66"/>
        <v>0</v>
      </c>
      <c r="BH265" s="153">
        <f t="shared" si="67"/>
        <v>0</v>
      </c>
      <c r="BI265" s="153">
        <f t="shared" si="68"/>
        <v>0</v>
      </c>
      <c r="BJ265" s="13" t="s">
        <v>95</v>
      </c>
      <c r="BK265" s="153">
        <f t="shared" si="69"/>
        <v>0</v>
      </c>
      <c r="BL265" s="13" t="s">
        <v>178</v>
      </c>
      <c r="BM265" s="152" t="s">
        <v>623</v>
      </c>
    </row>
    <row r="266" spans="2:65" s="1" customFormat="1" ht="37.799999999999997" customHeight="1">
      <c r="B266" s="139"/>
      <c r="C266" s="140" t="s">
        <v>372</v>
      </c>
      <c r="D266" s="140" t="s">
        <v>150</v>
      </c>
      <c r="E266" s="141" t="s">
        <v>1112</v>
      </c>
      <c r="F266" s="142" t="s">
        <v>1113</v>
      </c>
      <c r="G266" s="143" t="s">
        <v>153</v>
      </c>
      <c r="H266" s="144">
        <v>213</v>
      </c>
      <c r="I266" s="145"/>
      <c r="J266" s="146">
        <f t="shared" si="60"/>
        <v>0</v>
      </c>
      <c r="K266" s="147"/>
      <c r="L266" s="28"/>
      <c r="M266" s="148" t="s">
        <v>1</v>
      </c>
      <c r="N266" s="149" t="s">
        <v>39</v>
      </c>
      <c r="P266" s="150">
        <f t="shared" si="61"/>
        <v>0</v>
      </c>
      <c r="Q266" s="150">
        <v>0</v>
      </c>
      <c r="R266" s="150">
        <f t="shared" si="62"/>
        <v>0</v>
      </c>
      <c r="S266" s="150">
        <v>0</v>
      </c>
      <c r="T266" s="151">
        <f t="shared" si="63"/>
        <v>0</v>
      </c>
      <c r="AR266" s="152" t="s">
        <v>178</v>
      </c>
      <c r="AT266" s="152" t="s">
        <v>150</v>
      </c>
      <c r="AU266" s="152" t="s">
        <v>95</v>
      </c>
      <c r="AY266" s="13" t="s">
        <v>148</v>
      </c>
      <c r="BE266" s="153">
        <f t="shared" si="64"/>
        <v>0</v>
      </c>
      <c r="BF266" s="153">
        <f t="shared" si="65"/>
        <v>0</v>
      </c>
      <c r="BG266" s="153">
        <f t="shared" si="66"/>
        <v>0</v>
      </c>
      <c r="BH266" s="153">
        <f t="shared" si="67"/>
        <v>0</v>
      </c>
      <c r="BI266" s="153">
        <f t="shared" si="68"/>
        <v>0</v>
      </c>
      <c r="BJ266" s="13" t="s">
        <v>95</v>
      </c>
      <c r="BK266" s="153">
        <f t="shared" si="69"/>
        <v>0</v>
      </c>
      <c r="BL266" s="13" t="s">
        <v>178</v>
      </c>
      <c r="BM266" s="152" t="s">
        <v>626</v>
      </c>
    </row>
    <row r="267" spans="2:65" s="11" customFormat="1" ht="25.95" customHeight="1">
      <c r="B267" s="127"/>
      <c r="D267" s="128" t="s">
        <v>72</v>
      </c>
      <c r="E267" s="129" t="s">
        <v>191</v>
      </c>
      <c r="F267" s="129" t="s">
        <v>686</v>
      </c>
      <c r="I267" s="130"/>
      <c r="J267" s="131">
        <f>BK267</f>
        <v>0</v>
      </c>
      <c r="L267" s="127"/>
      <c r="M267" s="132"/>
      <c r="P267" s="133">
        <f>P268+P354+P367</f>
        <v>0</v>
      </c>
      <c r="R267" s="133">
        <f>R268+R354+R367</f>
        <v>0</v>
      </c>
      <c r="T267" s="134">
        <f>T268+T354+T367</f>
        <v>0</v>
      </c>
      <c r="AR267" s="128" t="s">
        <v>157</v>
      </c>
      <c r="AT267" s="135" t="s">
        <v>72</v>
      </c>
      <c r="AU267" s="135" t="s">
        <v>73</v>
      </c>
      <c r="AY267" s="128" t="s">
        <v>148</v>
      </c>
      <c r="BK267" s="136">
        <f>BK268+BK354+BK367</f>
        <v>0</v>
      </c>
    </row>
    <row r="268" spans="2:65" s="11" customFormat="1" ht="22.8" customHeight="1">
      <c r="B268" s="127"/>
      <c r="D268" s="128" t="s">
        <v>72</v>
      </c>
      <c r="E268" s="137" t="s">
        <v>687</v>
      </c>
      <c r="F268" s="137" t="s">
        <v>688</v>
      </c>
      <c r="I268" s="130"/>
      <c r="J268" s="138">
        <f>BK268</f>
        <v>0</v>
      </c>
      <c r="L268" s="127"/>
      <c r="M268" s="132"/>
      <c r="P268" s="133">
        <f>SUM(P269:P353)</f>
        <v>0</v>
      </c>
      <c r="R268" s="133">
        <f>SUM(R269:R353)</f>
        <v>0</v>
      </c>
      <c r="T268" s="134">
        <f>SUM(T269:T353)</f>
        <v>0</v>
      </c>
      <c r="AR268" s="128" t="s">
        <v>157</v>
      </c>
      <c r="AT268" s="135" t="s">
        <v>72</v>
      </c>
      <c r="AU268" s="135" t="s">
        <v>81</v>
      </c>
      <c r="AY268" s="128" t="s">
        <v>148</v>
      </c>
      <c r="BK268" s="136">
        <f>SUM(BK269:BK353)</f>
        <v>0</v>
      </c>
    </row>
    <row r="269" spans="2:65" s="1" customFormat="1" ht="24.15" customHeight="1">
      <c r="B269" s="139"/>
      <c r="C269" s="140" t="s">
        <v>627</v>
      </c>
      <c r="D269" s="140" t="s">
        <v>150</v>
      </c>
      <c r="E269" s="141" t="s">
        <v>1114</v>
      </c>
      <c r="F269" s="142" t="s">
        <v>1115</v>
      </c>
      <c r="G269" s="143" t="s">
        <v>199</v>
      </c>
      <c r="H269" s="144">
        <v>110</v>
      </c>
      <c r="I269" s="145"/>
      <c r="J269" s="146">
        <f t="shared" ref="J269:J300" si="70">ROUND(I269*H269,2)</f>
        <v>0</v>
      </c>
      <c r="K269" s="147"/>
      <c r="L269" s="28"/>
      <c r="M269" s="148" t="s">
        <v>1</v>
      </c>
      <c r="N269" s="149" t="s">
        <v>39</v>
      </c>
      <c r="P269" s="150">
        <f t="shared" ref="P269:P300" si="71">O269*H269</f>
        <v>0</v>
      </c>
      <c r="Q269" s="150">
        <v>0</v>
      </c>
      <c r="R269" s="150">
        <f t="shared" ref="R269:R300" si="72">Q269*H269</f>
        <v>0</v>
      </c>
      <c r="S269" s="150">
        <v>0</v>
      </c>
      <c r="T269" s="151">
        <f t="shared" ref="T269:T300" si="73">S269*H269</f>
        <v>0</v>
      </c>
      <c r="AR269" s="152" t="s">
        <v>268</v>
      </c>
      <c r="AT269" s="152" t="s">
        <v>150</v>
      </c>
      <c r="AU269" s="152" t="s">
        <v>95</v>
      </c>
      <c r="AY269" s="13" t="s">
        <v>148</v>
      </c>
      <c r="BE269" s="153">
        <f t="shared" ref="BE269:BE300" si="74">IF(N269="základná",J269,0)</f>
        <v>0</v>
      </c>
      <c r="BF269" s="153">
        <f t="shared" ref="BF269:BF300" si="75">IF(N269="znížená",J269,0)</f>
        <v>0</v>
      </c>
      <c r="BG269" s="153">
        <f t="shared" ref="BG269:BG300" si="76">IF(N269="zákl. prenesená",J269,0)</f>
        <v>0</v>
      </c>
      <c r="BH269" s="153">
        <f t="shared" ref="BH269:BH300" si="77">IF(N269="zníž. prenesená",J269,0)</f>
        <v>0</v>
      </c>
      <c r="BI269" s="153">
        <f t="shared" ref="BI269:BI300" si="78">IF(N269="nulová",J269,0)</f>
        <v>0</v>
      </c>
      <c r="BJ269" s="13" t="s">
        <v>95</v>
      </c>
      <c r="BK269" s="153">
        <f t="shared" ref="BK269:BK300" si="79">ROUND(I269*H269,2)</f>
        <v>0</v>
      </c>
      <c r="BL269" s="13" t="s">
        <v>268</v>
      </c>
      <c r="BM269" s="152" t="s">
        <v>630</v>
      </c>
    </row>
    <row r="270" spans="2:65" s="1" customFormat="1" ht="21.75" customHeight="1">
      <c r="B270" s="139"/>
      <c r="C270" s="154" t="s">
        <v>375</v>
      </c>
      <c r="D270" s="154" t="s">
        <v>191</v>
      </c>
      <c r="E270" s="155" t="s">
        <v>1116</v>
      </c>
      <c r="F270" s="156" t="s">
        <v>1117</v>
      </c>
      <c r="G270" s="157" t="s">
        <v>199</v>
      </c>
      <c r="H270" s="158">
        <v>115.5</v>
      </c>
      <c r="I270" s="159"/>
      <c r="J270" s="160">
        <f t="shared" si="70"/>
        <v>0</v>
      </c>
      <c r="K270" s="161"/>
      <c r="L270" s="162"/>
      <c r="M270" s="163" t="s">
        <v>1</v>
      </c>
      <c r="N270" s="164" t="s">
        <v>39</v>
      </c>
      <c r="P270" s="150">
        <f t="shared" si="71"/>
        <v>0</v>
      </c>
      <c r="Q270" s="150">
        <v>0</v>
      </c>
      <c r="R270" s="150">
        <f t="shared" si="72"/>
        <v>0</v>
      </c>
      <c r="S270" s="150">
        <v>0</v>
      </c>
      <c r="T270" s="151">
        <f t="shared" si="73"/>
        <v>0</v>
      </c>
      <c r="AR270" s="152" t="s">
        <v>651</v>
      </c>
      <c r="AT270" s="152" t="s">
        <v>191</v>
      </c>
      <c r="AU270" s="152" t="s">
        <v>95</v>
      </c>
      <c r="AY270" s="13" t="s">
        <v>148</v>
      </c>
      <c r="BE270" s="153">
        <f t="shared" si="74"/>
        <v>0</v>
      </c>
      <c r="BF270" s="153">
        <f t="shared" si="75"/>
        <v>0</v>
      </c>
      <c r="BG270" s="153">
        <f t="shared" si="76"/>
        <v>0</v>
      </c>
      <c r="BH270" s="153">
        <f t="shared" si="77"/>
        <v>0</v>
      </c>
      <c r="BI270" s="153">
        <f t="shared" si="78"/>
        <v>0</v>
      </c>
      <c r="BJ270" s="13" t="s">
        <v>95</v>
      </c>
      <c r="BK270" s="153">
        <f t="shared" si="79"/>
        <v>0</v>
      </c>
      <c r="BL270" s="13" t="s">
        <v>268</v>
      </c>
      <c r="BM270" s="152" t="s">
        <v>633</v>
      </c>
    </row>
    <row r="271" spans="2:65" s="1" customFormat="1" ht="21.75" customHeight="1">
      <c r="B271" s="139"/>
      <c r="C271" s="140" t="s">
        <v>636</v>
      </c>
      <c r="D271" s="140" t="s">
        <v>150</v>
      </c>
      <c r="E271" s="141" t="s">
        <v>1118</v>
      </c>
      <c r="F271" s="142" t="s">
        <v>1119</v>
      </c>
      <c r="G271" s="143" t="s">
        <v>226</v>
      </c>
      <c r="H271" s="144">
        <v>39</v>
      </c>
      <c r="I271" s="145"/>
      <c r="J271" s="146">
        <f t="shared" si="70"/>
        <v>0</v>
      </c>
      <c r="K271" s="147"/>
      <c r="L271" s="28"/>
      <c r="M271" s="148" t="s">
        <v>1</v>
      </c>
      <c r="N271" s="149" t="s">
        <v>39</v>
      </c>
      <c r="P271" s="150">
        <f t="shared" si="71"/>
        <v>0</v>
      </c>
      <c r="Q271" s="150">
        <v>0</v>
      </c>
      <c r="R271" s="150">
        <f t="shared" si="72"/>
        <v>0</v>
      </c>
      <c r="S271" s="150">
        <v>0</v>
      </c>
      <c r="T271" s="151">
        <f t="shared" si="73"/>
        <v>0</v>
      </c>
      <c r="AR271" s="152" t="s">
        <v>268</v>
      </c>
      <c r="AT271" s="152" t="s">
        <v>150</v>
      </c>
      <c r="AU271" s="152" t="s">
        <v>95</v>
      </c>
      <c r="AY271" s="13" t="s">
        <v>148</v>
      </c>
      <c r="BE271" s="153">
        <f t="shared" si="74"/>
        <v>0</v>
      </c>
      <c r="BF271" s="153">
        <f t="shared" si="75"/>
        <v>0</v>
      </c>
      <c r="BG271" s="153">
        <f t="shared" si="76"/>
        <v>0</v>
      </c>
      <c r="BH271" s="153">
        <f t="shared" si="77"/>
        <v>0</v>
      </c>
      <c r="BI271" s="153">
        <f t="shared" si="78"/>
        <v>0</v>
      </c>
      <c r="BJ271" s="13" t="s">
        <v>95</v>
      </c>
      <c r="BK271" s="153">
        <f t="shared" si="79"/>
        <v>0</v>
      </c>
      <c r="BL271" s="13" t="s">
        <v>268</v>
      </c>
      <c r="BM271" s="152" t="s">
        <v>639</v>
      </c>
    </row>
    <row r="272" spans="2:65" s="1" customFormat="1" ht="16.5" customHeight="1">
      <c r="B272" s="139"/>
      <c r="C272" s="154" t="s">
        <v>379</v>
      </c>
      <c r="D272" s="154" t="s">
        <v>191</v>
      </c>
      <c r="E272" s="155" t="s">
        <v>1120</v>
      </c>
      <c r="F272" s="156" t="s">
        <v>1121</v>
      </c>
      <c r="G272" s="157" t="s">
        <v>226</v>
      </c>
      <c r="H272" s="158">
        <v>39</v>
      </c>
      <c r="I272" s="159"/>
      <c r="J272" s="160">
        <f t="shared" si="70"/>
        <v>0</v>
      </c>
      <c r="K272" s="161"/>
      <c r="L272" s="162"/>
      <c r="M272" s="163" t="s">
        <v>1</v>
      </c>
      <c r="N272" s="164" t="s">
        <v>39</v>
      </c>
      <c r="P272" s="150">
        <f t="shared" si="71"/>
        <v>0</v>
      </c>
      <c r="Q272" s="150">
        <v>0</v>
      </c>
      <c r="R272" s="150">
        <f t="shared" si="72"/>
        <v>0</v>
      </c>
      <c r="S272" s="150">
        <v>0</v>
      </c>
      <c r="T272" s="151">
        <f t="shared" si="73"/>
        <v>0</v>
      </c>
      <c r="AR272" s="152" t="s">
        <v>651</v>
      </c>
      <c r="AT272" s="152" t="s">
        <v>191</v>
      </c>
      <c r="AU272" s="152" t="s">
        <v>95</v>
      </c>
      <c r="AY272" s="13" t="s">
        <v>148</v>
      </c>
      <c r="BE272" s="153">
        <f t="shared" si="74"/>
        <v>0</v>
      </c>
      <c r="BF272" s="153">
        <f t="shared" si="75"/>
        <v>0</v>
      </c>
      <c r="BG272" s="153">
        <f t="shared" si="76"/>
        <v>0</v>
      </c>
      <c r="BH272" s="153">
        <f t="shared" si="77"/>
        <v>0</v>
      </c>
      <c r="BI272" s="153">
        <f t="shared" si="78"/>
        <v>0</v>
      </c>
      <c r="BJ272" s="13" t="s">
        <v>95</v>
      </c>
      <c r="BK272" s="153">
        <f t="shared" si="79"/>
        <v>0</v>
      </c>
      <c r="BL272" s="13" t="s">
        <v>268</v>
      </c>
      <c r="BM272" s="152" t="s">
        <v>642</v>
      </c>
    </row>
    <row r="273" spans="2:65" s="1" customFormat="1" ht="24.15" customHeight="1">
      <c r="B273" s="139"/>
      <c r="C273" s="140" t="s">
        <v>645</v>
      </c>
      <c r="D273" s="140" t="s">
        <v>150</v>
      </c>
      <c r="E273" s="141" t="s">
        <v>1122</v>
      </c>
      <c r="F273" s="142" t="s">
        <v>1123</v>
      </c>
      <c r="G273" s="143" t="s">
        <v>226</v>
      </c>
      <c r="H273" s="144">
        <v>1</v>
      </c>
      <c r="I273" s="145"/>
      <c r="J273" s="146">
        <f t="shared" si="70"/>
        <v>0</v>
      </c>
      <c r="K273" s="147"/>
      <c r="L273" s="28"/>
      <c r="M273" s="148" t="s">
        <v>1</v>
      </c>
      <c r="N273" s="149" t="s">
        <v>39</v>
      </c>
      <c r="P273" s="150">
        <f t="shared" si="71"/>
        <v>0</v>
      </c>
      <c r="Q273" s="150">
        <v>0</v>
      </c>
      <c r="R273" s="150">
        <f t="shared" si="72"/>
        <v>0</v>
      </c>
      <c r="S273" s="150">
        <v>0</v>
      </c>
      <c r="T273" s="151">
        <f t="shared" si="73"/>
        <v>0</v>
      </c>
      <c r="AR273" s="152" t="s">
        <v>268</v>
      </c>
      <c r="AT273" s="152" t="s">
        <v>150</v>
      </c>
      <c r="AU273" s="152" t="s">
        <v>95</v>
      </c>
      <c r="AY273" s="13" t="s">
        <v>148</v>
      </c>
      <c r="BE273" s="153">
        <f t="shared" si="74"/>
        <v>0</v>
      </c>
      <c r="BF273" s="153">
        <f t="shared" si="75"/>
        <v>0</v>
      </c>
      <c r="BG273" s="153">
        <f t="shared" si="76"/>
        <v>0</v>
      </c>
      <c r="BH273" s="153">
        <f t="shared" si="77"/>
        <v>0</v>
      </c>
      <c r="BI273" s="153">
        <f t="shared" si="78"/>
        <v>0</v>
      </c>
      <c r="BJ273" s="13" t="s">
        <v>95</v>
      </c>
      <c r="BK273" s="153">
        <f t="shared" si="79"/>
        <v>0</v>
      </c>
      <c r="BL273" s="13" t="s">
        <v>268</v>
      </c>
      <c r="BM273" s="152" t="s">
        <v>648</v>
      </c>
    </row>
    <row r="274" spans="2:65" s="1" customFormat="1" ht="24.15" customHeight="1">
      <c r="B274" s="139"/>
      <c r="C274" s="154" t="s">
        <v>382</v>
      </c>
      <c r="D274" s="154" t="s">
        <v>191</v>
      </c>
      <c r="E274" s="155" t="s">
        <v>1124</v>
      </c>
      <c r="F274" s="156" t="s">
        <v>1125</v>
      </c>
      <c r="G274" s="157" t="s">
        <v>226</v>
      </c>
      <c r="H274" s="158">
        <v>1</v>
      </c>
      <c r="I274" s="159"/>
      <c r="J274" s="160">
        <f t="shared" si="70"/>
        <v>0</v>
      </c>
      <c r="K274" s="161"/>
      <c r="L274" s="162"/>
      <c r="M274" s="163" t="s">
        <v>1</v>
      </c>
      <c r="N274" s="164" t="s">
        <v>39</v>
      </c>
      <c r="P274" s="150">
        <f t="shared" si="71"/>
        <v>0</v>
      </c>
      <c r="Q274" s="150">
        <v>0</v>
      </c>
      <c r="R274" s="150">
        <f t="shared" si="72"/>
        <v>0</v>
      </c>
      <c r="S274" s="150">
        <v>0</v>
      </c>
      <c r="T274" s="151">
        <f t="shared" si="73"/>
        <v>0</v>
      </c>
      <c r="AR274" s="152" t="s">
        <v>651</v>
      </c>
      <c r="AT274" s="152" t="s">
        <v>191</v>
      </c>
      <c r="AU274" s="152" t="s">
        <v>95</v>
      </c>
      <c r="AY274" s="13" t="s">
        <v>148</v>
      </c>
      <c r="BE274" s="153">
        <f t="shared" si="74"/>
        <v>0</v>
      </c>
      <c r="BF274" s="153">
        <f t="shared" si="75"/>
        <v>0</v>
      </c>
      <c r="BG274" s="153">
        <f t="shared" si="76"/>
        <v>0</v>
      </c>
      <c r="BH274" s="153">
        <f t="shared" si="77"/>
        <v>0</v>
      </c>
      <c r="BI274" s="153">
        <f t="shared" si="78"/>
        <v>0</v>
      </c>
      <c r="BJ274" s="13" t="s">
        <v>95</v>
      </c>
      <c r="BK274" s="153">
        <f t="shared" si="79"/>
        <v>0</v>
      </c>
      <c r="BL274" s="13" t="s">
        <v>268</v>
      </c>
      <c r="BM274" s="152" t="s">
        <v>651</v>
      </c>
    </row>
    <row r="275" spans="2:65" s="1" customFormat="1" ht="24.15" customHeight="1">
      <c r="B275" s="139"/>
      <c r="C275" s="140" t="s">
        <v>652</v>
      </c>
      <c r="D275" s="140" t="s">
        <v>150</v>
      </c>
      <c r="E275" s="141" t="s">
        <v>1126</v>
      </c>
      <c r="F275" s="142" t="s">
        <v>1127</v>
      </c>
      <c r="G275" s="143" t="s">
        <v>226</v>
      </c>
      <c r="H275" s="144">
        <v>37</v>
      </c>
      <c r="I275" s="145"/>
      <c r="J275" s="146">
        <f t="shared" si="70"/>
        <v>0</v>
      </c>
      <c r="K275" s="147"/>
      <c r="L275" s="28"/>
      <c r="M275" s="148" t="s">
        <v>1</v>
      </c>
      <c r="N275" s="149" t="s">
        <v>39</v>
      </c>
      <c r="P275" s="150">
        <f t="shared" si="71"/>
        <v>0</v>
      </c>
      <c r="Q275" s="150">
        <v>0</v>
      </c>
      <c r="R275" s="150">
        <f t="shared" si="72"/>
        <v>0</v>
      </c>
      <c r="S275" s="150">
        <v>0</v>
      </c>
      <c r="T275" s="151">
        <f t="shared" si="73"/>
        <v>0</v>
      </c>
      <c r="AR275" s="152" t="s">
        <v>268</v>
      </c>
      <c r="AT275" s="152" t="s">
        <v>150</v>
      </c>
      <c r="AU275" s="152" t="s">
        <v>95</v>
      </c>
      <c r="AY275" s="13" t="s">
        <v>148</v>
      </c>
      <c r="BE275" s="153">
        <f t="shared" si="74"/>
        <v>0</v>
      </c>
      <c r="BF275" s="153">
        <f t="shared" si="75"/>
        <v>0</v>
      </c>
      <c r="BG275" s="153">
        <f t="shared" si="76"/>
        <v>0</v>
      </c>
      <c r="BH275" s="153">
        <f t="shared" si="77"/>
        <v>0</v>
      </c>
      <c r="BI275" s="153">
        <f t="shared" si="78"/>
        <v>0</v>
      </c>
      <c r="BJ275" s="13" t="s">
        <v>95</v>
      </c>
      <c r="BK275" s="153">
        <f t="shared" si="79"/>
        <v>0</v>
      </c>
      <c r="BL275" s="13" t="s">
        <v>268</v>
      </c>
      <c r="BM275" s="152" t="s">
        <v>655</v>
      </c>
    </row>
    <row r="276" spans="2:65" s="1" customFormat="1" ht="24.15" customHeight="1">
      <c r="B276" s="139"/>
      <c r="C276" s="154" t="s">
        <v>386</v>
      </c>
      <c r="D276" s="154" t="s">
        <v>191</v>
      </c>
      <c r="E276" s="155" t="s">
        <v>1128</v>
      </c>
      <c r="F276" s="156" t="s">
        <v>1129</v>
      </c>
      <c r="G276" s="157" t="s">
        <v>226</v>
      </c>
      <c r="H276" s="158">
        <v>37</v>
      </c>
      <c r="I276" s="159"/>
      <c r="J276" s="160">
        <f t="shared" si="70"/>
        <v>0</v>
      </c>
      <c r="K276" s="161"/>
      <c r="L276" s="162"/>
      <c r="M276" s="163" t="s">
        <v>1</v>
      </c>
      <c r="N276" s="164" t="s">
        <v>39</v>
      </c>
      <c r="P276" s="150">
        <f t="shared" si="71"/>
        <v>0</v>
      </c>
      <c r="Q276" s="150">
        <v>0</v>
      </c>
      <c r="R276" s="150">
        <f t="shared" si="72"/>
        <v>0</v>
      </c>
      <c r="S276" s="150">
        <v>0</v>
      </c>
      <c r="T276" s="151">
        <f t="shared" si="73"/>
        <v>0</v>
      </c>
      <c r="AR276" s="152" t="s">
        <v>651</v>
      </c>
      <c r="AT276" s="152" t="s">
        <v>191</v>
      </c>
      <c r="AU276" s="152" t="s">
        <v>95</v>
      </c>
      <c r="AY276" s="13" t="s">
        <v>148</v>
      </c>
      <c r="BE276" s="153">
        <f t="shared" si="74"/>
        <v>0</v>
      </c>
      <c r="BF276" s="153">
        <f t="shared" si="75"/>
        <v>0</v>
      </c>
      <c r="BG276" s="153">
        <f t="shared" si="76"/>
        <v>0</v>
      </c>
      <c r="BH276" s="153">
        <f t="shared" si="77"/>
        <v>0</v>
      </c>
      <c r="BI276" s="153">
        <f t="shared" si="78"/>
        <v>0</v>
      </c>
      <c r="BJ276" s="13" t="s">
        <v>95</v>
      </c>
      <c r="BK276" s="153">
        <f t="shared" si="79"/>
        <v>0</v>
      </c>
      <c r="BL276" s="13" t="s">
        <v>268</v>
      </c>
      <c r="BM276" s="152" t="s">
        <v>658</v>
      </c>
    </row>
    <row r="277" spans="2:65" s="1" customFormat="1" ht="24.15" customHeight="1">
      <c r="B277" s="139"/>
      <c r="C277" s="140" t="s">
        <v>659</v>
      </c>
      <c r="D277" s="140" t="s">
        <v>150</v>
      </c>
      <c r="E277" s="141" t="s">
        <v>1130</v>
      </c>
      <c r="F277" s="142" t="s">
        <v>1131</v>
      </c>
      <c r="G277" s="143" t="s">
        <v>226</v>
      </c>
      <c r="H277" s="144">
        <v>20</v>
      </c>
      <c r="I277" s="145"/>
      <c r="J277" s="146">
        <f t="shared" si="70"/>
        <v>0</v>
      </c>
      <c r="K277" s="147"/>
      <c r="L277" s="28"/>
      <c r="M277" s="148" t="s">
        <v>1</v>
      </c>
      <c r="N277" s="149" t="s">
        <v>39</v>
      </c>
      <c r="P277" s="150">
        <f t="shared" si="71"/>
        <v>0</v>
      </c>
      <c r="Q277" s="150">
        <v>0</v>
      </c>
      <c r="R277" s="150">
        <f t="shared" si="72"/>
        <v>0</v>
      </c>
      <c r="S277" s="150">
        <v>0</v>
      </c>
      <c r="T277" s="151">
        <f t="shared" si="73"/>
        <v>0</v>
      </c>
      <c r="AR277" s="152" t="s">
        <v>268</v>
      </c>
      <c r="AT277" s="152" t="s">
        <v>150</v>
      </c>
      <c r="AU277" s="152" t="s">
        <v>95</v>
      </c>
      <c r="AY277" s="13" t="s">
        <v>148</v>
      </c>
      <c r="BE277" s="153">
        <f t="shared" si="74"/>
        <v>0</v>
      </c>
      <c r="BF277" s="153">
        <f t="shared" si="75"/>
        <v>0</v>
      </c>
      <c r="BG277" s="153">
        <f t="shared" si="76"/>
        <v>0</v>
      </c>
      <c r="BH277" s="153">
        <f t="shared" si="77"/>
        <v>0</v>
      </c>
      <c r="BI277" s="153">
        <f t="shared" si="78"/>
        <v>0</v>
      </c>
      <c r="BJ277" s="13" t="s">
        <v>95</v>
      </c>
      <c r="BK277" s="153">
        <f t="shared" si="79"/>
        <v>0</v>
      </c>
      <c r="BL277" s="13" t="s">
        <v>268</v>
      </c>
      <c r="BM277" s="152" t="s">
        <v>662</v>
      </c>
    </row>
    <row r="278" spans="2:65" s="1" customFormat="1" ht="16.5" customHeight="1">
      <c r="B278" s="139"/>
      <c r="C278" s="154" t="s">
        <v>389</v>
      </c>
      <c r="D278" s="154" t="s">
        <v>191</v>
      </c>
      <c r="E278" s="155" t="s">
        <v>1132</v>
      </c>
      <c r="F278" s="156" t="s">
        <v>1133</v>
      </c>
      <c r="G278" s="157" t="s">
        <v>226</v>
      </c>
      <c r="H278" s="158">
        <v>20</v>
      </c>
      <c r="I278" s="159"/>
      <c r="J278" s="160">
        <f t="shared" si="70"/>
        <v>0</v>
      </c>
      <c r="K278" s="161"/>
      <c r="L278" s="162"/>
      <c r="M278" s="163" t="s">
        <v>1</v>
      </c>
      <c r="N278" s="164" t="s">
        <v>39</v>
      </c>
      <c r="P278" s="150">
        <f t="shared" si="71"/>
        <v>0</v>
      </c>
      <c r="Q278" s="150">
        <v>0</v>
      </c>
      <c r="R278" s="150">
        <f t="shared" si="72"/>
        <v>0</v>
      </c>
      <c r="S278" s="150">
        <v>0</v>
      </c>
      <c r="T278" s="151">
        <f t="shared" si="73"/>
        <v>0</v>
      </c>
      <c r="AR278" s="152" t="s">
        <v>651</v>
      </c>
      <c r="AT278" s="152" t="s">
        <v>191</v>
      </c>
      <c r="AU278" s="152" t="s">
        <v>95</v>
      </c>
      <c r="AY278" s="13" t="s">
        <v>148</v>
      </c>
      <c r="BE278" s="153">
        <f t="shared" si="74"/>
        <v>0</v>
      </c>
      <c r="BF278" s="153">
        <f t="shared" si="75"/>
        <v>0</v>
      </c>
      <c r="BG278" s="153">
        <f t="shared" si="76"/>
        <v>0</v>
      </c>
      <c r="BH278" s="153">
        <f t="shared" si="77"/>
        <v>0</v>
      </c>
      <c r="BI278" s="153">
        <f t="shared" si="78"/>
        <v>0</v>
      </c>
      <c r="BJ278" s="13" t="s">
        <v>95</v>
      </c>
      <c r="BK278" s="153">
        <f t="shared" si="79"/>
        <v>0</v>
      </c>
      <c r="BL278" s="13" t="s">
        <v>268</v>
      </c>
      <c r="BM278" s="152" t="s">
        <v>665</v>
      </c>
    </row>
    <row r="279" spans="2:65" s="1" customFormat="1" ht="24.15" customHeight="1">
      <c r="B279" s="139"/>
      <c r="C279" s="140" t="s">
        <v>666</v>
      </c>
      <c r="D279" s="140" t="s">
        <v>150</v>
      </c>
      <c r="E279" s="141" t="s">
        <v>1134</v>
      </c>
      <c r="F279" s="142" t="s">
        <v>1135</v>
      </c>
      <c r="G279" s="143" t="s">
        <v>226</v>
      </c>
      <c r="H279" s="144">
        <v>11</v>
      </c>
      <c r="I279" s="145"/>
      <c r="J279" s="146">
        <f t="shared" si="70"/>
        <v>0</v>
      </c>
      <c r="K279" s="147"/>
      <c r="L279" s="28"/>
      <c r="M279" s="148" t="s">
        <v>1</v>
      </c>
      <c r="N279" s="149" t="s">
        <v>39</v>
      </c>
      <c r="P279" s="150">
        <f t="shared" si="71"/>
        <v>0</v>
      </c>
      <c r="Q279" s="150">
        <v>0</v>
      </c>
      <c r="R279" s="150">
        <f t="shared" si="72"/>
        <v>0</v>
      </c>
      <c r="S279" s="150">
        <v>0</v>
      </c>
      <c r="T279" s="151">
        <f t="shared" si="73"/>
        <v>0</v>
      </c>
      <c r="AR279" s="152" t="s">
        <v>268</v>
      </c>
      <c r="AT279" s="152" t="s">
        <v>150</v>
      </c>
      <c r="AU279" s="152" t="s">
        <v>95</v>
      </c>
      <c r="AY279" s="13" t="s">
        <v>148</v>
      </c>
      <c r="BE279" s="153">
        <f t="shared" si="74"/>
        <v>0</v>
      </c>
      <c r="BF279" s="153">
        <f t="shared" si="75"/>
        <v>0</v>
      </c>
      <c r="BG279" s="153">
        <f t="shared" si="76"/>
        <v>0</v>
      </c>
      <c r="BH279" s="153">
        <f t="shared" si="77"/>
        <v>0</v>
      </c>
      <c r="BI279" s="153">
        <f t="shared" si="78"/>
        <v>0</v>
      </c>
      <c r="BJ279" s="13" t="s">
        <v>95</v>
      </c>
      <c r="BK279" s="153">
        <f t="shared" si="79"/>
        <v>0</v>
      </c>
      <c r="BL279" s="13" t="s">
        <v>268</v>
      </c>
      <c r="BM279" s="152" t="s">
        <v>669</v>
      </c>
    </row>
    <row r="280" spans="2:65" s="1" customFormat="1" ht="16.5" customHeight="1">
      <c r="B280" s="139"/>
      <c r="C280" s="154" t="s">
        <v>393</v>
      </c>
      <c r="D280" s="154" t="s">
        <v>191</v>
      </c>
      <c r="E280" s="155" t="s">
        <v>1136</v>
      </c>
      <c r="F280" s="156" t="s">
        <v>1133</v>
      </c>
      <c r="G280" s="157" t="s">
        <v>226</v>
      </c>
      <c r="H280" s="158">
        <v>11</v>
      </c>
      <c r="I280" s="159"/>
      <c r="J280" s="160">
        <f t="shared" si="70"/>
        <v>0</v>
      </c>
      <c r="K280" s="161"/>
      <c r="L280" s="162"/>
      <c r="M280" s="163" t="s">
        <v>1</v>
      </c>
      <c r="N280" s="164" t="s">
        <v>39</v>
      </c>
      <c r="P280" s="150">
        <f t="shared" si="71"/>
        <v>0</v>
      </c>
      <c r="Q280" s="150">
        <v>0</v>
      </c>
      <c r="R280" s="150">
        <f t="shared" si="72"/>
        <v>0</v>
      </c>
      <c r="S280" s="150">
        <v>0</v>
      </c>
      <c r="T280" s="151">
        <f t="shared" si="73"/>
        <v>0</v>
      </c>
      <c r="AR280" s="152" t="s">
        <v>651</v>
      </c>
      <c r="AT280" s="152" t="s">
        <v>191</v>
      </c>
      <c r="AU280" s="152" t="s">
        <v>95</v>
      </c>
      <c r="AY280" s="13" t="s">
        <v>148</v>
      </c>
      <c r="BE280" s="153">
        <f t="shared" si="74"/>
        <v>0</v>
      </c>
      <c r="BF280" s="153">
        <f t="shared" si="75"/>
        <v>0</v>
      </c>
      <c r="BG280" s="153">
        <f t="shared" si="76"/>
        <v>0</v>
      </c>
      <c r="BH280" s="153">
        <f t="shared" si="77"/>
        <v>0</v>
      </c>
      <c r="BI280" s="153">
        <f t="shared" si="78"/>
        <v>0</v>
      </c>
      <c r="BJ280" s="13" t="s">
        <v>95</v>
      </c>
      <c r="BK280" s="153">
        <f t="shared" si="79"/>
        <v>0</v>
      </c>
      <c r="BL280" s="13" t="s">
        <v>268</v>
      </c>
      <c r="BM280" s="152" t="s">
        <v>672</v>
      </c>
    </row>
    <row r="281" spans="2:65" s="1" customFormat="1" ht="24.15" customHeight="1">
      <c r="B281" s="139"/>
      <c r="C281" s="140" t="s">
        <v>673</v>
      </c>
      <c r="D281" s="140" t="s">
        <v>150</v>
      </c>
      <c r="E281" s="141" t="s">
        <v>1137</v>
      </c>
      <c r="F281" s="142" t="s">
        <v>1138</v>
      </c>
      <c r="G281" s="143" t="s">
        <v>226</v>
      </c>
      <c r="H281" s="144">
        <v>1</v>
      </c>
      <c r="I281" s="145"/>
      <c r="J281" s="146">
        <f t="shared" si="70"/>
        <v>0</v>
      </c>
      <c r="K281" s="147"/>
      <c r="L281" s="28"/>
      <c r="M281" s="148" t="s">
        <v>1</v>
      </c>
      <c r="N281" s="149" t="s">
        <v>39</v>
      </c>
      <c r="P281" s="150">
        <f t="shared" si="71"/>
        <v>0</v>
      </c>
      <c r="Q281" s="150">
        <v>0</v>
      </c>
      <c r="R281" s="150">
        <f t="shared" si="72"/>
        <v>0</v>
      </c>
      <c r="S281" s="150">
        <v>0</v>
      </c>
      <c r="T281" s="151">
        <f t="shared" si="73"/>
        <v>0</v>
      </c>
      <c r="AR281" s="152" t="s">
        <v>268</v>
      </c>
      <c r="AT281" s="152" t="s">
        <v>150</v>
      </c>
      <c r="AU281" s="152" t="s">
        <v>95</v>
      </c>
      <c r="AY281" s="13" t="s">
        <v>148</v>
      </c>
      <c r="BE281" s="153">
        <f t="shared" si="74"/>
        <v>0</v>
      </c>
      <c r="BF281" s="153">
        <f t="shared" si="75"/>
        <v>0</v>
      </c>
      <c r="BG281" s="153">
        <f t="shared" si="76"/>
        <v>0</v>
      </c>
      <c r="BH281" s="153">
        <f t="shared" si="77"/>
        <v>0</v>
      </c>
      <c r="BI281" s="153">
        <f t="shared" si="78"/>
        <v>0</v>
      </c>
      <c r="BJ281" s="13" t="s">
        <v>95</v>
      </c>
      <c r="BK281" s="153">
        <f t="shared" si="79"/>
        <v>0</v>
      </c>
      <c r="BL281" s="13" t="s">
        <v>268</v>
      </c>
      <c r="BM281" s="152" t="s">
        <v>676</v>
      </c>
    </row>
    <row r="282" spans="2:65" s="1" customFormat="1" ht="16.5" customHeight="1">
      <c r="B282" s="139"/>
      <c r="C282" s="154" t="s">
        <v>396</v>
      </c>
      <c r="D282" s="154" t="s">
        <v>191</v>
      </c>
      <c r="E282" s="155" t="s">
        <v>1139</v>
      </c>
      <c r="F282" s="156" t="s">
        <v>1133</v>
      </c>
      <c r="G282" s="157" t="s">
        <v>226</v>
      </c>
      <c r="H282" s="158">
        <v>1</v>
      </c>
      <c r="I282" s="159"/>
      <c r="J282" s="160">
        <f t="shared" si="70"/>
        <v>0</v>
      </c>
      <c r="K282" s="161"/>
      <c r="L282" s="162"/>
      <c r="M282" s="163" t="s">
        <v>1</v>
      </c>
      <c r="N282" s="164" t="s">
        <v>39</v>
      </c>
      <c r="P282" s="150">
        <f t="shared" si="71"/>
        <v>0</v>
      </c>
      <c r="Q282" s="150">
        <v>0</v>
      </c>
      <c r="R282" s="150">
        <f t="shared" si="72"/>
        <v>0</v>
      </c>
      <c r="S282" s="150">
        <v>0</v>
      </c>
      <c r="T282" s="151">
        <f t="shared" si="73"/>
        <v>0</v>
      </c>
      <c r="AR282" s="152" t="s">
        <v>651</v>
      </c>
      <c r="AT282" s="152" t="s">
        <v>191</v>
      </c>
      <c r="AU282" s="152" t="s">
        <v>95</v>
      </c>
      <c r="AY282" s="13" t="s">
        <v>148</v>
      </c>
      <c r="BE282" s="153">
        <f t="shared" si="74"/>
        <v>0</v>
      </c>
      <c r="BF282" s="153">
        <f t="shared" si="75"/>
        <v>0</v>
      </c>
      <c r="BG282" s="153">
        <f t="shared" si="76"/>
        <v>0</v>
      </c>
      <c r="BH282" s="153">
        <f t="shared" si="77"/>
        <v>0</v>
      </c>
      <c r="BI282" s="153">
        <f t="shared" si="78"/>
        <v>0</v>
      </c>
      <c r="BJ282" s="13" t="s">
        <v>95</v>
      </c>
      <c r="BK282" s="153">
        <f t="shared" si="79"/>
        <v>0</v>
      </c>
      <c r="BL282" s="13" t="s">
        <v>268</v>
      </c>
      <c r="BM282" s="152" t="s">
        <v>681</v>
      </c>
    </row>
    <row r="283" spans="2:65" s="1" customFormat="1" ht="24.15" customHeight="1">
      <c r="B283" s="139"/>
      <c r="C283" s="140" t="s">
        <v>682</v>
      </c>
      <c r="D283" s="140" t="s">
        <v>150</v>
      </c>
      <c r="E283" s="141" t="s">
        <v>1140</v>
      </c>
      <c r="F283" s="142" t="s">
        <v>1141</v>
      </c>
      <c r="G283" s="143" t="s">
        <v>226</v>
      </c>
      <c r="H283" s="144">
        <v>8</v>
      </c>
      <c r="I283" s="145"/>
      <c r="J283" s="146">
        <f t="shared" si="70"/>
        <v>0</v>
      </c>
      <c r="K283" s="147"/>
      <c r="L283" s="28"/>
      <c r="M283" s="148" t="s">
        <v>1</v>
      </c>
      <c r="N283" s="149" t="s">
        <v>39</v>
      </c>
      <c r="P283" s="150">
        <f t="shared" si="71"/>
        <v>0</v>
      </c>
      <c r="Q283" s="150">
        <v>0</v>
      </c>
      <c r="R283" s="150">
        <f t="shared" si="72"/>
        <v>0</v>
      </c>
      <c r="S283" s="150">
        <v>0</v>
      </c>
      <c r="T283" s="151">
        <f t="shared" si="73"/>
        <v>0</v>
      </c>
      <c r="AR283" s="152" t="s">
        <v>268</v>
      </c>
      <c r="AT283" s="152" t="s">
        <v>150</v>
      </c>
      <c r="AU283" s="152" t="s">
        <v>95</v>
      </c>
      <c r="AY283" s="13" t="s">
        <v>148</v>
      </c>
      <c r="BE283" s="153">
        <f t="shared" si="74"/>
        <v>0</v>
      </c>
      <c r="BF283" s="153">
        <f t="shared" si="75"/>
        <v>0</v>
      </c>
      <c r="BG283" s="153">
        <f t="shared" si="76"/>
        <v>0</v>
      </c>
      <c r="BH283" s="153">
        <f t="shared" si="77"/>
        <v>0</v>
      </c>
      <c r="BI283" s="153">
        <f t="shared" si="78"/>
        <v>0</v>
      </c>
      <c r="BJ283" s="13" t="s">
        <v>95</v>
      </c>
      <c r="BK283" s="153">
        <f t="shared" si="79"/>
        <v>0</v>
      </c>
      <c r="BL283" s="13" t="s">
        <v>268</v>
      </c>
      <c r="BM283" s="152" t="s">
        <v>685</v>
      </c>
    </row>
    <row r="284" spans="2:65" s="1" customFormat="1" ht="16.5" customHeight="1">
      <c r="B284" s="139"/>
      <c r="C284" s="154" t="s">
        <v>400</v>
      </c>
      <c r="D284" s="154" t="s">
        <v>191</v>
      </c>
      <c r="E284" s="155" t="s">
        <v>1142</v>
      </c>
      <c r="F284" s="156" t="s">
        <v>1143</v>
      </c>
      <c r="G284" s="157" t="s">
        <v>226</v>
      </c>
      <c r="H284" s="158">
        <v>8</v>
      </c>
      <c r="I284" s="159"/>
      <c r="J284" s="160">
        <f t="shared" si="70"/>
        <v>0</v>
      </c>
      <c r="K284" s="161"/>
      <c r="L284" s="162"/>
      <c r="M284" s="163" t="s">
        <v>1</v>
      </c>
      <c r="N284" s="164" t="s">
        <v>39</v>
      </c>
      <c r="P284" s="150">
        <f t="shared" si="71"/>
        <v>0</v>
      </c>
      <c r="Q284" s="150">
        <v>0</v>
      </c>
      <c r="R284" s="150">
        <f t="shared" si="72"/>
        <v>0</v>
      </c>
      <c r="S284" s="150">
        <v>0</v>
      </c>
      <c r="T284" s="151">
        <f t="shared" si="73"/>
        <v>0</v>
      </c>
      <c r="AR284" s="152" t="s">
        <v>651</v>
      </c>
      <c r="AT284" s="152" t="s">
        <v>191</v>
      </c>
      <c r="AU284" s="152" t="s">
        <v>95</v>
      </c>
      <c r="AY284" s="13" t="s">
        <v>148</v>
      </c>
      <c r="BE284" s="153">
        <f t="shared" si="74"/>
        <v>0</v>
      </c>
      <c r="BF284" s="153">
        <f t="shared" si="75"/>
        <v>0</v>
      </c>
      <c r="BG284" s="153">
        <f t="shared" si="76"/>
        <v>0</v>
      </c>
      <c r="BH284" s="153">
        <f t="shared" si="77"/>
        <v>0</v>
      </c>
      <c r="BI284" s="153">
        <f t="shared" si="78"/>
        <v>0</v>
      </c>
      <c r="BJ284" s="13" t="s">
        <v>95</v>
      </c>
      <c r="BK284" s="153">
        <f t="shared" si="79"/>
        <v>0</v>
      </c>
      <c r="BL284" s="13" t="s">
        <v>268</v>
      </c>
      <c r="BM284" s="152" t="s">
        <v>691</v>
      </c>
    </row>
    <row r="285" spans="2:65" s="1" customFormat="1" ht="16.5" customHeight="1">
      <c r="B285" s="139"/>
      <c r="C285" s="154" t="s">
        <v>692</v>
      </c>
      <c r="D285" s="154" t="s">
        <v>191</v>
      </c>
      <c r="E285" s="155" t="s">
        <v>1144</v>
      </c>
      <c r="F285" s="156" t="s">
        <v>1145</v>
      </c>
      <c r="G285" s="157" t="s">
        <v>226</v>
      </c>
      <c r="H285" s="158">
        <v>8</v>
      </c>
      <c r="I285" s="159"/>
      <c r="J285" s="160">
        <f t="shared" si="70"/>
        <v>0</v>
      </c>
      <c r="K285" s="161"/>
      <c r="L285" s="162"/>
      <c r="M285" s="163" t="s">
        <v>1</v>
      </c>
      <c r="N285" s="164" t="s">
        <v>39</v>
      </c>
      <c r="P285" s="150">
        <f t="shared" si="71"/>
        <v>0</v>
      </c>
      <c r="Q285" s="150">
        <v>0</v>
      </c>
      <c r="R285" s="150">
        <f t="shared" si="72"/>
        <v>0</v>
      </c>
      <c r="S285" s="150">
        <v>0</v>
      </c>
      <c r="T285" s="151">
        <f t="shared" si="73"/>
        <v>0</v>
      </c>
      <c r="AR285" s="152" t="s">
        <v>651</v>
      </c>
      <c r="AT285" s="152" t="s">
        <v>191</v>
      </c>
      <c r="AU285" s="152" t="s">
        <v>95</v>
      </c>
      <c r="AY285" s="13" t="s">
        <v>148</v>
      </c>
      <c r="BE285" s="153">
        <f t="shared" si="74"/>
        <v>0</v>
      </c>
      <c r="BF285" s="153">
        <f t="shared" si="75"/>
        <v>0</v>
      </c>
      <c r="BG285" s="153">
        <f t="shared" si="76"/>
        <v>0</v>
      </c>
      <c r="BH285" s="153">
        <f t="shared" si="77"/>
        <v>0</v>
      </c>
      <c r="BI285" s="153">
        <f t="shared" si="78"/>
        <v>0</v>
      </c>
      <c r="BJ285" s="13" t="s">
        <v>95</v>
      </c>
      <c r="BK285" s="153">
        <f t="shared" si="79"/>
        <v>0</v>
      </c>
      <c r="BL285" s="13" t="s">
        <v>268</v>
      </c>
      <c r="BM285" s="152" t="s">
        <v>695</v>
      </c>
    </row>
    <row r="286" spans="2:65" s="1" customFormat="1" ht="16.5" customHeight="1">
      <c r="B286" s="139"/>
      <c r="C286" s="154" t="s">
        <v>403</v>
      </c>
      <c r="D286" s="154" t="s">
        <v>191</v>
      </c>
      <c r="E286" s="155" t="s">
        <v>1146</v>
      </c>
      <c r="F286" s="156" t="s">
        <v>1147</v>
      </c>
      <c r="G286" s="157" t="s">
        <v>226</v>
      </c>
      <c r="H286" s="158">
        <v>8</v>
      </c>
      <c r="I286" s="159"/>
      <c r="J286" s="160">
        <f t="shared" si="70"/>
        <v>0</v>
      </c>
      <c r="K286" s="161"/>
      <c r="L286" s="162"/>
      <c r="M286" s="163" t="s">
        <v>1</v>
      </c>
      <c r="N286" s="164" t="s">
        <v>39</v>
      </c>
      <c r="P286" s="150">
        <f t="shared" si="71"/>
        <v>0</v>
      </c>
      <c r="Q286" s="150">
        <v>0</v>
      </c>
      <c r="R286" s="150">
        <f t="shared" si="72"/>
        <v>0</v>
      </c>
      <c r="S286" s="150">
        <v>0</v>
      </c>
      <c r="T286" s="151">
        <f t="shared" si="73"/>
        <v>0</v>
      </c>
      <c r="AR286" s="152" t="s">
        <v>651</v>
      </c>
      <c r="AT286" s="152" t="s">
        <v>191</v>
      </c>
      <c r="AU286" s="152" t="s">
        <v>95</v>
      </c>
      <c r="AY286" s="13" t="s">
        <v>148</v>
      </c>
      <c r="BE286" s="153">
        <f t="shared" si="74"/>
        <v>0</v>
      </c>
      <c r="BF286" s="153">
        <f t="shared" si="75"/>
        <v>0</v>
      </c>
      <c r="BG286" s="153">
        <f t="shared" si="76"/>
        <v>0</v>
      </c>
      <c r="BH286" s="153">
        <f t="shared" si="77"/>
        <v>0</v>
      </c>
      <c r="BI286" s="153">
        <f t="shared" si="78"/>
        <v>0</v>
      </c>
      <c r="BJ286" s="13" t="s">
        <v>95</v>
      </c>
      <c r="BK286" s="153">
        <f t="shared" si="79"/>
        <v>0</v>
      </c>
      <c r="BL286" s="13" t="s">
        <v>268</v>
      </c>
      <c r="BM286" s="152" t="s">
        <v>698</v>
      </c>
    </row>
    <row r="287" spans="2:65" s="1" customFormat="1" ht="24.15" customHeight="1">
      <c r="B287" s="139"/>
      <c r="C287" s="140" t="s">
        <v>699</v>
      </c>
      <c r="D287" s="140" t="s">
        <v>150</v>
      </c>
      <c r="E287" s="141" t="s">
        <v>1148</v>
      </c>
      <c r="F287" s="142" t="s">
        <v>1149</v>
      </c>
      <c r="G287" s="143" t="s">
        <v>226</v>
      </c>
      <c r="H287" s="144">
        <v>1</v>
      </c>
      <c r="I287" s="145"/>
      <c r="J287" s="146">
        <f t="shared" si="70"/>
        <v>0</v>
      </c>
      <c r="K287" s="147"/>
      <c r="L287" s="28"/>
      <c r="M287" s="148" t="s">
        <v>1</v>
      </c>
      <c r="N287" s="149" t="s">
        <v>39</v>
      </c>
      <c r="P287" s="150">
        <f t="shared" si="71"/>
        <v>0</v>
      </c>
      <c r="Q287" s="150">
        <v>0</v>
      </c>
      <c r="R287" s="150">
        <f t="shared" si="72"/>
        <v>0</v>
      </c>
      <c r="S287" s="150">
        <v>0</v>
      </c>
      <c r="T287" s="151">
        <f t="shared" si="73"/>
        <v>0</v>
      </c>
      <c r="AR287" s="152" t="s">
        <v>268</v>
      </c>
      <c r="AT287" s="152" t="s">
        <v>150</v>
      </c>
      <c r="AU287" s="152" t="s">
        <v>95</v>
      </c>
      <c r="AY287" s="13" t="s">
        <v>148</v>
      </c>
      <c r="BE287" s="153">
        <f t="shared" si="74"/>
        <v>0</v>
      </c>
      <c r="BF287" s="153">
        <f t="shared" si="75"/>
        <v>0</v>
      </c>
      <c r="BG287" s="153">
        <f t="shared" si="76"/>
        <v>0</v>
      </c>
      <c r="BH287" s="153">
        <f t="shared" si="77"/>
        <v>0</v>
      </c>
      <c r="BI287" s="153">
        <f t="shared" si="78"/>
        <v>0</v>
      </c>
      <c r="BJ287" s="13" t="s">
        <v>95</v>
      </c>
      <c r="BK287" s="153">
        <f t="shared" si="79"/>
        <v>0</v>
      </c>
      <c r="BL287" s="13" t="s">
        <v>268</v>
      </c>
      <c r="BM287" s="152" t="s">
        <v>702</v>
      </c>
    </row>
    <row r="288" spans="2:65" s="1" customFormat="1" ht="21.75" customHeight="1">
      <c r="B288" s="139"/>
      <c r="C288" s="154" t="s">
        <v>407</v>
      </c>
      <c r="D288" s="154" t="s">
        <v>191</v>
      </c>
      <c r="E288" s="155" t="s">
        <v>1150</v>
      </c>
      <c r="F288" s="156" t="s">
        <v>1151</v>
      </c>
      <c r="G288" s="157" t="s">
        <v>226</v>
      </c>
      <c r="H288" s="158">
        <v>1</v>
      </c>
      <c r="I288" s="159"/>
      <c r="J288" s="160">
        <f t="shared" si="70"/>
        <v>0</v>
      </c>
      <c r="K288" s="161"/>
      <c r="L288" s="162"/>
      <c r="M288" s="163" t="s">
        <v>1</v>
      </c>
      <c r="N288" s="164" t="s">
        <v>39</v>
      </c>
      <c r="P288" s="150">
        <f t="shared" si="71"/>
        <v>0</v>
      </c>
      <c r="Q288" s="150">
        <v>0</v>
      </c>
      <c r="R288" s="150">
        <f t="shared" si="72"/>
        <v>0</v>
      </c>
      <c r="S288" s="150">
        <v>0</v>
      </c>
      <c r="T288" s="151">
        <f t="shared" si="73"/>
        <v>0</v>
      </c>
      <c r="AR288" s="152" t="s">
        <v>651</v>
      </c>
      <c r="AT288" s="152" t="s">
        <v>191</v>
      </c>
      <c r="AU288" s="152" t="s">
        <v>95</v>
      </c>
      <c r="AY288" s="13" t="s">
        <v>148</v>
      </c>
      <c r="BE288" s="153">
        <f t="shared" si="74"/>
        <v>0</v>
      </c>
      <c r="BF288" s="153">
        <f t="shared" si="75"/>
        <v>0</v>
      </c>
      <c r="BG288" s="153">
        <f t="shared" si="76"/>
        <v>0</v>
      </c>
      <c r="BH288" s="153">
        <f t="shared" si="77"/>
        <v>0</v>
      </c>
      <c r="BI288" s="153">
        <f t="shared" si="78"/>
        <v>0</v>
      </c>
      <c r="BJ288" s="13" t="s">
        <v>95</v>
      </c>
      <c r="BK288" s="153">
        <f t="shared" si="79"/>
        <v>0</v>
      </c>
      <c r="BL288" s="13" t="s">
        <v>268</v>
      </c>
      <c r="BM288" s="152" t="s">
        <v>705</v>
      </c>
    </row>
    <row r="289" spans="2:65" s="1" customFormat="1" ht="16.5" customHeight="1">
      <c r="B289" s="139"/>
      <c r="C289" s="154" t="s">
        <v>706</v>
      </c>
      <c r="D289" s="154" t="s">
        <v>191</v>
      </c>
      <c r="E289" s="155" t="s">
        <v>1152</v>
      </c>
      <c r="F289" s="156" t="s">
        <v>1153</v>
      </c>
      <c r="G289" s="157" t="s">
        <v>226</v>
      </c>
      <c r="H289" s="158">
        <v>1</v>
      </c>
      <c r="I289" s="159"/>
      <c r="J289" s="160">
        <f t="shared" si="70"/>
        <v>0</v>
      </c>
      <c r="K289" s="161"/>
      <c r="L289" s="162"/>
      <c r="M289" s="163" t="s">
        <v>1</v>
      </c>
      <c r="N289" s="164" t="s">
        <v>39</v>
      </c>
      <c r="P289" s="150">
        <f t="shared" si="71"/>
        <v>0</v>
      </c>
      <c r="Q289" s="150">
        <v>0</v>
      </c>
      <c r="R289" s="150">
        <f t="shared" si="72"/>
        <v>0</v>
      </c>
      <c r="S289" s="150">
        <v>0</v>
      </c>
      <c r="T289" s="151">
        <f t="shared" si="73"/>
        <v>0</v>
      </c>
      <c r="AR289" s="152" t="s">
        <v>651</v>
      </c>
      <c r="AT289" s="152" t="s">
        <v>191</v>
      </c>
      <c r="AU289" s="152" t="s">
        <v>95</v>
      </c>
      <c r="AY289" s="13" t="s">
        <v>148</v>
      </c>
      <c r="BE289" s="153">
        <f t="shared" si="74"/>
        <v>0</v>
      </c>
      <c r="BF289" s="153">
        <f t="shared" si="75"/>
        <v>0</v>
      </c>
      <c r="BG289" s="153">
        <f t="shared" si="76"/>
        <v>0</v>
      </c>
      <c r="BH289" s="153">
        <f t="shared" si="77"/>
        <v>0</v>
      </c>
      <c r="BI289" s="153">
        <f t="shared" si="78"/>
        <v>0</v>
      </c>
      <c r="BJ289" s="13" t="s">
        <v>95</v>
      </c>
      <c r="BK289" s="153">
        <f t="shared" si="79"/>
        <v>0</v>
      </c>
      <c r="BL289" s="13" t="s">
        <v>268</v>
      </c>
      <c r="BM289" s="152" t="s">
        <v>709</v>
      </c>
    </row>
    <row r="290" spans="2:65" s="1" customFormat="1" ht="24.15" customHeight="1">
      <c r="B290" s="139"/>
      <c r="C290" s="140" t="s">
        <v>412</v>
      </c>
      <c r="D290" s="140" t="s">
        <v>150</v>
      </c>
      <c r="E290" s="141" t="s">
        <v>1154</v>
      </c>
      <c r="F290" s="142" t="s">
        <v>1155</v>
      </c>
      <c r="G290" s="143" t="s">
        <v>226</v>
      </c>
      <c r="H290" s="144">
        <v>2</v>
      </c>
      <c r="I290" s="145"/>
      <c r="J290" s="146">
        <f t="shared" si="70"/>
        <v>0</v>
      </c>
      <c r="K290" s="147"/>
      <c r="L290" s="28"/>
      <c r="M290" s="148" t="s">
        <v>1</v>
      </c>
      <c r="N290" s="149" t="s">
        <v>39</v>
      </c>
      <c r="P290" s="150">
        <f t="shared" si="71"/>
        <v>0</v>
      </c>
      <c r="Q290" s="150">
        <v>0</v>
      </c>
      <c r="R290" s="150">
        <f t="shared" si="72"/>
        <v>0</v>
      </c>
      <c r="S290" s="150">
        <v>0</v>
      </c>
      <c r="T290" s="151">
        <f t="shared" si="73"/>
        <v>0</v>
      </c>
      <c r="AR290" s="152" t="s">
        <v>268</v>
      </c>
      <c r="AT290" s="152" t="s">
        <v>150</v>
      </c>
      <c r="AU290" s="152" t="s">
        <v>95</v>
      </c>
      <c r="AY290" s="13" t="s">
        <v>148</v>
      </c>
      <c r="BE290" s="153">
        <f t="shared" si="74"/>
        <v>0</v>
      </c>
      <c r="BF290" s="153">
        <f t="shared" si="75"/>
        <v>0</v>
      </c>
      <c r="BG290" s="153">
        <f t="shared" si="76"/>
        <v>0</v>
      </c>
      <c r="BH290" s="153">
        <f t="shared" si="77"/>
        <v>0</v>
      </c>
      <c r="BI290" s="153">
        <f t="shared" si="78"/>
        <v>0</v>
      </c>
      <c r="BJ290" s="13" t="s">
        <v>95</v>
      </c>
      <c r="BK290" s="153">
        <f t="shared" si="79"/>
        <v>0</v>
      </c>
      <c r="BL290" s="13" t="s">
        <v>268</v>
      </c>
      <c r="BM290" s="152" t="s">
        <v>712</v>
      </c>
    </row>
    <row r="291" spans="2:65" s="1" customFormat="1" ht="24.15" customHeight="1">
      <c r="B291" s="139"/>
      <c r="C291" s="154" t="s">
        <v>713</v>
      </c>
      <c r="D291" s="154" t="s">
        <v>191</v>
      </c>
      <c r="E291" s="155" t="s">
        <v>1156</v>
      </c>
      <c r="F291" s="156" t="s">
        <v>1157</v>
      </c>
      <c r="G291" s="157" t="s">
        <v>226</v>
      </c>
      <c r="H291" s="158">
        <v>2</v>
      </c>
      <c r="I291" s="159"/>
      <c r="J291" s="160">
        <f t="shared" si="70"/>
        <v>0</v>
      </c>
      <c r="K291" s="161"/>
      <c r="L291" s="162"/>
      <c r="M291" s="163" t="s">
        <v>1</v>
      </c>
      <c r="N291" s="164" t="s">
        <v>39</v>
      </c>
      <c r="P291" s="150">
        <f t="shared" si="71"/>
        <v>0</v>
      </c>
      <c r="Q291" s="150">
        <v>0</v>
      </c>
      <c r="R291" s="150">
        <f t="shared" si="72"/>
        <v>0</v>
      </c>
      <c r="S291" s="150">
        <v>0</v>
      </c>
      <c r="T291" s="151">
        <f t="shared" si="73"/>
        <v>0</v>
      </c>
      <c r="AR291" s="152" t="s">
        <v>651</v>
      </c>
      <c r="AT291" s="152" t="s">
        <v>191</v>
      </c>
      <c r="AU291" s="152" t="s">
        <v>95</v>
      </c>
      <c r="AY291" s="13" t="s">
        <v>148</v>
      </c>
      <c r="BE291" s="153">
        <f t="shared" si="74"/>
        <v>0</v>
      </c>
      <c r="BF291" s="153">
        <f t="shared" si="75"/>
        <v>0</v>
      </c>
      <c r="BG291" s="153">
        <f t="shared" si="76"/>
        <v>0</v>
      </c>
      <c r="BH291" s="153">
        <f t="shared" si="77"/>
        <v>0</v>
      </c>
      <c r="BI291" s="153">
        <f t="shared" si="78"/>
        <v>0</v>
      </c>
      <c r="BJ291" s="13" t="s">
        <v>95</v>
      </c>
      <c r="BK291" s="153">
        <f t="shared" si="79"/>
        <v>0</v>
      </c>
      <c r="BL291" s="13" t="s">
        <v>268</v>
      </c>
      <c r="BM291" s="152" t="s">
        <v>716</v>
      </c>
    </row>
    <row r="292" spans="2:65" s="1" customFormat="1" ht="16.5" customHeight="1">
      <c r="B292" s="139"/>
      <c r="C292" s="154" t="s">
        <v>420</v>
      </c>
      <c r="D292" s="154" t="s">
        <v>191</v>
      </c>
      <c r="E292" s="155" t="s">
        <v>1152</v>
      </c>
      <c r="F292" s="156" t="s">
        <v>1153</v>
      </c>
      <c r="G292" s="157" t="s">
        <v>226</v>
      </c>
      <c r="H292" s="158">
        <v>2</v>
      </c>
      <c r="I292" s="159"/>
      <c r="J292" s="160">
        <f t="shared" si="70"/>
        <v>0</v>
      </c>
      <c r="K292" s="161"/>
      <c r="L292" s="162"/>
      <c r="M292" s="163" t="s">
        <v>1</v>
      </c>
      <c r="N292" s="164" t="s">
        <v>39</v>
      </c>
      <c r="P292" s="150">
        <f t="shared" si="71"/>
        <v>0</v>
      </c>
      <c r="Q292" s="150">
        <v>0</v>
      </c>
      <c r="R292" s="150">
        <f t="shared" si="72"/>
        <v>0</v>
      </c>
      <c r="S292" s="150">
        <v>0</v>
      </c>
      <c r="T292" s="151">
        <f t="shared" si="73"/>
        <v>0</v>
      </c>
      <c r="AR292" s="152" t="s">
        <v>651</v>
      </c>
      <c r="AT292" s="152" t="s">
        <v>191</v>
      </c>
      <c r="AU292" s="152" t="s">
        <v>95</v>
      </c>
      <c r="AY292" s="13" t="s">
        <v>148</v>
      </c>
      <c r="BE292" s="153">
        <f t="shared" si="74"/>
        <v>0</v>
      </c>
      <c r="BF292" s="153">
        <f t="shared" si="75"/>
        <v>0</v>
      </c>
      <c r="BG292" s="153">
        <f t="shared" si="76"/>
        <v>0</v>
      </c>
      <c r="BH292" s="153">
        <f t="shared" si="77"/>
        <v>0</v>
      </c>
      <c r="BI292" s="153">
        <f t="shared" si="78"/>
        <v>0</v>
      </c>
      <c r="BJ292" s="13" t="s">
        <v>95</v>
      </c>
      <c r="BK292" s="153">
        <f t="shared" si="79"/>
        <v>0</v>
      </c>
      <c r="BL292" s="13" t="s">
        <v>268</v>
      </c>
      <c r="BM292" s="152" t="s">
        <v>719</v>
      </c>
    </row>
    <row r="293" spans="2:65" s="1" customFormat="1" ht="24.15" customHeight="1">
      <c r="B293" s="139"/>
      <c r="C293" s="140" t="s">
        <v>720</v>
      </c>
      <c r="D293" s="140" t="s">
        <v>150</v>
      </c>
      <c r="E293" s="141" t="s">
        <v>1158</v>
      </c>
      <c r="F293" s="142" t="s">
        <v>1159</v>
      </c>
      <c r="G293" s="143" t="s">
        <v>226</v>
      </c>
      <c r="H293" s="144">
        <v>6</v>
      </c>
      <c r="I293" s="145"/>
      <c r="J293" s="146">
        <f t="shared" si="70"/>
        <v>0</v>
      </c>
      <c r="K293" s="147"/>
      <c r="L293" s="28"/>
      <c r="M293" s="148" t="s">
        <v>1</v>
      </c>
      <c r="N293" s="149" t="s">
        <v>39</v>
      </c>
      <c r="P293" s="150">
        <f t="shared" si="71"/>
        <v>0</v>
      </c>
      <c r="Q293" s="150">
        <v>0</v>
      </c>
      <c r="R293" s="150">
        <f t="shared" si="72"/>
        <v>0</v>
      </c>
      <c r="S293" s="150">
        <v>0</v>
      </c>
      <c r="T293" s="151">
        <f t="shared" si="73"/>
        <v>0</v>
      </c>
      <c r="AR293" s="152" t="s">
        <v>268</v>
      </c>
      <c r="AT293" s="152" t="s">
        <v>150</v>
      </c>
      <c r="AU293" s="152" t="s">
        <v>95</v>
      </c>
      <c r="AY293" s="13" t="s">
        <v>148</v>
      </c>
      <c r="BE293" s="153">
        <f t="shared" si="74"/>
        <v>0</v>
      </c>
      <c r="BF293" s="153">
        <f t="shared" si="75"/>
        <v>0</v>
      </c>
      <c r="BG293" s="153">
        <f t="shared" si="76"/>
        <v>0</v>
      </c>
      <c r="BH293" s="153">
        <f t="shared" si="77"/>
        <v>0</v>
      </c>
      <c r="BI293" s="153">
        <f t="shared" si="78"/>
        <v>0</v>
      </c>
      <c r="BJ293" s="13" t="s">
        <v>95</v>
      </c>
      <c r="BK293" s="153">
        <f t="shared" si="79"/>
        <v>0</v>
      </c>
      <c r="BL293" s="13" t="s">
        <v>268</v>
      </c>
      <c r="BM293" s="152" t="s">
        <v>723</v>
      </c>
    </row>
    <row r="294" spans="2:65" s="1" customFormat="1" ht="24.15" customHeight="1">
      <c r="B294" s="139"/>
      <c r="C294" s="154" t="s">
        <v>423</v>
      </c>
      <c r="D294" s="154" t="s">
        <v>191</v>
      </c>
      <c r="E294" s="155" t="s">
        <v>1160</v>
      </c>
      <c r="F294" s="156" t="s">
        <v>1161</v>
      </c>
      <c r="G294" s="157" t="s">
        <v>226</v>
      </c>
      <c r="H294" s="158">
        <v>6</v>
      </c>
      <c r="I294" s="159"/>
      <c r="J294" s="160">
        <f t="shared" si="70"/>
        <v>0</v>
      </c>
      <c r="K294" s="161"/>
      <c r="L294" s="162"/>
      <c r="M294" s="163" t="s">
        <v>1</v>
      </c>
      <c r="N294" s="164" t="s">
        <v>39</v>
      </c>
      <c r="P294" s="150">
        <f t="shared" si="71"/>
        <v>0</v>
      </c>
      <c r="Q294" s="150">
        <v>0</v>
      </c>
      <c r="R294" s="150">
        <f t="shared" si="72"/>
        <v>0</v>
      </c>
      <c r="S294" s="150">
        <v>0</v>
      </c>
      <c r="T294" s="151">
        <f t="shared" si="73"/>
        <v>0</v>
      </c>
      <c r="AR294" s="152" t="s">
        <v>651</v>
      </c>
      <c r="AT294" s="152" t="s">
        <v>191</v>
      </c>
      <c r="AU294" s="152" t="s">
        <v>95</v>
      </c>
      <c r="AY294" s="13" t="s">
        <v>148</v>
      </c>
      <c r="BE294" s="153">
        <f t="shared" si="74"/>
        <v>0</v>
      </c>
      <c r="BF294" s="153">
        <f t="shared" si="75"/>
        <v>0</v>
      </c>
      <c r="BG294" s="153">
        <f t="shared" si="76"/>
        <v>0</v>
      </c>
      <c r="BH294" s="153">
        <f t="shared" si="77"/>
        <v>0</v>
      </c>
      <c r="BI294" s="153">
        <f t="shared" si="78"/>
        <v>0</v>
      </c>
      <c r="BJ294" s="13" t="s">
        <v>95</v>
      </c>
      <c r="BK294" s="153">
        <f t="shared" si="79"/>
        <v>0</v>
      </c>
      <c r="BL294" s="13" t="s">
        <v>268</v>
      </c>
      <c r="BM294" s="152" t="s">
        <v>726</v>
      </c>
    </row>
    <row r="295" spans="2:65" s="1" customFormat="1" ht="16.5" customHeight="1">
      <c r="B295" s="139"/>
      <c r="C295" s="154" t="s">
        <v>727</v>
      </c>
      <c r="D295" s="154" t="s">
        <v>191</v>
      </c>
      <c r="E295" s="155" t="s">
        <v>1152</v>
      </c>
      <c r="F295" s="156" t="s">
        <v>1153</v>
      </c>
      <c r="G295" s="157" t="s">
        <v>226</v>
      </c>
      <c r="H295" s="158">
        <v>6</v>
      </c>
      <c r="I295" s="159"/>
      <c r="J295" s="160">
        <f t="shared" si="70"/>
        <v>0</v>
      </c>
      <c r="K295" s="161"/>
      <c r="L295" s="162"/>
      <c r="M295" s="163" t="s">
        <v>1</v>
      </c>
      <c r="N295" s="164" t="s">
        <v>39</v>
      </c>
      <c r="P295" s="150">
        <f t="shared" si="71"/>
        <v>0</v>
      </c>
      <c r="Q295" s="150">
        <v>0</v>
      </c>
      <c r="R295" s="150">
        <f t="shared" si="72"/>
        <v>0</v>
      </c>
      <c r="S295" s="150">
        <v>0</v>
      </c>
      <c r="T295" s="151">
        <f t="shared" si="73"/>
        <v>0</v>
      </c>
      <c r="AR295" s="152" t="s">
        <v>651</v>
      </c>
      <c r="AT295" s="152" t="s">
        <v>191</v>
      </c>
      <c r="AU295" s="152" t="s">
        <v>95</v>
      </c>
      <c r="AY295" s="13" t="s">
        <v>148</v>
      </c>
      <c r="BE295" s="153">
        <f t="shared" si="74"/>
        <v>0</v>
      </c>
      <c r="BF295" s="153">
        <f t="shared" si="75"/>
        <v>0</v>
      </c>
      <c r="BG295" s="153">
        <f t="shared" si="76"/>
        <v>0</v>
      </c>
      <c r="BH295" s="153">
        <f t="shared" si="77"/>
        <v>0</v>
      </c>
      <c r="BI295" s="153">
        <f t="shared" si="78"/>
        <v>0</v>
      </c>
      <c r="BJ295" s="13" t="s">
        <v>95</v>
      </c>
      <c r="BK295" s="153">
        <f t="shared" si="79"/>
        <v>0</v>
      </c>
      <c r="BL295" s="13" t="s">
        <v>268</v>
      </c>
      <c r="BM295" s="152" t="s">
        <v>730</v>
      </c>
    </row>
    <row r="296" spans="2:65" s="1" customFormat="1" ht="24.15" customHeight="1">
      <c r="B296" s="139"/>
      <c r="C296" s="140" t="s">
        <v>427</v>
      </c>
      <c r="D296" s="140" t="s">
        <v>150</v>
      </c>
      <c r="E296" s="141" t="s">
        <v>1162</v>
      </c>
      <c r="F296" s="142" t="s">
        <v>1163</v>
      </c>
      <c r="G296" s="143" t="s">
        <v>226</v>
      </c>
      <c r="H296" s="144">
        <v>2</v>
      </c>
      <c r="I296" s="145"/>
      <c r="J296" s="146">
        <f t="shared" si="70"/>
        <v>0</v>
      </c>
      <c r="K296" s="147"/>
      <c r="L296" s="28"/>
      <c r="M296" s="148" t="s">
        <v>1</v>
      </c>
      <c r="N296" s="149" t="s">
        <v>39</v>
      </c>
      <c r="P296" s="150">
        <f t="shared" si="71"/>
        <v>0</v>
      </c>
      <c r="Q296" s="150">
        <v>0</v>
      </c>
      <c r="R296" s="150">
        <f t="shared" si="72"/>
        <v>0</v>
      </c>
      <c r="S296" s="150">
        <v>0</v>
      </c>
      <c r="T296" s="151">
        <f t="shared" si="73"/>
        <v>0</v>
      </c>
      <c r="AR296" s="152" t="s">
        <v>268</v>
      </c>
      <c r="AT296" s="152" t="s">
        <v>150</v>
      </c>
      <c r="AU296" s="152" t="s">
        <v>95</v>
      </c>
      <c r="AY296" s="13" t="s">
        <v>148</v>
      </c>
      <c r="BE296" s="153">
        <f t="shared" si="74"/>
        <v>0</v>
      </c>
      <c r="BF296" s="153">
        <f t="shared" si="75"/>
        <v>0</v>
      </c>
      <c r="BG296" s="153">
        <f t="shared" si="76"/>
        <v>0</v>
      </c>
      <c r="BH296" s="153">
        <f t="shared" si="77"/>
        <v>0</v>
      </c>
      <c r="BI296" s="153">
        <f t="shared" si="78"/>
        <v>0</v>
      </c>
      <c r="BJ296" s="13" t="s">
        <v>95</v>
      </c>
      <c r="BK296" s="153">
        <f t="shared" si="79"/>
        <v>0</v>
      </c>
      <c r="BL296" s="13" t="s">
        <v>268</v>
      </c>
      <c r="BM296" s="152" t="s">
        <v>733</v>
      </c>
    </row>
    <row r="297" spans="2:65" s="1" customFormat="1" ht="24.15" customHeight="1">
      <c r="B297" s="139"/>
      <c r="C297" s="154" t="s">
        <v>734</v>
      </c>
      <c r="D297" s="154" t="s">
        <v>191</v>
      </c>
      <c r="E297" s="155" t="s">
        <v>1164</v>
      </c>
      <c r="F297" s="156" t="s">
        <v>1165</v>
      </c>
      <c r="G297" s="157" t="s">
        <v>226</v>
      </c>
      <c r="H297" s="158">
        <v>2</v>
      </c>
      <c r="I297" s="159"/>
      <c r="J297" s="160">
        <f t="shared" si="70"/>
        <v>0</v>
      </c>
      <c r="K297" s="161"/>
      <c r="L297" s="162"/>
      <c r="M297" s="163" t="s">
        <v>1</v>
      </c>
      <c r="N297" s="164" t="s">
        <v>39</v>
      </c>
      <c r="P297" s="150">
        <f t="shared" si="71"/>
        <v>0</v>
      </c>
      <c r="Q297" s="150">
        <v>0</v>
      </c>
      <c r="R297" s="150">
        <f t="shared" si="72"/>
        <v>0</v>
      </c>
      <c r="S297" s="150">
        <v>0</v>
      </c>
      <c r="T297" s="151">
        <f t="shared" si="73"/>
        <v>0</v>
      </c>
      <c r="AR297" s="152" t="s">
        <v>651</v>
      </c>
      <c r="AT297" s="152" t="s">
        <v>191</v>
      </c>
      <c r="AU297" s="152" t="s">
        <v>95</v>
      </c>
      <c r="AY297" s="13" t="s">
        <v>148</v>
      </c>
      <c r="BE297" s="153">
        <f t="shared" si="74"/>
        <v>0</v>
      </c>
      <c r="BF297" s="153">
        <f t="shared" si="75"/>
        <v>0</v>
      </c>
      <c r="BG297" s="153">
        <f t="shared" si="76"/>
        <v>0</v>
      </c>
      <c r="BH297" s="153">
        <f t="shared" si="77"/>
        <v>0</v>
      </c>
      <c r="BI297" s="153">
        <f t="shared" si="78"/>
        <v>0</v>
      </c>
      <c r="BJ297" s="13" t="s">
        <v>95</v>
      </c>
      <c r="BK297" s="153">
        <f t="shared" si="79"/>
        <v>0</v>
      </c>
      <c r="BL297" s="13" t="s">
        <v>268</v>
      </c>
      <c r="BM297" s="152" t="s">
        <v>737</v>
      </c>
    </row>
    <row r="298" spans="2:65" s="1" customFormat="1" ht="16.5" customHeight="1">
      <c r="B298" s="139"/>
      <c r="C298" s="154" t="s">
        <v>430</v>
      </c>
      <c r="D298" s="154" t="s">
        <v>191</v>
      </c>
      <c r="E298" s="155" t="s">
        <v>1152</v>
      </c>
      <c r="F298" s="156" t="s">
        <v>1153</v>
      </c>
      <c r="G298" s="157" t="s">
        <v>226</v>
      </c>
      <c r="H298" s="158">
        <v>2</v>
      </c>
      <c r="I298" s="159"/>
      <c r="J298" s="160">
        <f t="shared" si="70"/>
        <v>0</v>
      </c>
      <c r="K298" s="161"/>
      <c r="L298" s="162"/>
      <c r="M298" s="163" t="s">
        <v>1</v>
      </c>
      <c r="N298" s="164" t="s">
        <v>39</v>
      </c>
      <c r="P298" s="150">
        <f t="shared" si="71"/>
        <v>0</v>
      </c>
      <c r="Q298" s="150">
        <v>0</v>
      </c>
      <c r="R298" s="150">
        <f t="shared" si="72"/>
        <v>0</v>
      </c>
      <c r="S298" s="150">
        <v>0</v>
      </c>
      <c r="T298" s="151">
        <f t="shared" si="73"/>
        <v>0</v>
      </c>
      <c r="AR298" s="152" t="s">
        <v>651</v>
      </c>
      <c r="AT298" s="152" t="s">
        <v>191</v>
      </c>
      <c r="AU298" s="152" t="s">
        <v>95</v>
      </c>
      <c r="AY298" s="13" t="s">
        <v>148</v>
      </c>
      <c r="BE298" s="153">
        <f t="shared" si="74"/>
        <v>0</v>
      </c>
      <c r="BF298" s="153">
        <f t="shared" si="75"/>
        <v>0</v>
      </c>
      <c r="BG298" s="153">
        <f t="shared" si="76"/>
        <v>0</v>
      </c>
      <c r="BH298" s="153">
        <f t="shared" si="77"/>
        <v>0</v>
      </c>
      <c r="BI298" s="153">
        <f t="shared" si="78"/>
        <v>0</v>
      </c>
      <c r="BJ298" s="13" t="s">
        <v>95</v>
      </c>
      <c r="BK298" s="153">
        <f t="shared" si="79"/>
        <v>0</v>
      </c>
      <c r="BL298" s="13" t="s">
        <v>268</v>
      </c>
      <c r="BM298" s="152" t="s">
        <v>740</v>
      </c>
    </row>
    <row r="299" spans="2:65" s="1" customFormat="1" ht="24.15" customHeight="1">
      <c r="B299" s="139"/>
      <c r="C299" s="140" t="s">
        <v>741</v>
      </c>
      <c r="D299" s="140" t="s">
        <v>150</v>
      </c>
      <c r="E299" s="141" t="s">
        <v>1166</v>
      </c>
      <c r="F299" s="142" t="s">
        <v>1167</v>
      </c>
      <c r="G299" s="143" t="s">
        <v>226</v>
      </c>
      <c r="H299" s="144">
        <v>14</v>
      </c>
      <c r="I299" s="145"/>
      <c r="J299" s="146">
        <f t="shared" si="70"/>
        <v>0</v>
      </c>
      <c r="K299" s="147"/>
      <c r="L299" s="28"/>
      <c r="M299" s="148" t="s">
        <v>1</v>
      </c>
      <c r="N299" s="149" t="s">
        <v>39</v>
      </c>
      <c r="P299" s="150">
        <f t="shared" si="71"/>
        <v>0</v>
      </c>
      <c r="Q299" s="150">
        <v>0</v>
      </c>
      <c r="R299" s="150">
        <f t="shared" si="72"/>
        <v>0</v>
      </c>
      <c r="S299" s="150">
        <v>0</v>
      </c>
      <c r="T299" s="151">
        <f t="shared" si="73"/>
        <v>0</v>
      </c>
      <c r="AR299" s="152" t="s">
        <v>268</v>
      </c>
      <c r="AT299" s="152" t="s">
        <v>150</v>
      </c>
      <c r="AU299" s="152" t="s">
        <v>95</v>
      </c>
      <c r="AY299" s="13" t="s">
        <v>148</v>
      </c>
      <c r="BE299" s="153">
        <f t="shared" si="74"/>
        <v>0</v>
      </c>
      <c r="BF299" s="153">
        <f t="shared" si="75"/>
        <v>0</v>
      </c>
      <c r="BG299" s="153">
        <f t="shared" si="76"/>
        <v>0</v>
      </c>
      <c r="BH299" s="153">
        <f t="shared" si="77"/>
        <v>0</v>
      </c>
      <c r="BI299" s="153">
        <f t="shared" si="78"/>
        <v>0</v>
      </c>
      <c r="BJ299" s="13" t="s">
        <v>95</v>
      </c>
      <c r="BK299" s="153">
        <f t="shared" si="79"/>
        <v>0</v>
      </c>
      <c r="BL299" s="13" t="s">
        <v>268</v>
      </c>
      <c r="BM299" s="152" t="s">
        <v>744</v>
      </c>
    </row>
    <row r="300" spans="2:65" s="1" customFormat="1" ht="16.5" customHeight="1">
      <c r="B300" s="139"/>
      <c r="C300" s="154" t="s">
        <v>435</v>
      </c>
      <c r="D300" s="154" t="s">
        <v>191</v>
      </c>
      <c r="E300" s="155" t="s">
        <v>1152</v>
      </c>
      <c r="F300" s="156" t="s">
        <v>1153</v>
      </c>
      <c r="G300" s="157" t="s">
        <v>226</v>
      </c>
      <c r="H300" s="158">
        <v>14</v>
      </c>
      <c r="I300" s="159"/>
      <c r="J300" s="160">
        <f t="shared" si="70"/>
        <v>0</v>
      </c>
      <c r="K300" s="161"/>
      <c r="L300" s="162"/>
      <c r="M300" s="163" t="s">
        <v>1</v>
      </c>
      <c r="N300" s="164" t="s">
        <v>39</v>
      </c>
      <c r="P300" s="150">
        <f t="shared" si="71"/>
        <v>0</v>
      </c>
      <c r="Q300" s="150">
        <v>0</v>
      </c>
      <c r="R300" s="150">
        <f t="shared" si="72"/>
        <v>0</v>
      </c>
      <c r="S300" s="150">
        <v>0</v>
      </c>
      <c r="T300" s="151">
        <f t="shared" si="73"/>
        <v>0</v>
      </c>
      <c r="AR300" s="152" t="s">
        <v>651</v>
      </c>
      <c r="AT300" s="152" t="s">
        <v>191</v>
      </c>
      <c r="AU300" s="152" t="s">
        <v>95</v>
      </c>
      <c r="AY300" s="13" t="s">
        <v>148</v>
      </c>
      <c r="BE300" s="153">
        <f t="shared" si="74"/>
        <v>0</v>
      </c>
      <c r="BF300" s="153">
        <f t="shared" si="75"/>
        <v>0</v>
      </c>
      <c r="BG300" s="153">
        <f t="shared" si="76"/>
        <v>0</v>
      </c>
      <c r="BH300" s="153">
        <f t="shared" si="77"/>
        <v>0</v>
      </c>
      <c r="BI300" s="153">
        <f t="shared" si="78"/>
        <v>0</v>
      </c>
      <c r="BJ300" s="13" t="s">
        <v>95</v>
      </c>
      <c r="BK300" s="153">
        <f t="shared" si="79"/>
        <v>0</v>
      </c>
      <c r="BL300" s="13" t="s">
        <v>268</v>
      </c>
      <c r="BM300" s="152" t="s">
        <v>747</v>
      </c>
    </row>
    <row r="301" spans="2:65" s="1" customFormat="1" ht="24.15" customHeight="1">
      <c r="B301" s="139"/>
      <c r="C301" s="154" t="s">
        <v>748</v>
      </c>
      <c r="D301" s="154" t="s">
        <v>191</v>
      </c>
      <c r="E301" s="155" t="s">
        <v>1168</v>
      </c>
      <c r="F301" s="156" t="s">
        <v>1169</v>
      </c>
      <c r="G301" s="157" t="s">
        <v>226</v>
      </c>
      <c r="H301" s="158">
        <v>14</v>
      </c>
      <c r="I301" s="159"/>
      <c r="J301" s="160">
        <f t="shared" ref="J301:J332" si="80">ROUND(I301*H301,2)</f>
        <v>0</v>
      </c>
      <c r="K301" s="161"/>
      <c r="L301" s="162"/>
      <c r="M301" s="163" t="s">
        <v>1</v>
      </c>
      <c r="N301" s="164" t="s">
        <v>39</v>
      </c>
      <c r="P301" s="150">
        <f t="shared" ref="P301:P332" si="81">O301*H301</f>
        <v>0</v>
      </c>
      <c r="Q301" s="150">
        <v>0</v>
      </c>
      <c r="R301" s="150">
        <f t="shared" ref="R301:R332" si="82">Q301*H301</f>
        <v>0</v>
      </c>
      <c r="S301" s="150">
        <v>0</v>
      </c>
      <c r="T301" s="151">
        <f t="shared" ref="T301:T332" si="83">S301*H301</f>
        <v>0</v>
      </c>
      <c r="AR301" s="152" t="s">
        <v>651</v>
      </c>
      <c r="AT301" s="152" t="s">
        <v>191</v>
      </c>
      <c r="AU301" s="152" t="s">
        <v>95</v>
      </c>
      <c r="AY301" s="13" t="s">
        <v>148</v>
      </c>
      <c r="BE301" s="153">
        <f t="shared" ref="BE301:BE332" si="84">IF(N301="základná",J301,0)</f>
        <v>0</v>
      </c>
      <c r="BF301" s="153">
        <f t="shared" ref="BF301:BF332" si="85">IF(N301="znížená",J301,0)</f>
        <v>0</v>
      </c>
      <c r="BG301" s="153">
        <f t="shared" ref="BG301:BG332" si="86">IF(N301="zákl. prenesená",J301,0)</f>
        <v>0</v>
      </c>
      <c r="BH301" s="153">
        <f t="shared" ref="BH301:BH332" si="87">IF(N301="zníž. prenesená",J301,0)</f>
        <v>0</v>
      </c>
      <c r="BI301" s="153">
        <f t="shared" ref="BI301:BI332" si="88">IF(N301="nulová",J301,0)</f>
        <v>0</v>
      </c>
      <c r="BJ301" s="13" t="s">
        <v>95</v>
      </c>
      <c r="BK301" s="153">
        <f t="shared" ref="BK301:BK332" si="89">ROUND(I301*H301,2)</f>
        <v>0</v>
      </c>
      <c r="BL301" s="13" t="s">
        <v>268</v>
      </c>
      <c r="BM301" s="152" t="s">
        <v>751</v>
      </c>
    </row>
    <row r="302" spans="2:65" s="1" customFormat="1" ht="24.15" customHeight="1">
      <c r="B302" s="139"/>
      <c r="C302" s="140" t="s">
        <v>438</v>
      </c>
      <c r="D302" s="140" t="s">
        <v>150</v>
      </c>
      <c r="E302" s="141" t="s">
        <v>1170</v>
      </c>
      <c r="F302" s="142" t="s">
        <v>1171</v>
      </c>
      <c r="G302" s="143" t="s">
        <v>226</v>
      </c>
      <c r="H302" s="144">
        <v>6</v>
      </c>
      <c r="I302" s="145"/>
      <c r="J302" s="146">
        <f t="shared" si="80"/>
        <v>0</v>
      </c>
      <c r="K302" s="147"/>
      <c r="L302" s="28"/>
      <c r="M302" s="148" t="s">
        <v>1</v>
      </c>
      <c r="N302" s="149" t="s">
        <v>39</v>
      </c>
      <c r="P302" s="150">
        <f t="shared" si="81"/>
        <v>0</v>
      </c>
      <c r="Q302" s="150">
        <v>0</v>
      </c>
      <c r="R302" s="150">
        <f t="shared" si="82"/>
        <v>0</v>
      </c>
      <c r="S302" s="150">
        <v>0</v>
      </c>
      <c r="T302" s="151">
        <f t="shared" si="83"/>
        <v>0</v>
      </c>
      <c r="AR302" s="152" t="s">
        <v>268</v>
      </c>
      <c r="AT302" s="152" t="s">
        <v>150</v>
      </c>
      <c r="AU302" s="152" t="s">
        <v>95</v>
      </c>
      <c r="AY302" s="13" t="s">
        <v>148</v>
      </c>
      <c r="BE302" s="153">
        <f t="shared" si="84"/>
        <v>0</v>
      </c>
      <c r="BF302" s="153">
        <f t="shared" si="85"/>
        <v>0</v>
      </c>
      <c r="BG302" s="153">
        <f t="shared" si="86"/>
        <v>0</v>
      </c>
      <c r="BH302" s="153">
        <f t="shared" si="87"/>
        <v>0</v>
      </c>
      <c r="BI302" s="153">
        <f t="shared" si="88"/>
        <v>0</v>
      </c>
      <c r="BJ302" s="13" t="s">
        <v>95</v>
      </c>
      <c r="BK302" s="153">
        <f t="shared" si="89"/>
        <v>0</v>
      </c>
      <c r="BL302" s="13" t="s">
        <v>268</v>
      </c>
      <c r="BM302" s="152" t="s">
        <v>754</v>
      </c>
    </row>
    <row r="303" spans="2:65" s="1" customFormat="1" ht="24.15" customHeight="1">
      <c r="B303" s="139"/>
      <c r="C303" s="154" t="s">
        <v>755</v>
      </c>
      <c r="D303" s="154" t="s">
        <v>191</v>
      </c>
      <c r="E303" s="155" t="s">
        <v>1172</v>
      </c>
      <c r="F303" s="156" t="s">
        <v>1173</v>
      </c>
      <c r="G303" s="157" t="s">
        <v>226</v>
      </c>
      <c r="H303" s="158">
        <v>6</v>
      </c>
      <c r="I303" s="159"/>
      <c r="J303" s="160">
        <f t="shared" si="80"/>
        <v>0</v>
      </c>
      <c r="K303" s="161"/>
      <c r="L303" s="162"/>
      <c r="M303" s="163" t="s">
        <v>1</v>
      </c>
      <c r="N303" s="164" t="s">
        <v>39</v>
      </c>
      <c r="P303" s="150">
        <f t="shared" si="81"/>
        <v>0</v>
      </c>
      <c r="Q303" s="150">
        <v>0</v>
      </c>
      <c r="R303" s="150">
        <f t="shared" si="82"/>
        <v>0</v>
      </c>
      <c r="S303" s="150">
        <v>0</v>
      </c>
      <c r="T303" s="151">
        <f t="shared" si="83"/>
        <v>0</v>
      </c>
      <c r="AR303" s="152" t="s">
        <v>651</v>
      </c>
      <c r="AT303" s="152" t="s">
        <v>191</v>
      </c>
      <c r="AU303" s="152" t="s">
        <v>95</v>
      </c>
      <c r="AY303" s="13" t="s">
        <v>148</v>
      </c>
      <c r="BE303" s="153">
        <f t="shared" si="84"/>
        <v>0</v>
      </c>
      <c r="BF303" s="153">
        <f t="shared" si="85"/>
        <v>0</v>
      </c>
      <c r="BG303" s="153">
        <f t="shared" si="86"/>
        <v>0</v>
      </c>
      <c r="BH303" s="153">
        <f t="shared" si="87"/>
        <v>0</v>
      </c>
      <c r="BI303" s="153">
        <f t="shared" si="88"/>
        <v>0</v>
      </c>
      <c r="BJ303" s="13" t="s">
        <v>95</v>
      </c>
      <c r="BK303" s="153">
        <f t="shared" si="89"/>
        <v>0</v>
      </c>
      <c r="BL303" s="13" t="s">
        <v>268</v>
      </c>
      <c r="BM303" s="152" t="s">
        <v>758</v>
      </c>
    </row>
    <row r="304" spans="2:65" s="1" customFormat="1" ht="16.5" customHeight="1">
      <c r="B304" s="139"/>
      <c r="C304" s="140" t="s">
        <v>442</v>
      </c>
      <c r="D304" s="140" t="s">
        <v>150</v>
      </c>
      <c r="E304" s="141" t="s">
        <v>1174</v>
      </c>
      <c r="F304" s="142" t="s">
        <v>1175</v>
      </c>
      <c r="G304" s="143" t="s">
        <v>226</v>
      </c>
      <c r="H304" s="144">
        <v>1</v>
      </c>
      <c r="I304" s="145"/>
      <c r="J304" s="146">
        <f t="shared" si="80"/>
        <v>0</v>
      </c>
      <c r="K304" s="147"/>
      <c r="L304" s="28"/>
      <c r="M304" s="148" t="s">
        <v>1</v>
      </c>
      <c r="N304" s="149" t="s">
        <v>39</v>
      </c>
      <c r="P304" s="150">
        <f t="shared" si="81"/>
        <v>0</v>
      </c>
      <c r="Q304" s="150">
        <v>0</v>
      </c>
      <c r="R304" s="150">
        <f t="shared" si="82"/>
        <v>0</v>
      </c>
      <c r="S304" s="150">
        <v>0</v>
      </c>
      <c r="T304" s="151">
        <f t="shared" si="83"/>
        <v>0</v>
      </c>
      <c r="AR304" s="152" t="s">
        <v>268</v>
      </c>
      <c r="AT304" s="152" t="s">
        <v>150</v>
      </c>
      <c r="AU304" s="152" t="s">
        <v>95</v>
      </c>
      <c r="AY304" s="13" t="s">
        <v>148</v>
      </c>
      <c r="BE304" s="153">
        <f t="shared" si="84"/>
        <v>0</v>
      </c>
      <c r="BF304" s="153">
        <f t="shared" si="85"/>
        <v>0</v>
      </c>
      <c r="BG304" s="153">
        <f t="shared" si="86"/>
        <v>0</v>
      </c>
      <c r="BH304" s="153">
        <f t="shared" si="87"/>
        <v>0</v>
      </c>
      <c r="BI304" s="153">
        <f t="shared" si="88"/>
        <v>0</v>
      </c>
      <c r="BJ304" s="13" t="s">
        <v>95</v>
      </c>
      <c r="BK304" s="153">
        <f t="shared" si="89"/>
        <v>0</v>
      </c>
      <c r="BL304" s="13" t="s">
        <v>268</v>
      </c>
      <c r="BM304" s="152" t="s">
        <v>761</v>
      </c>
    </row>
    <row r="305" spans="2:65" s="1" customFormat="1" ht="24.15" customHeight="1">
      <c r="B305" s="139"/>
      <c r="C305" s="154" t="s">
        <v>762</v>
      </c>
      <c r="D305" s="154" t="s">
        <v>191</v>
      </c>
      <c r="E305" s="155" t="s">
        <v>1176</v>
      </c>
      <c r="F305" s="156" t="s">
        <v>1177</v>
      </c>
      <c r="G305" s="157" t="s">
        <v>1178</v>
      </c>
      <c r="H305" s="158">
        <v>1</v>
      </c>
      <c r="I305" s="159"/>
      <c r="J305" s="160">
        <f t="shared" si="80"/>
        <v>0</v>
      </c>
      <c r="K305" s="161"/>
      <c r="L305" s="162"/>
      <c r="M305" s="163" t="s">
        <v>1</v>
      </c>
      <c r="N305" s="164" t="s">
        <v>39</v>
      </c>
      <c r="P305" s="150">
        <f t="shared" si="81"/>
        <v>0</v>
      </c>
      <c r="Q305" s="150">
        <v>0</v>
      </c>
      <c r="R305" s="150">
        <f t="shared" si="82"/>
        <v>0</v>
      </c>
      <c r="S305" s="150">
        <v>0</v>
      </c>
      <c r="T305" s="151">
        <f t="shared" si="83"/>
        <v>0</v>
      </c>
      <c r="AR305" s="152" t="s">
        <v>651</v>
      </c>
      <c r="AT305" s="152" t="s">
        <v>191</v>
      </c>
      <c r="AU305" s="152" t="s">
        <v>95</v>
      </c>
      <c r="AY305" s="13" t="s">
        <v>148</v>
      </c>
      <c r="BE305" s="153">
        <f t="shared" si="84"/>
        <v>0</v>
      </c>
      <c r="BF305" s="153">
        <f t="shared" si="85"/>
        <v>0</v>
      </c>
      <c r="BG305" s="153">
        <f t="shared" si="86"/>
        <v>0</v>
      </c>
      <c r="BH305" s="153">
        <f t="shared" si="87"/>
        <v>0</v>
      </c>
      <c r="BI305" s="153">
        <f t="shared" si="88"/>
        <v>0</v>
      </c>
      <c r="BJ305" s="13" t="s">
        <v>95</v>
      </c>
      <c r="BK305" s="153">
        <f t="shared" si="89"/>
        <v>0</v>
      </c>
      <c r="BL305" s="13" t="s">
        <v>268</v>
      </c>
      <c r="BM305" s="152" t="s">
        <v>765</v>
      </c>
    </row>
    <row r="306" spans="2:65" s="1" customFormat="1" ht="16.5" customHeight="1">
      <c r="B306" s="139"/>
      <c r="C306" s="154" t="s">
        <v>445</v>
      </c>
      <c r="D306" s="154" t="s">
        <v>191</v>
      </c>
      <c r="E306" s="155" t="s">
        <v>1179</v>
      </c>
      <c r="F306" s="156" t="s">
        <v>1180</v>
      </c>
      <c r="G306" s="157" t="s">
        <v>226</v>
      </c>
      <c r="H306" s="158">
        <v>1</v>
      </c>
      <c r="I306" s="159"/>
      <c r="J306" s="160">
        <f t="shared" si="80"/>
        <v>0</v>
      </c>
      <c r="K306" s="161"/>
      <c r="L306" s="162"/>
      <c r="M306" s="163" t="s">
        <v>1</v>
      </c>
      <c r="N306" s="164" t="s">
        <v>39</v>
      </c>
      <c r="P306" s="150">
        <f t="shared" si="81"/>
        <v>0</v>
      </c>
      <c r="Q306" s="150">
        <v>0</v>
      </c>
      <c r="R306" s="150">
        <f t="shared" si="82"/>
        <v>0</v>
      </c>
      <c r="S306" s="150">
        <v>0</v>
      </c>
      <c r="T306" s="151">
        <f t="shared" si="83"/>
        <v>0</v>
      </c>
      <c r="AR306" s="152" t="s">
        <v>651</v>
      </c>
      <c r="AT306" s="152" t="s">
        <v>191</v>
      </c>
      <c r="AU306" s="152" t="s">
        <v>95</v>
      </c>
      <c r="AY306" s="13" t="s">
        <v>148</v>
      </c>
      <c r="BE306" s="153">
        <f t="shared" si="84"/>
        <v>0</v>
      </c>
      <c r="BF306" s="153">
        <f t="shared" si="85"/>
        <v>0</v>
      </c>
      <c r="BG306" s="153">
        <f t="shared" si="86"/>
        <v>0</v>
      </c>
      <c r="BH306" s="153">
        <f t="shared" si="87"/>
        <v>0</v>
      </c>
      <c r="BI306" s="153">
        <f t="shared" si="88"/>
        <v>0</v>
      </c>
      <c r="BJ306" s="13" t="s">
        <v>95</v>
      </c>
      <c r="BK306" s="153">
        <f t="shared" si="89"/>
        <v>0</v>
      </c>
      <c r="BL306" s="13" t="s">
        <v>268</v>
      </c>
      <c r="BM306" s="152" t="s">
        <v>768</v>
      </c>
    </row>
    <row r="307" spans="2:65" s="1" customFormat="1" ht="16.5" customHeight="1">
      <c r="B307" s="139"/>
      <c r="C307" s="154" t="s">
        <v>769</v>
      </c>
      <c r="D307" s="154" t="s">
        <v>191</v>
      </c>
      <c r="E307" s="155" t="s">
        <v>1181</v>
      </c>
      <c r="F307" s="156" t="s">
        <v>1182</v>
      </c>
      <c r="G307" s="157" t="s">
        <v>226</v>
      </c>
      <c r="H307" s="158">
        <v>2</v>
      </c>
      <c r="I307" s="159"/>
      <c r="J307" s="160">
        <f t="shared" si="80"/>
        <v>0</v>
      </c>
      <c r="K307" s="161"/>
      <c r="L307" s="162"/>
      <c r="M307" s="163" t="s">
        <v>1</v>
      </c>
      <c r="N307" s="164" t="s">
        <v>39</v>
      </c>
      <c r="P307" s="150">
        <f t="shared" si="81"/>
        <v>0</v>
      </c>
      <c r="Q307" s="150">
        <v>0</v>
      </c>
      <c r="R307" s="150">
        <f t="shared" si="82"/>
        <v>0</v>
      </c>
      <c r="S307" s="150">
        <v>0</v>
      </c>
      <c r="T307" s="151">
        <f t="shared" si="83"/>
        <v>0</v>
      </c>
      <c r="AR307" s="152" t="s">
        <v>651</v>
      </c>
      <c r="AT307" s="152" t="s">
        <v>191</v>
      </c>
      <c r="AU307" s="152" t="s">
        <v>95</v>
      </c>
      <c r="AY307" s="13" t="s">
        <v>148</v>
      </c>
      <c r="BE307" s="153">
        <f t="shared" si="84"/>
        <v>0</v>
      </c>
      <c r="BF307" s="153">
        <f t="shared" si="85"/>
        <v>0</v>
      </c>
      <c r="BG307" s="153">
        <f t="shared" si="86"/>
        <v>0</v>
      </c>
      <c r="BH307" s="153">
        <f t="shared" si="87"/>
        <v>0</v>
      </c>
      <c r="BI307" s="153">
        <f t="shared" si="88"/>
        <v>0</v>
      </c>
      <c r="BJ307" s="13" t="s">
        <v>95</v>
      </c>
      <c r="BK307" s="153">
        <f t="shared" si="89"/>
        <v>0</v>
      </c>
      <c r="BL307" s="13" t="s">
        <v>268</v>
      </c>
      <c r="BM307" s="152" t="s">
        <v>773</v>
      </c>
    </row>
    <row r="308" spans="2:65" s="1" customFormat="1" ht="16.5" customHeight="1">
      <c r="B308" s="139"/>
      <c r="C308" s="154" t="s">
        <v>449</v>
      </c>
      <c r="D308" s="154" t="s">
        <v>191</v>
      </c>
      <c r="E308" s="155" t="s">
        <v>1183</v>
      </c>
      <c r="F308" s="156" t="s">
        <v>1184</v>
      </c>
      <c r="G308" s="157" t="s">
        <v>226</v>
      </c>
      <c r="H308" s="158">
        <v>1</v>
      </c>
      <c r="I308" s="159"/>
      <c r="J308" s="160">
        <f t="shared" si="80"/>
        <v>0</v>
      </c>
      <c r="K308" s="161"/>
      <c r="L308" s="162"/>
      <c r="M308" s="163" t="s">
        <v>1</v>
      </c>
      <c r="N308" s="164" t="s">
        <v>39</v>
      </c>
      <c r="P308" s="150">
        <f t="shared" si="81"/>
        <v>0</v>
      </c>
      <c r="Q308" s="150">
        <v>0</v>
      </c>
      <c r="R308" s="150">
        <f t="shared" si="82"/>
        <v>0</v>
      </c>
      <c r="S308" s="150">
        <v>0</v>
      </c>
      <c r="T308" s="151">
        <f t="shared" si="83"/>
        <v>0</v>
      </c>
      <c r="AR308" s="152" t="s">
        <v>651</v>
      </c>
      <c r="AT308" s="152" t="s">
        <v>191</v>
      </c>
      <c r="AU308" s="152" t="s">
        <v>95</v>
      </c>
      <c r="AY308" s="13" t="s">
        <v>148</v>
      </c>
      <c r="BE308" s="153">
        <f t="shared" si="84"/>
        <v>0</v>
      </c>
      <c r="BF308" s="153">
        <f t="shared" si="85"/>
        <v>0</v>
      </c>
      <c r="BG308" s="153">
        <f t="shared" si="86"/>
        <v>0</v>
      </c>
      <c r="BH308" s="153">
        <f t="shared" si="87"/>
        <v>0</v>
      </c>
      <c r="BI308" s="153">
        <f t="shared" si="88"/>
        <v>0</v>
      </c>
      <c r="BJ308" s="13" t="s">
        <v>95</v>
      </c>
      <c r="BK308" s="153">
        <f t="shared" si="89"/>
        <v>0</v>
      </c>
      <c r="BL308" s="13" t="s">
        <v>268</v>
      </c>
      <c r="BM308" s="152" t="s">
        <v>776</v>
      </c>
    </row>
    <row r="309" spans="2:65" s="1" customFormat="1" ht="16.5" customHeight="1">
      <c r="B309" s="139"/>
      <c r="C309" s="154" t="s">
        <v>777</v>
      </c>
      <c r="D309" s="154" t="s">
        <v>191</v>
      </c>
      <c r="E309" s="155" t="s">
        <v>1185</v>
      </c>
      <c r="F309" s="156" t="s">
        <v>1186</v>
      </c>
      <c r="G309" s="157" t="s">
        <v>226</v>
      </c>
      <c r="H309" s="158">
        <v>6</v>
      </c>
      <c r="I309" s="159"/>
      <c r="J309" s="160">
        <f t="shared" si="80"/>
        <v>0</v>
      </c>
      <c r="K309" s="161"/>
      <c r="L309" s="162"/>
      <c r="M309" s="163" t="s">
        <v>1</v>
      </c>
      <c r="N309" s="164" t="s">
        <v>39</v>
      </c>
      <c r="P309" s="150">
        <f t="shared" si="81"/>
        <v>0</v>
      </c>
      <c r="Q309" s="150">
        <v>0</v>
      </c>
      <c r="R309" s="150">
        <f t="shared" si="82"/>
        <v>0</v>
      </c>
      <c r="S309" s="150">
        <v>0</v>
      </c>
      <c r="T309" s="151">
        <f t="shared" si="83"/>
        <v>0</v>
      </c>
      <c r="AR309" s="152" t="s">
        <v>651</v>
      </c>
      <c r="AT309" s="152" t="s">
        <v>191</v>
      </c>
      <c r="AU309" s="152" t="s">
        <v>95</v>
      </c>
      <c r="AY309" s="13" t="s">
        <v>148</v>
      </c>
      <c r="BE309" s="153">
        <f t="shared" si="84"/>
        <v>0</v>
      </c>
      <c r="BF309" s="153">
        <f t="shared" si="85"/>
        <v>0</v>
      </c>
      <c r="BG309" s="153">
        <f t="shared" si="86"/>
        <v>0</v>
      </c>
      <c r="BH309" s="153">
        <f t="shared" si="87"/>
        <v>0</v>
      </c>
      <c r="BI309" s="153">
        <f t="shared" si="88"/>
        <v>0</v>
      </c>
      <c r="BJ309" s="13" t="s">
        <v>95</v>
      </c>
      <c r="BK309" s="153">
        <f t="shared" si="89"/>
        <v>0</v>
      </c>
      <c r="BL309" s="13" t="s">
        <v>268</v>
      </c>
      <c r="BM309" s="152" t="s">
        <v>780</v>
      </c>
    </row>
    <row r="310" spans="2:65" s="1" customFormat="1" ht="16.5" customHeight="1">
      <c r="B310" s="139"/>
      <c r="C310" s="154" t="s">
        <v>452</v>
      </c>
      <c r="D310" s="154" t="s">
        <v>191</v>
      </c>
      <c r="E310" s="155" t="s">
        <v>1187</v>
      </c>
      <c r="F310" s="156" t="s">
        <v>1188</v>
      </c>
      <c r="G310" s="157" t="s">
        <v>226</v>
      </c>
      <c r="H310" s="158">
        <v>1</v>
      </c>
      <c r="I310" s="159"/>
      <c r="J310" s="160">
        <f t="shared" si="80"/>
        <v>0</v>
      </c>
      <c r="K310" s="161"/>
      <c r="L310" s="162"/>
      <c r="M310" s="163" t="s">
        <v>1</v>
      </c>
      <c r="N310" s="164" t="s">
        <v>39</v>
      </c>
      <c r="P310" s="150">
        <f t="shared" si="81"/>
        <v>0</v>
      </c>
      <c r="Q310" s="150">
        <v>0</v>
      </c>
      <c r="R310" s="150">
        <f t="shared" si="82"/>
        <v>0</v>
      </c>
      <c r="S310" s="150">
        <v>0</v>
      </c>
      <c r="T310" s="151">
        <f t="shared" si="83"/>
        <v>0</v>
      </c>
      <c r="AR310" s="152" t="s">
        <v>651</v>
      </c>
      <c r="AT310" s="152" t="s">
        <v>191</v>
      </c>
      <c r="AU310" s="152" t="s">
        <v>95</v>
      </c>
      <c r="AY310" s="13" t="s">
        <v>148</v>
      </c>
      <c r="BE310" s="153">
        <f t="shared" si="84"/>
        <v>0</v>
      </c>
      <c r="BF310" s="153">
        <f t="shared" si="85"/>
        <v>0</v>
      </c>
      <c r="BG310" s="153">
        <f t="shared" si="86"/>
        <v>0</v>
      </c>
      <c r="BH310" s="153">
        <f t="shared" si="87"/>
        <v>0</v>
      </c>
      <c r="BI310" s="153">
        <f t="shared" si="88"/>
        <v>0</v>
      </c>
      <c r="BJ310" s="13" t="s">
        <v>95</v>
      </c>
      <c r="BK310" s="153">
        <f t="shared" si="89"/>
        <v>0</v>
      </c>
      <c r="BL310" s="13" t="s">
        <v>268</v>
      </c>
      <c r="BM310" s="152" t="s">
        <v>783</v>
      </c>
    </row>
    <row r="311" spans="2:65" s="1" customFormat="1" ht="16.5" customHeight="1">
      <c r="B311" s="139"/>
      <c r="C311" s="154" t="s">
        <v>784</v>
      </c>
      <c r="D311" s="154" t="s">
        <v>191</v>
      </c>
      <c r="E311" s="155" t="s">
        <v>1189</v>
      </c>
      <c r="F311" s="156" t="s">
        <v>1190</v>
      </c>
      <c r="G311" s="157" t="s">
        <v>226</v>
      </c>
      <c r="H311" s="158">
        <v>5</v>
      </c>
      <c r="I311" s="159"/>
      <c r="J311" s="160">
        <f t="shared" si="80"/>
        <v>0</v>
      </c>
      <c r="K311" s="161"/>
      <c r="L311" s="162"/>
      <c r="M311" s="163" t="s">
        <v>1</v>
      </c>
      <c r="N311" s="164" t="s">
        <v>39</v>
      </c>
      <c r="P311" s="150">
        <f t="shared" si="81"/>
        <v>0</v>
      </c>
      <c r="Q311" s="150">
        <v>0</v>
      </c>
      <c r="R311" s="150">
        <f t="shared" si="82"/>
        <v>0</v>
      </c>
      <c r="S311" s="150">
        <v>0</v>
      </c>
      <c r="T311" s="151">
        <f t="shared" si="83"/>
        <v>0</v>
      </c>
      <c r="AR311" s="152" t="s">
        <v>651</v>
      </c>
      <c r="AT311" s="152" t="s">
        <v>191</v>
      </c>
      <c r="AU311" s="152" t="s">
        <v>95</v>
      </c>
      <c r="AY311" s="13" t="s">
        <v>148</v>
      </c>
      <c r="BE311" s="153">
        <f t="shared" si="84"/>
        <v>0</v>
      </c>
      <c r="BF311" s="153">
        <f t="shared" si="85"/>
        <v>0</v>
      </c>
      <c r="BG311" s="153">
        <f t="shared" si="86"/>
        <v>0</v>
      </c>
      <c r="BH311" s="153">
        <f t="shared" si="87"/>
        <v>0</v>
      </c>
      <c r="BI311" s="153">
        <f t="shared" si="88"/>
        <v>0</v>
      </c>
      <c r="BJ311" s="13" t="s">
        <v>95</v>
      </c>
      <c r="BK311" s="153">
        <f t="shared" si="89"/>
        <v>0</v>
      </c>
      <c r="BL311" s="13" t="s">
        <v>268</v>
      </c>
      <c r="BM311" s="152" t="s">
        <v>787</v>
      </c>
    </row>
    <row r="312" spans="2:65" s="1" customFormat="1" ht="16.5" customHeight="1">
      <c r="B312" s="139"/>
      <c r="C312" s="154" t="s">
        <v>456</v>
      </c>
      <c r="D312" s="154" t="s">
        <v>191</v>
      </c>
      <c r="E312" s="155" t="s">
        <v>1191</v>
      </c>
      <c r="F312" s="156" t="s">
        <v>1192</v>
      </c>
      <c r="G312" s="157" t="s">
        <v>226</v>
      </c>
      <c r="H312" s="158">
        <v>1</v>
      </c>
      <c r="I312" s="159"/>
      <c r="J312" s="160">
        <f t="shared" si="80"/>
        <v>0</v>
      </c>
      <c r="K312" s="161"/>
      <c r="L312" s="162"/>
      <c r="M312" s="163" t="s">
        <v>1</v>
      </c>
      <c r="N312" s="164" t="s">
        <v>39</v>
      </c>
      <c r="P312" s="150">
        <f t="shared" si="81"/>
        <v>0</v>
      </c>
      <c r="Q312" s="150">
        <v>0</v>
      </c>
      <c r="R312" s="150">
        <f t="shared" si="82"/>
        <v>0</v>
      </c>
      <c r="S312" s="150">
        <v>0</v>
      </c>
      <c r="T312" s="151">
        <f t="shared" si="83"/>
        <v>0</v>
      </c>
      <c r="AR312" s="152" t="s">
        <v>651</v>
      </c>
      <c r="AT312" s="152" t="s">
        <v>191</v>
      </c>
      <c r="AU312" s="152" t="s">
        <v>95</v>
      </c>
      <c r="AY312" s="13" t="s">
        <v>148</v>
      </c>
      <c r="BE312" s="153">
        <f t="shared" si="84"/>
        <v>0</v>
      </c>
      <c r="BF312" s="153">
        <f t="shared" si="85"/>
        <v>0</v>
      </c>
      <c r="BG312" s="153">
        <f t="shared" si="86"/>
        <v>0</v>
      </c>
      <c r="BH312" s="153">
        <f t="shared" si="87"/>
        <v>0</v>
      </c>
      <c r="BI312" s="153">
        <f t="shared" si="88"/>
        <v>0</v>
      </c>
      <c r="BJ312" s="13" t="s">
        <v>95</v>
      </c>
      <c r="BK312" s="153">
        <f t="shared" si="89"/>
        <v>0</v>
      </c>
      <c r="BL312" s="13" t="s">
        <v>268</v>
      </c>
      <c r="BM312" s="152" t="s">
        <v>790</v>
      </c>
    </row>
    <row r="313" spans="2:65" s="1" customFormat="1" ht="24.15" customHeight="1">
      <c r="B313" s="139"/>
      <c r="C313" s="154" t="s">
        <v>791</v>
      </c>
      <c r="D313" s="154" t="s">
        <v>191</v>
      </c>
      <c r="E313" s="155" t="s">
        <v>1193</v>
      </c>
      <c r="F313" s="156" t="s">
        <v>1194</v>
      </c>
      <c r="G313" s="157" t="s">
        <v>226</v>
      </c>
      <c r="H313" s="158">
        <v>1</v>
      </c>
      <c r="I313" s="159"/>
      <c r="J313" s="160">
        <f t="shared" si="80"/>
        <v>0</v>
      </c>
      <c r="K313" s="161"/>
      <c r="L313" s="162"/>
      <c r="M313" s="163" t="s">
        <v>1</v>
      </c>
      <c r="N313" s="164" t="s">
        <v>39</v>
      </c>
      <c r="P313" s="150">
        <f t="shared" si="81"/>
        <v>0</v>
      </c>
      <c r="Q313" s="150">
        <v>0</v>
      </c>
      <c r="R313" s="150">
        <f t="shared" si="82"/>
        <v>0</v>
      </c>
      <c r="S313" s="150">
        <v>0</v>
      </c>
      <c r="T313" s="151">
        <f t="shared" si="83"/>
        <v>0</v>
      </c>
      <c r="AR313" s="152" t="s">
        <v>651</v>
      </c>
      <c r="AT313" s="152" t="s">
        <v>191</v>
      </c>
      <c r="AU313" s="152" t="s">
        <v>95</v>
      </c>
      <c r="AY313" s="13" t="s">
        <v>148</v>
      </c>
      <c r="BE313" s="153">
        <f t="shared" si="84"/>
        <v>0</v>
      </c>
      <c r="BF313" s="153">
        <f t="shared" si="85"/>
        <v>0</v>
      </c>
      <c r="BG313" s="153">
        <f t="shared" si="86"/>
        <v>0</v>
      </c>
      <c r="BH313" s="153">
        <f t="shared" si="87"/>
        <v>0</v>
      </c>
      <c r="BI313" s="153">
        <f t="shared" si="88"/>
        <v>0</v>
      </c>
      <c r="BJ313" s="13" t="s">
        <v>95</v>
      </c>
      <c r="BK313" s="153">
        <f t="shared" si="89"/>
        <v>0</v>
      </c>
      <c r="BL313" s="13" t="s">
        <v>268</v>
      </c>
      <c r="BM313" s="152" t="s">
        <v>794</v>
      </c>
    </row>
    <row r="314" spans="2:65" s="1" customFormat="1" ht="16.5" customHeight="1">
      <c r="B314" s="139"/>
      <c r="C314" s="154" t="s">
        <v>459</v>
      </c>
      <c r="D314" s="154" t="s">
        <v>191</v>
      </c>
      <c r="E314" s="155" t="s">
        <v>1195</v>
      </c>
      <c r="F314" s="156" t="s">
        <v>1196</v>
      </c>
      <c r="G314" s="157" t="s">
        <v>226</v>
      </c>
      <c r="H314" s="158">
        <v>1</v>
      </c>
      <c r="I314" s="159"/>
      <c r="J314" s="160">
        <f t="shared" si="80"/>
        <v>0</v>
      </c>
      <c r="K314" s="161"/>
      <c r="L314" s="162"/>
      <c r="M314" s="163" t="s">
        <v>1</v>
      </c>
      <c r="N314" s="164" t="s">
        <v>39</v>
      </c>
      <c r="P314" s="150">
        <f t="shared" si="81"/>
        <v>0</v>
      </c>
      <c r="Q314" s="150">
        <v>0</v>
      </c>
      <c r="R314" s="150">
        <f t="shared" si="82"/>
        <v>0</v>
      </c>
      <c r="S314" s="150">
        <v>0</v>
      </c>
      <c r="T314" s="151">
        <f t="shared" si="83"/>
        <v>0</v>
      </c>
      <c r="AR314" s="152" t="s">
        <v>651</v>
      </c>
      <c r="AT314" s="152" t="s">
        <v>191</v>
      </c>
      <c r="AU314" s="152" t="s">
        <v>95</v>
      </c>
      <c r="AY314" s="13" t="s">
        <v>148</v>
      </c>
      <c r="BE314" s="153">
        <f t="shared" si="84"/>
        <v>0</v>
      </c>
      <c r="BF314" s="153">
        <f t="shared" si="85"/>
        <v>0</v>
      </c>
      <c r="BG314" s="153">
        <f t="shared" si="86"/>
        <v>0</v>
      </c>
      <c r="BH314" s="153">
        <f t="shared" si="87"/>
        <v>0</v>
      </c>
      <c r="BI314" s="153">
        <f t="shared" si="88"/>
        <v>0</v>
      </c>
      <c r="BJ314" s="13" t="s">
        <v>95</v>
      </c>
      <c r="BK314" s="153">
        <f t="shared" si="89"/>
        <v>0</v>
      </c>
      <c r="BL314" s="13" t="s">
        <v>268</v>
      </c>
      <c r="BM314" s="152" t="s">
        <v>797</v>
      </c>
    </row>
    <row r="315" spans="2:65" s="1" customFormat="1" ht="16.5" customHeight="1">
      <c r="B315" s="139"/>
      <c r="C315" s="154" t="s">
        <v>798</v>
      </c>
      <c r="D315" s="154" t="s">
        <v>191</v>
      </c>
      <c r="E315" s="155" t="s">
        <v>1197</v>
      </c>
      <c r="F315" s="156" t="s">
        <v>1198</v>
      </c>
      <c r="G315" s="157" t="s">
        <v>226</v>
      </c>
      <c r="H315" s="158">
        <v>1</v>
      </c>
      <c r="I315" s="159"/>
      <c r="J315" s="160">
        <f t="shared" si="80"/>
        <v>0</v>
      </c>
      <c r="K315" s="161"/>
      <c r="L315" s="162"/>
      <c r="M315" s="163" t="s">
        <v>1</v>
      </c>
      <c r="N315" s="164" t="s">
        <v>39</v>
      </c>
      <c r="P315" s="150">
        <f t="shared" si="81"/>
        <v>0</v>
      </c>
      <c r="Q315" s="150">
        <v>0</v>
      </c>
      <c r="R315" s="150">
        <f t="shared" si="82"/>
        <v>0</v>
      </c>
      <c r="S315" s="150">
        <v>0</v>
      </c>
      <c r="T315" s="151">
        <f t="shared" si="83"/>
        <v>0</v>
      </c>
      <c r="AR315" s="152" t="s">
        <v>651</v>
      </c>
      <c r="AT315" s="152" t="s">
        <v>191</v>
      </c>
      <c r="AU315" s="152" t="s">
        <v>95</v>
      </c>
      <c r="AY315" s="13" t="s">
        <v>148</v>
      </c>
      <c r="BE315" s="153">
        <f t="shared" si="84"/>
        <v>0</v>
      </c>
      <c r="BF315" s="153">
        <f t="shared" si="85"/>
        <v>0</v>
      </c>
      <c r="BG315" s="153">
        <f t="shared" si="86"/>
        <v>0</v>
      </c>
      <c r="BH315" s="153">
        <f t="shared" si="87"/>
        <v>0</v>
      </c>
      <c r="BI315" s="153">
        <f t="shared" si="88"/>
        <v>0</v>
      </c>
      <c r="BJ315" s="13" t="s">
        <v>95</v>
      </c>
      <c r="BK315" s="153">
        <f t="shared" si="89"/>
        <v>0</v>
      </c>
      <c r="BL315" s="13" t="s">
        <v>268</v>
      </c>
      <c r="BM315" s="152" t="s">
        <v>801</v>
      </c>
    </row>
    <row r="316" spans="2:65" s="1" customFormat="1" ht="16.5" customHeight="1">
      <c r="B316" s="139"/>
      <c r="C316" s="154" t="s">
        <v>479</v>
      </c>
      <c r="D316" s="154" t="s">
        <v>191</v>
      </c>
      <c r="E316" s="155" t="s">
        <v>1199</v>
      </c>
      <c r="F316" s="156" t="s">
        <v>1200</v>
      </c>
      <c r="G316" s="157" t="s">
        <v>815</v>
      </c>
      <c r="H316" s="158">
        <v>1</v>
      </c>
      <c r="I316" s="159"/>
      <c r="J316" s="160">
        <f t="shared" si="80"/>
        <v>0</v>
      </c>
      <c r="K316" s="161"/>
      <c r="L316" s="162"/>
      <c r="M316" s="163" t="s">
        <v>1</v>
      </c>
      <c r="N316" s="164" t="s">
        <v>39</v>
      </c>
      <c r="P316" s="150">
        <f t="shared" si="81"/>
        <v>0</v>
      </c>
      <c r="Q316" s="150">
        <v>0</v>
      </c>
      <c r="R316" s="150">
        <f t="shared" si="82"/>
        <v>0</v>
      </c>
      <c r="S316" s="150">
        <v>0</v>
      </c>
      <c r="T316" s="151">
        <f t="shared" si="83"/>
        <v>0</v>
      </c>
      <c r="AR316" s="152" t="s">
        <v>651</v>
      </c>
      <c r="AT316" s="152" t="s">
        <v>191</v>
      </c>
      <c r="AU316" s="152" t="s">
        <v>95</v>
      </c>
      <c r="AY316" s="13" t="s">
        <v>148</v>
      </c>
      <c r="BE316" s="153">
        <f t="shared" si="84"/>
        <v>0</v>
      </c>
      <c r="BF316" s="153">
        <f t="shared" si="85"/>
        <v>0</v>
      </c>
      <c r="BG316" s="153">
        <f t="shared" si="86"/>
        <v>0</v>
      </c>
      <c r="BH316" s="153">
        <f t="shared" si="87"/>
        <v>0</v>
      </c>
      <c r="BI316" s="153">
        <f t="shared" si="88"/>
        <v>0</v>
      </c>
      <c r="BJ316" s="13" t="s">
        <v>95</v>
      </c>
      <c r="BK316" s="153">
        <f t="shared" si="89"/>
        <v>0</v>
      </c>
      <c r="BL316" s="13" t="s">
        <v>268</v>
      </c>
      <c r="BM316" s="152" t="s">
        <v>804</v>
      </c>
    </row>
    <row r="317" spans="2:65" s="1" customFormat="1" ht="16.5" customHeight="1">
      <c r="B317" s="139"/>
      <c r="C317" s="140" t="s">
        <v>805</v>
      </c>
      <c r="D317" s="140" t="s">
        <v>150</v>
      </c>
      <c r="E317" s="141" t="s">
        <v>1201</v>
      </c>
      <c r="F317" s="142" t="s">
        <v>1202</v>
      </c>
      <c r="G317" s="143" t="s">
        <v>226</v>
      </c>
      <c r="H317" s="144">
        <v>22</v>
      </c>
      <c r="I317" s="145"/>
      <c r="J317" s="146">
        <f t="shared" si="80"/>
        <v>0</v>
      </c>
      <c r="K317" s="147"/>
      <c r="L317" s="28"/>
      <c r="M317" s="148" t="s">
        <v>1</v>
      </c>
      <c r="N317" s="149" t="s">
        <v>39</v>
      </c>
      <c r="P317" s="150">
        <f t="shared" si="81"/>
        <v>0</v>
      </c>
      <c r="Q317" s="150">
        <v>0</v>
      </c>
      <c r="R317" s="150">
        <f t="shared" si="82"/>
        <v>0</v>
      </c>
      <c r="S317" s="150">
        <v>0</v>
      </c>
      <c r="T317" s="151">
        <f t="shared" si="83"/>
        <v>0</v>
      </c>
      <c r="AR317" s="152" t="s">
        <v>268</v>
      </c>
      <c r="AT317" s="152" t="s">
        <v>150</v>
      </c>
      <c r="AU317" s="152" t="s">
        <v>95</v>
      </c>
      <c r="AY317" s="13" t="s">
        <v>148</v>
      </c>
      <c r="BE317" s="153">
        <f t="shared" si="84"/>
        <v>0</v>
      </c>
      <c r="BF317" s="153">
        <f t="shared" si="85"/>
        <v>0</v>
      </c>
      <c r="BG317" s="153">
        <f t="shared" si="86"/>
        <v>0</v>
      </c>
      <c r="BH317" s="153">
        <f t="shared" si="87"/>
        <v>0</v>
      </c>
      <c r="BI317" s="153">
        <f t="shared" si="88"/>
        <v>0</v>
      </c>
      <c r="BJ317" s="13" t="s">
        <v>95</v>
      </c>
      <c r="BK317" s="153">
        <f t="shared" si="89"/>
        <v>0</v>
      </c>
      <c r="BL317" s="13" t="s">
        <v>268</v>
      </c>
      <c r="BM317" s="152" t="s">
        <v>808</v>
      </c>
    </row>
    <row r="318" spans="2:65" s="1" customFormat="1" ht="33" customHeight="1">
      <c r="B318" s="139"/>
      <c r="C318" s="154" t="s">
        <v>482</v>
      </c>
      <c r="D318" s="154" t="s">
        <v>191</v>
      </c>
      <c r="E318" s="155" t="s">
        <v>1203</v>
      </c>
      <c r="F318" s="156" t="s">
        <v>1204</v>
      </c>
      <c r="G318" s="157" t="s">
        <v>226</v>
      </c>
      <c r="H318" s="158">
        <v>13</v>
      </c>
      <c r="I318" s="159"/>
      <c r="J318" s="160">
        <f t="shared" si="80"/>
        <v>0</v>
      </c>
      <c r="K318" s="161"/>
      <c r="L318" s="162"/>
      <c r="M318" s="163" t="s">
        <v>1</v>
      </c>
      <c r="N318" s="164" t="s">
        <v>39</v>
      </c>
      <c r="P318" s="150">
        <f t="shared" si="81"/>
        <v>0</v>
      </c>
      <c r="Q318" s="150">
        <v>0</v>
      </c>
      <c r="R318" s="150">
        <f t="shared" si="82"/>
        <v>0</v>
      </c>
      <c r="S318" s="150">
        <v>0</v>
      </c>
      <c r="T318" s="151">
        <f t="shared" si="83"/>
        <v>0</v>
      </c>
      <c r="AR318" s="152" t="s">
        <v>651</v>
      </c>
      <c r="AT318" s="152" t="s">
        <v>191</v>
      </c>
      <c r="AU318" s="152" t="s">
        <v>95</v>
      </c>
      <c r="AY318" s="13" t="s">
        <v>148</v>
      </c>
      <c r="BE318" s="153">
        <f t="shared" si="84"/>
        <v>0</v>
      </c>
      <c r="BF318" s="153">
        <f t="shared" si="85"/>
        <v>0</v>
      </c>
      <c r="BG318" s="153">
        <f t="shared" si="86"/>
        <v>0</v>
      </c>
      <c r="BH318" s="153">
        <f t="shared" si="87"/>
        <v>0</v>
      </c>
      <c r="BI318" s="153">
        <f t="shared" si="88"/>
        <v>0</v>
      </c>
      <c r="BJ318" s="13" t="s">
        <v>95</v>
      </c>
      <c r="BK318" s="153">
        <f t="shared" si="89"/>
        <v>0</v>
      </c>
      <c r="BL318" s="13" t="s">
        <v>268</v>
      </c>
      <c r="BM318" s="152" t="s">
        <v>811</v>
      </c>
    </row>
    <row r="319" spans="2:65" s="1" customFormat="1" ht="33" customHeight="1">
      <c r="B319" s="139"/>
      <c r="C319" s="154" t="s">
        <v>812</v>
      </c>
      <c r="D319" s="154" t="s">
        <v>191</v>
      </c>
      <c r="E319" s="155" t="s">
        <v>1205</v>
      </c>
      <c r="F319" s="156" t="s">
        <v>1206</v>
      </c>
      <c r="G319" s="157" t="s">
        <v>226</v>
      </c>
      <c r="H319" s="158">
        <v>1</v>
      </c>
      <c r="I319" s="159"/>
      <c r="J319" s="160">
        <f t="shared" si="80"/>
        <v>0</v>
      </c>
      <c r="K319" s="161"/>
      <c r="L319" s="162"/>
      <c r="M319" s="163" t="s">
        <v>1</v>
      </c>
      <c r="N319" s="164" t="s">
        <v>39</v>
      </c>
      <c r="P319" s="150">
        <f t="shared" si="81"/>
        <v>0</v>
      </c>
      <c r="Q319" s="150">
        <v>0</v>
      </c>
      <c r="R319" s="150">
        <f t="shared" si="82"/>
        <v>0</v>
      </c>
      <c r="S319" s="150">
        <v>0</v>
      </c>
      <c r="T319" s="151">
        <f t="shared" si="83"/>
        <v>0</v>
      </c>
      <c r="AR319" s="152" t="s">
        <v>651</v>
      </c>
      <c r="AT319" s="152" t="s">
        <v>191</v>
      </c>
      <c r="AU319" s="152" t="s">
        <v>95</v>
      </c>
      <c r="AY319" s="13" t="s">
        <v>148</v>
      </c>
      <c r="BE319" s="153">
        <f t="shared" si="84"/>
        <v>0</v>
      </c>
      <c r="BF319" s="153">
        <f t="shared" si="85"/>
        <v>0</v>
      </c>
      <c r="BG319" s="153">
        <f t="shared" si="86"/>
        <v>0</v>
      </c>
      <c r="BH319" s="153">
        <f t="shared" si="87"/>
        <v>0</v>
      </c>
      <c r="BI319" s="153">
        <f t="shared" si="88"/>
        <v>0</v>
      </c>
      <c r="BJ319" s="13" t="s">
        <v>95</v>
      </c>
      <c r="BK319" s="153">
        <f t="shared" si="89"/>
        <v>0</v>
      </c>
      <c r="BL319" s="13" t="s">
        <v>268</v>
      </c>
      <c r="BM319" s="152" t="s">
        <v>816</v>
      </c>
    </row>
    <row r="320" spans="2:65" s="1" customFormat="1" ht="24.15" customHeight="1">
      <c r="B320" s="139"/>
      <c r="C320" s="154" t="s">
        <v>486</v>
      </c>
      <c r="D320" s="154" t="s">
        <v>191</v>
      </c>
      <c r="E320" s="155" t="s">
        <v>1207</v>
      </c>
      <c r="F320" s="156" t="s">
        <v>1208</v>
      </c>
      <c r="G320" s="157" t="s">
        <v>226</v>
      </c>
      <c r="H320" s="158">
        <v>6</v>
      </c>
      <c r="I320" s="159"/>
      <c r="J320" s="160">
        <f t="shared" si="80"/>
        <v>0</v>
      </c>
      <c r="K320" s="161"/>
      <c r="L320" s="162"/>
      <c r="M320" s="163" t="s">
        <v>1</v>
      </c>
      <c r="N320" s="164" t="s">
        <v>39</v>
      </c>
      <c r="P320" s="150">
        <f t="shared" si="81"/>
        <v>0</v>
      </c>
      <c r="Q320" s="150">
        <v>0</v>
      </c>
      <c r="R320" s="150">
        <f t="shared" si="82"/>
        <v>0</v>
      </c>
      <c r="S320" s="150">
        <v>0</v>
      </c>
      <c r="T320" s="151">
        <f t="shared" si="83"/>
        <v>0</v>
      </c>
      <c r="AR320" s="152" t="s">
        <v>651</v>
      </c>
      <c r="AT320" s="152" t="s">
        <v>191</v>
      </c>
      <c r="AU320" s="152" t="s">
        <v>95</v>
      </c>
      <c r="AY320" s="13" t="s">
        <v>148</v>
      </c>
      <c r="BE320" s="153">
        <f t="shared" si="84"/>
        <v>0</v>
      </c>
      <c r="BF320" s="153">
        <f t="shared" si="85"/>
        <v>0</v>
      </c>
      <c r="BG320" s="153">
        <f t="shared" si="86"/>
        <v>0</v>
      </c>
      <c r="BH320" s="153">
        <f t="shared" si="87"/>
        <v>0</v>
      </c>
      <c r="BI320" s="153">
        <f t="shared" si="88"/>
        <v>0</v>
      </c>
      <c r="BJ320" s="13" t="s">
        <v>95</v>
      </c>
      <c r="BK320" s="153">
        <f t="shared" si="89"/>
        <v>0</v>
      </c>
      <c r="BL320" s="13" t="s">
        <v>268</v>
      </c>
      <c r="BM320" s="152" t="s">
        <v>820</v>
      </c>
    </row>
    <row r="321" spans="2:65" s="1" customFormat="1" ht="21.75" customHeight="1">
      <c r="B321" s="139"/>
      <c r="C321" s="154" t="s">
        <v>821</v>
      </c>
      <c r="D321" s="154" t="s">
        <v>191</v>
      </c>
      <c r="E321" s="155" t="s">
        <v>1209</v>
      </c>
      <c r="F321" s="156" t="s">
        <v>1210</v>
      </c>
      <c r="G321" s="157" t="s">
        <v>226</v>
      </c>
      <c r="H321" s="158">
        <v>2</v>
      </c>
      <c r="I321" s="159"/>
      <c r="J321" s="160">
        <f t="shared" si="80"/>
        <v>0</v>
      </c>
      <c r="K321" s="161"/>
      <c r="L321" s="162"/>
      <c r="M321" s="163" t="s">
        <v>1</v>
      </c>
      <c r="N321" s="164" t="s">
        <v>39</v>
      </c>
      <c r="P321" s="150">
        <f t="shared" si="81"/>
        <v>0</v>
      </c>
      <c r="Q321" s="150">
        <v>0</v>
      </c>
      <c r="R321" s="150">
        <f t="shared" si="82"/>
        <v>0</v>
      </c>
      <c r="S321" s="150">
        <v>0</v>
      </c>
      <c r="T321" s="151">
        <f t="shared" si="83"/>
        <v>0</v>
      </c>
      <c r="AR321" s="152" t="s">
        <v>651</v>
      </c>
      <c r="AT321" s="152" t="s">
        <v>191</v>
      </c>
      <c r="AU321" s="152" t="s">
        <v>95</v>
      </c>
      <c r="AY321" s="13" t="s">
        <v>148</v>
      </c>
      <c r="BE321" s="153">
        <f t="shared" si="84"/>
        <v>0</v>
      </c>
      <c r="BF321" s="153">
        <f t="shared" si="85"/>
        <v>0</v>
      </c>
      <c r="BG321" s="153">
        <f t="shared" si="86"/>
        <v>0</v>
      </c>
      <c r="BH321" s="153">
        <f t="shared" si="87"/>
        <v>0</v>
      </c>
      <c r="BI321" s="153">
        <f t="shared" si="88"/>
        <v>0</v>
      </c>
      <c r="BJ321" s="13" t="s">
        <v>95</v>
      </c>
      <c r="BK321" s="153">
        <f t="shared" si="89"/>
        <v>0</v>
      </c>
      <c r="BL321" s="13" t="s">
        <v>268</v>
      </c>
      <c r="BM321" s="152" t="s">
        <v>824</v>
      </c>
    </row>
    <row r="322" spans="2:65" s="1" customFormat="1" ht="24.15" customHeight="1">
      <c r="B322" s="139"/>
      <c r="C322" s="140" t="s">
        <v>489</v>
      </c>
      <c r="D322" s="140" t="s">
        <v>150</v>
      </c>
      <c r="E322" s="141" t="s">
        <v>689</v>
      </c>
      <c r="F322" s="142" t="s">
        <v>690</v>
      </c>
      <c r="G322" s="143" t="s">
        <v>199</v>
      </c>
      <c r="H322" s="144">
        <v>7.5</v>
      </c>
      <c r="I322" s="145"/>
      <c r="J322" s="146">
        <f t="shared" si="80"/>
        <v>0</v>
      </c>
      <c r="K322" s="147"/>
      <c r="L322" s="28"/>
      <c r="M322" s="148" t="s">
        <v>1</v>
      </c>
      <c r="N322" s="149" t="s">
        <v>39</v>
      </c>
      <c r="P322" s="150">
        <f t="shared" si="81"/>
        <v>0</v>
      </c>
      <c r="Q322" s="150">
        <v>0</v>
      </c>
      <c r="R322" s="150">
        <f t="shared" si="82"/>
        <v>0</v>
      </c>
      <c r="S322" s="150">
        <v>0</v>
      </c>
      <c r="T322" s="151">
        <f t="shared" si="83"/>
        <v>0</v>
      </c>
      <c r="AR322" s="152" t="s">
        <v>268</v>
      </c>
      <c r="AT322" s="152" t="s">
        <v>150</v>
      </c>
      <c r="AU322" s="152" t="s">
        <v>95</v>
      </c>
      <c r="AY322" s="13" t="s">
        <v>148</v>
      </c>
      <c r="BE322" s="153">
        <f t="shared" si="84"/>
        <v>0</v>
      </c>
      <c r="BF322" s="153">
        <f t="shared" si="85"/>
        <v>0</v>
      </c>
      <c r="BG322" s="153">
        <f t="shared" si="86"/>
        <v>0</v>
      </c>
      <c r="BH322" s="153">
        <f t="shared" si="87"/>
        <v>0</v>
      </c>
      <c r="BI322" s="153">
        <f t="shared" si="88"/>
        <v>0</v>
      </c>
      <c r="BJ322" s="13" t="s">
        <v>95</v>
      </c>
      <c r="BK322" s="153">
        <f t="shared" si="89"/>
        <v>0</v>
      </c>
      <c r="BL322" s="13" t="s">
        <v>268</v>
      </c>
      <c r="BM322" s="152" t="s">
        <v>827</v>
      </c>
    </row>
    <row r="323" spans="2:65" s="1" customFormat="1" ht="16.5" customHeight="1">
      <c r="B323" s="139"/>
      <c r="C323" s="154" t="s">
        <v>828</v>
      </c>
      <c r="D323" s="154" t="s">
        <v>191</v>
      </c>
      <c r="E323" s="155" t="s">
        <v>693</v>
      </c>
      <c r="F323" s="156" t="s">
        <v>694</v>
      </c>
      <c r="G323" s="157" t="s">
        <v>434</v>
      </c>
      <c r="H323" s="158">
        <v>0.15</v>
      </c>
      <c r="I323" s="159"/>
      <c r="J323" s="160">
        <f t="shared" si="80"/>
        <v>0</v>
      </c>
      <c r="K323" s="161"/>
      <c r="L323" s="162"/>
      <c r="M323" s="163" t="s">
        <v>1</v>
      </c>
      <c r="N323" s="164" t="s">
        <v>39</v>
      </c>
      <c r="P323" s="150">
        <f t="shared" si="81"/>
        <v>0</v>
      </c>
      <c r="Q323" s="150">
        <v>0</v>
      </c>
      <c r="R323" s="150">
        <f t="shared" si="82"/>
        <v>0</v>
      </c>
      <c r="S323" s="150">
        <v>0</v>
      </c>
      <c r="T323" s="151">
        <f t="shared" si="83"/>
        <v>0</v>
      </c>
      <c r="AR323" s="152" t="s">
        <v>651</v>
      </c>
      <c r="AT323" s="152" t="s">
        <v>191</v>
      </c>
      <c r="AU323" s="152" t="s">
        <v>95</v>
      </c>
      <c r="AY323" s="13" t="s">
        <v>148</v>
      </c>
      <c r="BE323" s="153">
        <f t="shared" si="84"/>
        <v>0</v>
      </c>
      <c r="BF323" s="153">
        <f t="shared" si="85"/>
        <v>0</v>
      </c>
      <c r="BG323" s="153">
        <f t="shared" si="86"/>
        <v>0</v>
      </c>
      <c r="BH323" s="153">
        <f t="shared" si="87"/>
        <v>0</v>
      </c>
      <c r="BI323" s="153">
        <f t="shared" si="88"/>
        <v>0</v>
      </c>
      <c r="BJ323" s="13" t="s">
        <v>95</v>
      </c>
      <c r="BK323" s="153">
        <f t="shared" si="89"/>
        <v>0</v>
      </c>
      <c r="BL323" s="13" t="s">
        <v>268</v>
      </c>
      <c r="BM323" s="152" t="s">
        <v>831</v>
      </c>
    </row>
    <row r="324" spans="2:65" s="1" customFormat="1" ht="21.75" customHeight="1">
      <c r="B324" s="139"/>
      <c r="C324" s="154" t="s">
        <v>493</v>
      </c>
      <c r="D324" s="154" t="s">
        <v>191</v>
      </c>
      <c r="E324" s="155" t="s">
        <v>696</v>
      </c>
      <c r="F324" s="156" t="s">
        <v>697</v>
      </c>
      <c r="G324" s="157" t="s">
        <v>434</v>
      </c>
      <c r="H324" s="158">
        <v>3.7999999999999999E-2</v>
      </c>
      <c r="I324" s="159"/>
      <c r="J324" s="160">
        <f t="shared" si="80"/>
        <v>0</v>
      </c>
      <c r="K324" s="161"/>
      <c r="L324" s="162"/>
      <c r="M324" s="163" t="s">
        <v>1</v>
      </c>
      <c r="N324" s="164" t="s">
        <v>39</v>
      </c>
      <c r="P324" s="150">
        <f t="shared" si="81"/>
        <v>0</v>
      </c>
      <c r="Q324" s="150">
        <v>0</v>
      </c>
      <c r="R324" s="150">
        <f t="shared" si="82"/>
        <v>0</v>
      </c>
      <c r="S324" s="150">
        <v>0</v>
      </c>
      <c r="T324" s="151">
        <f t="shared" si="83"/>
        <v>0</v>
      </c>
      <c r="AR324" s="152" t="s">
        <v>651</v>
      </c>
      <c r="AT324" s="152" t="s">
        <v>191</v>
      </c>
      <c r="AU324" s="152" t="s">
        <v>95</v>
      </c>
      <c r="AY324" s="13" t="s">
        <v>148</v>
      </c>
      <c r="BE324" s="153">
        <f t="shared" si="84"/>
        <v>0</v>
      </c>
      <c r="BF324" s="153">
        <f t="shared" si="85"/>
        <v>0</v>
      </c>
      <c r="BG324" s="153">
        <f t="shared" si="86"/>
        <v>0</v>
      </c>
      <c r="BH324" s="153">
        <f t="shared" si="87"/>
        <v>0</v>
      </c>
      <c r="BI324" s="153">
        <f t="shared" si="88"/>
        <v>0</v>
      </c>
      <c r="BJ324" s="13" t="s">
        <v>95</v>
      </c>
      <c r="BK324" s="153">
        <f t="shared" si="89"/>
        <v>0</v>
      </c>
      <c r="BL324" s="13" t="s">
        <v>268</v>
      </c>
      <c r="BM324" s="152" t="s">
        <v>836</v>
      </c>
    </row>
    <row r="325" spans="2:65" s="1" customFormat="1" ht="24.15" customHeight="1">
      <c r="B325" s="139"/>
      <c r="C325" s="140" t="s">
        <v>837</v>
      </c>
      <c r="D325" s="140" t="s">
        <v>150</v>
      </c>
      <c r="E325" s="141" t="s">
        <v>700</v>
      </c>
      <c r="F325" s="142" t="s">
        <v>701</v>
      </c>
      <c r="G325" s="143" t="s">
        <v>199</v>
      </c>
      <c r="H325" s="144">
        <v>7.5</v>
      </c>
      <c r="I325" s="145"/>
      <c r="J325" s="146">
        <f t="shared" si="80"/>
        <v>0</v>
      </c>
      <c r="K325" s="147"/>
      <c r="L325" s="28"/>
      <c r="M325" s="148" t="s">
        <v>1</v>
      </c>
      <c r="N325" s="149" t="s">
        <v>39</v>
      </c>
      <c r="P325" s="150">
        <f t="shared" si="81"/>
        <v>0</v>
      </c>
      <c r="Q325" s="150">
        <v>0</v>
      </c>
      <c r="R325" s="150">
        <f t="shared" si="82"/>
        <v>0</v>
      </c>
      <c r="S325" s="150">
        <v>0</v>
      </c>
      <c r="T325" s="151">
        <f t="shared" si="83"/>
        <v>0</v>
      </c>
      <c r="AR325" s="152" t="s">
        <v>268</v>
      </c>
      <c r="AT325" s="152" t="s">
        <v>150</v>
      </c>
      <c r="AU325" s="152" t="s">
        <v>95</v>
      </c>
      <c r="AY325" s="13" t="s">
        <v>148</v>
      </c>
      <c r="BE325" s="153">
        <f t="shared" si="84"/>
        <v>0</v>
      </c>
      <c r="BF325" s="153">
        <f t="shared" si="85"/>
        <v>0</v>
      </c>
      <c r="BG325" s="153">
        <f t="shared" si="86"/>
        <v>0</v>
      </c>
      <c r="BH325" s="153">
        <f t="shared" si="87"/>
        <v>0</v>
      </c>
      <c r="BI325" s="153">
        <f t="shared" si="88"/>
        <v>0</v>
      </c>
      <c r="BJ325" s="13" t="s">
        <v>95</v>
      </c>
      <c r="BK325" s="153">
        <f t="shared" si="89"/>
        <v>0</v>
      </c>
      <c r="BL325" s="13" t="s">
        <v>268</v>
      </c>
      <c r="BM325" s="152" t="s">
        <v>840</v>
      </c>
    </row>
    <row r="326" spans="2:65" s="1" customFormat="1" ht="16.5" customHeight="1">
      <c r="B326" s="139"/>
      <c r="C326" s="154" t="s">
        <v>496</v>
      </c>
      <c r="D326" s="154" t="s">
        <v>191</v>
      </c>
      <c r="E326" s="155" t="s">
        <v>703</v>
      </c>
      <c r="F326" s="156" t="s">
        <v>704</v>
      </c>
      <c r="G326" s="157" t="s">
        <v>434</v>
      </c>
      <c r="H326" s="158">
        <v>4.6879999999999997</v>
      </c>
      <c r="I326" s="159"/>
      <c r="J326" s="160">
        <f t="shared" si="80"/>
        <v>0</v>
      </c>
      <c r="K326" s="161"/>
      <c r="L326" s="162"/>
      <c r="M326" s="163" t="s">
        <v>1</v>
      </c>
      <c r="N326" s="164" t="s">
        <v>39</v>
      </c>
      <c r="P326" s="150">
        <f t="shared" si="81"/>
        <v>0</v>
      </c>
      <c r="Q326" s="150">
        <v>0</v>
      </c>
      <c r="R326" s="150">
        <f t="shared" si="82"/>
        <v>0</v>
      </c>
      <c r="S326" s="150">
        <v>0</v>
      </c>
      <c r="T326" s="151">
        <f t="shared" si="83"/>
        <v>0</v>
      </c>
      <c r="AR326" s="152" t="s">
        <v>651</v>
      </c>
      <c r="AT326" s="152" t="s">
        <v>191</v>
      </c>
      <c r="AU326" s="152" t="s">
        <v>95</v>
      </c>
      <c r="AY326" s="13" t="s">
        <v>148</v>
      </c>
      <c r="BE326" s="153">
        <f t="shared" si="84"/>
        <v>0</v>
      </c>
      <c r="BF326" s="153">
        <f t="shared" si="85"/>
        <v>0</v>
      </c>
      <c r="BG326" s="153">
        <f t="shared" si="86"/>
        <v>0</v>
      </c>
      <c r="BH326" s="153">
        <f t="shared" si="87"/>
        <v>0</v>
      </c>
      <c r="BI326" s="153">
        <f t="shared" si="88"/>
        <v>0</v>
      </c>
      <c r="BJ326" s="13" t="s">
        <v>95</v>
      </c>
      <c r="BK326" s="153">
        <f t="shared" si="89"/>
        <v>0</v>
      </c>
      <c r="BL326" s="13" t="s">
        <v>268</v>
      </c>
      <c r="BM326" s="152" t="s">
        <v>843</v>
      </c>
    </row>
    <row r="327" spans="2:65" s="1" customFormat="1" ht="21.75" customHeight="1">
      <c r="B327" s="139"/>
      <c r="C327" s="140" t="s">
        <v>844</v>
      </c>
      <c r="D327" s="140" t="s">
        <v>150</v>
      </c>
      <c r="E327" s="141" t="s">
        <v>1211</v>
      </c>
      <c r="F327" s="142" t="s">
        <v>1212</v>
      </c>
      <c r="G327" s="143" t="s">
        <v>226</v>
      </c>
      <c r="H327" s="144">
        <v>1</v>
      </c>
      <c r="I327" s="145"/>
      <c r="J327" s="146">
        <f t="shared" si="80"/>
        <v>0</v>
      </c>
      <c r="K327" s="147"/>
      <c r="L327" s="28"/>
      <c r="M327" s="148" t="s">
        <v>1</v>
      </c>
      <c r="N327" s="149" t="s">
        <v>39</v>
      </c>
      <c r="P327" s="150">
        <f t="shared" si="81"/>
        <v>0</v>
      </c>
      <c r="Q327" s="150">
        <v>0</v>
      </c>
      <c r="R327" s="150">
        <f t="shared" si="82"/>
        <v>0</v>
      </c>
      <c r="S327" s="150">
        <v>0</v>
      </c>
      <c r="T327" s="151">
        <f t="shared" si="83"/>
        <v>0</v>
      </c>
      <c r="AR327" s="152" t="s">
        <v>268</v>
      </c>
      <c r="AT327" s="152" t="s">
        <v>150</v>
      </c>
      <c r="AU327" s="152" t="s">
        <v>95</v>
      </c>
      <c r="AY327" s="13" t="s">
        <v>148</v>
      </c>
      <c r="BE327" s="153">
        <f t="shared" si="84"/>
        <v>0</v>
      </c>
      <c r="BF327" s="153">
        <f t="shared" si="85"/>
        <v>0</v>
      </c>
      <c r="BG327" s="153">
        <f t="shared" si="86"/>
        <v>0</v>
      </c>
      <c r="BH327" s="153">
        <f t="shared" si="87"/>
        <v>0</v>
      </c>
      <c r="BI327" s="153">
        <f t="shared" si="88"/>
        <v>0</v>
      </c>
      <c r="BJ327" s="13" t="s">
        <v>95</v>
      </c>
      <c r="BK327" s="153">
        <f t="shared" si="89"/>
        <v>0</v>
      </c>
      <c r="BL327" s="13" t="s">
        <v>268</v>
      </c>
      <c r="BM327" s="152" t="s">
        <v>847</v>
      </c>
    </row>
    <row r="328" spans="2:65" s="1" customFormat="1" ht="24.15" customHeight="1">
      <c r="B328" s="139"/>
      <c r="C328" s="154" t="s">
        <v>500</v>
      </c>
      <c r="D328" s="154" t="s">
        <v>191</v>
      </c>
      <c r="E328" s="155" t="s">
        <v>1213</v>
      </c>
      <c r="F328" s="156" t="s">
        <v>1214</v>
      </c>
      <c r="G328" s="157" t="s">
        <v>226</v>
      </c>
      <c r="H328" s="158">
        <v>1</v>
      </c>
      <c r="I328" s="159"/>
      <c r="J328" s="160">
        <f t="shared" si="80"/>
        <v>0</v>
      </c>
      <c r="K328" s="161"/>
      <c r="L328" s="162"/>
      <c r="M328" s="163" t="s">
        <v>1</v>
      </c>
      <c r="N328" s="164" t="s">
        <v>39</v>
      </c>
      <c r="P328" s="150">
        <f t="shared" si="81"/>
        <v>0</v>
      </c>
      <c r="Q328" s="150">
        <v>0</v>
      </c>
      <c r="R328" s="150">
        <f t="shared" si="82"/>
        <v>0</v>
      </c>
      <c r="S328" s="150">
        <v>0</v>
      </c>
      <c r="T328" s="151">
        <f t="shared" si="83"/>
        <v>0</v>
      </c>
      <c r="AR328" s="152" t="s">
        <v>651</v>
      </c>
      <c r="AT328" s="152" t="s">
        <v>191</v>
      </c>
      <c r="AU328" s="152" t="s">
        <v>95</v>
      </c>
      <c r="AY328" s="13" t="s">
        <v>148</v>
      </c>
      <c r="BE328" s="153">
        <f t="shared" si="84"/>
        <v>0</v>
      </c>
      <c r="BF328" s="153">
        <f t="shared" si="85"/>
        <v>0</v>
      </c>
      <c r="BG328" s="153">
        <f t="shared" si="86"/>
        <v>0</v>
      </c>
      <c r="BH328" s="153">
        <f t="shared" si="87"/>
        <v>0</v>
      </c>
      <c r="BI328" s="153">
        <f t="shared" si="88"/>
        <v>0</v>
      </c>
      <c r="BJ328" s="13" t="s">
        <v>95</v>
      </c>
      <c r="BK328" s="153">
        <f t="shared" si="89"/>
        <v>0</v>
      </c>
      <c r="BL328" s="13" t="s">
        <v>268</v>
      </c>
      <c r="BM328" s="152" t="s">
        <v>850</v>
      </c>
    </row>
    <row r="329" spans="2:65" s="1" customFormat="1" ht="16.5" customHeight="1">
      <c r="B329" s="139"/>
      <c r="C329" s="154" t="s">
        <v>851</v>
      </c>
      <c r="D329" s="154" t="s">
        <v>191</v>
      </c>
      <c r="E329" s="155" t="s">
        <v>1215</v>
      </c>
      <c r="F329" s="156" t="s">
        <v>1216</v>
      </c>
      <c r="G329" s="157" t="s">
        <v>226</v>
      </c>
      <c r="H329" s="158">
        <v>1</v>
      </c>
      <c r="I329" s="159"/>
      <c r="J329" s="160">
        <f t="shared" si="80"/>
        <v>0</v>
      </c>
      <c r="K329" s="161"/>
      <c r="L329" s="162"/>
      <c r="M329" s="163" t="s">
        <v>1</v>
      </c>
      <c r="N329" s="164" t="s">
        <v>39</v>
      </c>
      <c r="P329" s="150">
        <f t="shared" si="81"/>
        <v>0</v>
      </c>
      <c r="Q329" s="150">
        <v>0</v>
      </c>
      <c r="R329" s="150">
        <f t="shared" si="82"/>
        <v>0</v>
      </c>
      <c r="S329" s="150">
        <v>0</v>
      </c>
      <c r="T329" s="151">
        <f t="shared" si="83"/>
        <v>0</v>
      </c>
      <c r="AR329" s="152" t="s">
        <v>651</v>
      </c>
      <c r="AT329" s="152" t="s">
        <v>191</v>
      </c>
      <c r="AU329" s="152" t="s">
        <v>95</v>
      </c>
      <c r="AY329" s="13" t="s">
        <v>148</v>
      </c>
      <c r="BE329" s="153">
        <f t="shared" si="84"/>
        <v>0</v>
      </c>
      <c r="BF329" s="153">
        <f t="shared" si="85"/>
        <v>0</v>
      </c>
      <c r="BG329" s="153">
        <f t="shared" si="86"/>
        <v>0</v>
      </c>
      <c r="BH329" s="153">
        <f t="shared" si="87"/>
        <v>0</v>
      </c>
      <c r="BI329" s="153">
        <f t="shared" si="88"/>
        <v>0</v>
      </c>
      <c r="BJ329" s="13" t="s">
        <v>95</v>
      </c>
      <c r="BK329" s="153">
        <f t="shared" si="89"/>
        <v>0</v>
      </c>
      <c r="BL329" s="13" t="s">
        <v>268</v>
      </c>
      <c r="BM329" s="152" t="s">
        <v>854</v>
      </c>
    </row>
    <row r="330" spans="2:65" s="1" customFormat="1" ht="16.5" customHeight="1">
      <c r="B330" s="139"/>
      <c r="C330" s="140" t="s">
        <v>511</v>
      </c>
      <c r="D330" s="140" t="s">
        <v>150</v>
      </c>
      <c r="E330" s="141" t="s">
        <v>707</v>
      </c>
      <c r="F330" s="142" t="s">
        <v>708</v>
      </c>
      <c r="G330" s="143" t="s">
        <v>226</v>
      </c>
      <c r="H330" s="144">
        <v>1</v>
      </c>
      <c r="I330" s="145"/>
      <c r="J330" s="146">
        <f t="shared" si="80"/>
        <v>0</v>
      </c>
      <c r="K330" s="147"/>
      <c r="L330" s="28"/>
      <c r="M330" s="148" t="s">
        <v>1</v>
      </c>
      <c r="N330" s="149" t="s">
        <v>39</v>
      </c>
      <c r="P330" s="150">
        <f t="shared" si="81"/>
        <v>0</v>
      </c>
      <c r="Q330" s="150">
        <v>0</v>
      </c>
      <c r="R330" s="150">
        <f t="shared" si="82"/>
        <v>0</v>
      </c>
      <c r="S330" s="150">
        <v>0</v>
      </c>
      <c r="T330" s="151">
        <f t="shared" si="83"/>
        <v>0</v>
      </c>
      <c r="AR330" s="152" t="s">
        <v>268</v>
      </c>
      <c r="AT330" s="152" t="s">
        <v>150</v>
      </c>
      <c r="AU330" s="152" t="s">
        <v>95</v>
      </c>
      <c r="AY330" s="13" t="s">
        <v>148</v>
      </c>
      <c r="BE330" s="153">
        <f t="shared" si="84"/>
        <v>0</v>
      </c>
      <c r="BF330" s="153">
        <f t="shared" si="85"/>
        <v>0</v>
      </c>
      <c r="BG330" s="153">
        <f t="shared" si="86"/>
        <v>0</v>
      </c>
      <c r="BH330" s="153">
        <f t="shared" si="87"/>
        <v>0</v>
      </c>
      <c r="BI330" s="153">
        <f t="shared" si="88"/>
        <v>0</v>
      </c>
      <c r="BJ330" s="13" t="s">
        <v>95</v>
      </c>
      <c r="BK330" s="153">
        <f t="shared" si="89"/>
        <v>0</v>
      </c>
      <c r="BL330" s="13" t="s">
        <v>268</v>
      </c>
      <c r="BM330" s="152" t="s">
        <v>857</v>
      </c>
    </row>
    <row r="331" spans="2:65" s="1" customFormat="1" ht="24.15" customHeight="1">
      <c r="B331" s="139"/>
      <c r="C331" s="154" t="s">
        <v>858</v>
      </c>
      <c r="D331" s="154" t="s">
        <v>191</v>
      </c>
      <c r="E331" s="155" t="s">
        <v>710</v>
      </c>
      <c r="F331" s="156" t="s">
        <v>711</v>
      </c>
      <c r="G331" s="157" t="s">
        <v>226</v>
      </c>
      <c r="H331" s="158">
        <v>1</v>
      </c>
      <c r="I331" s="159"/>
      <c r="J331" s="160">
        <f t="shared" si="80"/>
        <v>0</v>
      </c>
      <c r="K331" s="161"/>
      <c r="L331" s="162"/>
      <c r="M331" s="163" t="s">
        <v>1</v>
      </c>
      <c r="N331" s="164" t="s">
        <v>39</v>
      </c>
      <c r="P331" s="150">
        <f t="shared" si="81"/>
        <v>0</v>
      </c>
      <c r="Q331" s="150">
        <v>0</v>
      </c>
      <c r="R331" s="150">
        <f t="shared" si="82"/>
        <v>0</v>
      </c>
      <c r="S331" s="150">
        <v>0</v>
      </c>
      <c r="T331" s="151">
        <f t="shared" si="83"/>
        <v>0</v>
      </c>
      <c r="AR331" s="152" t="s">
        <v>651</v>
      </c>
      <c r="AT331" s="152" t="s">
        <v>191</v>
      </c>
      <c r="AU331" s="152" t="s">
        <v>95</v>
      </c>
      <c r="AY331" s="13" t="s">
        <v>148</v>
      </c>
      <c r="BE331" s="153">
        <f t="shared" si="84"/>
        <v>0</v>
      </c>
      <c r="BF331" s="153">
        <f t="shared" si="85"/>
        <v>0</v>
      </c>
      <c r="BG331" s="153">
        <f t="shared" si="86"/>
        <v>0</v>
      </c>
      <c r="BH331" s="153">
        <f t="shared" si="87"/>
        <v>0</v>
      </c>
      <c r="BI331" s="153">
        <f t="shared" si="88"/>
        <v>0</v>
      </c>
      <c r="BJ331" s="13" t="s">
        <v>95</v>
      </c>
      <c r="BK331" s="153">
        <f t="shared" si="89"/>
        <v>0</v>
      </c>
      <c r="BL331" s="13" t="s">
        <v>268</v>
      </c>
      <c r="BM331" s="152" t="s">
        <v>861</v>
      </c>
    </row>
    <row r="332" spans="2:65" s="1" customFormat="1" ht="16.5" customHeight="1">
      <c r="B332" s="139"/>
      <c r="C332" s="140" t="s">
        <v>515</v>
      </c>
      <c r="D332" s="140" t="s">
        <v>150</v>
      </c>
      <c r="E332" s="141" t="s">
        <v>770</v>
      </c>
      <c r="F332" s="142" t="s">
        <v>771</v>
      </c>
      <c r="G332" s="143" t="s">
        <v>815</v>
      </c>
      <c r="H332" s="144">
        <v>1</v>
      </c>
      <c r="I332" s="145"/>
      <c r="J332" s="146">
        <f t="shared" si="80"/>
        <v>0</v>
      </c>
      <c r="K332" s="147"/>
      <c r="L332" s="28"/>
      <c r="M332" s="148" t="s">
        <v>1</v>
      </c>
      <c r="N332" s="149" t="s">
        <v>39</v>
      </c>
      <c r="P332" s="150">
        <f t="shared" si="81"/>
        <v>0</v>
      </c>
      <c r="Q332" s="150">
        <v>0</v>
      </c>
      <c r="R332" s="150">
        <f t="shared" si="82"/>
        <v>0</v>
      </c>
      <c r="S332" s="150">
        <v>0</v>
      </c>
      <c r="T332" s="151">
        <f t="shared" si="83"/>
        <v>0</v>
      </c>
      <c r="AR332" s="152" t="s">
        <v>268</v>
      </c>
      <c r="AT332" s="152" t="s">
        <v>150</v>
      </c>
      <c r="AU332" s="152" t="s">
        <v>95</v>
      </c>
      <c r="AY332" s="13" t="s">
        <v>148</v>
      </c>
      <c r="BE332" s="153">
        <f t="shared" si="84"/>
        <v>0</v>
      </c>
      <c r="BF332" s="153">
        <f t="shared" si="85"/>
        <v>0</v>
      </c>
      <c r="BG332" s="153">
        <f t="shared" si="86"/>
        <v>0</v>
      </c>
      <c r="BH332" s="153">
        <f t="shared" si="87"/>
        <v>0</v>
      </c>
      <c r="BI332" s="153">
        <f t="shared" si="88"/>
        <v>0</v>
      </c>
      <c r="BJ332" s="13" t="s">
        <v>95</v>
      </c>
      <c r="BK332" s="153">
        <f t="shared" si="89"/>
        <v>0</v>
      </c>
      <c r="BL332" s="13" t="s">
        <v>268</v>
      </c>
      <c r="BM332" s="152" t="s">
        <v>864</v>
      </c>
    </row>
    <row r="333" spans="2:65" s="1" customFormat="1" ht="16.5" customHeight="1">
      <c r="B333" s="139"/>
      <c r="C333" s="154" t="s">
        <v>865</v>
      </c>
      <c r="D333" s="154" t="s">
        <v>191</v>
      </c>
      <c r="E333" s="155" t="s">
        <v>774</v>
      </c>
      <c r="F333" s="156" t="s">
        <v>775</v>
      </c>
      <c r="G333" s="157" t="s">
        <v>226</v>
      </c>
      <c r="H333" s="158">
        <v>3</v>
      </c>
      <c r="I333" s="159"/>
      <c r="J333" s="160">
        <f t="shared" ref="J333:J353" si="90">ROUND(I333*H333,2)</f>
        <v>0</v>
      </c>
      <c r="K333" s="161"/>
      <c r="L333" s="162"/>
      <c r="M333" s="163" t="s">
        <v>1</v>
      </c>
      <c r="N333" s="164" t="s">
        <v>39</v>
      </c>
      <c r="P333" s="150">
        <f t="shared" ref="P333:P353" si="91">O333*H333</f>
        <v>0</v>
      </c>
      <c r="Q333" s="150">
        <v>0</v>
      </c>
      <c r="R333" s="150">
        <f t="shared" ref="R333:R353" si="92">Q333*H333</f>
        <v>0</v>
      </c>
      <c r="S333" s="150">
        <v>0</v>
      </c>
      <c r="T333" s="151">
        <f t="shared" ref="T333:T353" si="93">S333*H333</f>
        <v>0</v>
      </c>
      <c r="AR333" s="152" t="s">
        <v>651</v>
      </c>
      <c r="AT333" s="152" t="s">
        <v>191</v>
      </c>
      <c r="AU333" s="152" t="s">
        <v>95</v>
      </c>
      <c r="AY333" s="13" t="s">
        <v>148</v>
      </c>
      <c r="BE333" s="153">
        <f t="shared" ref="BE333:BE353" si="94">IF(N333="základná",J333,0)</f>
        <v>0</v>
      </c>
      <c r="BF333" s="153">
        <f t="shared" ref="BF333:BF353" si="95">IF(N333="znížená",J333,0)</f>
        <v>0</v>
      </c>
      <c r="BG333" s="153">
        <f t="shared" ref="BG333:BG353" si="96">IF(N333="zákl. prenesená",J333,0)</f>
        <v>0</v>
      </c>
      <c r="BH333" s="153">
        <f t="shared" ref="BH333:BH353" si="97">IF(N333="zníž. prenesená",J333,0)</f>
        <v>0</v>
      </c>
      <c r="BI333" s="153">
        <f t="shared" ref="BI333:BI353" si="98">IF(N333="nulová",J333,0)</f>
        <v>0</v>
      </c>
      <c r="BJ333" s="13" t="s">
        <v>95</v>
      </c>
      <c r="BK333" s="153">
        <f t="shared" ref="BK333:BK353" si="99">ROUND(I333*H333,2)</f>
        <v>0</v>
      </c>
      <c r="BL333" s="13" t="s">
        <v>268</v>
      </c>
      <c r="BM333" s="152" t="s">
        <v>866</v>
      </c>
    </row>
    <row r="334" spans="2:65" s="1" customFormat="1" ht="24.15" customHeight="1">
      <c r="B334" s="139"/>
      <c r="C334" s="140" t="s">
        <v>518</v>
      </c>
      <c r="D334" s="140" t="s">
        <v>150</v>
      </c>
      <c r="E334" s="141" t="s">
        <v>1217</v>
      </c>
      <c r="F334" s="142" t="s">
        <v>1218</v>
      </c>
      <c r="G334" s="143" t="s">
        <v>199</v>
      </c>
      <c r="H334" s="144">
        <v>28</v>
      </c>
      <c r="I334" s="145"/>
      <c r="J334" s="146">
        <f t="shared" si="90"/>
        <v>0</v>
      </c>
      <c r="K334" s="147"/>
      <c r="L334" s="28"/>
      <c r="M334" s="148" t="s">
        <v>1</v>
      </c>
      <c r="N334" s="149" t="s">
        <v>39</v>
      </c>
      <c r="P334" s="150">
        <f t="shared" si="91"/>
        <v>0</v>
      </c>
      <c r="Q334" s="150">
        <v>0</v>
      </c>
      <c r="R334" s="150">
        <f t="shared" si="92"/>
        <v>0</v>
      </c>
      <c r="S334" s="150">
        <v>0</v>
      </c>
      <c r="T334" s="151">
        <f t="shared" si="93"/>
        <v>0</v>
      </c>
      <c r="AR334" s="152" t="s">
        <v>268</v>
      </c>
      <c r="AT334" s="152" t="s">
        <v>150</v>
      </c>
      <c r="AU334" s="152" t="s">
        <v>95</v>
      </c>
      <c r="AY334" s="13" t="s">
        <v>148</v>
      </c>
      <c r="BE334" s="153">
        <f t="shared" si="94"/>
        <v>0</v>
      </c>
      <c r="BF334" s="153">
        <f t="shared" si="95"/>
        <v>0</v>
      </c>
      <c r="BG334" s="153">
        <f t="shared" si="96"/>
        <v>0</v>
      </c>
      <c r="BH334" s="153">
        <f t="shared" si="97"/>
        <v>0</v>
      </c>
      <c r="BI334" s="153">
        <f t="shared" si="98"/>
        <v>0</v>
      </c>
      <c r="BJ334" s="13" t="s">
        <v>95</v>
      </c>
      <c r="BK334" s="153">
        <f t="shared" si="99"/>
        <v>0</v>
      </c>
      <c r="BL334" s="13" t="s">
        <v>268</v>
      </c>
      <c r="BM334" s="152" t="s">
        <v>867</v>
      </c>
    </row>
    <row r="335" spans="2:65" s="1" customFormat="1" ht="16.5" customHeight="1">
      <c r="B335" s="139"/>
      <c r="C335" s="154" t="s">
        <v>868</v>
      </c>
      <c r="D335" s="154" t="s">
        <v>191</v>
      </c>
      <c r="E335" s="155" t="s">
        <v>1219</v>
      </c>
      <c r="F335" s="156" t="s">
        <v>1220</v>
      </c>
      <c r="G335" s="157" t="s">
        <v>199</v>
      </c>
      <c r="H335" s="158">
        <v>29.4</v>
      </c>
      <c r="I335" s="159"/>
      <c r="J335" s="160">
        <f t="shared" si="90"/>
        <v>0</v>
      </c>
      <c r="K335" s="161"/>
      <c r="L335" s="162"/>
      <c r="M335" s="163" t="s">
        <v>1</v>
      </c>
      <c r="N335" s="164" t="s">
        <v>39</v>
      </c>
      <c r="P335" s="150">
        <f t="shared" si="91"/>
        <v>0</v>
      </c>
      <c r="Q335" s="150">
        <v>0</v>
      </c>
      <c r="R335" s="150">
        <f t="shared" si="92"/>
        <v>0</v>
      </c>
      <c r="S335" s="150">
        <v>0</v>
      </c>
      <c r="T335" s="151">
        <f t="shared" si="93"/>
        <v>0</v>
      </c>
      <c r="AR335" s="152" t="s">
        <v>651</v>
      </c>
      <c r="AT335" s="152" t="s">
        <v>191</v>
      </c>
      <c r="AU335" s="152" t="s">
        <v>95</v>
      </c>
      <c r="AY335" s="13" t="s">
        <v>148</v>
      </c>
      <c r="BE335" s="153">
        <f t="shared" si="94"/>
        <v>0</v>
      </c>
      <c r="BF335" s="153">
        <f t="shared" si="95"/>
        <v>0</v>
      </c>
      <c r="BG335" s="153">
        <f t="shared" si="96"/>
        <v>0</v>
      </c>
      <c r="BH335" s="153">
        <f t="shared" si="97"/>
        <v>0</v>
      </c>
      <c r="BI335" s="153">
        <f t="shared" si="98"/>
        <v>0</v>
      </c>
      <c r="BJ335" s="13" t="s">
        <v>95</v>
      </c>
      <c r="BK335" s="153">
        <f t="shared" si="99"/>
        <v>0</v>
      </c>
      <c r="BL335" s="13" t="s">
        <v>268</v>
      </c>
      <c r="BM335" s="152" t="s">
        <v>869</v>
      </c>
    </row>
    <row r="336" spans="2:65" s="1" customFormat="1" ht="21.75" customHeight="1">
      <c r="B336" s="139"/>
      <c r="C336" s="140" t="s">
        <v>521</v>
      </c>
      <c r="D336" s="140" t="s">
        <v>150</v>
      </c>
      <c r="E336" s="141" t="s">
        <v>1221</v>
      </c>
      <c r="F336" s="142" t="s">
        <v>1222</v>
      </c>
      <c r="G336" s="143" t="s">
        <v>199</v>
      </c>
      <c r="H336" s="144">
        <v>15</v>
      </c>
      <c r="I336" s="145"/>
      <c r="J336" s="146">
        <f t="shared" si="90"/>
        <v>0</v>
      </c>
      <c r="K336" s="147"/>
      <c r="L336" s="28"/>
      <c r="M336" s="148" t="s">
        <v>1</v>
      </c>
      <c r="N336" s="149" t="s">
        <v>39</v>
      </c>
      <c r="P336" s="150">
        <f t="shared" si="91"/>
        <v>0</v>
      </c>
      <c r="Q336" s="150">
        <v>0</v>
      </c>
      <c r="R336" s="150">
        <f t="shared" si="92"/>
        <v>0</v>
      </c>
      <c r="S336" s="150">
        <v>0</v>
      </c>
      <c r="T336" s="151">
        <f t="shared" si="93"/>
        <v>0</v>
      </c>
      <c r="AR336" s="152" t="s">
        <v>268</v>
      </c>
      <c r="AT336" s="152" t="s">
        <v>150</v>
      </c>
      <c r="AU336" s="152" t="s">
        <v>95</v>
      </c>
      <c r="AY336" s="13" t="s">
        <v>148</v>
      </c>
      <c r="BE336" s="153">
        <f t="shared" si="94"/>
        <v>0</v>
      </c>
      <c r="BF336" s="153">
        <f t="shared" si="95"/>
        <v>0</v>
      </c>
      <c r="BG336" s="153">
        <f t="shared" si="96"/>
        <v>0</v>
      </c>
      <c r="BH336" s="153">
        <f t="shared" si="97"/>
        <v>0</v>
      </c>
      <c r="BI336" s="153">
        <f t="shared" si="98"/>
        <v>0</v>
      </c>
      <c r="BJ336" s="13" t="s">
        <v>95</v>
      </c>
      <c r="BK336" s="153">
        <f t="shared" si="99"/>
        <v>0</v>
      </c>
      <c r="BL336" s="13" t="s">
        <v>268</v>
      </c>
      <c r="BM336" s="152" t="s">
        <v>874</v>
      </c>
    </row>
    <row r="337" spans="2:65" s="1" customFormat="1" ht="16.5" customHeight="1">
      <c r="B337" s="139"/>
      <c r="C337" s="154" t="s">
        <v>877</v>
      </c>
      <c r="D337" s="154" t="s">
        <v>191</v>
      </c>
      <c r="E337" s="155" t="s">
        <v>1223</v>
      </c>
      <c r="F337" s="156" t="s">
        <v>1224</v>
      </c>
      <c r="G337" s="157" t="s">
        <v>199</v>
      </c>
      <c r="H337" s="158">
        <v>15.75</v>
      </c>
      <c r="I337" s="159"/>
      <c r="J337" s="160">
        <f t="shared" si="90"/>
        <v>0</v>
      </c>
      <c r="K337" s="161"/>
      <c r="L337" s="162"/>
      <c r="M337" s="163" t="s">
        <v>1</v>
      </c>
      <c r="N337" s="164" t="s">
        <v>39</v>
      </c>
      <c r="P337" s="150">
        <f t="shared" si="91"/>
        <v>0</v>
      </c>
      <c r="Q337" s="150">
        <v>0</v>
      </c>
      <c r="R337" s="150">
        <f t="shared" si="92"/>
        <v>0</v>
      </c>
      <c r="S337" s="150">
        <v>0</v>
      </c>
      <c r="T337" s="151">
        <f t="shared" si="93"/>
        <v>0</v>
      </c>
      <c r="AR337" s="152" t="s">
        <v>651</v>
      </c>
      <c r="AT337" s="152" t="s">
        <v>191</v>
      </c>
      <c r="AU337" s="152" t="s">
        <v>95</v>
      </c>
      <c r="AY337" s="13" t="s">
        <v>148</v>
      </c>
      <c r="BE337" s="153">
        <f t="shared" si="94"/>
        <v>0</v>
      </c>
      <c r="BF337" s="153">
        <f t="shared" si="95"/>
        <v>0</v>
      </c>
      <c r="BG337" s="153">
        <f t="shared" si="96"/>
        <v>0</v>
      </c>
      <c r="BH337" s="153">
        <f t="shared" si="97"/>
        <v>0</v>
      </c>
      <c r="BI337" s="153">
        <f t="shared" si="98"/>
        <v>0</v>
      </c>
      <c r="BJ337" s="13" t="s">
        <v>95</v>
      </c>
      <c r="BK337" s="153">
        <f t="shared" si="99"/>
        <v>0</v>
      </c>
      <c r="BL337" s="13" t="s">
        <v>268</v>
      </c>
      <c r="BM337" s="152" t="s">
        <v>882</v>
      </c>
    </row>
    <row r="338" spans="2:65" s="1" customFormat="1" ht="21.75" customHeight="1">
      <c r="B338" s="139"/>
      <c r="C338" s="140" t="s">
        <v>524</v>
      </c>
      <c r="D338" s="140" t="s">
        <v>150</v>
      </c>
      <c r="E338" s="141" t="s">
        <v>1225</v>
      </c>
      <c r="F338" s="142" t="s">
        <v>1226</v>
      </c>
      <c r="G338" s="143" t="s">
        <v>199</v>
      </c>
      <c r="H338" s="144">
        <v>6</v>
      </c>
      <c r="I338" s="145"/>
      <c r="J338" s="146">
        <f t="shared" si="90"/>
        <v>0</v>
      </c>
      <c r="K338" s="147"/>
      <c r="L338" s="28"/>
      <c r="M338" s="148" t="s">
        <v>1</v>
      </c>
      <c r="N338" s="149" t="s">
        <v>39</v>
      </c>
      <c r="P338" s="150">
        <f t="shared" si="91"/>
        <v>0</v>
      </c>
      <c r="Q338" s="150">
        <v>0</v>
      </c>
      <c r="R338" s="150">
        <f t="shared" si="92"/>
        <v>0</v>
      </c>
      <c r="S338" s="150">
        <v>0</v>
      </c>
      <c r="T338" s="151">
        <f t="shared" si="93"/>
        <v>0</v>
      </c>
      <c r="AR338" s="152" t="s">
        <v>268</v>
      </c>
      <c r="AT338" s="152" t="s">
        <v>150</v>
      </c>
      <c r="AU338" s="152" t="s">
        <v>95</v>
      </c>
      <c r="AY338" s="13" t="s">
        <v>148</v>
      </c>
      <c r="BE338" s="153">
        <f t="shared" si="94"/>
        <v>0</v>
      </c>
      <c r="BF338" s="153">
        <f t="shared" si="95"/>
        <v>0</v>
      </c>
      <c r="BG338" s="153">
        <f t="shared" si="96"/>
        <v>0</v>
      </c>
      <c r="BH338" s="153">
        <f t="shared" si="97"/>
        <v>0</v>
      </c>
      <c r="BI338" s="153">
        <f t="shared" si="98"/>
        <v>0</v>
      </c>
      <c r="BJ338" s="13" t="s">
        <v>95</v>
      </c>
      <c r="BK338" s="153">
        <f t="shared" si="99"/>
        <v>0</v>
      </c>
      <c r="BL338" s="13" t="s">
        <v>268</v>
      </c>
      <c r="BM338" s="152" t="s">
        <v>1227</v>
      </c>
    </row>
    <row r="339" spans="2:65" s="1" customFormat="1" ht="16.5" customHeight="1">
      <c r="B339" s="139"/>
      <c r="C339" s="154" t="s">
        <v>574</v>
      </c>
      <c r="D339" s="154" t="s">
        <v>191</v>
      </c>
      <c r="E339" s="155" t="s">
        <v>1228</v>
      </c>
      <c r="F339" s="156" t="s">
        <v>1229</v>
      </c>
      <c r="G339" s="157" t="s">
        <v>199</v>
      </c>
      <c r="H339" s="158">
        <v>6.3</v>
      </c>
      <c r="I339" s="159"/>
      <c r="J339" s="160">
        <f t="shared" si="90"/>
        <v>0</v>
      </c>
      <c r="K339" s="161"/>
      <c r="L339" s="162"/>
      <c r="M339" s="163" t="s">
        <v>1</v>
      </c>
      <c r="N339" s="164" t="s">
        <v>39</v>
      </c>
      <c r="P339" s="150">
        <f t="shared" si="91"/>
        <v>0</v>
      </c>
      <c r="Q339" s="150">
        <v>0</v>
      </c>
      <c r="R339" s="150">
        <f t="shared" si="92"/>
        <v>0</v>
      </c>
      <c r="S339" s="150">
        <v>0</v>
      </c>
      <c r="T339" s="151">
        <f t="shared" si="93"/>
        <v>0</v>
      </c>
      <c r="AR339" s="152" t="s">
        <v>651</v>
      </c>
      <c r="AT339" s="152" t="s">
        <v>191</v>
      </c>
      <c r="AU339" s="152" t="s">
        <v>95</v>
      </c>
      <c r="AY339" s="13" t="s">
        <v>148</v>
      </c>
      <c r="BE339" s="153">
        <f t="shared" si="94"/>
        <v>0</v>
      </c>
      <c r="BF339" s="153">
        <f t="shared" si="95"/>
        <v>0</v>
      </c>
      <c r="BG339" s="153">
        <f t="shared" si="96"/>
        <v>0</v>
      </c>
      <c r="BH339" s="153">
        <f t="shared" si="97"/>
        <v>0</v>
      </c>
      <c r="BI339" s="153">
        <f t="shared" si="98"/>
        <v>0</v>
      </c>
      <c r="BJ339" s="13" t="s">
        <v>95</v>
      </c>
      <c r="BK339" s="153">
        <f t="shared" si="99"/>
        <v>0</v>
      </c>
      <c r="BL339" s="13" t="s">
        <v>268</v>
      </c>
      <c r="BM339" s="152" t="s">
        <v>1230</v>
      </c>
    </row>
    <row r="340" spans="2:65" s="1" customFormat="1" ht="21.75" customHeight="1">
      <c r="B340" s="139"/>
      <c r="C340" s="140" t="s">
        <v>501</v>
      </c>
      <c r="D340" s="140" t="s">
        <v>150</v>
      </c>
      <c r="E340" s="141" t="s">
        <v>1231</v>
      </c>
      <c r="F340" s="142" t="s">
        <v>1232</v>
      </c>
      <c r="G340" s="143" t="s">
        <v>199</v>
      </c>
      <c r="H340" s="144">
        <v>286.3</v>
      </c>
      <c r="I340" s="145"/>
      <c r="J340" s="146">
        <f t="shared" si="90"/>
        <v>0</v>
      </c>
      <c r="K340" s="147"/>
      <c r="L340" s="28"/>
      <c r="M340" s="148" t="s">
        <v>1</v>
      </c>
      <c r="N340" s="149" t="s">
        <v>39</v>
      </c>
      <c r="P340" s="150">
        <f t="shared" si="91"/>
        <v>0</v>
      </c>
      <c r="Q340" s="150">
        <v>0</v>
      </c>
      <c r="R340" s="150">
        <f t="shared" si="92"/>
        <v>0</v>
      </c>
      <c r="S340" s="150">
        <v>0</v>
      </c>
      <c r="T340" s="151">
        <f t="shared" si="93"/>
        <v>0</v>
      </c>
      <c r="AR340" s="152" t="s">
        <v>268</v>
      </c>
      <c r="AT340" s="152" t="s">
        <v>150</v>
      </c>
      <c r="AU340" s="152" t="s">
        <v>95</v>
      </c>
      <c r="AY340" s="13" t="s">
        <v>148</v>
      </c>
      <c r="BE340" s="153">
        <f t="shared" si="94"/>
        <v>0</v>
      </c>
      <c r="BF340" s="153">
        <f t="shared" si="95"/>
        <v>0</v>
      </c>
      <c r="BG340" s="153">
        <f t="shared" si="96"/>
        <v>0</v>
      </c>
      <c r="BH340" s="153">
        <f t="shared" si="97"/>
        <v>0</v>
      </c>
      <c r="BI340" s="153">
        <f t="shared" si="98"/>
        <v>0</v>
      </c>
      <c r="BJ340" s="13" t="s">
        <v>95</v>
      </c>
      <c r="BK340" s="153">
        <f t="shared" si="99"/>
        <v>0</v>
      </c>
      <c r="BL340" s="13" t="s">
        <v>268</v>
      </c>
      <c r="BM340" s="152" t="s">
        <v>1233</v>
      </c>
    </row>
    <row r="341" spans="2:65" s="1" customFormat="1" ht="16.5" customHeight="1">
      <c r="B341" s="139"/>
      <c r="C341" s="154" t="s">
        <v>505</v>
      </c>
      <c r="D341" s="154" t="s">
        <v>191</v>
      </c>
      <c r="E341" s="155" t="s">
        <v>1234</v>
      </c>
      <c r="F341" s="156" t="s">
        <v>1235</v>
      </c>
      <c r="G341" s="157" t="s">
        <v>199</v>
      </c>
      <c r="H341" s="158">
        <v>300.61500000000001</v>
      </c>
      <c r="I341" s="159"/>
      <c r="J341" s="160">
        <f t="shared" si="90"/>
        <v>0</v>
      </c>
      <c r="K341" s="161"/>
      <c r="L341" s="162"/>
      <c r="M341" s="163" t="s">
        <v>1</v>
      </c>
      <c r="N341" s="164" t="s">
        <v>39</v>
      </c>
      <c r="P341" s="150">
        <f t="shared" si="91"/>
        <v>0</v>
      </c>
      <c r="Q341" s="150">
        <v>0</v>
      </c>
      <c r="R341" s="150">
        <f t="shared" si="92"/>
        <v>0</v>
      </c>
      <c r="S341" s="150">
        <v>0</v>
      </c>
      <c r="T341" s="151">
        <f t="shared" si="93"/>
        <v>0</v>
      </c>
      <c r="AR341" s="152" t="s">
        <v>651</v>
      </c>
      <c r="AT341" s="152" t="s">
        <v>191</v>
      </c>
      <c r="AU341" s="152" t="s">
        <v>95</v>
      </c>
      <c r="AY341" s="13" t="s">
        <v>148</v>
      </c>
      <c r="BE341" s="153">
        <f t="shared" si="94"/>
        <v>0</v>
      </c>
      <c r="BF341" s="153">
        <f t="shared" si="95"/>
        <v>0</v>
      </c>
      <c r="BG341" s="153">
        <f t="shared" si="96"/>
        <v>0</v>
      </c>
      <c r="BH341" s="153">
        <f t="shared" si="97"/>
        <v>0</v>
      </c>
      <c r="BI341" s="153">
        <f t="shared" si="98"/>
        <v>0</v>
      </c>
      <c r="BJ341" s="13" t="s">
        <v>95</v>
      </c>
      <c r="BK341" s="153">
        <f t="shared" si="99"/>
        <v>0</v>
      </c>
      <c r="BL341" s="13" t="s">
        <v>268</v>
      </c>
      <c r="BM341" s="152" t="s">
        <v>1236</v>
      </c>
    </row>
    <row r="342" spans="2:65" s="1" customFormat="1" ht="21.75" customHeight="1">
      <c r="B342" s="139"/>
      <c r="C342" s="140" t="s">
        <v>462</v>
      </c>
      <c r="D342" s="140" t="s">
        <v>150</v>
      </c>
      <c r="E342" s="141" t="s">
        <v>1237</v>
      </c>
      <c r="F342" s="142" t="s">
        <v>1238</v>
      </c>
      <c r="G342" s="143" t="s">
        <v>199</v>
      </c>
      <c r="H342" s="144">
        <v>156.69999999999999</v>
      </c>
      <c r="I342" s="145"/>
      <c r="J342" s="146">
        <f t="shared" si="90"/>
        <v>0</v>
      </c>
      <c r="K342" s="147"/>
      <c r="L342" s="28"/>
      <c r="M342" s="148" t="s">
        <v>1</v>
      </c>
      <c r="N342" s="149" t="s">
        <v>39</v>
      </c>
      <c r="P342" s="150">
        <f t="shared" si="91"/>
        <v>0</v>
      </c>
      <c r="Q342" s="150">
        <v>0</v>
      </c>
      <c r="R342" s="150">
        <f t="shared" si="92"/>
        <v>0</v>
      </c>
      <c r="S342" s="150">
        <v>0</v>
      </c>
      <c r="T342" s="151">
        <f t="shared" si="93"/>
        <v>0</v>
      </c>
      <c r="AR342" s="152" t="s">
        <v>268</v>
      </c>
      <c r="AT342" s="152" t="s">
        <v>150</v>
      </c>
      <c r="AU342" s="152" t="s">
        <v>95</v>
      </c>
      <c r="AY342" s="13" t="s">
        <v>148</v>
      </c>
      <c r="BE342" s="153">
        <f t="shared" si="94"/>
        <v>0</v>
      </c>
      <c r="BF342" s="153">
        <f t="shared" si="95"/>
        <v>0</v>
      </c>
      <c r="BG342" s="153">
        <f t="shared" si="96"/>
        <v>0</v>
      </c>
      <c r="BH342" s="153">
        <f t="shared" si="97"/>
        <v>0</v>
      </c>
      <c r="BI342" s="153">
        <f t="shared" si="98"/>
        <v>0</v>
      </c>
      <c r="BJ342" s="13" t="s">
        <v>95</v>
      </c>
      <c r="BK342" s="153">
        <f t="shared" si="99"/>
        <v>0</v>
      </c>
      <c r="BL342" s="13" t="s">
        <v>268</v>
      </c>
      <c r="BM342" s="152" t="s">
        <v>1239</v>
      </c>
    </row>
    <row r="343" spans="2:65" s="1" customFormat="1" ht="16.5" customHeight="1">
      <c r="B343" s="139"/>
      <c r="C343" s="154" t="s">
        <v>466</v>
      </c>
      <c r="D343" s="154" t="s">
        <v>191</v>
      </c>
      <c r="E343" s="155" t="s">
        <v>1240</v>
      </c>
      <c r="F343" s="156" t="s">
        <v>1241</v>
      </c>
      <c r="G343" s="157" t="s">
        <v>199</v>
      </c>
      <c r="H343" s="158">
        <v>164.535</v>
      </c>
      <c r="I343" s="159"/>
      <c r="J343" s="160">
        <f t="shared" si="90"/>
        <v>0</v>
      </c>
      <c r="K343" s="161"/>
      <c r="L343" s="162"/>
      <c r="M343" s="163" t="s">
        <v>1</v>
      </c>
      <c r="N343" s="164" t="s">
        <v>39</v>
      </c>
      <c r="P343" s="150">
        <f t="shared" si="91"/>
        <v>0</v>
      </c>
      <c r="Q343" s="150">
        <v>0</v>
      </c>
      <c r="R343" s="150">
        <f t="shared" si="92"/>
        <v>0</v>
      </c>
      <c r="S343" s="150">
        <v>0</v>
      </c>
      <c r="T343" s="151">
        <f t="shared" si="93"/>
        <v>0</v>
      </c>
      <c r="AR343" s="152" t="s">
        <v>651</v>
      </c>
      <c r="AT343" s="152" t="s">
        <v>191</v>
      </c>
      <c r="AU343" s="152" t="s">
        <v>95</v>
      </c>
      <c r="AY343" s="13" t="s">
        <v>148</v>
      </c>
      <c r="BE343" s="153">
        <f t="shared" si="94"/>
        <v>0</v>
      </c>
      <c r="BF343" s="153">
        <f t="shared" si="95"/>
        <v>0</v>
      </c>
      <c r="BG343" s="153">
        <f t="shared" si="96"/>
        <v>0</v>
      </c>
      <c r="BH343" s="153">
        <f t="shared" si="97"/>
        <v>0</v>
      </c>
      <c r="BI343" s="153">
        <f t="shared" si="98"/>
        <v>0</v>
      </c>
      <c r="BJ343" s="13" t="s">
        <v>95</v>
      </c>
      <c r="BK343" s="153">
        <f t="shared" si="99"/>
        <v>0</v>
      </c>
      <c r="BL343" s="13" t="s">
        <v>268</v>
      </c>
      <c r="BM343" s="152" t="s">
        <v>1242</v>
      </c>
    </row>
    <row r="344" spans="2:65" s="1" customFormat="1" ht="21.75" customHeight="1">
      <c r="B344" s="139"/>
      <c r="C344" s="140" t="s">
        <v>470</v>
      </c>
      <c r="D344" s="140" t="s">
        <v>150</v>
      </c>
      <c r="E344" s="141" t="s">
        <v>1243</v>
      </c>
      <c r="F344" s="142" t="s">
        <v>1244</v>
      </c>
      <c r="G344" s="143" t="s">
        <v>199</v>
      </c>
      <c r="H344" s="144">
        <v>40</v>
      </c>
      <c r="I344" s="145"/>
      <c r="J344" s="146">
        <f t="shared" si="90"/>
        <v>0</v>
      </c>
      <c r="K344" s="147"/>
      <c r="L344" s="28"/>
      <c r="M344" s="148" t="s">
        <v>1</v>
      </c>
      <c r="N344" s="149" t="s">
        <v>39</v>
      </c>
      <c r="P344" s="150">
        <f t="shared" si="91"/>
        <v>0</v>
      </c>
      <c r="Q344" s="150">
        <v>0</v>
      </c>
      <c r="R344" s="150">
        <f t="shared" si="92"/>
        <v>0</v>
      </c>
      <c r="S344" s="150">
        <v>0</v>
      </c>
      <c r="T344" s="151">
        <f t="shared" si="93"/>
        <v>0</v>
      </c>
      <c r="AR344" s="152" t="s">
        <v>268</v>
      </c>
      <c r="AT344" s="152" t="s">
        <v>150</v>
      </c>
      <c r="AU344" s="152" t="s">
        <v>95</v>
      </c>
      <c r="AY344" s="13" t="s">
        <v>148</v>
      </c>
      <c r="BE344" s="153">
        <f t="shared" si="94"/>
        <v>0</v>
      </c>
      <c r="BF344" s="153">
        <f t="shared" si="95"/>
        <v>0</v>
      </c>
      <c r="BG344" s="153">
        <f t="shared" si="96"/>
        <v>0</v>
      </c>
      <c r="BH344" s="153">
        <f t="shared" si="97"/>
        <v>0</v>
      </c>
      <c r="BI344" s="153">
        <f t="shared" si="98"/>
        <v>0</v>
      </c>
      <c r="BJ344" s="13" t="s">
        <v>95</v>
      </c>
      <c r="BK344" s="153">
        <f t="shared" si="99"/>
        <v>0</v>
      </c>
      <c r="BL344" s="13" t="s">
        <v>268</v>
      </c>
      <c r="BM344" s="152" t="s">
        <v>1245</v>
      </c>
    </row>
    <row r="345" spans="2:65" s="1" customFormat="1" ht="16.5" customHeight="1">
      <c r="B345" s="139"/>
      <c r="C345" s="154" t="s">
        <v>1246</v>
      </c>
      <c r="D345" s="154" t="s">
        <v>191</v>
      </c>
      <c r="E345" s="155" t="s">
        <v>1247</v>
      </c>
      <c r="F345" s="156" t="s">
        <v>1248</v>
      </c>
      <c r="G345" s="157" t="s">
        <v>199</v>
      </c>
      <c r="H345" s="158">
        <v>42</v>
      </c>
      <c r="I345" s="159"/>
      <c r="J345" s="160">
        <f t="shared" si="90"/>
        <v>0</v>
      </c>
      <c r="K345" s="161"/>
      <c r="L345" s="162"/>
      <c r="M345" s="163" t="s">
        <v>1</v>
      </c>
      <c r="N345" s="164" t="s">
        <v>39</v>
      </c>
      <c r="P345" s="150">
        <f t="shared" si="91"/>
        <v>0</v>
      </c>
      <c r="Q345" s="150">
        <v>0</v>
      </c>
      <c r="R345" s="150">
        <f t="shared" si="92"/>
        <v>0</v>
      </c>
      <c r="S345" s="150">
        <v>0</v>
      </c>
      <c r="T345" s="151">
        <f t="shared" si="93"/>
        <v>0</v>
      </c>
      <c r="AR345" s="152" t="s">
        <v>651</v>
      </c>
      <c r="AT345" s="152" t="s">
        <v>191</v>
      </c>
      <c r="AU345" s="152" t="s">
        <v>95</v>
      </c>
      <c r="AY345" s="13" t="s">
        <v>148</v>
      </c>
      <c r="BE345" s="153">
        <f t="shared" si="94"/>
        <v>0</v>
      </c>
      <c r="BF345" s="153">
        <f t="shared" si="95"/>
        <v>0</v>
      </c>
      <c r="BG345" s="153">
        <f t="shared" si="96"/>
        <v>0</v>
      </c>
      <c r="BH345" s="153">
        <f t="shared" si="97"/>
        <v>0</v>
      </c>
      <c r="BI345" s="153">
        <f t="shared" si="98"/>
        <v>0</v>
      </c>
      <c r="BJ345" s="13" t="s">
        <v>95</v>
      </c>
      <c r="BK345" s="153">
        <f t="shared" si="99"/>
        <v>0</v>
      </c>
      <c r="BL345" s="13" t="s">
        <v>268</v>
      </c>
      <c r="BM345" s="152" t="s">
        <v>1249</v>
      </c>
    </row>
    <row r="346" spans="2:65" s="1" customFormat="1" ht="24.15" customHeight="1">
      <c r="B346" s="139"/>
      <c r="C346" s="140" t="s">
        <v>541</v>
      </c>
      <c r="D346" s="140" t="s">
        <v>150</v>
      </c>
      <c r="E346" s="141" t="s">
        <v>1250</v>
      </c>
      <c r="F346" s="142" t="s">
        <v>1251</v>
      </c>
      <c r="G346" s="143" t="s">
        <v>199</v>
      </c>
      <c r="H346" s="144">
        <v>5</v>
      </c>
      <c r="I346" s="145"/>
      <c r="J346" s="146">
        <f t="shared" si="90"/>
        <v>0</v>
      </c>
      <c r="K346" s="147"/>
      <c r="L346" s="28"/>
      <c r="M346" s="148" t="s">
        <v>1</v>
      </c>
      <c r="N346" s="149" t="s">
        <v>39</v>
      </c>
      <c r="P346" s="150">
        <f t="shared" si="91"/>
        <v>0</v>
      </c>
      <c r="Q346" s="150">
        <v>0</v>
      </c>
      <c r="R346" s="150">
        <f t="shared" si="92"/>
        <v>0</v>
      </c>
      <c r="S346" s="150">
        <v>0</v>
      </c>
      <c r="T346" s="151">
        <f t="shared" si="93"/>
        <v>0</v>
      </c>
      <c r="AR346" s="152" t="s">
        <v>268</v>
      </c>
      <c r="AT346" s="152" t="s">
        <v>150</v>
      </c>
      <c r="AU346" s="152" t="s">
        <v>95</v>
      </c>
      <c r="AY346" s="13" t="s">
        <v>148</v>
      </c>
      <c r="BE346" s="153">
        <f t="shared" si="94"/>
        <v>0</v>
      </c>
      <c r="BF346" s="153">
        <f t="shared" si="95"/>
        <v>0</v>
      </c>
      <c r="BG346" s="153">
        <f t="shared" si="96"/>
        <v>0</v>
      </c>
      <c r="BH346" s="153">
        <f t="shared" si="97"/>
        <v>0</v>
      </c>
      <c r="BI346" s="153">
        <f t="shared" si="98"/>
        <v>0</v>
      </c>
      <c r="BJ346" s="13" t="s">
        <v>95</v>
      </c>
      <c r="BK346" s="153">
        <f t="shared" si="99"/>
        <v>0</v>
      </c>
      <c r="BL346" s="13" t="s">
        <v>268</v>
      </c>
      <c r="BM346" s="152" t="s">
        <v>1252</v>
      </c>
    </row>
    <row r="347" spans="2:65" s="1" customFormat="1" ht="16.5" customHeight="1">
      <c r="B347" s="139"/>
      <c r="C347" s="154" t="s">
        <v>1253</v>
      </c>
      <c r="D347" s="154" t="s">
        <v>191</v>
      </c>
      <c r="E347" s="155" t="s">
        <v>1254</v>
      </c>
      <c r="F347" s="156" t="s">
        <v>1255</v>
      </c>
      <c r="G347" s="157" t="s">
        <v>199</v>
      </c>
      <c r="H347" s="158">
        <v>5.25</v>
      </c>
      <c r="I347" s="159"/>
      <c r="J347" s="160">
        <f t="shared" si="90"/>
        <v>0</v>
      </c>
      <c r="K347" s="161"/>
      <c r="L347" s="162"/>
      <c r="M347" s="163" t="s">
        <v>1</v>
      </c>
      <c r="N347" s="164" t="s">
        <v>39</v>
      </c>
      <c r="P347" s="150">
        <f t="shared" si="91"/>
        <v>0</v>
      </c>
      <c r="Q347" s="150">
        <v>0</v>
      </c>
      <c r="R347" s="150">
        <f t="shared" si="92"/>
        <v>0</v>
      </c>
      <c r="S347" s="150">
        <v>0</v>
      </c>
      <c r="T347" s="151">
        <f t="shared" si="93"/>
        <v>0</v>
      </c>
      <c r="AR347" s="152" t="s">
        <v>651</v>
      </c>
      <c r="AT347" s="152" t="s">
        <v>191</v>
      </c>
      <c r="AU347" s="152" t="s">
        <v>95</v>
      </c>
      <c r="AY347" s="13" t="s">
        <v>148</v>
      </c>
      <c r="BE347" s="153">
        <f t="shared" si="94"/>
        <v>0</v>
      </c>
      <c r="BF347" s="153">
        <f t="shared" si="95"/>
        <v>0</v>
      </c>
      <c r="BG347" s="153">
        <f t="shared" si="96"/>
        <v>0</v>
      </c>
      <c r="BH347" s="153">
        <f t="shared" si="97"/>
        <v>0</v>
      </c>
      <c r="BI347" s="153">
        <f t="shared" si="98"/>
        <v>0</v>
      </c>
      <c r="BJ347" s="13" t="s">
        <v>95</v>
      </c>
      <c r="BK347" s="153">
        <f t="shared" si="99"/>
        <v>0</v>
      </c>
      <c r="BL347" s="13" t="s">
        <v>268</v>
      </c>
      <c r="BM347" s="152" t="s">
        <v>1256</v>
      </c>
    </row>
    <row r="348" spans="2:65" s="1" customFormat="1" ht="16.5" customHeight="1">
      <c r="B348" s="139"/>
      <c r="C348" s="140" t="s">
        <v>545</v>
      </c>
      <c r="D348" s="140" t="s">
        <v>150</v>
      </c>
      <c r="E348" s="141" t="s">
        <v>1257</v>
      </c>
      <c r="F348" s="142" t="s">
        <v>1258</v>
      </c>
      <c r="G348" s="143" t="s">
        <v>815</v>
      </c>
      <c r="H348" s="144">
        <v>1</v>
      </c>
      <c r="I348" s="145"/>
      <c r="J348" s="146">
        <f t="shared" si="90"/>
        <v>0</v>
      </c>
      <c r="K348" s="147"/>
      <c r="L348" s="28"/>
      <c r="M348" s="148" t="s">
        <v>1</v>
      </c>
      <c r="N348" s="149" t="s">
        <v>39</v>
      </c>
      <c r="P348" s="150">
        <f t="shared" si="91"/>
        <v>0</v>
      </c>
      <c r="Q348" s="150">
        <v>0</v>
      </c>
      <c r="R348" s="150">
        <f t="shared" si="92"/>
        <v>0</v>
      </c>
      <c r="S348" s="150">
        <v>0</v>
      </c>
      <c r="T348" s="151">
        <f t="shared" si="93"/>
        <v>0</v>
      </c>
      <c r="AR348" s="152" t="s">
        <v>268</v>
      </c>
      <c r="AT348" s="152" t="s">
        <v>150</v>
      </c>
      <c r="AU348" s="152" t="s">
        <v>95</v>
      </c>
      <c r="AY348" s="13" t="s">
        <v>148</v>
      </c>
      <c r="BE348" s="153">
        <f t="shared" si="94"/>
        <v>0</v>
      </c>
      <c r="BF348" s="153">
        <f t="shared" si="95"/>
        <v>0</v>
      </c>
      <c r="BG348" s="153">
        <f t="shared" si="96"/>
        <v>0</v>
      </c>
      <c r="BH348" s="153">
        <f t="shared" si="97"/>
        <v>0</v>
      </c>
      <c r="BI348" s="153">
        <f t="shared" si="98"/>
        <v>0</v>
      </c>
      <c r="BJ348" s="13" t="s">
        <v>95</v>
      </c>
      <c r="BK348" s="153">
        <f t="shared" si="99"/>
        <v>0</v>
      </c>
      <c r="BL348" s="13" t="s">
        <v>268</v>
      </c>
      <c r="BM348" s="152" t="s">
        <v>1259</v>
      </c>
    </row>
    <row r="349" spans="2:65" s="1" customFormat="1" ht="16.5" customHeight="1">
      <c r="B349" s="139"/>
      <c r="C349" s="140" t="s">
        <v>1260</v>
      </c>
      <c r="D349" s="140" t="s">
        <v>150</v>
      </c>
      <c r="E349" s="141" t="s">
        <v>1261</v>
      </c>
      <c r="F349" s="142" t="s">
        <v>1262</v>
      </c>
      <c r="G349" s="143" t="s">
        <v>819</v>
      </c>
      <c r="H349" s="165"/>
      <c r="I349" s="145"/>
      <c r="J349" s="146">
        <f t="shared" si="90"/>
        <v>0</v>
      </c>
      <c r="K349" s="147"/>
      <c r="L349" s="28"/>
      <c r="M349" s="148" t="s">
        <v>1</v>
      </c>
      <c r="N349" s="149" t="s">
        <v>39</v>
      </c>
      <c r="P349" s="150">
        <f t="shared" si="91"/>
        <v>0</v>
      </c>
      <c r="Q349" s="150">
        <v>0</v>
      </c>
      <c r="R349" s="150">
        <f t="shared" si="92"/>
        <v>0</v>
      </c>
      <c r="S349" s="150">
        <v>0</v>
      </c>
      <c r="T349" s="151">
        <f t="shared" si="93"/>
        <v>0</v>
      </c>
      <c r="AR349" s="152" t="s">
        <v>268</v>
      </c>
      <c r="AT349" s="152" t="s">
        <v>150</v>
      </c>
      <c r="AU349" s="152" t="s">
        <v>95</v>
      </c>
      <c r="AY349" s="13" t="s">
        <v>148</v>
      </c>
      <c r="BE349" s="153">
        <f t="shared" si="94"/>
        <v>0</v>
      </c>
      <c r="BF349" s="153">
        <f t="shared" si="95"/>
        <v>0</v>
      </c>
      <c r="BG349" s="153">
        <f t="shared" si="96"/>
        <v>0</v>
      </c>
      <c r="BH349" s="153">
        <f t="shared" si="97"/>
        <v>0</v>
      </c>
      <c r="BI349" s="153">
        <f t="shared" si="98"/>
        <v>0</v>
      </c>
      <c r="BJ349" s="13" t="s">
        <v>95</v>
      </c>
      <c r="BK349" s="153">
        <f t="shared" si="99"/>
        <v>0</v>
      </c>
      <c r="BL349" s="13" t="s">
        <v>268</v>
      </c>
      <c r="BM349" s="152" t="s">
        <v>1263</v>
      </c>
    </row>
    <row r="350" spans="2:65" s="1" customFormat="1" ht="16.5" customHeight="1">
      <c r="B350" s="139"/>
      <c r="C350" s="140" t="s">
        <v>548</v>
      </c>
      <c r="D350" s="140" t="s">
        <v>150</v>
      </c>
      <c r="E350" s="141" t="s">
        <v>817</v>
      </c>
      <c r="F350" s="142" t="s">
        <v>818</v>
      </c>
      <c r="G350" s="143" t="s">
        <v>819</v>
      </c>
      <c r="H350" s="165"/>
      <c r="I350" s="145"/>
      <c r="J350" s="146">
        <f t="shared" si="90"/>
        <v>0</v>
      </c>
      <c r="K350" s="147"/>
      <c r="L350" s="28"/>
      <c r="M350" s="148" t="s">
        <v>1</v>
      </c>
      <c r="N350" s="149" t="s">
        <v>39</v>
      </c>
      <c r="P350" s="150">
        <f t="shared" si="91"/>
        <v>0</v>
      </c>
      <c r="Q350" s="150">
        <v>0</v>
      </c>
      <c r="R350" s="150">
        <f t="shared" si="92"/>
        <v>0</v>
      </c>
      <c r="S350" s="150">
        <v>0</v>
      </c>
      <c r="T350" s="151">
        <f t="shared" si="93"/>
        <v>0</v>
      </c>
      <c r="AR350" s="152" t="s">
        <v>268</v>
      </c>
      <c r="AT350" s="152" t="s">
        <v>150</v>
      </c>
      <c r="AU350" s="152" t="s">
        <v>95</v>
      </c>
      <c r="AY350" s="13" t="s">
        <v>148</v>
      </c>
      <c r="BE350" s="153">
        <f t="shared" si="94"/>
        <v>0</v>
      </c>
      <c r="BF350" s="153">
        <f t="shared" si="95"/>
        <v>0</v>
      </c>
      <c r="BG350" s="153">
        <f t="shared" si="96"/>
        <v>0</v>
      </c>
      <c r="BH350" s="153">
        <f t="shared" si="97"/>
        <v>0</v>
      </c>
      <c r="BI350" s="153">
        <f t="shared" si="98"/>
        <v>0</v>
      </c>
      <c r="BJ350" s="13" t="s">
        <v>95</v>
      </c>
      <c r="BK350" s="153">
        <f t="shared" si="99"/>
        <v>0</v>
      </c>
      <c r="BL350" s="13" t="s">
        <v>268</v>
      </c>
      <c r="BM350" s="152" t="s">
        <v>1264</v>
      </c>
    </row>
    <row r="351" spans="2:65" s="1" customFormat="1" ht="16.5" customHeight="1">
      <c r="B351" s="139"/>
      <c r="C351" s="140" t="s">
        <v>1265</v>
      </c>
      <c r="D351" s="140" t="s">
        <v>150</v>
      </c>
      <c r="E351" s="141" t="s">
        <v>822</v>
      </c>
      <c r="F351" s="142" t="s">
        <v>823</v>
      </c>
      <c r="G351" s="143" t="s">
        <v>819</v>
      </c>
      <c r="H351" s="165"/>
      <c r="I351" s="145"/>
      <c r="J351" s="146">
        <f t="shared" si="90"/>
        <v>0</v>
      </c>
      <c r="K351" s="147"/>
      <c r="L351" s="28"/>
      <c r="M351" s="148" t="s">
        <v>1</v>
      </c>
      <c r="N351" s="149" t="s">
        <v>39</v>
      </c>
      <c r="P351" s="150">
        <f t="shared" si="91"/>
        <v>0</v>
      </c>
      <c r="Q351" s="150">
        <v>0</v>
      </c>
      <c r="R351" s="150">
        <f t="shared" si="92"/>
        <v>0</v>
      </c>
      <c r="S351" s="150">
        <v>0</v>
      </c>
      <c r="T351" s="151">
        <f t="shared" si="93"/>
        <v>0</v>
      </c>
      <c r="AR351" s="152" t="s">
        <v>268</v>
      </c>
      <c r="AT351" s="152" t="s">
        <v>150</v>
      </c>
      <c r="AU351" s="152" t="s">
        <v>95</v>
      </c>
      <c r="AY351" s="13" t="s">
        <v>148</v>
      </c>
      <c r="BE351" s="153">
        <f t="shared" si="94"/>
        <v>0</v>
      </c>
      <c r="BF351" s="153">
        <f t="shared" si="95"/>
        <v>0</v>
      </c>
      <c r="BG351" s="153">
        <f t="shared" si="96"/>
        <v>0</v>
      </c>
      <c r="BH351" s="153">
        <f t="shared" si="97"/>
        <v>0</v>
      </c>
      <c r="BI351" s="153">
        <f t="shared" si="98"/>
        <v>0</v>
      </c>
      <c r="BJ351" s="13" t="s">
        <v>95</v>
      </c>
      <c r="BK351" s="153">
        <f t="shared" si="99"/>
        <v>0</v>
      </c>
      <c r="BL351" s="13" t="s">
        <v>268</v>
      </c>
      <c r="BM351" s="152" t="s">
        <v>1266</v>
      </c>
    </row>
    <row r="352" spans="2:65" s="1" customFormat="1" ht="16.5" customHeight="1">
      <c r="B352" s="139"/>
      <c r="C352" s="140" t="s">
        <v>552</v>
      </c>
      <c r="D352" s="140" t="s">
        <v>150</v>
      </c>
      <c r="E352" s="141" t="s">
        <v>825</v>
      </c>
      <c r="F352" s="142" t="s">
        <v>826</v>
      </c>
      <c r="G352" s="143" t="s">
        <v>819</v>
      </c>
      <c r="H352" s="165"/>
      <c r="I352" s="145"/>
      <c r="J352" s="146">
        <f t="shared" si="90"/>
        <v>0</v>
      </c>
      <c r="K352" s="147"/>
      <c r="L352" s="28"/>
      <c r="M352" s="148" t="s">
        <v>1</v>
      </c>
      <c r="N352" s="149" t="s">
        <v>39</v>
      </c>
      <c r="P352" s="150">
        <f t="shared" si="91"/>
        <v>0</v>
      </c>
      <c r="Q352" s="150">
        <v>0</v>
      </c>
      <c r="R352" s="150">
        <f t="shared" si="92"/>
        <v>0</v>
      </c>
      <c r="S352" s="150">
        <v>0</v>
      </c>
      <c r="T352" s="151">
        <f t="shared" si="93"/>
        <v>0</v>
      </c>
      <c r="AR352" s="152" t="s">
        <v>268</v>
      </c>
      <c r="AT352" s="152" t="s">
        <v>150</v>
      </c>
      <c r="AU352" s="152" t="s">
        <v>95</v>
      </c>
      <c r="AY352" s="13" t="s">
        <v>148</v>
      </c>
      <c r="BE352" s="153">
        <f t="shared" si="94"/>
        <v>0</v>
      </c>
      <c r="BF352" s="153">
        <f t="shared" si="95"/>
        <v>0</v>
      </c>
      <c r="BG352" s="153">
        <f t="shared" si="96"/>
        <v>0</v>
      </c>
      <c r="BH352" s="153">
        <f t="shared" si="97"/>
        <v>0</v>
      </c>
      <c r="BI352" s="153">
        <f t="shared" si="98"/>
        <v>0</v>
      </c>
      <c r="BJ352" s="13" t="s">
        <v>95</v>
      </c>
      <c r="BK352" s="153">
        <f t="shared" si="99"/>
        <v>0</v>
      </c>
      <c r="BL352" s="13" t="s">
        <v>268</v>
      </c>
      <c r="BM352" s="152" t="s">
        <v>1267</v>
      </c>
    </row>
    <row r="353" spans="2:65" s="1" customFormat="1" ht="16.5" customHeight="1">
      <c r="B353" s="139"/>
      <c r="C353" s="140" t="s">
        <v>1268</v>
      </c>
      <c r="D353" s="140" t="s">
        <v>150</v>
      </c>
      <c r="E353" s="141" t="s">
        <v>829</v>
      </c>
      <c r="F353" s="142" t="s">
        <v>830</v>
      </c>
      <c r="G353" s="143" t="s">
        <v>819</v>
      </c>
      <c r="H353" s="165"/>
      <c r="I353" s="145"/>
      <c r="J353" s="146">
        <f t="shared" si="90"/>
        <v>0</v>
      </c>
      <c r="K353" s="147"/>
      <c r="L353" s="28"/>
      <c r="M353" s="148" t="s">
        <v>1</v>
      </c>
      <c r="N353" s="149" t="s">
        <v>39</v>
      </c>
      <c r="P353" s="150">
        <f t="shared" si="91"/>
        <v>0</v>
      </c>
      <c r="Q353" s="150">
        <v>0</v>
      </c>
      <c r="R353" s="150">
        <f t="shared" si="92"/>
        <v>0</v>
      </c>
      <c r="S353" s="150">
        <v>0</v>
      </c>
      <c r="T353" s="151">
        <f t="shared" si="93"/>
        <v>0</v>
      </c>
      <c r="AR353" s="152" t="s">
        <v>268</v>
      </c>
      <c r="AT353" s="152" t="s">
        <v>150</v>
      </c>
      <c r="AU353" s="152" t="s">
        <v>95</v>
      </c>
      <c r="AY353" s="13" t="s">
        <v>148</v>
      </c>
      <c r="BE353" s="153">
        <f t="shared" si="94"/>
        <v>0</v>
      </c>
      <c r="BF353" s="153">
        <f t="shared" si="95"/>
        <v>0</v>
      </c>
      <c r="BG353" s="153">
        <f t="shared" si="96"/>
        <v>0</v>
      </c>
      <c r="BH353" s="153">
        <f t="shared" si="97"/>
        <v>0</v>
      </c>
      <c r="BI353" s="153">
        <f t="shared" si="98"/>
        <v>0</v>
      </c>
      <c r="BJ353" s="13" t="s">
        <v>95</v>
      </c>
      <c r="BK353" s="153">
        <f t="shared" si="99"/>
        <v>0</v>
      </c>
      <c r="BL353" s="13" t="s">
        <v>268</v>
      </c>
      <c r="BM353" s="152" t="s">
        <v>1269</v>
      </c>
    </row>
    <row r="354" spans="2:65" s="11" customFormat="1" ht="22.8" customHeight="1">
      <c r="B354" s="127"/>
      <c r="D354" s="128" t="s">
        <v>72</v>
      </c>
      <c r="E354" s="137" t="s">
        <v>832</v>
      </c>
      <c r="F354" s="137" t="s">
        <v>833</v>
      </c>
      <c r="I354" s="130"/>
      <c r="J354" s="138">
        <f>BK354</f>
        <v>0</v>
      </c>
      <c r="L354" s="127"/>
      <c r="M354" s="132"/>
      <c r="P354" s="133">
        <f>SUM(P355:P366)</f>
        <v>0</v>
      </c>
      <c r="R354" s="133">
        <f>SUM(R355:R366)</f>
        <v>0</v>
      </c>
      <c r="T354" s="134">
        <f>SUM(T355:T366)</f>
        <v>0</v>
      </c>
      <c r="AR354" s="128" t="s">
        <v>157</v>
      </c>
      <c r="AT354" s="135" t="s">
        <v>72</v>
      </c>
      <c r="AU354" s="135" t="s">
        <v>81</v>
      </c>
      <c r="AY354" s="128" t="s">
        <v>148</v>
      </c>
      <c r="BK354" s="136">
        <f>SUM(BK355:BK366)</f>
        <v>0</v>
      </c>
    </row>
    <row r="355" spans="2:65" s="1" customFormat="1" ht="24.15" customHeight="1">
      <c r="B355" s="139"/>
      <c r="C355" s="140" t="s">
        <v>555</v>
      </c>
      <c r="D355" s="140" t="s">
        <v>150</v>
      </c>
      <c r="E355" s="141" t="s">
        <v>834</v>
      </c>
      <c r="F355" s="142" t="s">
        <v>835</v>
      </c>
      <c r="G355" s="143" t="s">
        <v>199</v>
      </c>
      <c r="H355" s="144">
        <v>6</v>
      </c>
      <c r="I355" s="145"/>
      <c r="J355" s="146">
        <f t="shared" ref="J355:J366" si="100">ROUND(I355*H355,2)</f>
        <v>0</v>
      </c>
      <c r="K355" s="147"/>
      <c r="L355" s="28"/>
      <c r="M355" s="148" t="s">
        <v>1</v>
      </c>
      <c r="N355" s="149" t="s">
        <v>39</v>
      </c>
      <c r="P355" s="150">
        <f t="shared" ref="P355:P366" si="101">O355*H355</f>
        <v>0</v>
      </c>
      <c r="Q355" s="150">
        <v>0</v>
      </c>
      <c r="R355" s="150">
        <f t="shared" ref="R355:R366" si="102">Q355*H355</f>
        <v>0</v>
      </c>
      <c r="S355" s="150">
        <v>0</v>
      </c>
      <c r="T355" s="151">
        <f t="shared" ref="T355:T366" si="103">S355*H355</f>
        <v>0</v>
      </c>
      <c r="AR355" s="152" t="s">
        <v>268</v>
      </c>
      <c r="AT355" s="152" t="s">
        <v>150</v>
      </c>
      <c r="AU355" s="152" t="s">
        <v>95</v>
      </c>
      <c r="AY355" s="13" t="s">
        <v>148</v>
      </c>
      <c r="BE355" s="153">
        <f t="shared" ref="BE355:BE366" si="104">IF(N355="základná",J355,0)</f>
        <v>0</v>
      </c>
      <c r="BF355" s="153">
        <f t="shared" ref="BF355:BF366" si="105">IF(N355="znížená",J355,0)</f>
        <v>0</v>
      </c>
      <c r="BG355" s="153">
        <f t="shared" ref="BG355:BG366" si="106">IF(N355="zákl. prenesená",J355,0)</f>
        <v>0</v>
      </c>
      <c r="BH355" s="153">
        <f t="shared" ref="BH355:BH366" si="107">IF(N355="zníž. prenesená",J355,0)</f>
        <v>0</v>
      </c>
      <c r="BI355" s="153">
        <f t="shared" ref="BI355:BI366" si="108">IF(N355="nulová",J355,0)</f>
        <v>0</v>
      </c>
      <c r="BJ355" s="13" t="s">
        <v>95</v>
      </c>
      <c r="BK355" s="153">
        <f t="shared" ref="BK355:BK366" si="109">ROUND(I355*H355,2)</f>
        <v>0</v>
      </c>
      <c r="BL355" s="13" t="s">
        <v>268</v>
      </c>
      <c r="BM355" s="152" t="s">
        <v>1270</v>
      </c>
    </row>
    <row r="356" spans="2:65" s="1" customFormat="1" ht="33" customHeight="1">
      <c r="B356" s="139"/>
      <c r="C356" s="140" t="s">
        <v>1271</v>
      </c>
      <c r="D356" s="140" t="s">
        <v>150</v>
      </c>
      <c r="E356" s="141" t="s">
        <v>838</v>
      </c>
      <c r="F356" s="142" t="s">
        <v>839</v>
      </c>
      <c r="G356" s="143" t="s">
        <v>199</v>
      </c>
      <c r="H356" s="144">
        <v>6</v>
      </c>
      <c r="I356" s="145"/>
      <c r="J356" s="146">
        <f t="shared" si="100"/>
        <v>0</v>
      </c>
      <c r="K356" s="147"/>
      <c r="L356" s="28"/>
      <c r="M356" s="148" t="s">
        <v>1</v>
      </c>
      <c r="N356" s="149" t="s">
        <v>39</v>
      </c>
      <c r="P356" s="150">
        <f t="shared" si="101"/>
        <v>0</v>
      </c>
      <c r="Q356" s="150">
        <v>0</v>
      </c>
      <c r="R356" s="150">
        <f t="shared" si="102"/>
        <v>0</v>
      </c>
      <c r="S356" s="150">
        <v>0</v>
      </c>
      <c r="T356" s="151">
        <f t="shared" si="103"/>
        <v>0</v>
      </c>
      <c r="AR356" s="152" t="s">
        <v>268</v>
      </c>
      <c r="AT356" s="152" t="s">
        <v>150</v>
      </c>
      <c r="AU356" s="152" t="s">
        <v>95</v>
      </c>
      <c r="AY356" s="13" t="s">
        <v>148</v>
      </c>
      <c r="BE356" s="153">
        <f t="shared" si="104"/>
        <v>0</v>
      </c>
      <c r="BF356" s="153">
        <f t="shared" si="105"/>
        <v>0</v>
      </c>
      <c r="BG356" s="153">
        <f t="shared" si="106"/>
        <v>0</v>
      </c>
      <c r="BH356" s="153">
        <f t="shared" si="107"/>
        <v>0</v>
      </c>
      <c r="BI356" s="153">
        <f t="shared" si="108"/>
        <v>0</v>
      </c>
      <c r="BJ356" s="13" t="s">
        <v>95</v>
      </c>
      <c r="BK356" s="153">
        <f t="shared" si="109"/>
        <v>0</v>
      </c>
      <c r="BL356" s="13" t="s">
        <v>268</v>
      </c>
      <c r="BM356" s="152" t="s">
        <v>1272</v>
      </c>
    </row>
    <row r="357" spans="2:65" s="1" customFormat="1" ht="16.5" customHeight="1">
      <c r="B357" s="139"/>
      <c r="C357" s="154" t="s">
        <v>559</v>
      </c>
      <c r="D357" s="154" t="s">
        <v>191</v>
      </c>
      <c r="E357" s="155" t="s">
        <v>841</v>
      </c>
      <c r="F357" s="156" t="s">
        <v>842</v>
      </c>
      <c r="G357" s="157" t="s">
        <v>185</v>
      </c>
      <c r="H357" s="158">
        <v>1.2230000000000001</v>
      </c>
      <c r="I357" s="159"/>
      <c r="J357" s="160">
        <f t="shared" si="100"/>
        <v>0</v>
      </c>
      <c r="K357" s="161"/>
      <c r="L357" s="162"/>
      <c r="M357" s="163" t="s">
        <v>1</v>
      </c>
      <c r="N357" s="164" t="s">
        <v>39</v>
      </c>
      <c r="P357" s="150">
        <f t="shared" si="101"/>
        <v>0</v>
      </c>
      <c r="Q357" s="150">
        <v>0</v>
      </c>
      <c r="R357" s="150">
        <f t="shared" si="102"/>
        <v>0</v>
      </c>
      <c r="S357" s="150">
        <v>0</v>
      </c>
      <c r="T357" s="151">
        <f t="shared" si="103"/>
        <v>0</v>
      </c>
      <c r="AR357" s="152" t="s">
        <v>651</v>
      </c>
      <c r="AT357" s="152" t="s">
        <v>191</v>
      </c>
      <c r="AU357" s="152" t="s">
        <v>95</v>
      </c>
      <c r="AY357" s="13" t="s">
        <v>148</v>
      </c>
      <c r="BE357" s="153">
        <f t="shared" si="104"/>
        <v>0</v>
      </c>
      <c r="BF357" s="153">
        <f t="shared" si="105"/>
        <v>0</v>
      </c>
      <c r="BG357" s="153">
        <f t="shared" si="106"/>
        <v>0</v>
      </c>
      <c r="BH357" s="153">
        <f t="shared" si="107"/>
        <v>0</v>
      </c>
      <c r="BI357" s="153">
        <f t="shared" si="108"/>
        <v>0</v>
      </c>
      <c r="BJ357" s="13" t="s">
        <v>95</v>
      </c>
      <c r="BK357" s="153">
        <f t="shared" si="109"/>
        <v>0</v>
      </c>
      <c r="BL357" s="13" t="s">
        <v>268</v>
      </c>
      <c r="BM357" s="152" t="s">
        <v>1273</v>
      </c>
    </row>
    <row r="358" spans="2:65" s="1" customFormat="1" ht="16.5" customHeight="1">
      <c r="B358" s="139"/>
      <c r="C358" s="140" t="s">
        <v>1274</v>
      </c>
      <c r="D358" s="140" t="s">
        <v>150</v>
      </c>
      <c r="E358" s="141" t="s">
        <v>845</v>
      </c>
      <c r="F358" s="142" t="s">
        <v>846</v>
      </c>
      <c r="G358" s="143" t="s">
        <v>199</v>
      </c>
      <c r="H358" s="144">
        <v>6</v>
      </c>
      <c r="I358" s="145"/>
      <c r="J358" s="146">
        <f t="shared" si="100"/>
        <v>0</v>
      </c>
      <c r="K358" s="147"/>
      <c r="L358" s="28"/>
      <c r="M358" s="148" t="s">
        <v>1</v>
      </c>
      <c r="N358" s="149" t="s">
        <v>39</v>
      </c>
      <c r="P358" s="150">
        <f t="shared" si="101"/>
        <v>0</v>
      </c>
      <c r="Q358" s="150">
        <v>0</v>
      </c>
      <c r="R358" s="150">
        <f t="shared" si="102"/>
        <v>0</v>
      </c>
      <c r="S358" s="150">
        <v>0</v>
      </c>
      <c r="T358" s="151">
        <f t="shared" si="103"/>
        <v>0</v>
      </c>
      <c r="AR358" s="152" t="s">
        <v>268</v>
      </c>
      <c r="AT358" s="152" t="s">
        <v>150</v>
      </c>
      <c r="AU358" s="152" t="s">
        <v>95</v>
      </c>
      <c r="AY358" s="13" t="s">
        <v>148</v>
      </c>
      <c r="BE358" s="153">
        <f t="shared" si="104"/>
        <v>0</v>
      </c>
      <c r="BF358" s="153">
        <f t="shared" si="105"/>
        <v>0</v>
      </c>
      <c r="BG358" s="153">
        <f t="shared" si="106"/>
        <v>0</v>
      </c>
      <c r="BH358" s="153">
        <f t="shared" si="107"/>
        <v>0</v>
      </c>
      <c r="BI358" s="153">
        <f t="shared" si="108"/>
        <v>0</v>
      </c>
      <c r="BJ358" s="13" t="s">
        <v>95</v>
      </c>
      <c r="BK358" s="153">
        <f t="shared" si="109"/>
        <v>0</v>
      </c>
      <c r="BL358" s="13" t="s">
        <v>268</v>
      </c>
      <c r="BM358" s="152" t="s">
        <v>1275</v>
      </c>
    </row>
    <row r="359" spans="2:65" s="1" customFormat="1" ht="16.5" customHeight="1">
      <c r="B359" s="139"/>
      <c r="C359" s="154" t="s">
        <v>562</v>
      </c>
      <c r="D359" s="154" t="s">
        <v>191</v>
      </c>
      <c r="E359" s="155" t="s">
        <v>848</v>
      </c>
      <c r="F359" s="156" t="s">
        <v>849</v>
      </c>
      <c r="G359" s="157" t="s">
        <v>226</v>
      </c>
      <c r="H359" s="158">
        <v>6</v>
      </c>
      <c r="I359" s="159"/>
      <c r="J359" s="160">
        <f t="shared" si="100"/>
        <v>0</v>
      </c>
      <c r="K359" s="161"/>
      <c r="L359" s="162"/>
      <c r="M359" s="163" t="s">
        <v>1</v>
      </c>
      <c r="N359" s="164" t="s">
        <v>39</v>
      </c>
      <c r="P359" s="150">
        <f t="shared" si="101"/>
        <v>0</v>
      </c>
      <c r="Q359" s="150">
        <v>0</v>
      </c>
      <c r="R359" s="150">
        <f t="shared" si="102"/>
        <v>0</v>
      </c>
      <c r="S359" s="150">
        <v>0</v>
      </c>
      <c r="T359" s="151">
        <f t="shared" si="103"/>
        <v>0</v>
      </c>
      <c r="AR359" s="152" t="s">
        <v>651</v>
      </c>
      <c r="AT359" s="152" t="s">
        <v>191</v>
      </c>
      <c r="AU359" s="152" t="s">
        <v>95</v>
      </c>
      <c r="AY359" s="13" t="s">
        <v>148</v>
      </c>
      <c r="BE359" s="153">
        <f t="shared" si="104"/>
        <v>0</v>
      </c>
      <c r="BF359" s="153">
        <f t="shared" si="105"/>
        <v>0</v>
      </c>
      <c r="BG359" s="153">
        <f t="shared" si="106"/>
        <v>0</v>
      </c>
      <c r="BH359" s="153">
        <f t="shared" si="107"/>
        <v>0</v>
      </c>
      <c r="BI359" s="153">
        <f t="shared" si="108"/>
        <v>0</v>
      </c>
      <c r="BJ359" s="13" t="s">
        <v>95</v>
      </c>
      <c r="BK359" s="153">
        <f t="shared" si="109"/>
        <v>0</v>
      </c>
      <c r="BL359" s="13" t="s">
        <v>268</v>
      </c>
      <c r="BM359" s="152" t="s">
        <v>1276</v>
      </c>
    </row>
    <row r="360" spans="2:65" s="1" customFormat="1" ht="24.15" customHeight="1">
      <c r="B360" s="139"/>
      <c r="C360" s="140" t="s">
        <v>1277</v>
      </c>
      <c r="D360" s="140" t="s">
        <v>150</v>
      </c>
      <c r="E360" s="141" t="s">
        <v>852</v>
      </c>
      <c r="F360" s="142" t="s">
        <v>853</v>
      </c>
      <c r="G360" s="143" t="s">
        <v>199</v>
      </c>
      <c r="H360" s="144">
        <v>6</v>
      </c>
      <c r="I360" s="145"/>
      <c r="J360" s="146">
        <f t="shared" si="100"/>
        <v>0</v>
      </c>
      <c r="K360" s="147"/>
      <c r="L360" s="28"/>
      <c r="M360" s="148" t="s">
        <v>1</v>
      </c>
      <c r="N360" s="149" t="s">
        <v>39</v>
      </c>
      <c r="P360" s="150">
        <f t="shared" si="101"/>
        <v>0</v>
      </c>
      <c r="Q360" s="150">
        <v>0</v>
      </c>
      <c r="R360" s="150">
        <f t="shared" si="102"/>
        <v>0</v>
      </c>
      <c r="S360" s="150">
        <v>0</v>
      </c>
      <c r="T360" s="151">
        <f t="shared" si="103"/>
        <v>0</v>
      </c>
      <c r="AR360" s="152" t="s">
        <v>268</v>
      </c>
      <c r="AT360" s="152" t="s">
        <v>150</v>
      </c>
      <c r="AU360" s="152" t="s">
        <v>95</v>
      </c>
      <c r="AY360" s="13" t="s">
        <v>148</v>
      </c>
      <c r="BE360" s="153">
        <f t="shared" si="104"/>
        <v>0</v>
      </c>
      <c r="BF360" s="153">
        <f t="shared" si="105"/>
        <v>0</v>
      </c>
      <c r="BG360" s="153">
        <f t="shared" si="106"/>
        <v>0</v>
      </c>
      <c r="BH360" s="153">
        <f t="shared" si="107"/>
        <v>0</v>
      </c>
      <c r="BI360" s="153">
        <f t="shared" si="108"/>
        <v>0</v>
      </c>
      <c r="BJ360" s="13" t="s">
        <v>95</v>
      </c>
      <c r="BK360" s="153">
        <f t="shared" si="109"/>
        <v>0</v>
      </c>
      <c r="BL360" s="13" t="s">
        <v>268</v>
      </c>
      <c r="BM360" s="152" t="s">
        <v>1278</v>
      </c>
    </row>
    <row r="361" spans="2:65" s="1" customFormat="1" ht="16.5" customHeight="1">
      <c r="B361" s="139"/>
      <c r="C361" s="154" t="s">
        <v>566</v>
      </c>
      <c r="D361" s="154" t="s">
        <v>191</v>
      </c>
      <c r="E361" s="155" t="s">
        <v>855</v>
      </c>
      <c r="F361" s="156" t="s">
        <v>856</v>
      </c>
      <c r="G361" s="157" t="s">
        <v>199</v>
      </c>
      <c r="H361" s="158">
        <v>6.3</v>
      </c>
      <c r="I361" s="159"/>
      <c r="J361" s="160">
        <f t="shared" si="100"/>
        <v>0</v>
      </c>
      <c r="K361" s="161"/>
      <c r="L361" s="162"/>
      <c r="M361" s="163" t="s">
        <v>1</v>
      </c>
      <c r="N361" s="164" t="s">
        <v>39</v>
      </c>
      <c r="P361" s="150">
        <f t="shared" si="101"/>
        <v>0</v>
      </c>
      <c r="Q361" s="150">
        <v>0</v>
      </c>
      <c r="R361" s="150">
        <f t="shared" si="102"/>
        <v>0</v>
      </c>
      <c r="S361" s="150">
        <v>0</v>
      </c>
      <c r="T361" s="151">
        <f t="shared" si="103"/>
        <v>0</v>
      </c>
      <c r="AR361" s="152" t="s">
        <v>651</v>
      </c>
      <c r="AT361" s="152" t="s">
        <v>191</v>
      </c>
      <c r="AU361" s="152" t="s">
        <v>95</v>
      </c>
      <c r="AY361" s="13" t="s">
        <v>148</v>
      </c>
      <c r="BE361" s="153">
        <f t="shared" si="104"/>
        <v>0</v>
      </c>
      <c r="BF361" s="153">
        <f t="shared" si="105"/>
        <v>0</v>
      </c>
      <c r="BG361" s="153">
        <f t="shared" si="106"/>
        <v>0</v>
      </c>
      <c r="BH361" s="153">
        <f t="shared" si="107"/>
        <v>0</v>
      </c>
      <c r="BI361" s="153">
        <f t="shared" si="108"/>
        <v>0</v>
      </c>
      <c r="BJ361" s="13" t="s">
        <v>95</v>
      </c>
      <c r="BK361" s="153">
        <f t="shared" si="109"/>
        <v>0</v>
      </c>
      <c r="BL361" s="13" t="s">
        <v>268</v>
      </c>
      <c r="BM361" s="152" t="s">
        <v>1279</v>
      </c>
    </row>
    <row r="362" spans="2:65" s="1" customFormat="1" ht="33" customHeight="1">
      <c r="B362" s="139"/>
      <c r="C362" s="140" t="s">
        <v>1280</v>
      </c>
      <c r="D362" s="140" t="s">
        <v>150</v>
      </c>
      <c r="E362" s="141" t="s">
        <v>859</v>
      </c>
      <c r="F362" s="142" t="s">
        <v>860</v>
      </c>
      <c r="G362" s="143" t="s">
        <v>199</v>
      </c>
      <c r="H362" s="144">
        <v>6</v>
      </c>
      <c r="I362" s="145"/>
      <c r="J362" s="146">
        <f t="shared" si="100"/>
        <v>0</v>
      </c>
      <c r="K362" s="147"/>
      <c r="L362" s="28"/>
      <c r="M362" s="148" t="s">
        <v>1</v>
      </c>
      <c r="N362" s="149" t="s">
        <v>39</v>
      </c>
      <c r="P362" s="150">
        <f t="shared" si="101"/>
        <v>0</v>
      </c>
      <c r="Q362" s="150">
        <v>0</v>
      </c>
      <c r="R362" s="150">
        <f t="shared" si="102"/>
        <v>0</v>
      </c>
      <c r="S362" s="150">
        <v>0</v>
      </c>
      <c r="T362" s="151">
        <f t="shared" si="103"/>
        <v>0</v>
      </c>
      <c r="AR362" s="152" t="s">
        <v>268</v>
      </c>
      <c r="AT362" s="152" t="s">
        <v>150</v>
      </c>
      <c r="AU362" s="152" t="s">
        <v>95</v>
      </c>
      <c r="AY362" s="13" t="s">
        <v>148</v>
      </c>
      <c r="BE362" s="153">
        <f t="shared" si="104"/>
        <v>0</v>
      </c>
      <c r="BF362" s="153">
        <f t="shared" si="105"/>
        <v>0</v>
      </c>
      <c r="BG362" s="153">
        <f t="shared" si="106"/>
        <v>0</v>
      </c>
      <c r="BH362" s="153">
        <f t="shared" si="107"/>
        <v>0</v>
      </c>
      <c r="BI362" s="153">
        <f t="shared" si="108"/>
        <v>0</v>
      </c>
      <c r="BJ362" s="13" t="s">
        <v>95</v>
      </c>
      <c r="BK362" s="153">
        <f t="shared" si="109"/>
        <v>0</v>
      </c>
      <c r="BL362" s="13" t="s">
        <v>268</v>
      </c>
      <c r="BM362" s="152" t="s">
        <v>1281</v>
      </c>
    </row>
    <row r="363" spans="2:65" s="1" customFormat="1" ht="33" customHeight="1">
      <c r="B363" s="139"/>
      <c r="C363" s="140" t="s">
        <v>569</v>
      </c>
      <c r="D363" s="140" t="s">
        <v>150</v>
      </c>
      <c r="E363" s="141" t="s">
        <v>862</v>
      </c>
      <c r="F363" s="142" t="s">
        <v>863</v>
      </c>
      <c r="G363" s="143" t="s">
        <v>153</v>
      </c>
      <c r="H363" s="144">
        <v>6</v>
      </c>
      <c r="I363" s="145"/>
      <c r="J363" s="146">
        <f t="shared" si="100"/>
        <v>0</v>
      </c>
      <c r="K363" s="147"/>
      <c r="L363" s="28"/>
      <c r="M363" s="148" t="s">
        <v>1</v>
      </c>
      <c r="N363" s="149" t="s">
        <v>39</v>
      </c>
      <c r="P363" s="150">
        <f t="shared" si="101"/>
        <v>0</v>
      </c>
      <c r="Q363" s="150">
        <v>0</v>
      </c>
      <c r="R363" s="150">
        <f t="shared" si="102"/>
        <v>0</v>
      </c>
      <c r="S363" s="150">
        <v>0</v>
      </c>
      <c r="T363" s="151">
        <f t="shared" si="103"/>
        <v>0</v>
      </c>
      <c r="AR363" s="152" t="s">
        <v>268</v>
      </c>
      <c r="AT363" s="152" t="s">
        <v>150</v>
      </c>
      <c r="AU363" s="152" t="s">
        <v>95</v>
      </c>
      <c r="AY363" s="13" t="s">
        <v>148</v>
      </c>
      <c r="BE363" s="153">
        <f t="shared" si="104"/>
        <v>0</v>
      </c>
      <c r="BF363" s="153">
        <f t="shared" si="105"/>
        <v>0</v>
      </c>
      <c r="BG363" s="153">
        <f t="shared" si="106"/>
        <v>0</v>
      </c>
      <c r="BH363" s="153">
        <f t="shared" si="107"/>
        <v>0</v>
      </c>
      <c r="BI363" s="153">
        <f t="shared" si="108"/>
        <v>0</v>
      </c>
      <c r="BJ363" s="13" t="s">
        <v>95</v>
      </c>
      <c r="BK363" s="153">
        <f t="shared" si="109"/>
        <v>0</v>
      </c>
      <c r="BL363" s="13" t="s">
        <v>268</v>
      </c>
      <c r="BM363" s="152" t="s">
        <v>1282</v>
      </c>
    </row>
    <row r="364" spans="2:65" s="1" customFormat="1" ht="16.5" customHeight="1">
      <c r="B364" s="139"/>
      <c r="C364" s="140" t="s">
        <v>1283</v>
      </c>
      <c r="D364" s="140" t="s">
        <v>150</v>
      </c>
      <c r="E364" s="141" t="s">
        <v>817</v>
      </c>
      <c r="F364" s="142" t="s">
        <v>818</v>
      </c>
      <c r="G364" s="143" t="s">
        <v>819</v>
      </c>
      <c r="H364" s="165"/>
      <c r="I364" s="145"/>
      <c r="J364" s="146">
        <f t="shared" si="100"/>
        <v>0</v>
      </c>
      <c r="K364" s="147"/>
      <c r="L364" s="28"/>
      <c r="M364" s="148" t="s">
        <v>1</v>
      </c>
      <c r="N364" s="149" t="s">
        <v>39</v>
      </c>
      <c r="P364" s="150">
        <f t="shared" si="101"/>
        <v>0</v>
      </c>
      <c r="Q364" s="150">
        <v>0</v>
      </c>
      <c r="R364" s="150">
        <f t="shared" si="102"/>
        <v>0</v>
      </c>
      <c r="S364" s="150">
        <v>0</v>
      </c>
      <c r="T364" s="151">
        <f t="shared" si="103"/>
        <v>0</v>
      </c>
      <c r="AR364" s="152" t="s">
        <v>268</v>
      </c>
      <c r="AT364" s="152" t="s">
        <v>150</v>
      </c>
      <c r="AU364" s="152" t="s">
        <v>95</v>
      </c>
      <c r="AY364" s="13" t="s">
        <v>148</v>
      </c>
      <c r="BE364" s="153">
        <f t="shared" si="104"/>
        <v>0</v>
      </c>
      <c r="BF364" s="153">
        <f t="shared" si="105"/>
        <v>0</v>
      </c>
      <c r="BG364" s="153">
        <f t="shared" si="106"/>
        <v>0</v>
      </c>
      <c r="BH364" s="153">
        <f t="shared" si="107"/>
        <v>0</v>
      </c>
      <c r="BI364" s="153">
        <f t="shared" si="108"/>
        <v>0</v>
      </c>
      <c r="BJ364" s="13" t="s">
        <v>95</v>
      </c>
      <c r="BK364" s="153">
        <f t="shared" si="109"/>
        <v>0</v>
      </c>
      <c r="BL364" s="13" t="s">
        <v>268</v>
      </c>
      <c r="BM364" s="152" t="s">
        <v>1284</v>
      </c>
    </row>
    <row r="365" spans="2:65" s="1" customFormat="1" ht="16.5" customHeight="1">
      <c r="B365" s="139"/>
      <c r="C365" s="140" t="s">
        <v>573</v>
      </c>
      <c r="D365" s="140" t="s">
        <v>150</v>
      </c>
      <c r="E365" s="141" t="s">
        <v>825</v>
      </c>
      <c r="F365" s="142" t="s">
        <v>826</v>
      </c>
      <c r="G365" s="143" t="s">
        <v>819</v>
      </c>
      <c r="H365" s="165"/>
      <c r="I365" s="145"/>
      <c r="J365" s="146">
        <f t="shared" si="100"/>
        <v>0</v>
      </c>
      <c r="K365" s="147"/>
      <c r="L365" s="28"/>
      <c r="M365" s="148" t="s">
        <v>1</v>
      </c>
      <c r="N365" s="149" t="s">
        <v>39</v>
      </c>
      <c r="P365" s="150">
        <f t="shared" si="101"/>
        <v>0</v>
      </c>
      <c r="Q365" s="150">
        <v>0</v>
      </c>
      <c r="R365" s="150">
        <f t="shared" si="102"/>
        <v>0</v>
      </c>
      <c r="S365" s="150">
        <v>0</v>
      </c>
      <c r="T365" s="151">
        <f t="shared" si="103"/>
        <v>0</v>
      </c>
      <c r="AR365" s="152" t="s">
        <v>268</v>
      </c>
      <c r="AT365" s="152" t="s">
        <v>150</v>
      </c>
      <c r="AU365" s="152" t="s">
        <v>95</v>
      </c>
      <c r="AY365" s="13" t="s">
        <v>148</v>
      </c>
      <c r="BE365" s="153">
        <f t="shared" si="104"/>
        <v>0</v>
      </c>
      <c r="BF365" s="153">
        <f t="shared" si="105"/>
        <v>0</v>
      </c>
      <c r="BG365" s="153">
        <f t="shared" si="106"/>
        <v>0</v>
      </c>
      <c r="BH365" s="153">
        <f t="shared" si="107"/>
        <v>0</v>
      </c>
      <c r="BI365" s="153">
        <f t="shared" si="108"/>
        <v>0</v>
      </c>
      <c r="BJ365" s="13" t="s">
        <v>95</v>
      </c>
      <c r="BK365" s="153">
        <f t="shared" si="109"/>
        <v>0</v>
      </c>
      <c r="BL365" s="13" t="s">
        <v>268</v>
      </c>
      <c r="BM365" s="152" t="s">
        <v>1285</v>
      </c>
    </row>
    <row r="366" spans="2:65" s="1" customFormat="1" ht="16.5" customHeight="1">
      <c r="B366" s="139"/>
      <c r="C366" s="140" t="s">
        <v>1286</v>
      </c>
      <c r="D366" s="140" t="s">
        <v>150</v>
      </c>
      <c r="E366" s="141" t="s">
        <v>829</v>
      </c>
      <c r="F366" s="142" t="s">
        <v>830</v>
      </c>
      <c r="G366" s="143" t="s">
        <v>819</v>
      </c>
      <c r="H366" s="165"/>
      <c r="I366" s="145"/>
      <c r="J366" s="146">
        <f t="shared" si="100"/>
        <v>0</v>
      </c>
      <c r="K366" s="147"/>
      <c r="L366" s="28"/>
      <c r="M366" s="148" t="s">
        <v>1</v>
      </c>
      <c r="N366" s="149" t="s">
        <v>39</v>
      </c>
      <c r="P366" s="150">
        <f t="shared" si="101"/>
        <v>0</v>
      </c>
      <c r="Q366" s="150">
        <v>0</v>
      </c>
      <c r="R366" s="150">
        <f t="shared" si="102"/>
        <v>0</v>
      </c>
      <c r="S366" s="150">
        <v>0</v>
      </c>
      <c r="T366" s="151">
        <f t="shared" si="103"/>
        <v>0</v>
      </c>
      <c r="AR366" s="152" t="s">
        <v>268</v>
      </c>
      <c r="AT366" s="152" t="s">
        <v>150</v>
      </c>
      <c r="AU366" s="152" t="s">
        <v>95</v>
      </c>
      <c r="AY366" s="13" t="s">
        <v>148</v>
      </c>
      <c r="BE366" s="153">
        <f t="shared" si="104"/>
        <v>0</v>
      </c>
      <c r="BF366" s="153">
        <f t="shared" si="105"/>
        <v>0</v>
      </c>
      <c r="BG366" s="153">
        <f t="shared" si="106"/>
        <v>0</v>
      </c>
      <c r="BH366" s="153">
        <f t="shared" si="107"/>
        <v>0</v>
      </c>
      <c r="BI366" s="153">
        <f t="shared" si="108"/>
        <v>0</v>
      </c>
      <c r="BJ366" s="13" t="s">
        <v>95</v>
      </c>
      <c r="BK366" s="153">
        <f t="shared" si="109"/>
        <v>0</v>
      </c>
      <c r="BL366" s="13" t="s">
        <v>268</v>
      </c>
      <c r="BM366" s="152" t="s">
        <v>1287</v>
      </c>
    </row>
    <row r="367" spans="2:65" s="11" customFormat="1" ht="22.8" customHeight="1">
      <c r="B367" s="127"/>
      <c r="D367" s="128" t="s">
        <v>72</v>
      </c>
      <c r="E367" s="137" t="s">
        <v>870</v>
      </c>
      <c r="F367" s="137" t="s">
        <v>871</v>
      </c>
      <c r="I367" s="130"/>
      <c r="J367" s="138">
        <f>BK367</f>
        <v>0</v>
      </c>
      <c r="L367" s="127"/>
      <c r="M367" s="132"/>
      <c r="P367" s="133">
        <f>P368</f>
        <v>0</v>
      </c>
      <c r="R367" s="133">
        <f>R368</f>
        <v>0</v>
      </c>
      <c r="T367" s="134">
        <f>T368</f>
        <v>0</v>
      </c>
      <c r="AR367" s="128" t="s">
        <v>157</v>
      </c>
      <c r="AT367" s="135" t="s">
        <v>72</v>
      </c>
      <c r="AU367" s="135" t="s">
        <v>81</v>
      </c>
      <c r="AY367" s="128" t="s">
        <v>148</v>
      </c>
      <c r="BK367" s="136">
        <f>BK368</f>
        <v>0</v>
      </c>
    </row>
    <row r="368" spans="2:65" s="1" customFormat="1" ht="16.5" customHeight="1">
      <c r="B368" s="139"/>
      <c r="C368" s="140" t="s">
        <v>580</v>
      </c>
      <c r="D368" s="140" t="s">
        <v>150</v>
      </c>
      <c r="E368" s="141" t="s">
        <v>872</v>
      </c>
      <c r="F368" s="142" t="s">
        <v>1288</v>
      </c>
      <c r="G368" s="143" t="s">
        <v>815</v>
      </c>
      <c r="H368" s="144">
        <v>1</v>
      </c>
      <c r="I368" s="145"/>
      <c r="J368" s="146">
        <f>ROUND(I368*H368,2)</f>
        <v>0</v>
      </c>
      <c r="K368" s="147"/>
      <c r="L368" s="28"/>
      <c r="M368" s="148" t="s">
        <v>1</v>
      </c>
      <c r="N368" s="149" t="s">
        <v>39</v>
      </c>
      <c r="P368" s="150">
        <f>O368*H368</f>
        <v>0</v>
      </c>
      <c r="Q368" s="150">
        <v>0</v>
      </c>
      <c r="R368" s="150">
        <f>Q368*H368</f>
        <v>0</v>
      </c>
      <c r="S368" s="150">
        <v>0</v>
      </c>
      <c r="T368" s="151">
        <f>S368*H368</f>
        <v>0</v>
      </c>
      <c r="AR368" s="152" t="s">
        <v>268</v>
      </c>
      <c r="AT368" s="152" t="s">
        <v>150</v>
      </c>
      <c r="AU368" s="152" t="s">
        <v>95</v>
      </c>
      <c r="AY368" s="13" t="s">
        <v>148</v>
      </c>
      <c r="BE368" s="153">
        <f>IF(N368="základná",J368,0)</f>
        <v>0</v>
      </c>
      <c r="BF368" s="153">
        <f>IF(N368="znížená",J368,0)</f>
        <v>0</v>
      </c>
      <c r="BG368" s="153">
        <f>IF(N368="zákl. prenesená",J368,0)</f>
        <v>0</v>
      </c>
      <c r="BH368" s="153">
        <f>IF(N368="zníž. prenesená",J368,0)</f>
        <v>0</v>
      </c>
      <c r="BI368" s="153">
        <f>IF(N368="nulová",J368,0)</f>
        <v>0</v>
      </c>
      <c r="BJ368" s="13" t="s">
        <v>95</v>
      </c>
      <c r="BK368" s="153">
        <f>ROUND(I368*H368,2)</f>
        <v>0</v>
      </c>
      <c r="BL368" s="13" t="s">
        <v>268</v>
      </c>
      <c r="BM368" s="152" t="s">
        <v>1289</v>
      </c>
    </row>
    <row r="369" spans="2:65" s="11" customFormat="1" ht="25.95" customHeight="1">
      <c r="B369" s="127"/>
      <c r="D369" s="128" t="s">
        <v>72</v>
      </c>
      <c r="E369" s="129" t="s">
        <v>875</v>
      </c>
      <c r="F369" s="129" t="s">
        <v>876</v>
      </c>
      <c r="I369" s="130"/>
      <c r="J369" s="131">
        <f>BK369</f>
        <v>0</v>
      </c>
      <c r="L369" s="127"/>
      <c r="M369" s="132"/>
      <c r="P369" s="133">
        <f>P370</f>
        <v>0</v>
      </c>
      <c r="R369" s="133">
        <f>R370</f>
        <v>0</v>
      </c>
      <c r="T369" s="134">
        <f>T370</f>
        <v>0</v>
      </c>
      <c r="AR369" s="128" t="s">
        <v>154</v>
      </c>
      <c r="AT369" s="135" t="s">
        <v>72</v>
      </c>
      <c r="AU369" s="135" t="s">
        <v>73</v>
      </c>
      <c r="AY369" s="128" t="s">
        <v>148</v>
      </c>
      <c r="BK369" s="136">
        <f>BK370</f>
        <v>0</v>
      </c>
    </row>
    <row r="370" spans="2:65" s="1" customFormat="1" ht="33" customHeight="1">
      <c r="B370" s="139"/>
      <c r="C370" s="140" t="s">
        <v>1290</v>
      </c>
      <c r="D370" s="140" t="s">
        <v>150</v>
      </c>
      <c r="E370" s="141" t="s">
        <v>878</v>
      </c>
      <c r="F370" s="142" t="s">
        <v>879</v>
      </c>
      <c r="G370" s="143" t="s">
        <v>880</v>
      </c>
      <c r="H370" s="144">
        <v>30</v>
      </c>
      <c r="I370" s="145"/>
      <c r="J370" s="146">
        <f>ROUND(I370*H370,2)</f>
        <v>0</v>
      </c>
      <c r="K370" s="147"/>
      <c r="L370" s="28"/>
      <c r="M370" s="166" t="s">
        <v>1</v>
      </c>
      <c r="N370" s="167" t="s">
        <v>39</v>
      </c>
      <c r="O370" s="168"/>
      <c r="P370" s="169">
        <f>O370*H370</f>
        <v>0</v>
      </c>
      <c r="Q370" s="169">
        <v>0</v>
      </c>
      <c r="R370" s="169">
        <f>Q370*H370</f>
        <v>0</v>
      </c>
      <c r="S370" s="169">
        <v>0</v>
      </c>
      <c r="T370" s="170">
        <f>S370*H370</f>
        <v>0</v>
      </c>
      <c r="AR370" s="152" t="s">
        <v>881</v>
      </c>
      <c r="AT370" s="152" t="s">
        <v>150</v>
      </c>
      <c r="AU370" s="152" t="s">
        <v>81</v>
      </c>
      <c r="AY370" s="13" t="s">
        <v>148</v>
      </c>
      <c r="BE370" s="153">
        <f>IF(N370="základná",J370,0)</f>
        <v>0</v>
      </c>
      <c r="BF370" s="153">
        <f>IF(N370="znížená",J370,0)</f>
        <v>0</v>
      </c>
      <c r="BG370" s="153">
        <f>IF(N370="zákl. prenesená",J370,0)</f>
        <v>0</v>
      </c>
      <c r="BH370" s="153">
        <f>IF(N370="zníž. prenesená",J370,0)</f>
        <v>0</v>
      </c>
      <c r="BI370" s="153">
        <f>IF(N370="nulová",J370,0)</f>
        <v>0</v>
      </c>
      <c r="BJ370" s="13" t="s">
        <v>95</v>
      </c>
      <c r="BK370" s="153">
        <f>ROUND(I370*H370,2)</f>
        <v>0</v>
      </c>
      <c r="BL370" s="13" t="s">
        <v>881</v>
      </c>
      <c r="BM370" s="152" t="s">
        <v>1291</v>
      </c>
    </row>
    <row r="371" spans="2:65" s="1" customFormat="1" ht="6.9" customHeight="1">
      <c r="B371" s="43"/>
      <c r="C371" s="44"/>
      <c r="D371" s="44"/>
      <c r="E371" s="44"/>
      <c r="F371" s="44"/>
      <c r="G371" s="44"/>
      <c r="H371" s="44"/>
      <c r="I371" s="44"/>
      <c r="J371" s="44"/>
      <c r="K371" s="44"/>
      <c r="L371" s="28"/>
    </row>
  </sheetData>
  <autoFilter ref="C137:K370" xr:uid="{00000000-0009-0000-0000-000002000000}"/>
  <mergeCells count="9">
    <mergeCell ref="E87:H87"/>
    <mergeCell ref="E128:H128"/>
    <mergeCell ref="E130:H13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164"/>
  <sheetViews>
    <sheetView showGridLines="0" topLeftCell="A64" workbookViewId="0">
      <selection activeCell="J92" sqref="J92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3" t="s">
        <v>88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" customHeight="1">
      <c r="B4" s="16"/>
      <c r="D4" s="17" t="s">
        <v>103</v>
      </c>
      <c r="L4" s="16"/>
      <c r="M4" s="92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26.25" customHeight="1">
      <c r="B7" s="16"/>
      <c r="E7" s="179" t="str">
        <f>'Rekapitulácia stavby'!K6</f>
        <v xml:space="preserve"> Rekonštrukcia budovy školy a telocvične - SOŠ dopravy a služieb, NZ</v>
      </c>
      <c r="F7" s="180"/>
      <c r="G7" s="180"/>
      <c r="H7" s="180"/>
      <c r="L7" s="16"/>
    </row>
    <row r="8" spans="2:46" s="1" customFormat="1" ht="12" customHeight="1">
      <c r="B8" s="28"/>
      <c r="D8" s="23" t="s">
        <v>104</v>
      </c>
      <c r="L8" s="28"/>
    </row>
    <row r="9" spans="2:46" s="1" customFormat="1" ht="30" customHeight="1">
      <c r="B9" s="28"/>
      <c r="E9" s="175" t="s">
        <v>1292</v>
      </c>
      <c r="F9" s="176"/>
      <c r="G9" s="176"/>
      <c r="H9" s="176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/>
      <c r="L12" s="28"/>
    </row>
    <row r="13" spans="2:46" s="1" customFormat="1" ht="10.8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">
        <v>1</v>
      </c>
      <c r="L14" s="28"/>
    </row>
    <row r="15" spans="2:46" s="1" customFormat="1" ht="18" customHeight="1">
      <c r="B15" s="28"/>
      <c r="E15" s="21" t="s">
        <v>24</v>
      </c>
      <c r="I15" s="23" t="s">
        <v>25</v>
      </c>
      <c r="J15" s="21" t="s">
        <v>1</v>
      </c>
      <c r="L15" s="28"/>
    </row>
    <row r="16" spans="2:46" s="1" customFormat="1" ht="6.9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181" t="str">
        <f>'Rekapitulácia stavby'!E14</f>
        <v>Vyplň údaj</v>
      </c>
      <c r="F18" s="182"/>
      <c r="G18" s="182"/>
      <c r="H18" s="182"/>
      <c r="I18" s="23" t="s">
        <v>25</v>
      </c>
      <c r="J18" s="24" t="str">
        <f>'Rekapitulácia stavby'!AN14</f>
        <v>Vyplň údaj</v>
      </c>
      <c r="L18" s="28"/>
    </row>
    <row r="19" spans="2:12" s="1" customFormat="1" ht="6.9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">
        <v>1</v>
      </c>
      <c r="L20" s="28"/>
    </row>
    <row r="21" spans="2:12" s="1" customFormat="1" ht="18" customHeight="1">
      <c r="B21" s="28"/>
      <c r="E21" s="21" t="s">
        <v>29</v>
      </c>
      <c r="I21" s="23" t="s">
        <v>25</v>
      </c>
      <c r="J21" s="21" t="s">
        <v>1</v>
      </c>
      <c r="L21" s="28"/>
    </row>
    <row r="22" spans="2:12" s="1" customFormat="1" ht="6.9" customHeight="1">
      <c r="B22" s="28"/>
      <c r="L22" s="28"/>
    </row>
    <row r="23" spans="2:12" s="1" customFormat="1" ht="12" customHeight="1">
      <c r="B23" s="28"/>
      <c r="D23" s="23" t="s">
        <v>31</v>
      </c>
      <c r="I23" s="23" t="s">
        <v>23</v>
      </c>
      <c r="J23" s="21" t="s">
        <v>1</v>
      </c>
      <c r="L23" s="28"/>
    </row>
    <row r="24" spans="2:12" s="1" customFormat="1" ht="18" customHeight="1">
      <c r="B24" s="28"/>
      <c r="E24" s="21"/>
      <c r="I24" s="23" t="s">
        <v>25</v>
      </c>
      <c r="J24" s="21" t="s">
        <v>1</v>
      </c>
      <c r="L24" s="28"/>
    </row>
    <row r="25" spans="2:12" s="1" customFormat="1" ht="6.9" customHeight="1">
      <c r="B25" s="28"/>
      <c r="L25" s="28"/>
    </row>
    <row r="26" spans="2:12" s="1" customFormat="1" ht="12" customHeight="1">
      <c r="B26" s="28"/>
      <c r="D26" s="23" t="s">
        <v>32</v>
      </c>
      <c r="L26" s="28"/>
    </row>
    <row r="27" spans="2:12" s="7" customFormat="1" ht="16.5" customHeight="1">
      <c r="B27" s="93"/>
      <c r="E27" s="183" t="s">
        <v>1</v>
      </c>
      <c r="F27" s="183"/>
      <c r="G27" s="183"/>
      <c r="H27" s="183"/>
      <c r="L27" s="93"/>
    </row>
    <row r="28" spans="2:12" s="1" customFormat="1" ht="6.9" customHeight="1">
      <c r="B28" s="28"/>
      <c r="L28" s="28"/>
    </row>
    <row r="29" spans="2:12" s="1" customFormat="1" ht="6.9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94" t="s">
        <v>33</v>
      </c>
      <c r="J30" s="65">
        <f>ROUND(J123, 2)</f>
        <v>0</v>
      </c>
      <c r="L30" s="28"/>
    </row>
    <row r="31" spans="2:12" s="1" customFormat="1" ht="6.9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" customHeight="1">
      <c r="B32" s="28"/>
      <c r="F32" s="31" t="s">
        <v>35</v>
      </c>
      <c r="I32" s="31" t="s">
        <v>34</v>
      </c>
      <c r="J32" s="31" t="s">
        <v>36</v>
      </c>
      <c r="L32" s="28"/>
    </row>
    <row r="33" spans="2:12" s="1" customFormat="1" ht="14.4" customHeight="1">
      <c r="B33" s="28"/>
      <c r="D33" s="54" t="s">
        <v>37</v>
      </c>
      <c r="E33" s="33" t="s">
        <v>38</v>
      </c>
      <c r="F33" s="95">
        <f>ROUND((SUM(BE123:BE163)),  2)</f>
        <v>0</v>
      </c>
      <c r="G33" s="96"/>
      <c r="H33" s="96"/>
      <c r="I33" s="97">
        <v>0.23</v>
      </c>
      <c r="J33" s="95">
        <f>ROUND(((SUM(BE123:BE163))*I33),  2)</f>
        <v>0</v>
      </c>
      <c r="L33" s="28"/>
    </row>
    <row r="34" spans="2:12" s="1" customFormat="1" ht="14.4" customHeight="1">
      <c r="B34" s="28"/>
      <c r="E34" s="33" t="s">
        <v>39</v>
      </c>
      <c r="F34" s="85">
        <f>ROUND((SUM(BF123:BF163)),  2)</f>
        <v>0</v>
      </c>
      <c r="I34" s="98">
        <v>0.23</v>
      </c>
      <c r="J34" s="85">
        <f>ROUND(((SUM(BF123:BF163))*I34),  2)</f>
        <v>0</v>
      </c>
      <c r="L34" s="28"/>
    </row>
    <row r="35" spans="2:12" s="1" customFormat="1" ht="14.4" hidden="1" customHeight="1">
      <c r="B35" s="28"/>
      <c r="E35" s="23" t="s">
        <v>40</v>
      </c>
      <c r="F35" s="85">
        <f>ROUND((SUM(BG123:BG163)),  2)</f>
        <v>0</v>
      </c>
      <c r="I35" s="98">
        <v>0.23</v>
      </c>
      <c r="J35" s="85">
        <f>0</f>
        <v>0</v>
      </c>
      <c r="L35" s="28"/>
    </row>
    <row r="36" spans="2:12" s="1" customFormat="1" ht="14.4" hidden="1" customHeight="1">
      <c r="B36" s="28"/>
      <c r="E36" s="23" t="s">
        <v>41</v>
      </c>
      <c r="F36" s="85">
        <f>ROUND((SUM(BH123:BH163)),  2)</f>
        <v>0</v>
      </c>
      <c r="I36" s="98">
        <v>0.23</v>
      </c>
      <c r="J36" s="85">
        <f>0</f>
        <v>0</v>
      </c>
      <c r="L36" s="28"/>
    </row>
    <row r="37" spans="2:12" s="1" customFormat="1" ht="14.4" hidden="1" customHeight="1">
      <c r="B37" s="28"/>
      <c r="E37" s="33" t="s">
        <v>42</v>
      </c>
      <c r="F37" s="95">
        <f>ROUND((SUM(BI123:BI163)),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6.9" customHeight="1">
      <c r="B38" s="28"/>
      <c r="L38" s="28"/>
    </row>
    <row r="39" spans="2:12" s="1" customFormat="1" ht="25.35" customHeight="1">
      <c r="B39" s="28"/>
      <c r="C39" s="99"/>
      <c r="D39" s="100" t="s">
        <v>43</v>
      </c>
      <c r="E39" s="56"/>
      <c r="F39" s="56"/>
      <c r="G39" s="101" t="s">
        <v>44</v>
      </c>
      <c r="H39" s="102" t="s">
        <v>45</v>
      </c>
      <c r="I39" s="56"/>
      <c r="J39" s="103">
        <f>SUM(J30:J37)</f>
        <v>0</v>
      </c>
      <c r="K39" s="104"/>
      <c r="L39" s="28"/>
    </row>
    <row r="40" spans="2:12" s="1" customFormat="1" ht="14.4" customHeight="1">
      <c r="B40" s="28"/>
      <c r="L40" s="28"/>
    </row>
    <row r="41" spans="2:12" ht="14.4" customHeight="1">
      <c r="B41" s="16"/>
      <c r="L41" s="16"/>
    </row>
    <row r="42" spans="2:12" ht="14.4" customHeight="1">
      <c r="B42" s="16"/>
      <c r="L42" s="16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8"/>
      <c r="D61" s="42" t="s">
        <v>48</v>
      </c>
      <c r="E61" s="30"/>
      <c r="F61" s="105" t="s">
        <v>49</v>
      </c>
      <c r="G61" s="42" t="s">
        <v>48</v>
      </c>
      <c r="H61" s="30"/>
      <c r="I61" s="30"/>
      <c r="J61" s="106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8"/>
      <c r="D76" s="42" t="s">
        <v>48</v>
      </c>
      <c r="E76" s="30"/>
      <c r="F76" s="105" t="s">
        <v>49</v>
      </c>
      <c r="G76" s="42" t="s">
        <v>48</v>
      </c>
      <c r="H76" s="30"/>
      <c r="I76" s="30"/>
      <c r="J76" s="106" t="s">
        <v>49</v>
      </c>
      <c r="K76" s="30"/>
      <c r="L76" s="28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" customHeight="1">
      <c r="B82" s="28"/>
      <c r="C82" s="17" t="s">
        <v>106</v>
      </c>
      <c r="L82" s="28"/>
    </row>
    <row r="83" spans="2:47" s="1" customFormat="1" ht="6.9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26.25" customHeight="1">
      <c r="B85" s="28"/>
      <c r="E85" s="179" t="str">
        <f>E7</f>
        <v xml:space="preserve"> Rekonštrukcia budovy školy a telocvične - SOŠ dopravy a služieb, NZ</v>
      </c>
      <c r="F85" s="180"/>
      <c r="G85" s="180"/>
      <c r="H85" s="180"/>
      <c r="L85" s="28"/>
    </row>
    <row r="86" spans="2:47" s="1" customFormat="1" ht="12" customHeight="1">
      <c r="B86" s="28"/>
      <c r="C86" s="23" t="s">
        <v>104</v>
      </c>
      <c r="L86" s="28"/>
    </row>
    <row r="87" spans="2:47" s="1" customFormat="1" ht="30" customHeight="1">
      <c r="B87" s="28"/>
      <c r="E87" s="175" t="str">
        <f>E9</f>
        <v>SO 03 - SO 03   Sadové úpravy a vnútroareálové komunikácie pre peších</v>
      </c>
      <c r="F87" s="176"/>
      <c r="G87" s="176"/>
      <c r="H87" s="176"/>
      <c r="L87" s="28"/>
    </row>
    <row r="88" spans="2:47" s="1" customFormat="1" ht="6.9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Nitra</v>
      </c>
      <c r="I89" s="23" t="s">
        <v>21</v>
      </c>
      <c r="J89" s="51" t="str">
        <f>IF(J12="","",J12)</f>
        <v/>
      </c>
      <c r="L89" s="28"/>
    </row>
    <row r="90" spans="2:47" s="1" customFormat="1" ht="6.9" customHeight="1">
      <c r="B90" s="28"/>
      <c r="L90" s="28"/>
    </row>
    <row r="91" spans="2:47" s="1" customFormat="1" ht="25.65" customHeight="1">
      <c r="B91" s="28"/>
      <c r="C91" s="23" t="s">
        <v>22</v>
      </c>
      <c r="F91" s="21" t="str">
        <f>E15</f>
        <v>Nitriansky samosprávny kraj</v>
      </c>
      <c r="I91" s="23" t="s">
        <v>28</v>
      </c>
      <c r="J91" s="26" t="str">
        <f>E21</f>
        <v>Ing.arch. Roland Hoferica</v>
      </c>
      <c r="L91" s="28"/>
    </row>
    <row r="92" spans="2:47" s="1" customFormat="1" ht="15.15" customHeight="1">
      <c r="B92" s="28"/>
      <c r="C92" s="23" t="s">
        <v>26</v>
      </c>
      <c r="F92" s="21" t="str">
        <f>IF(E18="","",E18)</f>
        <v>Vyplň údaj</v>
      </c>
      <c r="I92" s="23" t="s">
        <v>31</v>
      </c>
      <c r="J92" s="26"/>
      <c r="L92" s="28"/>
    </row>
    <row r="93" spans="2:47" s="1" customFormat="1" ht="10.35" customHeight="1">
      <c r="B93" s="28"/>
      <c r="L93" s="28"/>
    </row>
    <row r="94" spans="2:47" s="1" customFormat="1" ht="29.25" customHeight="1">
      <c r="B94" s="28"/>
      <c r="C94" s="107" t="s">
        <v>107</v>
      </c>
      <c r="D94" s="99"/>
      <c r="E94" s="99"/>
      <c r="F94" s="99"/>
      <c r="G94" s="99"/>
      <c r="H94" s="99"/>
      <c r="I94" s="99"/>
      <c r="J94" s="108" t="s">
        <v>108</v>
      </c>
      <c r="K94" s="99"/>
      <c r="L94" s="28"/>
    </row>
    <row r="95" spans="2:47" s="1" customFormat="1" ht="10.35" customHeight="1">
      <c r="B95" s="28"/>
      <c r="L95" s="28"/>
    </row>
    <row r="96" spans="2:47" s="1" customFormat="1" ht="22.8" customHeight="1">
      <c r="B96" s="28"/>
      <c r="C96" s="109" t="s">
        <v>109</v>
      </c>
      <c r="J96" s="65">
        <f>J123</f>
        <v>0</v>
      </c>
      <c r="L96" s="28"/>
      <c r="AU96" s="13" t="s">
        <v>110</v>
      </c>
    </row>
    <row r="97" spans="2:12" s="8" customFormat="1" ht="24.9" customHeight="1">
      <c r="B97" s="110"/>
      <c r="D97" s="111" t="s">
        <v>111</v>
      </c>
      <c r="E97" s="112"/>
      <c r="F97" s="112"/>
      <c r="G97" s="112"/>
      <c r="H97" s="112"/>
      <c r="I97" s="112"/>
      <c r="J97" s="113">
        <f>J124</f>
        <v>0</v>
      </c>
      <c r="L97" s="110"/>
    </row>
    <row r="98" spans="2:12" s="9" customFormat="1" ht="19.95" customHeight="1">
      <c r="B98" s="114"/>
      <c r="D98" s="115" t="s">
        <v>112</v>
      </c>
      <c r="E98" s="116"/>
      <c r="F98" s="116"/>
      <c r="G98" s="116"/>
      <c r="H98" s="116"/>
      <c r="I98" s="116"/>
      <c r="J98" s="117">
        <f>J125</f>
        <v>0</v>
      </c>
      <c r="L98" s="114"/>
    </row>
    <row r="99" spans="2:12" s="9" customFormat="1" ht="19.95" customHeight="1">
      <c r="B99" s="114"/>
      <c r="D99" s="115" t="s">
        <v>1293</v>
      </c>
      <c r="E99" s="116"/>
      <c r="F99" s="116"/>
      <c r="G99" s="116"/>
      <c r="H99" s="116"/>
      <c r="I99" s="116"/>
      <c r="J99" s="117">
        <f>J142</f>
        <v>0</v>
      </c>
      <c r="L99" s="114"/>
    </row>
    <row r="100" spans="2:12" s="9" customFormat="1" ht="19.95" customHeight="1">
      <c r="B100" s="114"/>
      <c r="D100" s="115" t="s">
        <v>114</v>
      </c>
      <c r="E100" s="116"/>
      <c r="F100" s="116"/>
      <c r="G100" s="116"/>
      <c r="H100" s="116"/>
      <c r="I100" s="116"/>
      <c r="J100" s="117">
        <f>J144</f>
        <v>0</v>
      </c>
      <c r="L100" s="114"/>
    </row>
    <row r="101" spans="2:12" s="9" customFormat="1" ht="19.95" customHeight="1">
      <c r="B101" s="114"/>
      <c r="D101" s="115" t="s">
        <v>116</v>
      </c>
      <c r="E101" s="116"/>
      <c r="F101" s="116"/>
      <c r="G101" s="116"/>
      <c r="H101" s="116"/>
      <c r="I101" s="116"/>
      <c r="J101" s="117">
        <f>J150</f>
        <v>0</v>
      </c>
      <c r="L101" s="114"/>
    </row>
    <row r="102" spans="2:12" s="9" customFormat="1" ht="19.95" customHeight="1">
      <c r="B102" s="114"/>
      <c r="D102" s="115" t="s">
        <v>117</v>
      </c>
      <c r="E102" s="116"/>
      <c r="F102" s="116"/>
      <c r="G102" s="116"/>
      <c r="H102" s="116"/>
      <c r="I102" s="116"/>
      <c r="J102" s="117">
        <f>J161</f>
        <v>0</v>
      </c>
      <c r="L102" s="114"/>
    </row>
    <row r="103" spans="2:12" s="8" customFormat="1" ht="24.9" customHeight="1">
      <c r="B103" s="110"/>
      <c r="D103" s="111" t="s">
        <v>118</v>
      </c>
      <c r="E103" s="112"/>
      <c r="F103" s="112"/>
      <c r="G103" s="112"/>
      <c r="H103" s="112"/>
      <c r="I103" s="112"/>
      <c r="J103" s="113">
        <f>J163</f>
        <v>0</v>
      </c>
      <c r="L103" s="110"/>
    </row>
    <row r="104" spans="2:12" s="1" customFormat="1" ht="21.75" customHeight="1">
      <c r="B104" s="28"/>
      <c r="L104" s="28"/>
    </row>
    <row r="105" spans="2:12" s="1" customFormat="1" ht="6.9" customHeight="1">
      <c r="B105" s="43"/>
      <c r="C105" s="44"/>
      <c r="D105" s="44"/>
      <c r="E105" s="44"/>
      <c r="F105" s="44"/>
      <c r="G105" s="44"/>
      <c r="H105" s="44"/>
      <c r="I105" s="44"/>
      <c r="J105" s="44"/>
      <c r="K105" s="44"/>
      <c r="L105" s="28"/>
    </row>
    <row r="109" spans="2:12" s="1" customFormat="1" ht="6.9" customHeight="1"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28"/>
    </row>
    <row r="110" spans="2:12" s="1" customFormat="1" ht="24.9" customHeight="1">
      <c r="B110" s="28"/>
      <c r="C110" s="17" t="s">
        <v>134</v>
      </c>
      <c r="L110" s="28"/>
    </row>
    <row r="111" spans="2:12" s="1" customFormat="1" ht="6.9" customHeight="1">
      <c r="B111" s="28"/>
      <c r="L111" s="28"/>
    </row>
    <row r="112" spans="2:12" s="1" customFormat="1" ht="12" customHeight="1">
      <c r="B112" s="28"/>
      <c r="C112" s="23" t="s">
        <v>15</v>
      </c>
      <c r="L112" s="28"/>
    </row>
    <row r="113" spans="2:65" s="1" customFormat="1" ht="26.25" customHeight="1">
      <c r="B113" s="28"/>
      <c r="E113" s="179" t="str">
        <f>E7</f>
        <v xml:space="preserve"> Rekonštrukcia budovy školy a telocvične - SOŠ dopravy a služieb, NZ</v>
      </c>
      <c r="F113" s="180"/>
      <c r="G113" s="180"/>
      <c r="H113" s="180"/>
      <c r="L113" s="28"/>
    </row>
    <row r="114" spans="2:65" s="1" customFormat="1" ht="12" customHeight="1">
      <c r="B114" s="28"/>
      <c r="C114" s="23" t="s">
        <v>104</v>
      </c>
      <c r="L114" s="28"/>
    </row>
    <row r="115" spans="2:65" s="1" customFormat="1" ht="30" customHeight="1">
      <c r="B115" s="28"/>
      <c r="E115" s="175" t="str">
        <f>E9</f>
        <v>SO 03 - SO 03   Sadové úpravy a vnútroareálové komunikácie pre peších</v>
      </c>
      <c r="F115" s="176"/>
      <c r="G115" s="176"/>
      <c r="H115" s="176"/>
      <c r="L115" s="28"/>
    </row>
    <row r="116" spans="2:65" s="1" customFormat="1" ht="6.9" customHeight="1">
      <c r="B116" s="28"/>
      <c r="L116" s="28"/>
    </row>
    <row r="117" spans="2:65" s="1" customFormat="1" ht="12" customHeight="1">
      <c r="B117" s="28"/>
      <c r="C117" s="23" t="s">
        <v>19</v>
      </c>
      <c r="F117" s="21" t="str">
        <f>F12</f>
        <v>Nitra</v>
      </c>
      <c r="I117" s="23" t="s">
        <v>21</v>
      </c>
      <c r="J117" s="51" t="str">
        <f>IF(J12="","",J12)</f>
        <v/>
      </c>
      <c r="L117" s="28"/>
    </row>
    <row r="118" spans="2:65" s="1" customFormat="1" ht="6.9" customHeight="1">
      <c r="B118" s="28"/>
      <c r="L118" s="28"/>
    </row>
    <row r="119" spans="2:65" s="1" customFormat="1" ht="25.65" customHeight="1">
      <c r="B119" s="28"/>
      <c r="C119" s="23" t="s">
        <v>22</v>
      </c>
      <c r="F119" s="21" t="str">
        <f>E15</f>
        <v>Nitriansky samosprávny kraj</v>
      </c>
      <c r="I119" s="23" t="s">
        <v>28</v>
      </c>
      <c r="J119" s="26" t="str">
        <f>E21</f>
        <v>Ing.arch. Roland Hoferica</v>
      </c>
      <c r="L119" s="28"/>
    </row>
    <row r="120" spans="2:65" s="1" customFormat="1" ht="15.15" customHeight="1">
      <c r="B120" s="28"/>
      <c r="C120" s="23" t="s">
        <v>26</v>
      </c>
      <c r="F120" s="21" t="str">
        <f>IF(E18="","",E18)</f>
        <v>Vyplň údaj</v>
      </c>
      <c r="I120" s="23" t="s">
        <v>31</v>
      </c>
      <c r="J120" s="26">
        <f>E24</f>
        <v>0</v>
      </c>
      <c r="L120" s="28"/>
    </row>
    <row r="121" spans="2:65" s="1" customFormat="1" ht="10.35" customHeight="1">
      <c r="B121" s="28"/>
      <c r="L121" s="28"/>
    </row>
    <row r="122" spans="2:65" s="10" customFormat="1" ht="29.25" customHeight="1">
      <c r="B122" s="118"/>
      <c r="C122" s="119" t="s">
        <v>135</v>
      </c>
      <c r="D122" s="120" t="s">
        <v>58</v>
      </c>
      <c r="E122" s="120" t="s">
        <v>54</v>
      </c>
      <c r="F122" s="120" t="s">
        <v>55</v>
      </c>
      <c r="G122" s="120" t="s">
        <v>136</v>
      </c>
      <c r="H122" s="120" t="s">
        <v>137</v>
      </c>
      <c r="I122" s="120" t="s">
        <v>138</v>
      </c>
      <c r="J122" s="121" t="s">
        <v>108</v>
      </c>
      <c r="K122" s="122" t="s">
        <v>139</v>
      </c>
      <c r="L122" s="118"/>
      <c r="M122" s="58" t="s">
        <v>1</v>
      </c>
      <c r="N122" s="59" t="s">
        <v>37</v>
      </c>
      <c r="O122" s="59" t="s">
        <v>140</v>
      </c>
      <c r="P122" s="59" t="s">
        <v>141</v>
      </c>
      <c r="Q122" s="59" t="s">
        <v>142</v>
      </c>
      <c r="R122" s="59" t="s">
        <v>143</v>
      </c>
      <c r="S122" s="59" t="s">
        <v>144</v>
      </c>
      <c r="T122" s="60" t="s">
        <v>145</v>
      </c>
    </row>
    <row r="123" spans="2:65" s="1" customFormat="1" ht="22.8" customHeight="1">
      <c r="B123" s="28"/>
      <c r="C123" s="63" t="s">
        <v>109</v>
      </c>
      <c r="J123" s="123">
        <f>BK123</f>
        <v>0</v>
      </c>
      <c r="L123" s="28"/>
      <c r="M123" s="61"/>
      <c r="N123" s="52"/>
      <c r="O123" s="52"/>
      <c r="P123" s="124">
        <f>P124+P163</f>
        <v>0</v>
      </c>
      <c r="Q123" s="52"/>
      <c r="R123" s="124">
        <f>R124+R163</f>
        <v>0</v>
      </c>
      <c r="S123" s="52"/>
      <c r="T123" s="125">
        <f>T124+T163</f>
        <v>0</v>
      </c>
      <c r="AT123" s="13" t="s">
        <v>72</v>
      </c>
      <c r="AU123" s="13" t="s">
        <v>110</v>
      </c>
      <c r="BK123" s="126">
        <f>BK124+BK163</f>
        <v>0</v>
      </c>
    </row>
    <row r="124" spans="2:65" s="11" customFormat="1" ht="25.95" customHeight="1">
      <c r="B124" s="127"/>
      <c r="D124" s="128" t="s">
        <v>72</v>
      </c>
      <c r="E124" s="129" t="s">
        <v>146</v>
      </c>
      <c r="F124" s="129" t="s">
        <v>147</v>
      </c>
      <c r="I124" s="130"/>
      <c r="J124" s="131">
        <f>BK124</f>
        <v>0</v>
      </c>
      <c r="L124" s="127"/>
      <c r="M124" s="132"/>
      <c r="P124" s="133">
        <f>P125+P142+P144+P150+P161</f>
        <v>0</v>
      </c>
      <c r="R124" s="133">
        <f>R125+R142+R144+R150+R161</f>
        <v>0</v>
      </c>
      <c r="T124" s="134">
        <f>T125+T142+T144+T150+T161</f>
        <v>0</v>
      </c>
      <c r="AR124" s="128" t="s">
        <v>81</v>
      </c>
      <c r="AT124" s="135" t="s">
        <v>72</v>
      </c>
      <c r="AU124" s="135" t="s">
        <v>73</v>
      </c>
      <c r="AY124" s="128" t="s">
        <v>148</v>
      </c>
      <c r="BK124" s="136">
        <f>BK125+BK142+BK144+BK150+BK161</f>
        <v>0</v>
      </c>
    </row>
    <row r="125" spans="2:65" s="11" customFormat="1" ht="22.8" customHeight="1">
      <c r="B125" s="127"/>
      <c r="D125" s="128" t="s">
        <v>72</v>
      </c>
      <c r="E125" s="137" t="s">
        <v>81</v>
      </c>
      <c r="F125" s="137" t="s">
        <v>149</v>
      </c>
      <c r="I125" s="130"/>
      <c r="J125" s="138">
        <f>BK125</f>
        <v>0</v>
      </c>
      <c r="L125" s="127"/>
      <c r="M125" s="132"/>
      <c r="P125" s="133">
        <f>SUM(P126:P141)</f>
        <v>0</v>
      </c>
      <c r="R125" s="133">
        <f>SUM(R126:R141)</f>
        <v>0</v>
      </c>
      <c r="T125" s="134">
        <f>SUM(T126:T141)</f>
        <v>0</v>
      </c>
      <c r="AR125" s="128" t="s">
        <v>81</v>
      </c>
      <c r="AT125" s="135" t="s">
        <v>72</v>
      </c>
      <c r="AU125" s="135" t="s">
        <v>81</v>
      </c>
      <c r="AY125" s="128" t="s">
        <v>148</v>
      </c>
      <c r="BK125" s="136">
        <f>SUM(BK126:BK141)</f>
        <v>0</v>
      </c>
    </row>
    <row r="126" spans="2:65" s="1" customFormat="1" ht="33" customHeight="1">
      <c r="B126" s="139"/>
      <c r="C126" s="140" t="s">
        <v>81</v>
      </c>
      <c r="D126" s="140" t="s">
        <v>150</v>
      </c>
      <c r="E126" s="141" t="s">
        <v>1294</v>
      </c>
      <c r="F126" s="142" t="s">
        <v>1295</v>
      </c>
      <c r="G126" s="143" t="s">
        <v>153</v>
      </c>
      <c r="H126" s="144">
        <v>39.200000000000003</v>
      </c>
      <c r="I126" s="145"/>
      <c r="J126" s="146">
        <f t="shared" ref="J126:J141" si="0">ROUND(I126*H126,2)</f>
        <v>0</v>
      </c>
      <c r="K126" s="147"/>
      <c r="L126" s="28"/>
      <c r="M126" s="148" t="s">
        <v>1</v>
      </c>
      <c r="N126" s="149" t="s">
        <v>39</v>
      </c>
      <c r="P126" s="150">
        <f t="shared" ref="P126:P141" si="1">O126*H126</f>
        <v>0</v>
      </c>
      <c r="Q126" s="150">
        <v>0</v>
      </c>
      <c r="R126" s="150">
        <f t="shared" ref="R126:R141" si="2">Q126*H126</f>
        <v>0</v>
      </c>
      <c r="S126" s="150">
        <v>0</v>
      </c>
      <c r="T126" s="151">
        <f t="shared" ref="T126:T141" si="3">S126*H126</f>
        <v>0</v>
      </c>
      <c r="AR126" s="152" t="s">
        <v>154</v>
      </c>
      <c r="AT126" s="152" t="s">
        <v>150</v>
      </c>
      <c r="AU126" s="152" t="s">
        <v>95</v>
      </c>
      <c r="AY126" s="13" t="s">
        <v>148</v>
      </c>
      <c r="BE126" s="153">
        <f t="shared" ref="BE126:BE141" si="4">IF(N126="základná",J126,0)</f>
        <v>0</v>
      </c>
      <c r="BF126" s="153">
        <f t="shared" ref="BF126:BF141" si="5">IF(N126="znížená",J126,0)</f>
        <v>0</v>
      </c>
      <c r="BG126" s="153">
        <f t="shared" ref="BG126:BG141" si="6">IF(N126="zákl. prenesená",J126,0)</f>
        <v>0</v>
      </c>
      <c r="BH126" s="153">
        <f t="shared" ref="BH126:BH141" si="7">IF(N126="zníž. prenesená",J126,0)</f>
        <v>0</v>
      </c>
      <c r="BI126" s="153">
        <f t="shared" ref="BI126:BI141" si="8">IF(N126="nulová",J126,0)</f>
        <v>0</v>
      </c>
      <c r="BJ126" s="13" t="s">
        <v>95</v>
      </c>
      <c r="BK126" s="153">
        <f t="shared" ref="BK126:BK141" si="9">ROUND(I126*H126,2)</f>
        <v>0</v>
      </c>
      <c r="BL126" s="13" t="s">
        <v>154</v>
      </c>
      <c r="BM126" s="152" t="s">
        <v>95</v>
      </c>
    </row>
    <row r="127" spans="2:65" s="1" customFormat="1" ht="33" customHeight="1">
      <c r="B127" s="139"/>
      <c r="C127" s="140" t="s">
        <v>95</v>
      </c>
      <c r="D127" s="140" t="s">
        <v>150</v>
      </c>
      <c r="E127" s="141" t="s">
        <v>1296</v>
      </c>
      <c r="F127" s="142" t="s">
        <v>1297</v>
      </c>
      <c r="G127" s="143" t="s">
        <v>153</v>
      </c>
      <c r="H127" s="144">
        <v>109.54</v>
      </c>
      <c r="I127" s="145"/>
      <c r="J127" s="146">
        <f t="shared" si="0"/>
        <v>0</v>
      </c>
      <c r="K127" s="147"/>
      <c r="L127" s="28"/>
      <c r="M127" s="148" t="s">
        <v>1</v>
      </c>
      <c r="N127" s="149" t="s">
        <v>39</v>
      </c>
      <c r="P127" s="150">
        <f t="shared" si="1"/>
        <v>0</v>
      </c>
      <c r="Q127" s="150">
        <v>0</v>
      </c>
      <c r="R127" s="150">
        <f t="shared" si="2"/>
        <v>0</v>
      </c>
      <c r="S127" s="150">
        <v>0</v>
      </c>
      <c r="T127" s="151">
        <f t="shared" si="3"/>
        <v>0</v>
      </c>
      <c r="AR127" s="152" t="s">
        <v>154</v>
      </c>
      <c r="AT127" s="152" t="s">
        <v>150</v>
      </c>
      <c r="AU127" s="152" t="s">
        <v>95</v>
      </c>
      <c r="AY127" s="13" t="s">
        <v>148</v>
      </c>
      <c r="BE127" s="153">
        <f t="shared" si="4"/>
        <v>0</v>
      </c>
      <c r="BF127" s="153">
        <f t="shared" si="5"/>
        <v>0</v>
      </c>
      <c r="BG127" s="153">
        <f t="shared" si="6"/>
        <v>0</v>
      </c>
      <c r="BH127" s="153">
        <f t="shared" si="7"/>
        <v>0</v>
      </c>
      <c r="BI127" s="153">
        <f t="shared" si="8"/>
        <v>0</v>
      </c>
      <c r="BJ127" s="13" t="s">
        <v>95</v>
      </c>
      <c r="BK127" s="153">
        <f t="shared" si="9"/>
        <v>0</v>
      </c>
      <c r="BL127" s="13" t="s">
        <v>154</v>
      </c>
      <c r="BM127" s="152" t="s">
        <v>154</v>
      </c>
    </row>
    <row r="128" spans="2:65" s="1" customFormat="1" ht="33" customHeight="1">
      <c r="B128" s="139"/>
      <c r="C128" s="140" t="s">
        <v>157</v>
      </c>
      <c r="D128" s="140" t="s">
        <v>150</v>
      </c>
      <c r="E128" s="141" t="s">
        <v>161</v>
      </c>
      <c r="F128" s="142" t="s">
        <v>162</v>
      </c>
      <c r="G128" s="143" t="s">
        <v>153</v>
      </c>
      <c r="H128" s="144">
        <v>109.54</v>
      </c>
      <c r="I128" s="145"/>
      <c r="J128" s="146">
        <f t="shared" si="0"/>
        <v>0</v>
      </c>
      <c r="K128" s="147"/>
      <c r="L128" s="28"/>
      <c r="M128" s="148" t="s">
        <v>1</v>
      </c>
      <c r="N128" s="149" t="s">
        <v>39</v>
      </c>
      <c r="P128" s="150">
        <f t="shared" si="1"/>
        <v>0</v>
      </c>
      <c r="Q128" s="150">
        <v>0</v>
      </c>
      <c r="R128" s="150">
        <f t="shared" si="2"/>
        <v>0</v>
      </c>
      <c r="S128" s="150">
        <v>0</v>
      </c>
      <c r="T128" s="151">
        <f t="shared" si="3"/>
        <v>0</v>
      </c>
      <c r="AR128" s="152" t="s">
        <v>154</v>
      </c>
      <c r="AT128" s="152" t="s">
        <v>150</v>
      </c>
      <c r="AU128" s="152" t="s">
        <v>95</v>
      </c>
      <c r="AY128" s="13" t="s">
        <v>148</v>
      </c>
      <c r="BE128" s="153">
        <f t="shared" si="4"/>
        <v>0</v>
      </c>
      <c r="BF128" s="153">
        <f t="shared" si="5"/>
        <v>0</v>
      </c>
      <c r="BG128" s="153">
        <f t="shared" si="6"/>
        <v>0</v>
      </c>
      <c r="BH128" s="153">
        <f t="shared" si="7"/>
        <v>0</v>
      </c>
      <c r="BI128" s="153">
        <f t="shared" si="8"/>
        <v>0</v>
      </c>
      <c r="BJ128" s="13" t="s">
        <v>95</v>
      </c>
      <c r="BK128" s="153">
        <f t="shared" si="9"/>
        <v>0</v>
      </c>
      <c r="BL128" s="13" t="s">
        <v>154</v>
      </c>
      <c r="BM128" s="152" t="s">
        <v>160</v>
      </c>
    </row>
    <row r="129" spans="2:65" s="1" customFormat="1" ht="24.15" customHeight="1">
      <c r="B129" s="139"/>
      <c r="C129" s="140" t="s">
        <v>154</v>
      </c>
      <c r="D129" s="140" t="s">
        <v>150</v>
      </c>
      <c r="E129" s="141" t="s">
        <v>1298</v>
      </c>
      <c r="F129" s="142" t="s">
        <v>1299</v>
      </c>
      <c r="G129" s="143" t="s">
        <v>167</v>
      </c>
      <c r="H129" s="144">
        <v>42.23</v>
      </c>
      <c r="I129" s="145"/>
      <c r="J129" s="146">
        <f t="shared" si="0"/>
        <v>0</v>
      </c>
      <c r="K129" s="147"/>
      <c r="L129" s="28"/>
      <c r="M129" s="148" t="s">
        <v>1</v>
      </c>
      <c r="N129" s="149" t="s">
        <v>39</v>
      </c>
      <c r="P129" s="150">
        <f t="shared" si="1"/>
        <v>0</v>
      </c>
      <c r="Q129" s="150">
        <v>0</v>
      </c>
      <c r="R129" s="150">
        <f t="shared" si="2"/>
        <v>0</v>
      </c>
      <c r="S129" s="150">
        <v>0</v>
      </c>
      <c r="T129" s="151">
        <f t="shared" si="3"/>
        <v>0</v>
      </c>
      <c r="AR129" s="152" t="s">
        <v>154</v>
      </c>
      <c r="AT129" s="152" t="s">
        <v>150</v>
      </c>
      <c r="AU129" s="152" t="s">
        <v>95</v>
      </c>
      <c r="AY129" s="13" t="s">
        <v>148</v>
      </c>
      <c r="BE129" s="153">
        <f t="shared" si="4"/>
        <v>0</v>
      </c>
      <c r="BF129" s="153">
        <f t="shared" si="5"/>
        <v>0</v>
      </c>
      <c r="BG129" s="153">
        <f t="shared" si="6"/>
        <v>0</v>
      </c>
      <c r="BH129" s="153">
        <f t="shared" si="7"/>
        <v>0</v>
      </c>
      <c r="BI129" s="153">
        <f t="shared" si="8"/>
        <v>0</v>
      </c>
      <c r="BJ129" s="13" t="s">
        <v>95</v>
      </c>
      <c r="BK129" s="153">
        <f t="shared" si="9"/>
        <v>0</v>
      </c>
      <c r="BL129" s="13" t="s">
        <v>154</v>
      </c>
      <c r="BM129" s="152" t="s">
        <v>163</v>
      </c>
    </row>
    <row r="130" spans="2:65" s="1" customFormat="1" ht="24.15" customHeight="1">
      <c r="B130" s="139"/>
      <c r="C130" s="140" t="s">
        <v>164</v>
      </c>
      <c r="D130" s="140" t="s">
        <v>150</v>
      </c>
      <c r="E130" s="141" t="s">
        <v>1300</v>
      </c>
      <c r="F130" s="142" t="s">
        <v>1301</v>
      </c>
      <c r="G130" s="143" t="s">
        <v>167</v>
      </c>
      <c r="H130" s="144">
        <v>12.669</v>
      </c>
      <c r="I130" s="145"/>
      <c r="J130" s="146">
        <f t="shared" si="0"/>
        <v>0</v>
      </c>
      <c r="K130" s="147"/>
      <c r="L130" s="28"/>
      <c r="M130" s="148" t="s">
        <v>1</v>
      </c>
      <c r="N130" s="149" t="s">
        <v>39</v>
      </c>
      <c r="P130" s="150">
        <f t="shared" si="1"/>
        <v>0</v>
      </c>
      <c r="Q130" s="150">
        <v>0</v>
      </c>
      <c r="R130" s="150">
        <f t="shared" si="2"/>
        <v>0</v>
      </c>
      <c r="S130" s="150">
        <v>0</v>
      </c>
      <c r="T130" s="151">
        <f t="shared" si="3"/>
        <v>0</v>
      </c>
      <c r="AR130" s="152" t="s">
        <v>154</v>
      </c>
      <c r="AT130" s="152" t="s">
        <v>150</v>
      </c>
      <c r="AU130" s="152" t="s">
        <v>95</v>
      </c>
      <c r="AY130" s="13" t="s">
        <v>148</v>
      </c>
      <c r="BE130" s="153">
        <f t="shared" si="4"/>
        <v>0</v>
      </c>
      <c r="BF130" s="153">
        <f t="shared" si="5"/>
        <v>0</v>
      </c>
      <c r="BG130" s="153">
        <f t="shared" si="6"/>
        <v>0</v>
      </c>
      <c r="BH130" s="153">
        <f t="shared" si="7"/>
        <v>0</v>
      </c>
      <c r="BI130" s="153">
        <f t="shared" si="8"/>
        <v>0</v>
      </c>
      <c r="BJ130" s="13" t="s">
        <v>95</v>
      </c>
      <c r="BK130" s="153">
        <f t="shared" si="9"/>
        <v>0</v>
      </c>
      <c r="BL130" s="13" t="s">
        <v>154</v>
      </c>
      <c r="BM130" s="152" t="s">
        <v>168</v>
      </c>
    </row>
    <row r="131" spans="2:65" s="1" customFormat="1" ht="33" customHeight="1">
      <c r="B131" s="139"/>
      <c r="C131" s="140" t="s">
        <v>160</v>
      </c>
      <c r="D131" s="140" t="s">
        <v>150</v>
      </c>
      <c r="E131" s="141" t="s">
        <v>176</v>
      </c>
      <c r="F131" s="142" t="s">
        <v>177</v>
      </c>
      <c r="G131" s="143" t="s">
        <v>167</v>
      </c>
      <c r="H131" s="144">
        <v>39.200000000000003</v>
      </c>
      <c r="I131" s="145"/>
      <c r="J131" s="146">
        <f t="shared" si="0"/>
        <v>0</v>
      </c>
      <c r="K131" s="147"/>
      <c r="L131" s="28"/>
      <c r="M131" s="148" t="s">
        <v>1</v>
      </c>
      <c r="N131" s="149" t="s">
        <v>39</v>
      </c>
      <c r="P131" s="150">
        <f t="shared" si="1"/>
        <v>0</v>
      </c>
      <c r="Q131" s="150">
        <v>0</v>
      </c>
      <c r="R131" s="150">
        <f t="shared" si="2"/>
        <v>0</v>
      </c>
      <c r="S131" s="150">
        <v>0</v>
      </c>
      <c r="T131" s="151">
        <f t="shared" si="3"/>
        <v>0</v>
      </c>
      <c r="AR131" s="152" t="s">
        <v>154</v>
      </c>
      <c r="AT131" s="152" t="s">
        <v>150</v>
      </c>
      <c r="AU131" s="152" t="s">
        <v>95</v>
      </c>
      <c r="AY131" s="13" t="s">
        <v>148</v>
      </c>
      <c r="BE131" s="153">
        <f t="shared" si="4"/>
        <v>0</v>
      </c>
      <c r="BF131" s="153">
        <f t="shared" si="5"/>
        <v>0</v>
      </c>
      <c r="BG131" s="153">
        <f t="shared" si="6"/>
        <v>0</v>
      </c>
      <c r="BH131" s="153">
        <f t="shared" si="7"/>
        <v>0</v>
      </c>
      <c r="BI131" s="153">
        <f t="shared" si="8"/>
        <v>0</v>
      </c>
      <c r="BJ131" s="13" t="s">
        <v>95</v>
      </c>
      <c r="BK131" s="153">
        <f t="shared" si="9"/>
        <v>0</v>
      </c>
      <c r="BL131" s="13" t="s">
        <v>154</v>
      </c>
      <c r="BM131" s="152" t="s">
        <v>171</v>
      </c>
    </row>
    <row r="132" spans="2:65" s="1" customFormat="1" ht="24.15" customHeight="1">
      <c r="B132" s="139"/>
      <c r="C132" s="140" t="s">
        <v>172</v>
      </c>
      <c r="D132" s="140" t="s">
        <v>150</v>
      </c>
      <c r="E132" s="141" t="s">
        <v>183</v>
      </c>
      <c r="F132" s="142" t="s">
        <v>1302</v>
      </c>
      <c r="G132" s="143" t="s">
        <v>185</v>
      </c>
      <c r="H132" s="144">
        <v>39.200000000000003</v>
      </c>
      <c r="I132" s="145"/>
      <c r="J132" s="146">
        <f t="shared" si="0"/>
        <v>0</v>
      </c>
      <c r="K132" s="147"/>
      <c r="L132" s="28"/>
      <c r="M132" s="148" t="s">
        <v>1</v>
      </c>
      <c r="N132" s="149" t="s">
        <v>39</v>
      </c>
      <c r="P132" s="150">
        <f t="shared" si="1"/>
        <v>0</v>
      </c>
      <c r="Q132" s="150">
        <v>0</v>
      </c>
      <c r="R132" s="150">
        <f t="shared" si="2"/>
        <v>0</v>
      </c>
      <c r="S132" s="150">
        <v>0</v>
      </c>
      <c r="T132" s="151">
        <f t="shared" si="3"/>
        <v>0</v>
      </c>
      <c r="AR132" s="152" t="s">
        <v>154</v>
      </c>
      <c r="AT132" s="152" t="s">
        <v>150</v>
      </c>
      <c r="AU132" s="152" t="s">
        <v>95</v>
      </c>
      <c r="AY132" s="13" t="s">
        <v>148</v>
      </c>
      <c r="BE132" s="153">
        <f t="shared" si="4"/>
        <v>0</v>
      </c>
      <c r="BF132" s="153">
        <f t="shared" si="5"/>
        <v>0</v>
      </c>
      <c r="BG132" s="153">
        <f t="shared" si="6"/>
        <v>0</v>
      </c>
      <c r="BH132" s="153">
        <f t="shared" si="7"/>
        <v>0</v>
      </c>
      <c r="BI132" s="153">
        <f t="shared" si="8"/>
        <v>0</v>
      </c>
      <c r="BJ132" s="13" t="s">
        <v>95</v>
      </c>
      <c r="BK132" s="153">
        <f t="shared" si="9"/>
        <v>0</v>
      </c>
      <c r="BL132" s="13" t="s">
        <v>154</v>
      </c>
      <c r="BM132" s="152" t="s">
        <v>175</v>
      </c>
    </row>
    <row r="133" spans="2:65" s="1" customFormat="1" ht="24.15" customHeight="1">
      <c r="B133" s="139"/>
      <c r="C133" s="140" t="s">
        <v>163</v>
      </c>
      <c r="D133" s="140" t="s">
        <v>150</v>
      </c>
      <c r="E133" s="141" t="s">
        <v>1303</v>
      </c>
      <c r="F133" s="142" t="s">
        <v>1304</v>
      </c>
      <c r="G133" s="143" t="s">
        <v>226</v>
      </c>
      <c r="H133" s="144">
        <v>30</v>
      </c>
      <c r="I133" s="145"/>
      <c r="J133" s="146">
        <f t="shared" si="0"/>
        <v>0</v>
      </c>
      <c r="K133" s="147"/>
      <c r="L133" s="28"/>
      <c r="M133" s="148" t="s">
        <v>1</v>
      </c>
      <c r="N133" s="149" t="s">
        <v>39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154</v>
      </c>
      <c r="AT133" s="152" t="s">
        <v>150</v>
      </c>
      <c r="AU133" s="152" t="s">
        <v>95</v>
      </c>
      <c r="AY133" s="13" t="s">
        <v>148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95</v>
      </c>
      <c r="BK133" s="153">
        <f t="shared" si="9"/>
        <v>0</v>
      </c>
      <c r="BL133" s="13" t="s">
        <v>154</v>
      </c>
      <c r="BM133" s="152" t="s">
        <v>178</v>
      </c>
    </row>
    <row r="134" spans="2:65" s="1" customFormat="1" ht="24.15" customHeight="1">
      <c r="B134" s="139"/>
      <c r="C134" s="140" t="s">
        <v>179</v>
      </c>
      <c r="D134" s="140" t="s">
        <v>150</v>
      </c>
      <c r="E134" s="141" t="s">
        <v>1305</v>
      </c>
      <c r="F134" s="142" t="s">
        <v>1306</v>
      </c>
      <c r="G134" s="143" t="s">
        <v>226</v>
      </c>
      <c r="H134" s="144">
        <v>3</v>
      </c>
      <c r="I134" s="145"/>
      <c r="J134" s="146">
        <f t="shared" si="0"/>
        <v>0</v>
      </c>
      <c r="K134" s="147"/>
      <c r="L134" s="28"/>
      <c r="M134" s="148" t="s">
        <v>1</v>
      </c>
      <c r="N134" s="149" t="s">
        <v>39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154</v>
      </c>
      <c r="AT134" s="152" t="s">
        <v>150</v>
      </c>
      <c r="AU134" s="152" t="s">
        <v>95</v>
      </c>
      <c r="AY134" s="13" t="s">
        <v>148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95</v>
      </c>
      <c r="BK134" s="153">
        <f t="shared" si="9"/>
        <v>0</v>
      </c>
      <c r="BL134" s="13" t="s">
        <v>154</v>
      </c>
      <c r="BM134" s="152" t="s">
        <v>182</v>
      </c>
    </row>
    <row r="135" spans="2:65" s="1" customFormat="1" ht="33" customHeight="1">
      <c r="B135" s="139"/>
      <c r="C135" s="140" t="s">
        <v>168</v>
      </c>
      <c r="D135" s="140" t="s">
        <v>150</v>
      </c>
      <c r="E135" s="141" t="s">
        <v>1307</v>
      </c>
      <c r="F135" s="142" t="s">
        <v>1308</v>
      </c>
      <c r="G135" s="143" t="s">
        <v>226</v>
      </c>
      <c r="H135" s="144">
        <v>30</v>
      </c>
      <c r="I135" s="145"/>
      <c r="J135" s="146">
        <f t="shared" si="0"/>
        <v>0</v>
      </c>
      <c r="K135" s="147"/>
      <c r="L135" s="28"/>
      <c r="M135" s="148" t="s">
        <v>1</v>
      </c>
      <c r="N135" s="149" t="s">
        <v>39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154</v>
      </c>
      <c r="AT135" s="152" t="s">
        <v>150</v>
      </c>
      <c r="AU135" s="152" t="s">
        <v>95</v>
      </c>
      <c r="AY135" s="13" t="s">
        <v>148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95</v>
      </c>
      <c r="BK135" s="153">
        <f t="shared" si="9"/>
        <v>0</v>
      </c>
      <c r="BL135" s="13" t="s">
        <v>154</v>
      </c>
      <c r="BM135" s="152" t="s">
        <v>186</v>
      </c>
    </row>
    <row r="136" spans="2:65" s="1" customFormat="1" ht="21.75" customHeight="1">
      <c r="B136" s="139"/>
      <c r="C136" s="154" t="s">
        <v>187</v>
      </c>
      <c r="D136" s="154" t="s">
        <v>191</v>
      </c>
      <c r="E136" s="155" t="s">
        <v>1309</v>
      </c>
      <c r="F136" s="156" t="s">
        <v>1310</v>
      </c>
      <c r="G136" s="157" t="s">
        <v>226</v>
      </c>
      <c r="H136" s="158">
        <v>10</v>
      </c>
      <c r="I136" s="159"/>
      <c r="J136" s="160">
        <f t="shared" si="0"/>
        <v>0</v>
      </c>
      <c r="K136" s="161"/>
      <c r="L136" s="162"/>
      <c r="M136" s="163" t="s">
        <v>1</v>
      </c>
      <c r="N136" s="164" t="s">
        <v>39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163</v>
      </c>
      <c r="AT136" s="152" t="s">
        <v>191</v>
      </c>
      <c r="AU136" s="152" t="s">
        <v>95</v>
      </c>
      <c r="AY136" s="13" t="s">
        <v>148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95</v>
      </c>
      <c r="BK136" s="153">
        <f t="shared" si="9"/>
        <v>0</v>
      </c>
      <c r="BL136" s="13" t="s">
        <v>154</v>
      </c>
      <c r="BM136" s="152" t="s">
        <v>190</v>
      </c>
    </row>
    <row r="137" spans="2:65" s="1" customFormat="1" ht="24.15" customHeight="1">
      <c r="B137" s="139"/>
      <c r="C137" s="154" t="s">
        <v>171</v>
      </c>
      <c r="D137" s="154" t="s">
        <v>191</v>
      </c>
      <c r="E137" s="155" t="s">
        <v>1311</v>
      </c>
      <c r="F137" s="156" t="s">
        <v>1312</v>
      </c>
      <c r="G137" s="157" t="s">
        <v>226</v>
      </c>
      <c r="H137" s="158">
        <v>20</v>
      </c>
      <c r="I137" s="159"/>
      <c r="J137" s="160">
        <f t="shared" si="0"/>
        <v>0</v>
      </c>
      <c r="K137" s="161"/>
      <c r="L137" s="162"/>
      <c r="M137" s="163" t="s">
        <v>1</v>
      </c>
      <c r="N137" s="164" t="s">
        <v>39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163</v>
      </c>
      <c r="AT137" s="152" t="s">
        <v>191</v>
      </c>
      <c r="AU137" s="152" t="s">
        <v>95</v>
      </c>
      <c r="AY137" s="13" t="s">
        <v>148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95</v>
      </c>
      <c r="BK137" s="153">
        <f t="shared" si="9"/>
        <v>0</v>
      </c>
      <c r="BL137" s="13" t="s">
        <v>154</v>
      </c>
      <c r="BM137" s="152" t="s">
        <v>194</v>
      </c>
    </row>
    <row r="138" spans="2:65" s="1" customFormat="1" ht="33" customHeight="1">
      <c r="B138" s="139"/>
      <c r="C138" s="140" t="s">
        <v>196</v>
      </c>
      <c r="D138" s="140" t="s">
        <v>150</v>
      </c>
      <c r="E138" s="141" t="s">
        <v>1313</v>
      </c>
      <c r="F138" s="142" t="s">
        <v>1314</v>
      </c>
      <c r="G138" s="143" t="s">
        <v>226</v>
      </c>
      <c r="H138" s="144">
        <v>3</v>
      </c>
      <c r="I138" s="145"/>
      <c r="J138" s="146">
        <f t="shared" si="0"/>
        <v>0</v>
      </c>
      <c r="K138" s="147"/>
      <c r="L138" s="28"/>
      <c r="M138" s="148" t="s">
        <v>1</v>
      </c>
      <c r="N138" s="149" t="s">
        <v>39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154</v>
      </c>
      <c r="AT138" s="152" t="s">
        <v>150</v>
      </c>
      <c r="AU138" s="152" t="s">
        <v>95</v>
      </c>
      <c r="AY138" s="13" t="s">
        <v>148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95</v>
      </c>
      <c r="BK138" s="153">
        <f t="shared" si="9"/>
        <v>0</v>
      </c>
      <c r="BL138" s="13" t="s">
        <v>154</v>
      </c>
      <c r="BM138" s="152" t="s">
        <v>200</v>
      </c>
    </row>
    <row r="139" spans="2:65" s="1" customFormat="1" ht="16.5" customHeight="1">
      <c r="B139" s="139"/>
      <c r="C139" s="154" t="s">
        <v>175</v>
      </c>
      <c r="D139" s="154" t="s">
        <v>191</v>
      </c>
      <c r="E139" s="155" t="s">
        <v>1315</v>
      </c>
      <c r="F139" s="156" t="s">
        <v>1316</v>
      </c>
      <c r="G139" s="157" t="s">
        <v>226</v>
      </c>
      <c r="H139" s="158">
        <v>3</v>
      </c>
      <c r="I139" s="159"/>
      <c r="J139" s="160">
        <f t="shared" si="0"/>
        <v>0</v>
      </c>
      <c r="K139" s="161"/>
      <c r="L139" s="162"/>
      <c r="M139" s="163" t="s">
        <v>1</v>
      </c>
      <c r="N139" s="164" t="s">
        <v>39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163</v>
      </c>
      <c r="AT139" s="152" t="s">
        <v>191</v>
      </c>
      <c r="AU139" s="152" t="s">
        <v>95</v>
      </c>
      <c r="AY139" s="13" t="s">
        <v>148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95</v>
      </c>
      <c r="BK139" s="153">
        <f t="shared" si="9"/>
        <v>0</v>
      </c>
      <c r="BL139" s="13" t="s">
        <v>154</v>
      </c>
      <c r="BM139" s="152" t="s">
        <v>204</v>
      </c>
    </row>
    <row r="140" spans="2:65" s="1" customFormat="1" ht="33" customHeight="1">
      <c r="B140" s="139"/>
      <c r="C140" s="140" t="s">
        <v>205</v>
      </c>
      <c r="D140" s="140" t="s">
        <v>150</v>
      </c>
      <c r="E140" s="141" t="s">
        <v>1317</v>
      </c>
      <c r="F140" s="142" t="s">
        <v>1318</v>
      </c>
      <c r="G140" s="143" t="s">
        <v>226</v>
      </c>
      <c r="H140" s="144">
        <v>3</v>
      </c>
      <c r="I140" s="145"/>
      <c r="J140" s="146">
        <f t="shared" si="0"/>
        <v>0</v>
      </c>
      <c r="K140" s="147"/>
      <c r="L140" s="28"/>
      <c r="M140" s="148" t="s">
        <v>1</v>
      </c>
      <c r="N140" s="149" t="s">
        <v>39</v>
      </c>
      <c r="P140" s="150">
        <f t="shared" si="1"/>
        <v>0</v>
      </c>
      <c r="Q140" s="150">
        <v>0</v>
      </c>
      <c r="R140" s="150">
        <f t="shared" si="2"/>
        <v>0</v>
      </c>
      <c r="S140" s="150">
        <v>0</v>
      </c>
      <c r="T140" s="151">
        <f t="shared" si="3"/>
        <v>0</v>
      </c>
      <c r="AR140" s="152" t="s">
        <v>154</v>
      </c>
      <c r="AT140" s="152" t="s">
        <v>150</v>
      </c>
      <c r="AU140" s="152" t="s">
        <v>95</v>
      </c>
      <c r="AY140" s="13" t="s">
        <v>148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95</v>
      </c>
      <c r="BK140" s="153">
        <f t="shared" si="9"/>
        <v>0</v>
      </c>
      <c r="BL140" s="13" t="s">
        <v>154</v>
      </c>
      <c r="BM140" s="152" t="s">
        <v>208</v>
      </c>
    </row>
    <row r="141" spans="2:65" s="1" customFormat="1" ht="24.15" customHeight="1">
      <c r="B141" s="139"/>
      <c r="C141" s="154" t="s">
        <v>178</v>
      </c>
      <c r="D141" s="154" t="s">
        <v>191</v>
      </c>
      <c r="E141" s="155" t="s">
        <v>1319</v>
      </c>
      <c r="F141" s="156" t="s">
        <v>1320</v>
      </c>
      <c r="G141" s="157" t="s">
        <v>226</v>
      </c>
      <c r="H141" s="158">
        <v>9</v>
      </c>
      <c r="I141" s="159"/>
      <c r="J141" s="160">
        <f t="shared" si="0"/>
        <v>0</v>
      </c>
      <c r="K141" s="161"/>
      <c r="L141" s="162"/>
      <c r="M141" s="163" t="s">
        <v>1</v>
      </c>
      <c r="N141" s="164" t="s">
        <v>39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163</v>
      </c>
      <c r="AT141" s="152" t="s">
        <v>191</v>
      </c>
      <c r="AU141" s="152" t="s">
        <v>95</v>
      </c>
      <c r="AY141" s="13" t="s">
        <v>148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95</v>
      </c>
      <c r="BK141" s="153">
        <f t="shared" si="9"/>
        <v>0</v>
      </c>
      <c r="BL141" s="13" t="s">
        <v>154</v>
      </c>
      <c r="BM141" s="152" t="s">
        <v>211</v>
      </c>
    </row>
    <row r="142" spans="2:65" s="11" customFormat="1" ht="22.8" customHeight="1">
      <c r="B142" s="127"/>
      <c r="D142" s="128" t="s">
        <v>72</v>
      </c>
      <c r="E142" s="137" t="s">
        <v>95</v>
      </c>
      <c r="F142" s="137" t="s">
        <v>1321</v>
      </c>
      <c r="I142" s="130"/>
      <c r="J142" s="138">
        <f>BK142</f>
        <v>0</v>
      </c>
      <c r="L142" s="127"/>
      <c r="M142" s="132"/>
      <c r="P142" s="133">
        <f>P143</f>
        <v>0</v>
      </c>
      <c r="R142" s="133">
        <f>R143</f>
        <v>0</v>
      </c>
      <c r="T142" s="134">
        <f>T143</f>
        <v>0</v>
      </c>
      <c r="AR142" s="128" t="s">
        <v>81</v>
      </c>
      <c r="AT142" s="135" t="s">
        <v>72</v>
      </c>
      <c r="AU142" s="135" t="s">
        <v>81</v>
      </c>
      <c r="AY142" s="128" t="s">
        <v>148</v>
      </c>
      <c r="BK142" s="136">
        <f>BK143</f>
        <v>0</v>
      </c>
    </row>
    <row r="143" spans="2:65" s="1" customFormat="1" ht="33" customHeight="1">
      <c r="B143" s="139"/>
      <c r="C143" s="140" t="s">
        <v>212</v>
      </c>
      <c r="D143" s="140" t="s">
        <v>150</v>
      </c>
      <c r="E143" s="141" t="s">
        <v>1322</v>
      </c>
      <c r="F143" s="142" t="s">
        <v>1323</v>
      </c>
      <c r="G143" s="143" t="s">
        <v>153</v>
      </c>
      <c r="H143" s="144">
        <v>182.06</v>
      </c>
      <c r="I143" s="145"/>
      <c r="J143" s="146">
        <f>ROUND(I143*H143,2)</f>
        <v>0</v>
      </c>
      <c r="K143" s="147"/>
      <c r="L143" s="28"/>
      <c r="M143" s="148" t="s">
        <v>1</v>
      </c>
      <c r="N143" s="149" t="s">
        <v>39</v>
      </c>
      <c r="P143" s="150">
        <f>O143*H143</f>
        <v>0</v>
      </c>
      <c r="Q143" s="150">
        <v>0</v>
      </c>
      <c r="R143" s="150">
        <f>Q143*H143</f>
        <v>0</v>
      </c>
      <c r="S143" s="150">
        <v>0</v>
      </c>
      <c r="T143" s="151">
        <f>S143*H143</f>
        <v>0</v>
      </c>
      <c r="AR143" s="152" t="s">
        <v>154</v>
      </c>
      <c r="AT143" s="152" t="s">
        <v>150</v>
      </c>
      <c r="AU143" s="152" t="s">
        <v>95</v>
      </c>
      <c r="AY143" s="13" t="s">
        <v>148</v>
      </c>
      <c r="BE143" s="153">
        <f>IF(N143="základná",J143,0)</f>
        <v>0</v>
      </c>
      <c r="BF143" s="153">
        <f>IF(N143="znížená",J143,0)</f>
        <v>0</v>
      </c>
      <c r="BG143" s="153">
        <f>IF(N143="zákl. prenesená",J143,0)</f>
        <v>0</v>
      </c>
      <c r="BH143" s="153">
        <f>IF(N143="zníž. prenesená",J143,0)</f>
        <v>0</v>
      </c>
      <c r="BI143" s="153">
        <f>IF(N143="nulová",J143,0)</f>
        <v>0</v>
      </c>
      <c r="BJ143" s="13" t="s">
        <v>95</v>
      </c>
      <c r="BK143" s="153">
        <f>ROUND(I143*H143,2)</f>
        <v>0</v>
      </c>
      <c r="BL143" s="13" t="s">
        <v>154</v>
      </c>
      <c r="BM143" s="152" t="s">
        <v>215</v>
      </c>
    </row>
    <row r="144" spans="2:65" s="11" customFormat="1" ht="22.8" customHeight="1">
      <c r="B144" s="127"/>
      <c r="D144" s="128" t="s">
        <v>72</v>
      </c>
      <c r="E144" s="137" t="s">
        <v>164</v>
      </c>
      <c r="F144" s="137" t="s">
        <v>201</v>
      </c>
      <c r="I144" s="130"/>
      <c r="J144" s="138">
        <f>BK144</f>
        <v>0</v>
      </c>
      <c r="L144" s="127"/>
      <c r="M144" s="132"/>
      <c r="P144" s="133">
        <f>SUM(P145:P149)</f>
        <v>0</v>
      </c>
      <c r="R144" s="133">
        <f>SUM(R145:R149)</f>
        <v>0</v>
      </c>
      <c r="T144" s="134">
        <f>SUM(T145:T149)</f>
        <v>0</v>
      </c>
      <c r="AR144" s="128" t="s">
        <v>81</v>
      </c>
      <c r="AT144" s="135" t="s">
        <v>72</v>
      </c>
      <c r="AU144" s="135" t="s">
        <v>81</v>
      </c>
      <c r="AY144" s="128" t="s">
        <v>148</v>
      </c>
      <c r="BK144" s="136">
        <f>SUM(BK145:BK149)</f>
        <v>0</v>
      </c>
    </row>
    <row r="145" spans="2:65" s="1" customFormat="1" ht="24.15" customHeight="1">
      <c r="B145" s="139"/>
      <c r="C145" s="140" t="s">
        <v>182</v>
      </c>
      <c r="D145" s="140" t="s">
        <v>150</v>
      </c>
      <c r="E145" s="141" t="s">
        <v>1324</v>
      </c>
      <c r="F145" s="142" t="s">
        <v>1325</v>
      </c>
      <c r="G145" s="143" t="s">
        <v>153</v>
      </c>
      <c r="H145" s="144">
        <v>192.66</v>
      </c>
      <c r="I145" s="145"/>
      <c r="J145" s="146">
        <f>ROUND(I145*H145,2)</f>
        <v>0</v>
      </c>
      <c r="K145" s="147"/>
      <c r="L145" s="28"/>
      <c r="M145" s="148" t="s">
        <v>1</v>
      </c>
      <c r="N145" s="149" t="s">
        <v>39</v>
      </c>
      <c r="P145" s="150">
        <f>O145*H145</f>
        <v>0</v>
      </c>
      <c r="Q145" s="150">
        <v>0</v>
      </c>
      <c r="R145" s="150">
        <f>Q145*H145</f>
        <v>0</v>
      </c>
      <c r="S145" s="150">
        <v>0</v>
      </c>
      <c r="T145" s="151">
        <f>S145*H145</f>
        <v>0</v>
      </c>
      <c r="AR145" s="152" t="s">
        <v>154</v>
      </c>
      <c r="AT145" s="152" t="s">
        <v>150</v>
      </c>
      <c r="AU145" s="152" t="s">
        <v>95</v>
      </c>
      <c r="AY145" s="13" t="s">
        <v>148</v>
      </c>
      <c r="BE145" s="153">
        <f>IF(N145="základná",J145,0)</f>
        <v>0</v>
      </c>
      <c r="BF145" s="153">
        <f>IF(N145="znížená",J145,0)</f>
        <v>0</v>
      </c>
      <c r="BG145" s="153">
        <f>IF(N145="zákl. prenesená",J145,0)</f>
        <v>0</v>
      </c>
      <c r="BH145" s="153">
        <f>IF(N145="zníž. prenesená",J145,0)</f>
        <v>0</v>
      </c>
      <c r="BI145" s="153">
        <f>IF(N145="nulová",J145,0)</f>
        <v>0</v>
      </c>
      <c r="BJ145" s="13" t="s">
        <v>95</v>
      </c>
      <c r="BK145" s="153">
        <f>ROUND(I145*H145,2)</f>
        <v>0</v>
      </c>
      <c r="BL145" s="13" t="s">
        <v>154</v>
      </c>
      <c r="BM145" s="152" t="s">
        <v>234</v>
      </c>
    </row>
    <row r="146" spans="2:65" s="1" customFormat="1" ht="24.15" customHeight="1">
      <c r="B146" s="139"/>
      <c r="C146" s="140" t="s">
        <v>220</v>
      </c>
      <c r="D146" s="140" t="s">
        <v>150</v>
      </c>
      <c r="E146" s="141" t="s">
        <v>1326</v>
      </c>
      <c r="F146" s="142" t="s">
        <v>1327</v>
      </c>
      <c r="G146" s="143" t="s">
        <v>153</v>
      </c>
      <c r="H146" s="144">
        <v>147.21600000000001</v>
      </c>
      <c r="I146" s="145"/>
      <c r="J146" s="146">
        <f>ROUND(I146*H146,2)</f>
        <v>0</v>
      </c>
      <c r="K146" s="147"/>
      <c r="L146" s="28"/>
      <c r="M146" s="148" t="s">
        <v>1</v>
      </c>
      <c r="N146" s="149" t="s">
        <v>39</v>
      </c>
      <c r="P146" s="150">
        <f>O146*H146</f>
        <v>0</v>
      </c>
      <c r="Q146" s="150">
        <v>0</v>
      </c>
      <c r="R146" s="150">
        <f>Q146*H146</f>
        <v>0</v>
      </c>
      <c r="S146" s="150">
        <v>0</v>
      </c>
      <c r="T146" s="151">
        <f>S146*H146</f>
        <v>0</v>
      </c>
      <c r="AR146" s="152" t="s">
        <v>154</v>
      </c>
      <c r="AT146" s="152" t="s">
        <v>150</v>
      </c>
      <c r="AU146" s="152" t="s">
        <v>95</v>
      </c>
      <c r="AY146" s="13" t="s">
        <v>148</v>
      </c>
      <c r="BE146" s="153">
        <f>IF(N146="základná",J146,0)</f>
        <v>0</v>
      </c>
      <c r="BF146" s="153">
        <f>IF(N146="znížená",J146,0)</f>
        <v>0</v>
      </c>
      <c r="BG146" s="153">
        <f>IF(N146="zákl. prenesená",J146,0)</f>
        <v>0</v>
      </c>
      <c r="BH146" s="153">
        <f>IF(N146="zníž. prenesená",J146,0)</f>
        <v>0</v>
      </c>
      <c r="BI146" s="153">
        <f>IF(N146="nulová",J146,0)</f>
        <v>0</v>
      </c>
      <c r="BJ146" s="13" t="s">
        <v>95</v>
      </c>
      <c r="BK146" s="153">
        <f>ROUND(I146*H146,2)</f>
        <v>0</v>
      </c>
      <c r="BL146" s="13" t="s">
        <v>154</v>
      </c>
      <c r="BM146" s="152" t="s">
        <v>237</v>
      </c>
    </row>
    <row r="147" spans="2:65" s="1" customFormat="1" ht="24.15" customHeight="1">
      <c r="B147" s="139"/>
      <c r="C147" s="154" t="s">
        <v>186</v>
      </c>
      <c r="D147" s="154" t="s">
        <v>191</v>
      </c>
      <c r="E147" s="155" t="s">
        <v>1328</v>
      </c>
      <c r="F147" s="156" t="s">
        <v>1329</v>
      </c>
      <c r="G147" s="157" t="s">
        <v>153</v>
      </c>
      <c r="H147" s="158">
        <v>151.63200000000001</v>
      </c>
      <c r="I147" s="159"/>
      <c r="J147" s="160">
        <f>ROUND(I147*H147,2)</f>
        <v>0</v>
      </c>
      <c r="K147" s="161"/>
      <c r="L147" s="162"/>
      <c r="M147" s="163" t="s">
        <v>1</v>
      </c>
      <c r="N147" s="164" t="s">
        <v>39</v>
      </c>
      <c r="P147" s="150">
        <f>O147*H147</f>
        <v>0</v>
      </c>
      <c r="Q147" s="150">
        <v>0</v>
      </c>
      <c r="R147" s="150">
        <f>Q147*H147</f>
        <v>0</v>
      </c>
      <c r="S147" s="150">
        <v>0</v>
      </c>
      <c r="T147" s="151">
        <f>S147*H147</f>
        <v>0</v>
      </c>
      <c r="AR147" s="152" t="s">
        <v>163</v>
      </c>
      <c r="AT147" s="152" t="s">
        <v>191</v>
      </c>
      <c r="AU147" s="152" t="s">
        <v>95</v>
      </c>
      <c r="AY147" s="13" t="s">
        <v>148</v>
      </c>
      <c r="BE147" s="153">
        <f>IF(N147="základná",J147,0)</f>
        <v>0</v>
      </c>
      <c r="BF147" s="153">
        <f>IF(N147="znížená",J147,0)</f>
        <v>0</v>
      </c>
      <c r="BG147" s="153">
        <f>IF(N147="zákl. prenesená",J147,0)</f>
        <v>0</v>
      </c>
      <c r="BH147" s="153">
        <f>IF(N147="zníž. prenesená",J147,0)</f>
        <v>0</v>
      </c>
      <c r="BI147" s="153">
        <f>IF(N147="nulová",J147,0)</f>
        <v>0</v>
      </c>
      <c r="BJ147" s="13" t="s">
        <v>95</v>
      </c>
      <c r="BK147" s="153">
        <f>ROUND(I147*H147,2)</f>
        <v>0</v>
      </c>
      <c r="BL147" s="13" t="s">
        <v>154</v>
      </c>
      <c r="BM147" s="152" t="s">
        <v>240</v>
      </c>
    </row>
    <row r="148" spans="2:65" s="1" customFormat="1" ht="21.75" customHeight="1">
      <c r="B148" s="139"/>
      <c r="C148" s="140" t="s">
        <v>228</v>
      </c>
      <c r="D148" s="140" t="s">
        <v>150</v>
      </c>
      <c r="E148" s="141" t="s">
        <v>1330</v>
      </c>
      <c r="F148" s="142" t="s">
        <v>1331</v>
      </c>
      <c r="G148" s="143" t="s">
        <v>199</v>
      </c>
      <c r="H148" s="144">
        <v>74.22</v>
      </c>
      <c r="I148" s="145"/>
      <c r="J148" s="146">
        <f>ROUND(I148*H148,2)</f>
        <v>0</v>
      </c>
      <c r="K148" s="147"/>
      <c r="L148" s="28"/>
      <c r="M148" s="148" t="s">
        <v>1</v>
      </c>
      <c r="N148" s="149" t="s">
        <v>39</v>
      </c>
      <c r="P148" s="150">
        <f>O148*H148</f>
        <v>0</v>
      </c>
      <c r="Q148" s="150">
        <v>0</v>
      </c>
      <c r="R148" s="150">
        <f>Q148*H148</f>
        <v>0</v>
      </c>
      <c r="S148" s="150">
        <v>0</v>
      </c>
      <c r="T148" s="151">
        <f>S148*H148</f>
        <v>0</v>
      </c>
      <c r="AR148" s="152" t="s">
        <v>154</v>
      </c>
      <c r="AT148" s="152" t="s">
        <v>150</v>
      </c>
      <c r="AU148" s="152" t="s">
        <v>95</v>
      </c>
      <c r="AY148" s="13" t="s">
        <v>148</v>
      </c>
      <c r="BE148" s="153">
        <f>IF(N148="základná",J148,0)</f>
        <v>0</v>
      </c>
      <c r="BF148" s="153">
        <f>IF(N148="znížená",J148,0)</f>
        <v>0</v>
      </c>
      <c r="BG148" s="153">
        <f>IF(N148="zákl. prenesená",J148,0)</f>
        <v>0</v>
      </c>
      <c r="BH148" s="153">
        <f>IF(N148="zníž. prenesená",J148,0)</f>
        <v>0</v>
      </c>
      <c r="BI148" s="153">
        <f>IF(N148="nulová",J148,0)</f>
        <v>0</v>
      </c>
      <c r="BJ148" s="13" t="s">
        <v>95</v>
      </c>
      <c r="BK148" s="153">
        <f>ROUND(I148*H148,2)</f>
        <v>0</v>
      </c>
      <c r="BL148" s="13" t="s">
        <v>154</v>
      </c>
      <c r="BM148" s="152" t="s">
        <v>258</v>
      </c>
    </row>
    <row r="149" spans="2:65" s="1" customFormat="1" ht="24.15" customHeight="1">
      <c r="B149" s="139"/>
      <c r="C149" s="140" t="s">
        <v>190</v>
      </c>
      <c r="D149" s="140" t="s">
        <v>150</v>
      </c>
      <c r="E149" s="141" t="s">
        <v>1332</v>
      </c>
      <c r="F149" s="142" t="s">
        <v>1333</v>
      </c>
      <c r="G149" s="143" t="s">
        <v>199</v>
      </c>
      <c r="H149" s="144">
        <v>10</v>
      </c>
      <c r="I149" s="145"/>
      <c r="J149" s="146">
        <f>ROUND(I149*H149,2)</f>
        <v>0</v>
      </c>
      <c r="K149" s="147"/>
      <c r="L149" s="28"/>
      <c r="M149" s="148" t="s">
        <v>1</v>
      </c>
      <c r="N149" s="149" t="s">
        <v>39</v>
      </c>
      <c r="P149" s="150">
        <f>O149*H149</f>
        <v>0</v>
      </c>
      <c r="Q149" s="150">
        <v>0</v>
      </c>
      <c r="R149" s="150">
        <f>Q149*H149</f>
        <v>0</v>
      </c>
      <c r="S149" s="150">
        <v>0</v>
      </c>
      <c r="T149" s="151">
        <f>S149*H149</f>
        <v>0</v>
      </c>
      <c r="AR149" s="152" t="s">
        <v>154</v>
      </c>
      <c r="AT149" s="152" t="s">
        <v>150</v>
      </c>
      <c r="AU149" s="152" t="s">
        <v>95</v>
      </c>
      <c r="AY149" s="13" t="s">
        <v>148</v>
      </c>
      <c r="BE149" s="153">
        <f>IF(N149="základná",J149,0)</f>
        <v>0</v>
      </c>
      <c r="BF149" s="153">
        <f>IF(N149="znížená",J149,0)</f>
        <v>0</v>
      </c>
      <c r="BG149" s="153">
        <f>IF(N149="zákl. prenesená",J149,0)</f>
        <v>0</v>
      </c>
      <c r="BH149" s="153">
        <f>IF(N149="zníž. prenesená",J149,0)</f>
        <v>0</v>
      </c>
      <c r="BI149" s="153">
        <f>IF(N149="nulová",J149,0)</f>
        <v>0</v>
      </c>
      <c r="BJ149" s="13" t="s">
        <v>95</v>
      </c>
      <c r="BK149" s="153">
        <f>ROUND(I149*H149,2)</f>
        <v>0</v>
      </c>
      <c r="BL149" s="13" t="s">
        <v>154</v>
      </c>
      <c r="BM149" s="152" t="s">
        <v>261</v>
      </c>
    </row>
    <row r="150" spans="2:65" s="11" customFormat="1" ht="22.8" customHeight="1">
      <c r="B150" s="127"/>
      <c r="D150" s="128" t="s">
        <v>72</v>
      </c>
      <c r="E150" s="137" t="s">
        <v>179</v>
      </c>
      <c r="F150" s="137" t="s">
        <v>294</v>
      </c>
      <c r="I150" s="130"/>
      <c r="J150" s="138">
        <f>BK150</f>
        <v>0</v>
      </c>
      <c r="L150" s="127"/>
      <c r="M150" s="132"/>
      <c r="P150" s="133">
        <f>SUM(P151:P160)</f>
        <v>0</v>
      </c>
      <c r="R150" s="133">
        <f>SUM(R151:R160)</f>
        <v>0</v>
      </c>
      <c r="T150" s="134">
        <f>SUM(T151:T160)</f>
        <v>0</v>
      </c>
      <c r="AR150" s="128" t="s">
        <v>81</v>
      </c>
      <c r="AT150" s="135" t="s">
        <v>72</v>
      </c>
      <c r="AU150" s="135" t="s">
        <v>81</v>
      </c>
      <c r="AY150" s="128" t="s">
        <v>148</v>
      </c>
      <c r="BK150" s="136">
        <f>SUM(BK151:BK160)</f>
        <v>0</v>
      </c>
    </row>
    <row r="151" spans="2:65" s="1" customFormat="1" ht="37.799999999999997" customHeight="1">
      <c r="B151" s="139"/>
      <c r="C151" s="140" t="s">
        <v>7</v>
      </c>
      <c r="D151" s="140" t="s">
        <v>150</v>
      </c>
      <c r="E151" s="141" t="s">
        <v>1334</v>
      </c>
      <c r="F151" s="142" t="s">
        <v>1335</v>
      </c>
      <c r="G151" s="143" t="s">
        <v>199</v>
      </c>
      <c r="H151" s="144">
        <v>185.74</v>
      </c>
      <c r="I151" s="145"/>
      <c r="J151" s="146">
        <f t="shared" ref="J151:J160" si="10">ROUND(I151*H151,2)</f>
        <v>0</v>
      </c>
      <c r="K151" s="147"/>
      <c r="L151" s="28"/>
      <c r="M151" s="148" t="s">
        <v>1</v>
      </c>
      <c r="N151" s="149" t="s">
        <v>39</v>
      </c>
      <c r="P151" s="150">
        <f t="shared" ref="P151:P160" si="11">O151*H151</f>
        <v>0</v>
      </c>
      <c r="Q151" s="150">
        <v>0</v>
      </c>
      <c r="R151" s="150">
        <f t="shared" ref="R151:R160" si="12">Q151*H151</f>
        <v>0</v>
      </c>
      <c r="S151" s="150">
        <v>0</v>
      </c>
      <c r="T151" s="151">
        <f t="shared" ref="T151:T160" si="13">S151*H151</f>
        <v>0</v>
      </c>
      <c r="AR151" s="152" t="s">
        <v>154</v>
      </c>
      <c r="AT151" s="152" t="s">
        <v>150</v>
      </c>
      <c r="AU151" s="152" t="s">
        <v>95</v>
      </c>
      <c r="AY151" s="13" t="s">
        <v>148</v>
      </c>
      <c r="BE151" s="153">
        <f t="shared" ref="BE151:BE160" si="14">IF(N151="základná",J151,0)</f>
        <v>0</v>
      </c>
      <c r="BF151" s="153">
        <f t="shared" ref="BF151:BF160" si="15">IF(N151="znížená",J151,0)</f>
        <v>0</v>
      </c>
      <c r="BG151" s="153">
        <f t="shared" ref="BG151:BG160" si="16">IF(N151="zákl. prenesená",J151,0)</f>
        <v>0</v>
      </c>
      <c r="BH151" s="153">
        <f t="shared" ref="BH151:BH160" si="17">IF(N151="zníž. prenesená",J151,0)</f>
        <v>0</v>
      </c>
      <c r="BI151" s="153">
        <f t="shared" ref="BI151:BI160" si="18">IF(N151="nulová",J151,0)</f>
        <v>0</v>
      </c>
      <c r="BJ151" s="13" t="s">
        <v>95</v>
      </c>
      <c r="BK151" s="153">
        <f t="shared" ref="BK151:BK160" si="19">ROUND(I151*H151,2)</f>
        <v>0</v>
      </c>
      <c r="BL151" s="13" t="s">
        <v>154</v>
      </c>
      <c r="BM151" s="152" t="s">
        <v>265</v>
      </c>
    </row>
    <row r="152" spans="2:65" s="1" customFormat="1" ht="16.5" customHeight="1">
      <c r="B152" s="139"/>
      <c r="C152" s="154" t="s">
        <v>194</v>
      </c>
      <c r="D152" s="154" t="s">
        <v>191</v>
      </c>
      <c r="E152" s="155" t="s">
        <v>1336</v>
      </c>
      <c r="F152" s="156" t="s">
        <v>1337</v>
      </c>
      <c r="G152" s="157" t="s">
        <v>226</v>
      </c>
      <c r="H152" s="158">
        <v>187.59700000000001</v>
      </c>
      <c r="I152" s="159"/>
      <c r="J152" s="160">
        <f t="shared" si="10"/>
        <v>0</v>
      </c>
      <c r="K152" s="161"/>
      <c r="L152" s="162"/>
      <c r="M152" s="163" t="s">
        <v>1</v>
      </c>
      <c r="N152" s="164" t="s">
        <v>39</v>
      </c>
      <c r="P152" s="150">
        <f t="shared" si="11"/>
        <v>0</v>
      </c>
      <c r="Q152" s="150">
        <v>0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163</v>
      </c>
      <c r="AT152" s="152" t="s">
        <v>191</v>
      </c>
      <c r="AU152" s="152" t="s">
        <v>95</v>
      </c>
      <c r="AY152" s="13" t="s">
        <v>148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95</v>
      </c>
      <c r="BK152" s="153">
        <f t="shared" si="19"/>
        <v>0</v>
      </c>
      <c r="BL152" s="13" t="s">
        <v>154</v>
      </c>
      <c r="BM152" s="152" t="s">
        <v>268</v>
      </c>
    </row>
    <row r="153" spans="2:65" s="1" customFormat="1" ht="33" customHeight="1">
      <c r="B153" s="139"/>
      <c r="C153" s="140" t="s">
        <v>241</v>
      </c>
      <c r="D153" s="140" t="s">
        <v>150</v>
      </c>
      <c r="E153" s="141" t="s">
        <v>1338</v>
      </c>
      <c r="F153" s="142" t="s">
        <v>1339</v>
      </c>
      <c r="G153" s="143" t="s">
        <v>199</v>
      </c>
      <c r="H153" s="144">
        <v>4</v>
      </c>
      <c r="I153" s="145"/>
      <c r="J153" s="146">
        <f t="shared" si="10"/>
        <v>0</v>
      </c>
      <c r="K153" s="147"/>
      <c r="L153" s="28"/>
      <c r="M153" s="148" t="s">
        <v>1</v>
      </c>
      <c r="N153" s="149" t="s">
        <v>39</v>
      </c>
      <c r="P153" s="150">
        <f t="shared" si="11"/>
        <v>0</v>
      </c>
      <c r="Q153" s="150">
        <v>0</v>
      </c>
      <c r="R153" s="150">
        <f t="shared" si="12"/>
        <v>0</v>
      </c>
      <c r="S153" s="150">
        <v>0</v>
      </c>
      <c r="T153" s="151">
        <f t="shared" si="13"/>
        <v>0</v>
      </c>
      <c r="AR153" s="152" t="s">
        <v>154</v>
      </c>
      <c r="AT153" s="152" t="s">
        <v>150</v>
      </c>
      <c r="AU153" s="152" t="s">
        <v>95</v>
      </c>
      <c r="AY153" s="13" t="s">
        <v>148</v>
      </c>
      <c r="BE153" s="153">
        <f t="shared" si="14"/>
        <v>0</v>
      </c>
      <c r="BF153" s="153">
        <f t="shared" si="15"/>
        <v>0</v>
      </c>
      <c r="BG153" s="153">
        <f t="shared" si="16"/>
        <v>0</v>
      </c>
      <c r="BH153" s="153">
        <f t="shared" si="17"/>
        <v>0</v>
      </c>
      <c r="BI153" s="153">
        <f t="shared" si="18"/>
        <v>0</v>
      </c>
      <c r="BJ153" s="13" t="s">
        <v>95</v>
      </c>
      <c r="BK153" s="153">
        <f t="shared" si="19"/>
        <v>0</v>
      </c>
      <c r="BL153" s="13" t="s">
        <v>154</v>
      </c>
      <c r="BM153" s="152" t="s">
        <v>272</v>
      </c>
    </row>
    <row r="154" spans="2:65" s="1" customFormat="1" ht="16.5" customHeight="1">
      <c r="B154" s="139"/>
      <c r="C154" s="154" t="s">
        <v>200</v>
      </c>
      <c r="D154" s="154" t="s">
        <v>191</v>
      </c>
      <c r="E154" s="155" t="s">
        <v>1340</v>
      </c>
      <c r="F154" s="156" t="s">
        <v>1341</v>
      </c>
      <c r="G154" s="157" t="s">
        <v>226</v>
      </c>
      <c r="H154" s="158">
        <v>4</v>
      </c>
      <c r="I154" s="159"/>
      <c r="J154" s="160">
        <f t="shared" si="10"/>
        <v>0</v>
      </c>
      <c r="K154" s="161"/>
      <c r="L154" s="162"/>
      <c r="M154" s="163" t="s">
        <v>1</v>
      </c>
      <c r="N154" s="164" t="s">
        <v>39</v>
      </c>
      <c r="P154" s="150">
        <f t="shared" si="11"/>
        <v>0</v>
      </c>
      <c r="Q154" s="150">
        <v>0</v>
      </c>
      <c r="R154" s="150">
        <f t="shared" si="12"/>
        <v>0</v>
      </c>
      <c r="S154" s="150">
        <v>0</v>
      </c>
      <c r="T154" s="151">
        <f t="shared" si="13"/>
        <v>0</v>
      </c>
      <c r="AR154" s="152" t="s">
        <v>163</v>
      </c>
      <c r="AT154" s="152" t="s">
        <v>191</v>
      </c>
      <c r="AU154" s="152" t="s">
        <v>95</v>
      </c>
      <c r="AY154" s="13" t="s">
        <v>148</v>
      </c>
      <c r="BE154" s="153">
        <f t="shared" si="14"/>
        <v>0</v>
      </c>
      <c r="BF154" s="153">
        <f t="shared" si="15"/>
        <v>0</v>
      </c>
      <c r="BG154" s="153">
        <f t="shared" si="16"/>
        <v>0</v>
      </c>
      <c r="BH154" s="153">
        <f t="shared" si="17"/>
        <v>0</v>
      </c>
      <c r="BI154" s="153">
        <f t="shared" si="18"/>
        <v>0</v>
      </c>
      <c r="BJ154" s="13" t="s">
        <v>95</v>
      </c>
      <c r="BK154" s="153">
        <f t="shared" si="19"/>
        <v>0</v>
      </c>
      <c r="BL154" s="13" t="s">
        <v>154</v>
      </c>
      <c r="BM154" s="152" t="s">
        <v>275</v>
      </c>
    </row>
    <row r="155" spans="2:65" s="1" customFormat="1" ht="33" customHeight="1">
      <c r="B155" s="139"/>
      <c r="C155" s="140" t="s">
        <v>248</v>
      </c>
      <c r="D155" s="140" t="s">
        <v>150</v>
      </c>
      <c r="E155" s="141" t="s">
        <v>1342</v>
      </c>
      <c r="F155" s="142" t="s">
        <v>1343</v>
      </c>
      <c r="G155" s="143" t="s">
        <v>167</v>
      </c>
      <c r="H155" s="144">
        <v>13.18</v>
      </c>
      <c r="I155" s="145"/>
      <c r="J155" s="146">
        <f t="shared" si="10"/>
        <v>0</v>
      </c>
      <c r="K155" s="147"/>
      <c r="L155" s="28"/>
      <c r="M155" s="148" t="s">
        <v>1</v>
      </c>
      <c r="N155" s="149" t="s">
        <v>39</v>
      </c>
      <c r="P155" s="150">
        <f t="shared" si="11"/>
        <v>0</v>
      </c>
      <c r="Q155" s="150">
        <v>0</v>
      </c>
      <c r="R155" s="150">
        <f t="shared" si="12"/>
        <v>0</v>
      </c>
      <c r="S155" s="150">
        <v>0</v>
      </c>
      <c r="T155" s="151">
        <f t="shared" si="13"/>
        <v>0</v>
      </c>
      <c r="AR155" s="152" t="s">
        <v>154</v>
      </c>
      <c r="AT155" s="152" t="s">
        <v>150</v>
      </c>
      <c r="AU155" s="152" t="s">
        <v>95</v>
      </c>
      <c r="AY155" s="13" t="s">
        <v>148</v>
      </c>
      <c r="BE155" s="153">
        <f t="shared" si="14"/>
        <v>0</v>
      </c>
      <c r="BF155" s="153">
        <f t="shared" si="15"/>
        <v>0</v>
      </c>
      <c r="BG155" s="153">
        <f t="shared" si="16"/>
        <v>0</v>
      </c>
      <c r="BH155" s="153">
        <f t="shared" si="17"/>
        <v>0</v>
      </c>
      <c r="BI155" s="153">
        <f t="shared" si="18"/>
        <v>0</v>
      </c>
      <c r="BJ155" s="13" t="s">
        <v>95</v>
      </c>
      <c r="BK155" s="153">
        <f t="shared" si="19"/>
        <v>0</v>
      </c>
      <c r="BL155" s="13" t="s">
        <v>154</v>
      </c>
      <c r="BM155" s="152" t="s">
        <v>293</v>
      </c>
    </row>
    <row r="156" spans="2:65" s="1" customFormat="1" ht="16.5" customHeight="1">
      <c r="B156" s="139"/>
      <c r="C156" s="140" t="s">
        <v>204</v>
      </c>
      <c r="D156" s="140" t="s">
        <v>150</v>
      </c>
      <c r="E156" s="141" t="s">
        <v>1344</v>
      </c>
      <c r="F156" s="142" t="s">
        <v>1345</v>
      </c>
      <c r="G156" s="143" t="s">
        <v>226</v>
      </c>
      <c r="H156" s="144">
        <v>3</v>
      </c>
      <c r="I156" s="145"/>
      <c r="J156" s="146">
        <f t="shared" si="10"/>
        <v>0</v>
      </c>
      <c r="K156" s="147"/>
      <c r="L156" s="28"/>
      <c r="M156" s="148" t="s">
        <v>1</v>
      </c>
      <c r="N156" s="149" t="s">
        <v>39</v>
      </c>
      <c r="P156" s="150">
        <f t="shared" si="11"/>
        <v>0</v>
      </c>
      <c r="Q156" s="150">
        <v>0</v>
      </c>
      <c r="R156" s="150">
        <f t="shared" si="12"/>
        <v>0</v>
      </c>
      <c r="S156" s="150">
        <v>0</v>
      </c>
      <c r="T156" s="151">
        <f t="shared" si="13"/>
        <v>0</v>
      </c>
      <c r="AR156" s="152" t="s">
        <v>154</v>
      </c>
      <c r="AT156" s="152" t="s">
        <v>150</v>
      </c>
      <c r="AU156" s="152" t="s">
        <v>95</v>
      </c>
      <c r="AY156" s="13" t="s">
        <v>148</v>
      </c>
      <c r="BE156" s="153">
        <f t="shared" si="14"/>
        <v>0</v>
      </c>
      <c r="BF156" s="153">
        <f t="shared" si="15"/>
        <v>0</v>
      </c>
      <c r="BG156" s="153">
        <f t="shared" si="16"/>
        <v>0</v>
      </c>
      <c r="BH156" s="153">
        <f t="shared" si="17"/>
        <v>0</v>
      </c>
      <c r="BI156" s="153">
        <f t="shared" si="18"/>
        <v>0</v>
      </c>
      <c r="BJ156" s="13" t="s">
        <v>95</v>
      </c>
      <c r="BK156" s="153">
        <f t="shared" si="19"/>
        <v>0</v>
      </c>
      <c r="BL156" s="13" t="s">
        <v>154</v>
      </c>
      <c r="BM156" s="152" t="s">
        <v>297</v>
      </c>
    </row>
    <row r="157" spans="2:65" s="1" customFormat="1" ht="16.5" customHeight="1">
      <c r="B157" s="139"/>
      <c r="C157" s="154" t="s">
        <v>255</v>
      </c>
      <c r="D157" s="154" t="s">
        <v>191</v>
      </c>
      <c r="E157" s="155" t="s">
        <v>1346</v>
      </c>
      <c r="F157" s="156" t="s">
        <v>1347</v>
      </c>
      <c r="G157" s="157" t="s">
        <v>226</v>
      </c>
      <c r="H157" s="158">
        <v>3</v>
      </c>
      <c r="I157" s="159"/>
      <c r="J157" s="160">
        <f t="shared" si="10"/>
        <v>0</v>
      </c>
      <c r="K157" s="161"/>
      <c r="L157" s="162"/>
      <c r="M157" s="163" t="s">
        <v>1</v>
      </c>
      <c r="N157" s="164" t="s">
        <v>39</v>
      </c>
      <c r="P157" s="150">
        <f t="shared" si="11"/>
        <v>0</v>
      </c>
      <c r="Q157" s="150">
        <v>0</v>
      </c>
      <c r="R157" s="150">
        <f t="shared" si="12"/>
        <v>0</v>
      </c>
      <c r="S157" s="150">
        <v>0</v>
      </c>
      <c r="T157" s="151">
        <f t="shared" si="13"/>
        <v>0</v>
      </c>
      <c r="AR157" s="152" t="s">
        <v>163</v>
      </c>
      <c r="AT157" s="152" t="s">
        <v>191</v>
      </c>
      <c r="AU157" s="152" t="s">
        <v>95</v>
      </c>
      <c r="AY157" s="13" t="s">
        <v>148</v>
      </c>
      <c r="BE157" s="153">
        <f t="shared" si="14"/>
        <v>0</v>
      </c>
      <c r="BF157" s="153">
        <f t="shared" si="15"/>
        <v>0</v>
      </c>
      <c r="BG157" s="153">
        <f t="shared" si="16"/>
        <v>0</v>
      </c>
      <c r="BH157" s="153">
        <f t="shared" si="17"/>
        <v>0</v>
      </c>
      <c r="BI157" s="153">
        <f t="shared" si="18"/>
        <v>0</v>
      </c>
      <c r="BJ157" s="13" t="s">
        <v>95</v>
      </c>
      <c r="BK157" s="153">
        <f t="shared" si="19"/>
        <v>0</v>
      </c>
      <c r="BL157" s="13" t="s">
        <v>154</v>
      </c>
      <c r="BM157" s="152" t="s">
        <v>301</v>
      </c>
    </row>
    <row r="158" spans="2:65" s="1" customFormat="1" ht="21.75" customHeight="1">
      <c r="B158" s="139"/>
      <c r="C158" s="140" t="s">
        <v>208</v>
      </c>
      <c r="D158" s="140" t="s">
        <v>150</v>
      </c>
      <c r="E158" s="141" t="s">
        <v>380</v>
      </c>
      <c r="F158" s="142" t="s">
        <v>381</v>
      </c>
      <c r="G158" s="143" t="s">
        <v>185</v>
      </c>
      <c r="H158" s="144">
        <v>55.798000000000002</v>
      </c>
      <c r="I158" s="145"/>
      <c r="J158" s="146">
        <f t="shared" si="10"/>
        <v>0</v>
      </c>
      <c r="K158" s="147"/>
      <c r="L158" s="28"/>
      <c r="M158" s="148" t="s">
        <v>1</v>
      </c>
      <c r="N158" s="149" t="s">
        <v>39</v>
      </c>
      <c r="P158" s="150">
        <f t="shared" si="11"/>
        <v>0</v>
      </c>
      <c r="Q158" s="150">
        <v>0</v>
      </c>
      <c r="R158" s="150">
        <f t="shared" si="12"/>
        <v>0</v>
      </c>
      <c r="S158" s="150">
        <v>0</v>
      </c>
      <c r="T158" s="151">
        <f t="shared" si="13"/>
        <v>0</v>
      </c>
      <c r="AR158" s="152" t="s">
        <v>154</v>
      </c>
      <c r="AT158" s="152" t="s">
        <v>150</v>
      </c>
      <c r="AU158" s="152" t="s">
        <v>95</v>
      </c>
      <c r="AY158" s="13" t="s">
        <v>148</v>
      </c>
      <c r="BE158" s="153">
        <f t="shared" si="14"/>
        <v>0</v>
      </c>
      <c r="BF158" s="153">
        <f t="shared" si="15"/>
        <v>0</v>
      </c>
      <c r="BG158" s="153">
        <f t="shared" si="16"/>
        <v>0</v>
      </c>
      <c r="BH158" s="153">
        <f t="shared" si="17"/>
        <v>0</v>
      </c>
      <c r="BI158" s="153">
        <f t="shared" si="18"/>
        <v>0</v>
      </c>
      <c r="BJ158" s="13" t="s">
        <v>95</v>
      </c>
      <c r="BK158" s="153">
        <f t="shared" si="19"/>
        <v>0</v>
      </c>
      <c r="BL158" s="13" t="s">
        <v>154</v>
      </c>
      <c r="BM158" s="152" t="s">
        <v>304</v>
      </c>
    </row>
    <row r="159" spans="2:65" s="1" customFormat="1" ht="24.15" customHeight="1">
      <c r="B159" s="139"/>
      <c r="C159" s="140" t="s">
        <v>262</v>
      </c>
      <c r="D159" s="140" t="s">
        <v>150</v>
      </c>
      <c r="E159" s="141" t="s">
        <v>384</v>
      </c>
      <c r="F159" s="142" t="s">
        <v>385</v>
      </c>
      <c r="G159" s="143" t="s">
        <v>185</v>
      </c>
      <c r="H159" s="144">
        <v>457.18200000000002</v>
      </c>
      <c r="I159" s="145"/>
      <c r="J159" s="146">
        <f t="shared" si="10"/>
        <v>0</v>
      </c>
      <c r="K159" s="147"/>
      <c r="L159" s="28"/>
      <c r="M159" s="148" t="s">
        <v>1</v>
      </c>
      <c r="N159" s="149" t="s">
        <v>39</v>
      </c>
      <c r="P159" s="150">
        <f t="shared" si="11"/>
        <v>0</v>
      </c>
      <c r="Q159" s="150">
        <v>0</v>
      </c>
      <c r="R159" s="150">
        <f t="shared" si="12"/>
        <v>0</v>
      </c>
      <c r="S159" s="150">
        <v>0</v>
      </c>
      <c r="T159" s="151">
        <f t="shared" si="13"/>
        <v>0</v>
      </c>
      <c r="AR159" s="152" t="s">
        <v>154</v>
      </c>
      <c r="AT159" s="152" t="s">
        <v>150</v>
      </c>
      <c r="AU159" s="152" t="s">
        <v>95</v>
      </c>
      <c r="AY159" s="13" t="s">
        <v>148</v>
      </c>
      <c r="BE159" s="153">
        <f t="shared" si="14"/>
        <v>0</v>
      </c>
      <c r="BF159" s="153">
        <f t="shared" si="15"/>
        <v>0</v>
      </c>
      <c r="BG159" s="153">
        <f t="shared" si="16"/>
        <v>0</v>
      </c>
      <c r="BH159" s="153">
        <f t="shared" si="17"/>
        <v>0</v>
      </c>
      <c r="BI159" s="153">
        <f t="shared" si="18"/>
        <v>0</v>
      </c>
      <c r="BJ159" s="13" t="s">
        <v>95</v>
      </c>
      <c r="BK159" s="153">
        <f t="shared" si="19"/>
        <v>0</v>
      </c>
      <c r="BL159" s="13" t="s">
        <v>154</v>
      </c>
      <c r="BM159" s="152" t="s">
        <v>308</v>
      </c>
    </row>
    <row r="160" spans="2:65" s="1" customFormat="1" ht="24.15" customHeight="1">
      <c r="B160" s="139"/>
      <c r="C160" s="140" t="s">
        <v>211</v>
      </c>
      <c r="D160" s="140" t="s">
        <v>150</v>
      </c>
      <c r="E160" s="141" t="s">
        <v>394</v>
      </c>
      <c r="F160" s="142" t="s">
        <v>1348</v>
      </c>
      <c r="G160" s="143" t="s">
        <v>185</v>
      </c>
      <c r="H160" s="144">
        <v>55.798000000000002</v>
      </c>
      <c r="I160" s="145"/>
      <c r="J160" s="146">
        <f t="shared" si="10"/>
        <v>0</v>
      </c>
      <c r="K160" s="147"/>
      <c r="L160" s="28"/>
      <c r="M160" s="148" t="s">
        <v>1</v>
      </c>
      <c r="N160" s="149" t="s">
        <v>39</v>
      </c>
      <c r="P160" s="150">
        <f t="shared" si="11"/>
        <v>0</v>
      </c>
      <c r="Q160" s="150">
        <v>0</v>
      </c>
      <c r="R160" s="150">
        <f t="shared" si="12"/>
        <v>0</v>
      </c>
      <c r="S160" s="150">
        <v>0</v>
      </c>
      <c r="T160" s="151">
        <f t="shared" si="13"/>
        <v>0</v>
      </c>
      <c r="AR160" s="152" t="s">
        <v>154</v>
      </c>
      <c r="AT160" s="152" t="s">
        <v>150</v>
      </c>
      <c r="AU160" s="152" t="s">
        <v>95</v>
      </c>
      <c r="AY160" s="13" t="s">
        <v>148</v>
      </c>
      <c r="BE160" s="153">
        <f t="shared" si="14"/>
        <v>0</v>
      </c>
      <c r="BF160" s="153">
        <f t="shared" si="15"/>
        <v>0</v>
      </c>
      <c r="BG160" s="153">
        <f t="shared" si="16"/>
        <v>0</v>
      </c>
      <c r="BH160" s="153">
        <f t="shared" si="17"/>
        <v>0</v>
      </c>
      <c r="BI160" s="153">
        <f t="shared" si="18"/>
        <v>0</v>
      </c>
      <c r="BJ160" s="13" t="s">
        <v>95</v>
      </c>
      <c r="BK160" s="153">
        <f t="shared" si="19"/>
        <v>0</v>
      </c>
      <c r="BL160" s="13" t="s">
        <v>154</v>
      </c>
      <c r="BM160" s="152" t="s">
        <v>311</v>
      </c>
    </row>
    <row r="161" spans="2:65" s="11" customFormat="1" ht="22.8" customHeight="1">
      <c r="B161" s="127"/>
      <c r="D161" s="128" t="s">
        <v>72</v>
      </c>
      <c r="E161" s="137" t="s">
        <v>408</v>
      </c>
      <c r="F161" s="137" t="s">
        <v>409</v>
      </c>
      <c r="I161" s="130"/>
      <c r="J161" s="138">
        <f>BK161</f>
        <v>0</v>
      </c>
      <c r="L161" s="127"/>
      <c r="M161" s="132"/>
      <c r="P161" s="133">
        <f>P162</f>
        <v>0</v>
      </c>
      <c r="R161" s="133">
        <f>R162</f>
        <v>0</v>
      </c>
      <c r="T161" s="134">
        <f>T162</f>
        <v>0</v>
      </c>
      <c r="AR161" s="128" t="s">
        <v>81</v>
      </c>
      <c r="AT161" s="135" t="s">
        <v>72</v>
      </c>
      <c r="AU161" s="135" t="s">
        <v>81</v>
      </c>
      <c r="AY161" s="128" t="s">
        <v>148</v>
      </c>
      <c r="BK161" s="136">
        <f>BK162</f>
        <v>0</v>
      </c>
    </row>
    <row r="162" spans="2:65" s="1" customFormat="1" ht="33" customHeight="1">
      <c r="B162" s="139"/>
      <c r="C162" s="140" t="s">
        <v>269</v>
      </c>
      <c r="D162" s="140" t="s">
        <v>150</v>
      </c>
      <c r="E162" s="141" t="s">
        <v>1349</v>
      </c>
      <c r="F162" s="142" t="s">
        <v>1350</v>
      </c>
      <c r="G162" s="143" t="s">
        <v>185</v>
      </c>
      <c r="H162" s="144">
        <v>161.072</v>
      </c>
      <c r="I162" s="145"/>
      <c r="J162" s="146">
        <f>ROUND(I162*H162,2)</f>
        <v>0</v>
      </c>
      <c r="K162" s="147"/>
      <c r="L162" s="28"/>
      <c r="M162" s="148" t="s">
        <v>1</v>
      </c>
      <c r="N162" s="149" t="s">
        <v>39</v>
      </c>
      <c r="P162" s="150">
        <f>O162*H162</f>
        <v>0</v>
      </c>
      <c r="Q162" s="150">
        <v>0</v>
      </c>
      <c r="R162" s="150">
        <f>Q162*H162</f>
        <v>0</v>
      </c>
      <c r="S162" s="150">
        <v>0</v>
      </c>
      <c r="T162" s="151">
        <f>S162*H162</f>
        <v>0</v>
      </c>
      <c r="AR162" s="152" t="s">
        <v>154</v>
      </c>
      <c r="AT162" s="152" t="s">
        <v>150</v>
      </c>
      <c r="AU162" s="152" t="s">
        <v>95</v>
      </c>
      <c r="AY162" s="13" t="s">
        <v>148</v>
      </c>
      <c r="BE162" s="153">
        <f>IF(N162="základná",J162,0)</f>
        <v>0</v>
      </c>
      <c r="BF162" s="153">
        <f>IF(N162="znížená",J162,0)</f>
        <v>0</v>
      </c>
      <c r="BG162" s="153">
        <f>IF(N162="zákl. prenesená",J162,0)</f>
        <v>0</v>
      </c>
      <c r="BH162" s="153">
        <f>IF(N162="zníž. prenesená",J162,0)</f>
        <v>0</v>
      </c>
      <c r="BI162" s="153">
        <f>IF(N162="nulová",J162,0)</f>
        <v>0</v>
      </c>
      <c r="BJ162" s="13" t="s">
        <v>95</v>
      </c>
      <c r="BK162" s="153">
        <f>ROUND(I162*H162,2)</f>
        <v>0</v>
      </c>
      <c r="BL162" s="13" t="s">
        <v>154</v>
      </c>
      <c r="BM162" s="152" t="s">
        <v>315</v>
      </c>
    </row>
    <row r="163" spans="2:65" s="11" customFormat="1" ht="25.95" customHeight="1">
      <c r="B163" s="127"/>
      <c r="D163" s="128" t="s">
        <v>72</v>
      </c>
      <c r="E163" s="129" t="s">
        <v>413</v>
      </c>
      <c r="F163" s="129" t="s">
        <v>414</v>
      </c>
      <c r="I163" s="130"/>
      <c r="J163" s="131">
        <f>BK163</f>
        <v>0</v>
      </c>
      <c r="L163" s="127"/>
      <c r="M163" s="171"/>
      <c r="N163" s="172"/>
      <c r="O163" s="172"/>
      <c r="P163" s="173">
        <v>0</v>
      </c>
      <c r="Q163" s="172"/>
      <c r="R163" s="173">
        <v>0</v>
      </c>
      <c r="S163" s="172"/>
      <c r="T163" s="174">
        <v>0</v>
      </c>
      <c r="AR163" s="128" t="s">
        <v>95</v>
      </c>
      <c r="AT163" s="135" t="s">
        <v>72</v>
      </c>
      <c r="AU163" s="135" t="s">
        <v>73</v>
      </c>
      <c r="AY163" s="128" t="s">
        <v>148</v>
      </c>
      <c r="BK163" s="136">
        <v>0</v>
      </c>
    </row>
    <row r="164" spans="2:65" s="1" customFormat="1" ht="6.9" customHeight="1">
      <c r="B164" s="43"/>
      <c r="C164" s="44"/>
      <c r="D164" s="44"/>
      <c r="E164" s="44"/>
      <c r="F164" s="44"/>
      <c r="G164" s="44"/>
      <c r="H164" s="44"/>
      <c r="I164" s="44"/>
      <c r="J164" s="44"/>
      <c r="K164" s="44"/>
      <c r="L164" s="28"/>
    </row>
  </sheetData>
  <autoFilter ref="C122:K163" xr:uid="{00000000-0009-0000-0000-000003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77"/>
  <sheetViews>
    <sheetView showGridLines="0" topLeftCell="A72" workbookViewId="0">
      <selection activeCell="J94" sqref="J94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3" t="s">
        <v>96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" customHeight="1">
      <c r="B4" s="16"/>
      <c r="D4" s="17" t="s">
        <v>103</v>
      </c>
      <c r="L4" s="16"/>
      <c r="M4" s="92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26.25" customHeight="1">
      <c r="B7" s="16"/>
      <c r="E7" s="179" t="str">
        <f>'Rekapitulácia stavby'!K6</f>
        <v xml:space="preserve"> Rekonštrukcia budovy školy a telocvične - SOŠ dopravy a služieb, NZ</v>
      </c>
      <c r="F7" s="180"/>
      <c r="G7" s="180"/>
      <c r="H7" s="180"/>
      <c r="L7" s="16"/>
    </row>
    <row r="8" spans="2:46" ht="12" customHeight="1">
      <c r="B8" s="16"/>
      <c r="D8" s="23" t="s">
        <v>104</v>
      </c>
      <c r="L8" s="16"/>
    </row>
    <row r="9" spans="2:46" s="1" customFormat="1" ht="16.5" customHeight="1">
      <c r="B9" s="28"/>
      <c r="E9" s="179" t="s">
        <v>1351</v>
      </c>
      <c r="F9" s="176"/>
      <c r="G9" s="176"/>
      <c r="H9" s="176"/>
      <c r="L9" s="28"/>
    </row>
    <row r="10" spans="2:46" s="1" customFormat="1" ht="12" customHeight="1">
      <c r="B10" s="28"/>
      <c r="D10" s="23" t="s">
        <v>1352</v>
      </c>
      <c r="L10" s="28"/>
    </row>
    <row r="11" spans="2:46" s="1" customFormat="1" ht="30" customHeight="1">
      <c r="B11" s="28"/>
      <c r="E11" s="175" t="s">
        <v>1353</v>
      </c>
      <c r="F11" s="176"/>
      <c r="G11" s="176"/>
      <c r="H11" s="176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/>
      <c r="L14" s="28"/>
    </row>
    <row r="15" spans="2:46" s="1" customFormat="1" ht="10.8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">
        <v>1</v>
      </c>
      <c r="L16" s="28"/>
    </row>
    <row r="17" spans="2:12" s="1" customFormat="1" ht="18" customHeight="1">
      <c r="B17" s="28"/>
      <c r="E17" s="21" t="s">
        <v>24</v>
      </c>
      <c r="I17" s="23" t="s">
        <v>25</v>
      </c>
      <c r="J17" s="21" t="s">
        <v>1</v>
      </c>
      <c r="L17" s="28"/>
    </row>
    <row r="18" spans="2:12" s="1" customFormat="1" ht="6.9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181" t="str">
        <f>'Rekapitulácia stavby'!E14</f>
        <v>Vyplň údaj</v>
      </c>
      <c r="F20" s="182"/>
      <c r="G20" s="182"/>
      <c r="H20" s="182"/>
      <c r="I20" s="23" t="s">
        <v>25</v>
      </c>
      <c r="J20" s="24" t="str">
        <f>'Rekapitulácia stavby'!AN14</f>
        <v>Vyplň údaj</v>
      </c>
      <c r="L20" s="28"/>
    </row>
    <row r="21" spans="2:12" s="1" customFormat="1" ht="6.9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">
        <v>1</v>
      </c>
      <c r="L22" s="28"/>
    </row>
    <row r="23" spans="2:12" s="1" customFormat="1" ht="18" customHeight="1">
      <c r="B23" s="28"/>
      <c r="E23" s="21" t="s">
        <v>29</v>
      </c>
      <c r="I23" s="23" t="s">
        <v>25</v>
      </c>
      <c r="J23" s="21" t="s">
        <v>1</v>
      </c>
      <c r="L23" s="28"/>
    </row>
    <row r="24" spans="2:12" s="1" customFormat="1" ht="6.9" customHeight="1">
      <c r="B24" s="28"/>
      <c r="L24" s="28"/>
    </row>
    <row r="25" spans="2:12" s="1" customFormat="1" ht="12" customHeight="1">
      <c r="B25" s="28"/>
      <c r="D25" s="23" t="s">
        <v>31</v>
      </c>
      <c r="I25" s="23" t="s">
        <v>23</v>
      </c>
      <c r="J25" s="21" t="s">
        <v>1</v>
      </c>
      <c r="L25" s="28"/>
    </row>
    <row r="26" spans="2:12" s="1" customFormat="1" ht="18" customHeight="1">
      <c r="B26" s="28"/>
      <c r="E26" s="21"/>
      <c r="I26" s="23" t="s">
        <v>25</v>
      </c>
      <c r="J26" s="21" t="s">
        <v>1</v>
      </c>
      <c r="L26" s="28"/>
    </row>
    <row r="27" spans="2:12" s="1" customFormat="1" ht="6.9" customHeight="1">
      <c r="B27" s="28"/>
      <c r="L27" s="28"/>
    </row>
    <row r="28" spans="2:12" s="1" customFormat="1" ht="12" customHeight="1">
      <c r="B28" s="28"/>
      <c r="D28" s="23" t="s">
        <v>32</v>
      </c>
      <c r="L28" s="28"/>
    </row>
    <row r="29" spans="2:12" s="7" customFormat="1" ht="16.5" customHeight="1">
      <c r="B29" s="93"/>
      <c r="E29" s="183" t="s">
        <v>1</v>
      </c>
      <c r="F29" s="183"/>
      <c r="G29" s="183"/>
      <c r="H29" s="183"/>
      <c r="L29" s="93"/>
    </row>
    <row r="30" spans="2:12" s="1" customFormat="1" ht="6.9" customHeight="1">
      <c r="B30" s="28"/>
      <c r="L30" s="28"/>
    </row>
    <row r="31" spans="2:12" s="1" customFormat="1" ht="6.9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33</v>
      </c>
      <c r="J32" s="65">
        <f>ROUND(J129, 2)</f>
        <v>0</v>
      </c>
      <c r="L32" s="28"/>
    </row>
    <row r="33" spans="2:12" s="1" customFormat="1" ht="6.9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" customHeight="1">
      <c r="B34" s="28"/>
      <c r="F34" s="31" t="s">
        <v>35</v>
      </c>
      <c r="I34" s="31" t="s">
        <v>34</v>
      </c>
      <c r="J34" s="31" t="s">
        <v>36</v>
      </c>
      <c r="L34" s="28"/>
    </row>
    <row r="35" spans="2:12" s="1" customFormat="1" ht="14.4" customHeight="1">
      <c r="B35" s="28"/>
      <c r="D35" s="54" t="s">
        <v>37</v>
      </c>
      <c r="E35" s="33" t="s">
        <v>38</v>
      </c>
      <c r="F35" s="95">
        <f>ROUND((SUM(BE129:BE176)),  2)</f>
        <v>0</v>
      </c>
      <c r="G35" s="96"/>
      <c r="H35" s="96"/>
      <c r="I35" s="97">
        <v>0.23</v>
      </c>
      <c r="J35" s="95">
        <f>ROUND(((SUM(BE129:BE176))*I35),  2)</f>
        <v>0</v>
      </c>
      <c r="L35" s="28"/>
    </row>
    <row r="36" spans="2:12" s="1" customFormat="1" ht="14.4" customHeight="1">
      <c r="B36" s="28"/>
      <c r="E36" s="33" t="s">
        <v>39</v>
      </c>
      <c r="F36" s="85">
        <f>ROUND((SUM(BF129:BF176)),  2)</f>
        <v>0</v>
      </c>
      <c r="I36" s="98">
        <v>0.23</v>
      </c>
      <c r="J36" s="85">
        <f>ROUND(((SUM(BF129:BF176))*I36),  2)</f>
        <v>0</v>
      </c>
      <c r="L36" s="28"/>
    </row>
    <row r="37" spans="2:12" s="1" customFormat="1" ht="14.4" hidden="1" customHeight="1">
      <c r="B37" s="28"/>
      <c r="E37" s="23" t="s">
        <v>40</v>
      </c>
      <c r="F37" s="85">
        <f>ROUND((SUM(BG129:BG176)),  2)</f>
        <v>0</v>
      </c>
      <c r="I37" s="98">
        <v>0.23</v>
      </c>
      <c r="J37" s="85">
        <f>0</f>
        <v>0</v>
      </c>
      <c r="L37" s="28"/>
    </row>
    <row r="38" spans="2:12" s="1" customFormat="1" ht="14.4" hidden="1" customHeight="1">
      <c r="B38" s="28"/>
      <c r="E38" s="23" t="s">
        <v>41</v>
      </c>
      <c r="F38" s="85">
        <f>ROUND((SUM(BH129:BH176)),  2)</f>
        <v>0</v>
      </c>
      <c r="I38" s="98">
        <v>0.23</v>
      </c>
      <c r="J38" s="85">
        <f>0</f>
        <v>0</v>
      </c>
      <c r="L38" s="28"/>
    </row>
    <row r="39" spans="2:12" s="1" customFormat="1" ht="14.4" hidden="1" customHeight="1">
      <c r="B39" s="28"/>
      <c r="E39" s="33" t="s">
        <v>42</v>
      </c>
      <c r="F39" s="95">
        <f>ROUND((SUM(BI129:BI176)),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" customHeight="1">
      <c r="B40" s="28"/>
      <c r="L40" s="28"/>
    </row>
    <row r="41" spans="2:12" s="1" customFormat="1" ht="25.35" customHeight="1">
      <c r="B41" s="28"/>
      <c r="C41" s="99"/>
      <c r="D41" s="100" t="s">
        <v>43</v>
      </c>
      <c r="E41" s="56"/>
      <c r="F41" s="56"/>
      <c r="G41" s="101" t="s">
        <v>44</v>
      </c>
      <c r="H41" s="102" t="s">
        <v>45</v>
      </c>
      <c r="I41" s="56"/>
      <c r="J41" s="103">
        <f>SUM(J32:J39)</f>
        <v>0</v>
      </c>
      <c r="K41" s="104"/>
      <c r="L41" s="28"/>
    </row>
    <row r="42" spans="2:12" s="1" customFormat="1" ht="14.4" customHeight="1">
      <c r="B42" s="28"/>
      <c r="L42" s="28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8"/>
      <c r="D61" s="42" t="s">
        <v>48</v>
      </c>
      <c r="E61" s="30"/>
      <c r="F61" s="105" t="s">
        <v>49</v>
      </c>
      <c r="G61" s="42" t="s">
        <v>48</v>
      </c>
      <c r="H61" s="30"/>
      <c r="I61" s="30"/>
      <c r="J61" s="106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8"/>
      <c r="D76" s="42" t="s">
        <v>48</v>
      </c>
      <c r="E76" s="30"/>
      <c r="F76" s="105" t="s">
        <v>49</v>
      </c>
      <c r="G76" s="42" t="s">
        <v>48</v>
      </c>
      <c r="H76" s="30"/>
      <c r="I76" s="30"/>
      <c r="J76" s="106" t="s">
        <v>49</v>
      </c>
      <c r="K76" s="30"/>
      <c r="L76" s="28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" customHeight="1">
      <c r="B82" s="28"/>
      <c r="C82" s="17" t="s">
        <v>106</v>
      </c>
      <c r="L82" s="28"/>
    </row>
    <row r="83" spans="2:12" s="1" customFormat="1" ht="6.9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26.25" customHeight="1">
      <c r="B85" s="28"/>
      <c r="E85" s="179" t="str">
        <f>E7</f>
        <v xml:space="preserve"> Rekonštrukcia budovy školy a telocvične - SOŠ dopravy a služieb, NZ</v>
      </c>
      <c r="F85" s="180"/>
      <c r="G85" s="180"/>
      <c r="H85" s="180"/>
      <c r="L85" s="28"/>
    </row>
    <row r="86" spans="2:12" ht="12" customHeight="1">
      <c r="B86" s="16"/>
      <c r="C86" s="23" t="s">
        <v>104</v>
      </c>
      <c r="L86" s="16"/>
    </row>
    <row r="87" spans="2:12" s="1" customFormat="1" ht="16.5" customHeight="1">
      <c r="B87" s="28"/>
      <c r="E87" s="179" t="s">
        <v>1351</v>
      </c>
      <c r="F87" s="176"/>
      <c r="G87" s="176"/>
      <c r="H87" s="176"/>
      <c r="L87" s="28"/>
    </row>
    <row r="88" spans="2:12" s="1" customFormat="1" ht="12" customHeight="1">
      <c r="B88" s="28"/>
      <c r="C88" s="23" t="s">
        <v>1352</v>
      </c>
      <c r="L88" s="28"/>
    </row>
    <row r="89" spans="2:12" s="1" customFormat="1" ht="30" customHeight="1">
      <c r="B89" s="28"/>
      <c r="E89" s="175" t="str">
        <f>E11</f>
        <v>SO 04.1 - SO 04.1  Debarierizácia vstupu do SO 01 - interiér</v>
      </c>
      <c r="F89" s="176"/>
      <c r="G89" s="176"/>
      <c r="H89" s="176"/>
      <c r="L89" s="28"/>
    </row>
    <row r="90" spans="2:12" s="1" customFormat="1" ht="6.9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Nitra</v>
      </c>
      <c r="I91" s="23" t="s">
        <v>21</v>
      </c>
      <c r="J91" s="51" t="str">
        <f>IF(J14="","",J14)</f>
        <v/>
      </c>
      <c r="L91" s="28"/>
    </row>
    <row r="92" spans="2:12" s="1" customFormat="1" ht="6.9" customHeight="1">
      <c r="B92" s="28"/>
      <c r="L92" s="28"/>
    </row>
    <row r="93" spans="2:12" s="1" customFormat="1" ht="25.65" customHeight="1">
      <c r="B93" s="28"/>
      <c r="C93" s="23" t="s">
        <v>22</v>
      </c>
      <c r="F93" s="21" t="str">
        <f>E17</f>
        <v>Nitriansky samosprávny kraj</v>
      </c>
      <c r="I93" s="23" t="s">
        <v>28</v>
      </c>
      <c r="J93" s="26" t="str">
        <f>E23</f>
        <v>Ing.arch. Roland Hoferica</v>
      </c>
      <c r="L93" s="28"/>
    </row>
    <row r="94" spans="2:12" s="1" customFormat="1" ht="15.15" customHeight="1">
      <c r="B94" s="28"/>
      <c r="C94" s="23" t="s">
        <v>26</v>
      </c>
      <c r="F94" s="21" t="str">
        <f>IF(E20="","",E20)</f>
        <v>Vyplň údaj</v>
      </c>
      <c r="I94" s="23" t="s">
        <v>31</v>
      </c>
      <c r="J94" s="26"/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107</v>
      </c>
      <c r="D96" s="99"/>
      <c r="E96" s="99"/>
      <c r="F96" s="99"/>
      <c r="G96" s="99"/>
      <c r="H96" s="99"/>
      <c r="I96" s="99"/>
      <c r="J96" s="108" t="s">
        <v>108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8" customHeight="1">
      <c r="B98" s="28"/>
      <c r="C98" s="109" t="s">
        <v>109</v>
      </c>
      <c r="J98" s="65">
        <f>J129</f>
        <v>0</v>
      </c>
      <c r="L98" s="28"/>
      <c r="AU98" s="13" t="s">
        <v>110</v>
      </c>
    </row>
    <row r="99" spans="2:47" s="8" customFormat="1" ht="24.9" customHeight="1">
      <c r="B99" s="110"/>
      <c r="D99" s="111" t="s">
        <v>111</v>
      </c>
      <c r="E99" s="112"/>
      <c r="F99" s="112"/>
      <c r="G99" s="112"/>
      <c r="H99" s="112"/>
      <c r="I99" s="112"/>
      <c r="J99" s="113">
        <f>J130</f>
        <v>0</v>
      </c>
      <c r="L99" s="110"/>
    </row>
    <row r="100" spans="2:47" s="9" customFormat="1" ht="19.95" customHeight="1">
      <c r="B100" s="114"/>
      <c r="D100" s="115" t="s">
        <v>115</v>
      </c>
      <c r="E100" s="116"/>
      <c r="F100" s="116"/>
      <c r="G100" s="116"/>
      <c r="H100" s="116"/>
      <c r="I100" s="116"/>
      <c r="J100" s="117">
        <f>J131</f>
        <v>0</v>
      </c>
      <c r="L100" s="114"/>
    </row>
    <row r="101" spans="2:47" s="9" customFormat="1" ht="19.95" customHeight="1">
      <c r="B101" s="114"/>
      <c r="D101" s="115" t="s">
        <v>116</v>
      </c>
      <c r="E101" s="116"/>
      <c r="F101" s="116"/>
      <c r="G101" s="116"/>
      <c r="H101" s="116"/>
      <c r="I101" s="116"/>
      <c r="J101" s="117">
        <f>J140</f>
        <v>0</v>
      </c>
      <c r="L101" s="114"/>
    </row>
    <row r="102" spans="2:47" s="9" customFormat="1" ht="19.95" customHeight="1">
      <c r="B102" s="114"/>
      <c r="D102" s="115" t="s">
        <v>117</v>
      </c>
      <c r="E102" s="116"/>
      <c r="F102" s="116"/>
      <c r="G102" s="116"/>
      <c r="H102" s="116"/>
      <c r="I102" s="116"/>
      <c r="J102" s="117">
        <f>J153</f>
        <v>0</v>
      </c>
      <c r="L102" s="114"/>
    </row>
    <row r="103" spans="2:47" s="8" customFormat="1" ht="24.9" customHeight="1">
      <c r="B103" s="110"/>
      <c r="D103" s="111" t="s">
        <v>118</v>
      </c>
      <c r="E103" s="112"/>
      <c r="F103" s="112"/>
      <c r="G103" s="112"/>
      <c r="H103" s="112"/>
      <c r="I103" s="112"/>
      <c r="J103" s="113">
        <f>J155</f>
        <v>0</v>
      </c>
      <c r="L103" s="110"/>
    </row>
    <row r="104" spans="2:47" s="9" customFormat="1" ht="19.95" customHeight="1">
      <c r="B104" s="114"/>
      <c r="D104" s="115" t="s">
        <v>125</v>
      </c>
      <c r="E104" s="116"/>
      <c r="F104" s="116"/>
      <c r="G104" s="116"/>
      <c r="H104" s="116"/>
      <c r="I104" s="116"/>
      <c r="J104" s="117">
        <f>J156</f>
        <v>0</v>
      </c>
      <c r="L104" s="114"/>
    </row>
    <row r="105" spans="2:47" s="9" customFormat="1" ht="19.95" customHeight="1">
      <c r="B105" s="114"/>
      <c r="D105" s="115" t="s">
        <v>126</v>
      </c>
      <c r="E105" s="116"/>
      <c r="F105" s="116"/>
      <c r="G105" s="116"/>
      <c r="H105" s="116"/>
      <c r="I105" s="116"/>
      <c r="J105" s="117">
        <f>J162</f>
        <v>0</v>
      </c>
      <c r="L105" s="114"/>
    </row>
    <row r="106" spans="2:47" s="9" customFormat="1" ht="19.95" customHeight="1">
      <c r="B106" s="114"/>
      <c r="D106" s="115" t="s">
        <v>1354</v>
      </c>
      <c r="E106" s="116"/>
      <c r="F106" s="116"/>
      <c r="G106" s="116"/>
      <c r="H106" s="116"/>
      <c r="I106" s="116"/>
      <c r="J106" s="117">
        <f>J166</f>
        <v>0</v>
      </c>
      <c r="L106" s="114"/>
    </row>
    <row r="107" spans="2:47" s="9" customFormat="1" ht="19.95" customHeight="1">
      <c r="B107" s="114"/>
      <c r="D107" s="115" t="s">
        <v>128</v>
      </c>
      <c r="E107" s="116"/>
      <c r="F107" s="116"/>
      <c r="G107" s="116"/>
      <c r="H107" s="116"/>
      <c r="I107" s="116"/>
      <c r="J107" s="117">
        <f>J174</f>
        <v>0</v>
      </c>
      <c r="L107" s="114"/>
    </row>
    <row r="108" spans="2:47" s="1" customFormat="1" ht="21.75" customHeight="1">
      <c r="B108" s="28"/>
      <c r="L108" s="28"/>
    </row>
    <row r="109" spans="2:47" s="1" customFormat="1" ht="6.9" customHeight="1">
      <c r="B109" s="43"/>
      <c r="C109" s="44"/>
      <c r="D109" s="44"/>
      <c r="E109" s="44"/>
      <c r="F109" s="44"/>
      <c r="G109" s="44"/>
      <c r="H109" s="44"/>
      <c r="I109" s="44"/>
      <c r="J109" s="44"/>
      <c r="K109" s="44"/>
      <c r="L109" s="28"/>
    </row>
    <row r="113" spans="2:20" s="1" customFormat="1" ht="6.9" customHeight="1">
      <c r="B113" s="45"/>
      <c r="C113" s="46"/>
      <c r="D113" s="46"/>
      <c r="E113" s="46"/>
      <c r="F113" s="46"/>
      <c r="G113" s="46"/>
      <c r="H113" s="46"/>
      <c r="I113" s="46"/>
      <c r="J113" s="46"/>
      <c r="K113" s="46"/>
      <c r="L113" s="28"/>
    </row>
    <row r="114" spans="2:20" s="1" customFormat="1" ht="24.9" customHeight="1">
      <c r="B114" s="28"/>
      <c r="C114" s="17" t="s">
        <v>134</v>
      </c>
      <c r="L114" s="28"/>
    </row>
    <row r="115" spans="2:20" s="1" customFormat="1" ht="6.9" customHeight="1">
      <c r="B115" s="28"/>
      <c r="L115" s="28"/>
    </row>
    <row r="116" spans="2:20" s="1" customFormat="1" ht="12" customHeight="1">
      <c r="B116" s="28"/>
      <c r="C116" s="23" t="s">
        <v>15</v>
      </c>
      <c r="L116" s="28"/>
    </row>
    <row r="117" spans="2:20" s="1" customFormat="1" ht="26.25" customHeight="1">
      <c r="B117" s="28"/>
      <c r="E117" s="179" t="str">
        <f>E7</f>
        <v xml:space="preserve"> Rekonštrukcia budovy školy a telocvične - SOŠ dopravy a služieb, NZ</v>
      </c>
      <c r="F117" s="180"/>
      <c r="G117" s="180"/>
      <c r="H117" s="180"/>
      <c r="L117" s="28"/>
    </row>
    <row r="118" spans="2:20" ht="12" customHeight="1">
      <c r="B118" s="16"/>
      <c r="C118" s="23" t="s">
        <v>104</v>
      </c>
      <c r="L118" s="16"/>
    </row>
    <row r="119" spans="2:20" s="1" customFormat="1" ht="16.5" customHeight="1">
      <c r="B119" s="28"/>
      <c r="E119" s="179" t="s">
        <v>1351</v>
      </c>
      <c r="F119" s="176"/>
      <c r="G119" s="176"/>
      <c r="H119" s="176"/>
      <c r="L119" s="28"/>
    </row>
    <row r="120" spans="2:20" s="1" customFormat="1" ht="12" customHeight="1">
      <c r="B120" s="28"/>
      <c r="C120" s="23" t="s">
        <v>1352</v>
      </c>
      <c r="L120" s="28"/>
    </row>
    <row r="121" spans="2:20" s="1" customFormat="1" ht="30" customHeight="1">
      <c r="B121" s="28"/>
      <c r="E121" s="175" t="str">
        <f>E11</f>
        <v>SO 04.1 - SO 04.1  Debarierizácia vstupu do SO 01 - interiér</v>
      </c>
      <c r="F121" s="176"/>
      <c r="G121" s="176"/>
      <c r="H121" s="176"/>
      <c r="L121" s="28"/>
    </row>
    <row r="122" spans="2:20" s="1" customFormat="1" ht="6.9" customHeight="1">
      <c r="B122" s="28"/>
      <c r="L122" s="28"/>
    </row>
    <row r="123" spans="2:20" s="1" customFormat="1" ht="12" customHeight="1">
      <c r="B123" s="28"/>
      <c r="C123" s="23" t="s">
        <v>19</v>
      </c>
      <c r="F123" s="21" t="str">
        <f>F14</f>
        <v>Nitra</v>
      </c>
      <c r="I123" s="23" t="s">
        <v>21</v>
      </c>
      <c r="J123" s="51" t="str">
        <f>IF(J14="","",J14)</f>
        <v/>
      </c>
      <c r="L123" s="28"/>
    </row>
    <row r="124" spans="2:20" s="1" customFormat="1" ht="6.9" customHeight="1">
      <c r="B124" s="28"/>
      <c r="L124" s="28"/>
    </row>
    <row r="125" spans="2:20" s="1" customFormat="1" ht="25.65" customHeight="1">
      <c r="B125" s="28"/>
      <c r="C125" s="23" t="s">
        <v>22</v>
      </c>
      <c r="F125" s="21" t="str">
        <f>E17</f>
        <v>Nitriansky samosprávny kraj</v>
      </c>
      <c r="I125" s="23" t="s">
        <v>28</v>
      </c>
      <c r="J125" s="26" t="str">
        <f>E23</f>
        <v>Ing.arch. Roland Hoferica</v>
      </c>
      <c r="L125" s="28"/>
    </row>
    <row r="126" spans="2:20" s="1" customFormat="1" ht="15.15" customHeight="1">
      <c r="B126" s="28"/>
      <c r="C126" s="23" t="s">
        <v>26</v>
      </c>
      <c r="F126" s="21" t="str">
        <f>IF(E20="","",E20)</f>
        <v>Vyplň údaj</v>
      </c>
      <c r="I126" s="23" t="s">
        <v>31</v>
      </c>
      <c r="J126" s="26">
        <f>E26</f>
        <v>0</v>
      </c>
      <c r="L126" s="28"/>
    </row>
    <row r="127" spans="2:20" s="1" customFormat="1" ht="10.35" customHeight="1">
      <c r="B127" s="28"/>
      <c r="L127" s="28"/>
    </row>
    <row r="128" spans="2:20" s="10" customFormat="1" ht="29.25" customHeight="1">
      <c r="B128" s="118"/>
      <c r="C128" s="119" t="s">
        <v>135</v>
      </c>
      <c r="D128" s="120" t="s">
        <v>58</v>
      </c>
      <c r="E128" s="120" t="s">
        <v>54</v>
      </c>
      <c r="F128" s="120" t="s">
        <v>55</v>
      </c>
      <c r="G128" s="120" t="s">
        <v>136</v>
      </c>
      <c r="H128" s="120" t="s">
        <v>137</v>
      </c>
      <c r="I128" s="120" t="s">
        <v>138</v>
      </c>
      <c r="J128" s="121" t="s">
        <v>108</v>
      </c>
      <c r="K128" s="122" t="s">
        <v>139</v>
      </c>
      <c r="L128" s="118"/>
      <c r="M128" s="58" t="s">
        <v>1</v>
      </c>
      <c r="N128" s="59" t="s">
        <v>37</v>
      </c>
      <c r="O128" s="59" t="s">
        <v>140</v>
      </c>
      <c r="P128" s="59" t="s">
        <v>141</v>
      </c>
      <c r="Q128" s="59" t="s">
        <v>142</v>
      </c>
      <c r="R128" s="59" t="s">
        <v>143</v>
      </c>
      <c r="S128" s="59" t="s">
        <v>144</v>
      </c>
      <c r="T128" s="60" t="s">
        <v>145</v>
      </c>
    </row>
    <row r="129" spans="2:65" s="1" customFormat="1" ht="22.8" customHeight="1">
      <c r="B129" s="28"/>
      <c r="C129" s="63" t="s">
        <v>109</v>
      </c>
      <c r="J129" s="123">
        <f>BK129</f>
        <v>0</v>
      </c>
      <c r="L129" s="28"/>
      <c r="M129" s="61"/>
      <c r="N129" s="52"/>
      <c r="O129" s="52"/>
      <c r="P129" s="124">
        <f>P130+P155</f>
        <v>0</v>
      </c>
      <c r="Q129" s="52"/>
      <c r="R129" s="124">
        <f>R130+R155</f>
        <v>0</v>
      </c>
      <c r="S129" s="52"/>
      <c r="T129" s="125">
        <f>T130+T155</f>
        <v>0</v>
      </c>
      <c r="AT129" s="13" t="s">
        <v>72</v>
      </c>
      <c r="AU129" s="13" t="s">
        <v>110</v>
      </c>
      <c r="BK129" s="126">
        <f>BK130+BK155</f>
        <v>0</v>
      </c>
    </row>
    <row r="130" spans="2:65" s="11" customFormat="1" ht="25.95" customHeight="1">
      <c r="B130" s="127"/>
      <c r="D130" s="128" t="s">
        <v>72</v>
      </c>
      <c r="E130" s="129" t="s">
        <v>146</v>
      </c>
      <c r="F130" s="129" t="s">
        <v>147</v>
      </c>
      <c r="I130" s="130"/>
      <c r="J130" s="131">
        <f>BK130</f>
        <v>0</v>
      </c>
      <c r="L130" s="127"/>
      <c r="M130" s="132"/>
      <c r="P130" s="133">
        <f>P131+P140+P153</f>
        <v>0</v>
      </c>
      <c r="R130" s="133">
        <f>R131+R140+R153</f>
        <v>0</v>
      </c>
      <c r="T130" s="134">
        <f>T131+T140+T153</f>
        <v>0</v>
      </c>
      <c r="AR130" s="128" t="s">
        <v>81</v>
      </c>
      <c r="AT130" s="135" t="s">
        <v>72</v>
      </c>
      <c r="AU130" s="135" t="s">
        <v>73</v>
      </c>
      <c r="AY130" s="128" t="s">
        <v>148</v>
      </c>
      <c r="BK130" s="136">
        <f>BK131+BK140+BK153</f>
        <v>0</v>
      </c>
    </row>
    <row r="131" spans="2:65" s="11" customFormat="1" ht="22.8" customHeight="1">
      <c r="B131" s="127"/>
      <c r="D131" s="128" t="s">
        <v>72</v>
      </c>
      <c r="E131" s="137" t="s">
        <v>160</v>
      </c>
      <c r="F131" s="137" t="s">
        <v>216</v>
      </c>
      <c r="I131" s="130"/>
      <c r="J131" s="138">
        <f>BK131</f>
        <v>0</v>
      </c>
      <c r="L131" s="127"/>
      <c r="M131" s="132"/>
      <c r="P131" s="133">
        <f>SUM(P132:P139)</f>
        <v>0</v>
      </c>
      <c r="R131" s="133">
        <f>SUM(R132:R139)</f>
        <v>0</v>
      </c>
      <c r="T131" s="134">
        <f>SUM(T132:T139)</f>
        <v>0</v>
      </c>
      <c r="AR131" s="128" t="s">
        <v>81</v>
      </c>
      <c r="AT131" s="135" t="s">
        <v>72</v>
      </c>
      <c r="AU131" s="135" t="s">
        <v>81</v>
      </c>
      <c r="AY131" s="128" t="s">
        <v>148</v>
      </c>
      <c r="BK131" s="136">
        <f>SUM(BK132:BK139)</f>
        <v>0</v>
      </c>
    </row>
    <row r="132" spans="2:65" s="1" customFormat="1" ht="24.15" customHeight="1">
      <c r="B132" s="139"/>
      <c r="C132" s="140" t="s">
        <v>81</v>
      </c>
      <c r="D132" s="140" t="s">
        <v>150</v>
      </c>
      <c r="E132" s="141" t="s">
        <v>1355</v>
      </c>
      <c r="F132" s="142" t="s">
        <v>1356</v>
      </c>
      <c r="G132" s="143" t="s">
        <v>226</v>
      </c>
      <c r="H132" s="144">
        <v>4</v>
      </c>
      <c r="I132" s="145"/>
      <c r="J132" s="146">
        <f t="shared" ref="J132:J139" si="0">ROUND(I132*H132,2)</f>
        <v>0</v>
      </c>
      <c r="K132" s="147"/>
      <c r="L132" s="28"/>
      <c r="M132" s="148" t="s">
        <v>1</v>
      </c>
      <c r="N132" s="149" t="s">
        <v>39</v>
      </c>
      <c r="P132" s="150">
        <f t="shared" ref="P132:P139" si="1">O132*H132</f>
        <v>0</v>
      </c>
      <c r="Q132" s="150">
        <v>0</v>
      </c>
      <c r="R132" s="150">
        <f t="shared" ref="R132:R139" si="2">Q132*H132</f>
        <v>0</v>
      </c>
      <c r="S132" s="150">
        <v>0</v>
      </c>
      <c r="T132" s="151">
        <f t="shared" ref="T132:T139" si="3">S132*H132</f>
        <v>0</v>
      </c>
      <c r="AR132" s="152" t="s">
        <v>154</v>
      </c>
      <c r="AT132" s="152" t="s">
        <v>150</v>
      </c>
      <c r="AU132" s="152" t="s">
        <v>95</v>
      </c>
      <c r="AY132" s="13" t="s">
        <v>148</v>
      </c>
      <c r="BE132" s="153">
        <f t="shared" ref="BE132:BE139" si="4">IF(N132="základná",J132,0)</f>
        <v>0</v>
      </c>
      <c r="BF132" s="153">
        <f t="shared" ref="BF132:BF139" si="5">IF(N132="znížená",J132,0)</f>
        <v>0</v>
      </c>
      <c r="BG132" s="153">
        <f t="shared" ref="BG132:BG139" si="6">IF(N132="zákl. prenesená",J132,0)</f>
        <v>0</v>
      </c>
      <c r="BH132" s="153">
        <f t="shared" ref="BH132:BH139" si="7">IF(N132="zníž. prenesená",J132,0)</f>
        <v>0</v>
      </c>
      <c r="BI132" s="153">
        <f t="shared" ref="BI132:BI139" si="8">IF(N132="nulová",J132,0)</f>
        <v>0</v>
      </c>
      <c r="BJ132" s="13" t="s">
        <v>95</v>
      </c>
      <c r="BK132" s="153">
        <f t="shared" ref="BK132:BK139" si="9">ROUND(I132*H132,2)</f>
        <v>0</v>
      </c>
      <c r="BL132" s="13" t="s">
        <v>154</v>
      </c>
      <c r="BM132" s="152" t="s">
        <v>95</v>
      </c>
    </row>
    <row r="133" spans="2:65" s="1" customFormat="1" ht="24.15" customHeight="1">
      <c r="B133" s="139"/>
      <c r="C133" s="140" t="s">
        <v>95</v>
      </c>
      <c r="D133" s="140" t="s">
        <v>150</v>
      </c>
      <c r="E133" s="141" t="s">
        <v>1357</v>
      </c>
      <c r="F133" s="142" t="s">
        <v>1358</v>
      </c>
      <c r="G133" s="143" t="s">
        <v>167</v>
      </c>
      <c r="H133" s="144">
        <v>0.67700000000000005</v>
      </c>
      <c r="I133" s="145"/>
      <c r="J133" s="146">
        <f t="shared" si="0"/>
        <v>0</v>
      </c>
      <c r="K133" s="147"/>
      <c r="L133" s="28"/>
      <c r="M133" s="148" t="s">
        <v>1</v>
      </c>
      <c r="N133" s="149" t="s">
        <v>39</v>
      </c>
      <c r="P133" s="150">
        <f t="shared" si="1"/>
        <v>0</v>
      </c>
      <c r="Q133" s="150">
        <v>0</v>
      </c>
      <c r="R133" s="150">
        <f t="shared" si="2"/>
        <v>0</v>
      </c>
      <c r="S133" s="150">
        <v>0</v>
      </c>
      <c r="T133" s="151">
        <f t="shared" si="3"/>
        <v>0</v>
      </c>
      <c r="AR133" s="152" t="s">
        <v>154</v>
      </c>
      <c r="AT133" s="152" t="s">
        <v>150</v>
      </c>
      <c r="AU133" s="152" t="s">
        <v>95</v>
      </c>
      <c r="AY133" s="13" t="s">
        <v>148</v>
      </c>
      <c r="BE133" s="153">
        <f t="shared" si="4"/>
        <v>0</v>
      </c>
      <c r="BF133" s="153">
        <f t="shared" si="5"/>
        <v>0</v>
      </c>
      <c r="BG133" s="153">
        <f t="shared" si="6"/>
        <v>0</v>
      </c>
      <c r="BH133" s="153">
        <f t="shared" si="7"/>
        <v>0</v>
      </c>
      <c r="BI133" s="153">
        <f t="shared" si="8"/>
        <v>0</v>
      </c>
      <c r="BJ133" s="13" t="s">
        <v>95</v>
      </c>
      <c r="BK133" s="153">
        <f t="shared" si="9"/>
        <v>0</v>
      </c>
      <c r="BL133" s="13" t="s">
        <v>154</v>
      </c>
      <c r="BM133" s="152" t="s">
        <v>154</v>
      </c>
    </row>
    <row r="134" spans="2:65" s="1" customFormat="1" ht="24.15" customHeight="1">
      <c r="B134" s="139"/>
      <c r="C134" s="140" t="s">
        <v>157</v>
      </c>
      <c r="D134" s="140" t="s">
        <v>150</v>
      </c>
      <c r="E134" s="141" t="s">
        <v>1359</v>
      </c>
      <c r="F134" s="142" t="s">
        <v>1360</v>
      </c>
      <c r="G134" s="143" t="s">
        <v>167</v>
      </c>
      <c r="H134" s="144">
        <v>0.95499999999999996</v>
      </c>
      <c r="I134" s="145"/>
      <c r="J134" s="146">
        <f t="shared" si="0"/>
        <v>0</v>
      </c>
      <c r="K134" s="147"/>
      <c r="L134" s="28"/>
      <c r="M134" s="148" t="s">
        <v>1</v>
      </c>
      <c r="N134" s="149" t="s">
        <v>39</v>
      </c>
      <c r="P134" s="150">
        <f t="shared" si="1"/>
        <v>0</v>
      </c>
      <c r="Q134" s="150">
        <v>0</v>
      </c>
      <c r="R134" s="150">
        <f t="shared" si="2"/>
        <v>0</v>
      </c>
      <c r="S134" s="150">
        <v>0</v>
      </c>
      <c r="T134" s="151">
        <f t="shared" si="3"/>
        <v>0</v>
      </c>
      <c r="AR134" s="152" t="s">
        <v>154</v>
      </c>
      <c r="AT134" s="152" t="s">
        <v>150</v>
      </c>
      <c r="AU134" s="152" t="s">
        <v>95</v>
      </c>
      <c r="AY134" s="13" t="s">
        <v>148</v>
      </c>
      <c r="BE134" s="153">
        <f t="shared" si="4"/>
        <v>0</v>
      </c>
      <c r="BF134" s="153">
        <f t="shared" si="5"/>
        <v>0</v>
      </c>
      <c r="BG134" s="153">
        <f t="shared" si="6"/>
        <v>0</v>
      </c>
      <c r="BH134" s="153">
        <f t="shared" si="7"/>
        <v>0</v>
      </c>
      <c r="BI134" s="153">
        <f t="shared" si="8"/>
        <v>0</v>
      </c>
      <c r="BJ134" s="13" t="s">
        <v>95</v>
      </c>
      <c r="BK134" s="153">
        <f t="shared" si="9"/>
        <v>0</v>
      </c>
      <c r="BL134" s="13" t="s">
        <v>154</v>
      </c>
      <c r="BM134" s="152" t="s">
        <v>160</v>
      </c>
    </row>
    <row r="135" spans="2:65" s="1" customFormat="1" ht="24.15" customHeight="1">
      <c r="B135" s="139"/>
      <c r="C135" s="140" t="s">
        <v>154</v>
      </c>
      <c r="D135" s="140" t="s">
        <v>150</v>
      </c>
      <c r="E135" s="141" t="s">
        <v>1361</v>
      </c>
      <c r="F135" s="142" t="s">
        <v>1362</v>
      </c>
      <c r="G135" s="143" t="s">
        <v>167</v>
      </c>
      <c r="H135" s="144">
        <v>0.95499999999999996</v>
      </c>
      <c r="I135" s="145"/>
      <c r="J135" s="146">
        <f t="shared" si="0"/>
        <v>0</v>
      </c>
      <c r="K135" s="147"/>
      <c r="L135" s="28"/>
      <c r="M135" s="148" t="s">
        <v>1</v>
      </c>
      <c r="N135" s="149" t="s">
        <v>39</v>
      </c>
      <c r="P135" s="150">
        <f t="shared" si="1"/>
        <v>0</v>
      </c>
      <c r="Q135" s="150">
        <v>0</v>
      </c>
      <c r="R135" s="150">
        <f t="shared" si="2"/>
        <v>0</v>
      </c>
      <c r="S135" s="150">
        <v>0</v>
      </c>
      <c r="T135" s="151">
        <f t="shared" si="3"/>
        <v>0</v>
      </c>
      <c r="AR135" s="152" t="s">
        <v>154</v>
      </c>
      <c r="AT135" s="152" t="s">
        <v>150</v>
      </c>
      <c r="AU135" s="152" t="s">
        <v>95</v>
      </c>
      <c r="AY135" s="13" t="s">
        <v>148</v>
      </c>
      <c r="BE135" s="153">
        <f t="shared" si="4"/>
        <v>0</v>
      </c>
      <c r="BF135" s="153">
        <f t="shared" si="5"/>
        <v>0</v>
      </c>
      <c r="BG135" s="153">
        <f t="shared" si="6"/>
        <v>0</v>
      </c>
      <c r="BH135" s="153">
        <f t="shared" si="7"/>
        <v>0</v>
      </c>
      <c r="BI135" s="153">
        <f t="shared" si="8"/>
        <v>0</v>
      </c>
      <c r="BJ135" s="13" t="s">
        <v>95</v>
      </c>
      <c r="BK135" s="153">
        <f t="shared" si="9"/>
        <v>0</v>
      </c>
      <c r="BL135" s="13" t="s">
        <v>154</v>
      </c>
      <c r="BM135" s="152" t="s">
        <v>163</v>
      </c>
    </row>
    <row r="136" spans="2:65" s="1" customFormat="1" ht="37.799999999999997" customHeight="1">
      <c r="B136" s="139"/>
      <c r="C136" s="140" t="s">
        <v>164</v>
      </c>
      <c r="D136" s="140" t="s">
        <v>150</v>
      </c>
      <c r="E136" s="141" t="s">
        <v>1363</v>
      </c>
      <c r="F136" s="142" t="s">
        <v>1364</v>
      </c>
      <c r="G136" s="143" t="s">
        <v>153</v>
      </c>
      <c r="H136" s="144">
        <v>7</v>
      </c>
      <c r="I136" s="145"/>
      <c r="J136" s="146">
        <f t="shared" si="0"/>
        <v>0</v>
      </c>
      <c r="K136" s="147"/>
      <c r="L136" s="28"/>
      <c r="M136" s="148" t="s">
        <v>1</v>
      </c>
      <c r="N136" s="149" t="s">
        <v>39</v>
      </c>
      <c r="P136" s="150">
        <f t="shared" si="1"/>
        <v>0</v>
      </c>
      <c r="Q136" s="150">
        <v>0</v>
      </c>
      <c r="R136" s="150">
        <f t="shared" si="2"/>
        <v>0</v>
      </c>
      <c r="S136" s="150">
        <v>0</v>
      </c>
      <c r="T136" s="151">
        <f t="shared" si="3"/>
        <v>0</v>
      </c>
      <c r="AR136" s="152" t="s">
        <v>154</v>
      </c>
      <c r="AT136" s="152" t="s">
        <v>150</v>
      </c>
      <c r="AU136" s="152" t="s">
        <v>95</v>
      </c>
      <c r="AY136" s="13" t="s">
        <v>148</v>
      </c>
      <c r="BE136" s="153">
        <f t="shared" si="4"/>
        <v>0</v>
      </c>
      <c r="BF136" s="153">
        <f t="shared" si="5"/>
        <v>0</v>
      </c>
      <c r="BG136" s="153">
        <f t="shared" si="6"/>
        <v>0</v>
      </c>
      <c r="BH136" s="153">
        <f t="shared" si="7"/>
        <v>0</v>
      </c>
      <c r="BI136" s="153">
        <f t="shared" si="8"/>
        <v>0</v>
      </c>
      <c r="BJ136" s="13" t="s">
        <v>95</v>
      </c>
      <c r="BK136" s="153">
        <f t="shared" si="9"/>
        <v>0</v>
      </c>
      <c r="BL136" s="13" t="s">
        <v>154</v>
      </c>
      <c r="BM136" s="152" t="s">
        <v>168</v>
      </c>
    </row>
    <row r="137" spans="2:65" s="1" customFormat="1" ht="24.15" customHeight="1">
      <c r="B137" s="139"/>
      <c r="C137" s="140" t="s">
        <v>160</v>
      </c>
      <c r="D137" s="140" t="s">
        <v>150</v>
      </c>
      <c r="E137" s="141" t="s">
        <v>1365</v>
      </c>
      <c r="F137" s="142" t="s">
        <v>1366</v>
      </c>
      <c r="G137" s="143" t="s">
        <v>153</v>
      </c>
      <c r="H137" s="144">
        <v>6.4749999999999996</v>
      </c>
      <c r="I137" s="145"/>
      <c r="J137" s="146">
        <f t="shared" si="0"/>
        <v>0</v>
      </c>
      <c r="K137" s="147"/>
      <c r="L137" s="28"/>
      <c r="M137" s="148" t="s">
        <v>1</v>
      </c>
      <c r="N137" s="149" t="s">
        <v>39</v>
      </c>
      <c r="P137" s="150">
        <f t="shared" si="1"/>
        <v>0</v>
      </c>
      <c r="Q137" s="150">
        <v>0</v>
      </c>
      <c r="R137" s="150">
        <f t="shared" si="2"/>
        <v>0</v>
      </c>
      <c r="S137" s="150">
        <v>0</v>
      </c>
      <c r="T137" s="151">
        <f t="shared" si="3"/>
        <v>0</v>
      </c>
      <c r="AR137" s="152" t="s">
        <v>154</v>
      </c>
      <c r="AT137" s="152" t="s">
        <v>150</v>
      </c>
      <c r="AU137" s="152" t="s">
        <v>95</v>
      </c>
      <c r="AY137" s="13" t="s">
        <v>148</v>
      </c>
      <c r="BE137" s="153">
        <f t="shared" si="4"/>
        <v>0</v>
      </c>
      <c r="BF137" s="153">
        <f t="shared" si="5"/>
        <v>0</v>
      </c>
      <c r="BG137" s="153">
        <f t="shared" si="6"/>
        <v>0</v>
      </c>
      <c r="BH137" s="153">
        <f t="shared" si="7"/>
        <v>0</v>
      </c>
      <c r="BI137" s="153">
        <f t="shared" si="8"/>
        <v>0</v>
      </c>
      <c r="BJ137" s="13" t="s">
        <v>95</v>
      </c>
      <c r="BK137" s="153">
        <f t="shared" si="9"/>
        <v>0</v>
      </c>
      <c r="BL137" s="13" t="s">
        <v>154</v>
      </c>
      <c r="BM137" s="152" t="s">
        <v>171</v>
      </c>
    </row>
    <row r="138" spans="2:65" s="1" customFormat="1" ht="16.5" customHeight="1">
      <c r="B138" s="139"/>
      <c r="C138" s="154" t="s">
        <v>172</v>
      </c>
      <c r="D138" s="154" t="s">
        <v>191</v>
      </c>
      <c r="E138" s="155" t="s">
        <v>1367</v>
      </c>
      <c r="F138" s="156" t="s">
        <v>1368</v>
      </c>
      <c r="G138" s="157" t="s">
        <v>167</v>
      </c>
      <c r="H138" s="158">
        <v>0.01</v>
      </c>
      <c r="I138" s="159"/>
      <c r="J138" s="160">
        <f t="shared" si="0"/>
        <v>0</v>
      </c>
      <c r="K138" s="161"/>
      <c r="L138" s="162"/>
      <c r="M138" s="163" t="s">
        <v>1</v>
      </c>
      <c r="N138" s="164" t="s">
        <v>39</v>
      </c>
      <c r="P138" s="150">
        <f t="shared" si="1"/>
        <v>0</v>
      </c>
      <c r="Q138" s="150">
        <v>0</v>
      </c>
      <c r="R138" s="150">
        <f t="shared" si="2"/>
        <v>0</v>
      </c>
      <c r="S138" s="150">
        <v>0</v>
      </c>
      <c r="T138" s="151">
        <f t="shared" si="3"/>
        <v>0</v>
      </c>
      <c r="AR138" s="152" t="s">
        <v>163</v>
      </c>
      <c r="AT138" s="152" t="s">
        <v>191</v>
      </c>
      <c r="AU138" s="152" t="s">
        <v>95</v>
      </c>
      <c r="AY138" s="13" t="s">
        <v>148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95</v>
      </c>
      <c r="BK138" s="153">
        <f t="shared" si="9"/>
        <v>0</v>
      </c>
      <c r="BL138" s="13" t="s">
        <v>154</v>
      </c>
      <c r="BM138" s="152" t="s">
        <v>175</v>
      </c>
    </row>
    <row r="139" spans="2:65" s="1" customFormat="1" ht="24.15" customHeight="1">
      <c r="B139" s="139"/>
      <c r="C139" s="154" t="s">
        <v>163</v>
      </c>
      <c r="D139" s="154" t="s">
        <v>191</v>
      </c>
      <c r="E139" s="155" t="s">
        <v>1369</v>
      </c>
      <c r="F139" s="156" t="s">
        <v>1370</v>
      </c>
      <c r="G139" s="157" t="s">
        <v>434</v>
      </c>
      <c r="H139" s="158">
        <v>1.3340000000000001</v>
      </c>
      <c r="I139" s="159"/>
      <c r="J139" s="160">
        <f t="shared" si="0"/>
        <v>0</v>
      </c>
      <c r="K139" s="161"/>
      <c r="L139" s="162"/>
      <c r="M139" s="163" t="s">
        <v>1</v>
      </c>
      <c r="N139" s="164" t="s">
        <v>39</v>
      </c>
      <c r="P139" s="150">
        <f t="shared" si="1"/>
        <v>0</v>
      </c>
      <c r="Q139" s="150">
        <v>0</v>
      </c>
      <c r="R139" s="150">
        <f t="shared" si="2"/>
        <v>0</v>
      </c>
      <c r="S139" s="150">
        <v>0</v>
      </c>
      <c r="T139" s="151">
        <f t="shared" si="3"/>
        <v>0</v>
      </c>
      <c r="AR139" s="152" t="s">
        <v>163</v>
      </c>
      <c r="AT139" s="152" t="s">
        <v>191</v>
      </c>
      <c r="AU139" s="152" t="s">
        <v>95</v>
      </c>
      <c r="AY139" s="13" t="s">
        <v>148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95</v>
      </c>
      <c r="BK139" s="153">
        <f t="shared" si="9"/>
        <v>0</v>
      </c>
      <c r="BL139" s="13" t="s">
        <v>154</v>
      </c>
      <c r="BM139" s="152" t="s">
        <v>178</v>
      </c>
    </row>
    <row r="140" spans="2:65" s="11" customFormat="1" ht="22.8" customHeight="1">
      <c r="B140" s="127"/>
      <c r="D140" s="128" t="s">
        <v>72</v>
      </c>
      <c r="E140" s="137" t="s">
        <v>179</v>
      </c>
      <c r="F140" s="137" t="s">
        <v>294</v>
      </c>
      <c r="I140" s="130"/>
      <c r="J140" s="138">
        <f>BK140</f>
        <v>0</v>
      </c>
      <c r="L140" s="127"/>
      <c r="M140" s="132"/>
      <c r="P140" s="133">
        <f>SUM(P141:P152)</f>
        <v>0</v>
      </c>
      <c r="R140" s="133">
        <f>SUM(R141:R152)</f>
        <v>0</v>
      </c>
      <c r="T140" s="134">
        <f>SUM(T141:T152)</f>
        <v>0</v>
      </c>
      <c r="AR140" s="128" t="s">
        <v>81</v>
      </c>
      <c r="AT140" s="135" t="s">
        <v>72</v>
      </c>
      <c r="AU140" s="135" t="s">
        <v>81</v>
      </c>
      <c r="AY140" s="128" t="s">
        <v>148</v>
      </c>
      <c r="BK140" s="136">
        <f>SUM(BK141:BK152)</f>
        <v>0</v>
      </c>
    </row>
    <row r="141" spans="2:65" s="1" customFormat="1" ht="37.799999999999997" customHeight="1">
      <c r="B141" s="139"/>
      <c r="C141" s="140" t="s">
        <v>179</v>
      </c>
      <c r="D141" s="140" t="s">
        <v>150</v>
      </c>
      <c r="E141" s="141" t="s">
        <v>1371</v>
      </c>
      <c r="F141" s="142" t="s">
        <v>1372</v>
      </c>
      <c r="G141" s="143" t="s">
        <v>167</v>
      </c>
      <c r="H141" s="144">
        <v>6.4749999999999996</v>
      </c>
      <c r="I141" s="145"/>
      <c r="J141" s="146">
        <f t="shared" ref="J141:J152" si="10">ROUND(I141*H141,2)</f>
        <v>0</v>
      </c>
      <c r="K141" s="147"/>
      <c r="L141" s="28"/>
      <c r="M141" s="148" t="s">
        <v>1</v>
      </c>
      <c r="N141" s="149" t="s">
        <v>39</v>
      </c>
      <c r="P141" s="150">
        <f t="shared" ref="P141:P152" si="11">O141*H141</f>
        <v>0</v>
      </c>
      <c r="Q141" s="150">
        <v>0</v>
      </c>
      <c r="R141" s="150">
        <f t="shared" ref="R141:R152" si="12">Q141*H141</f>
        <v>0</v>
      </c>
      <c r="S141" s="150">
        <v>0</v>
      </c>
      <c r="T141" s="151">
        <f t="shared" ref="T141:T152" si="13">S141*H141</f>
        <v>0</v>
      </c>
      <c r="AR141" s="152" t="s">
        <v>154</v>
      </c>
      <c r="AT141" s="152" t="s">
        <v>150</v>
      </c>
      <c r="AU141" s="152" t="s">
        <v>95</v>
      </c>
      <c r="AY141" s="13" t="s">
        <v>148</v>
      </c>
      <c r="BE141" s="153">
        <f t="shared" ref="BE141:BE152" si="14">IF(N141="základná",J141,0)</f>
        <v>0</v>
      </c>
      <c r="BF141" s="153">
        <f t="shared" ref="BF141:BF152" si="15">IF(N141="znížená",J141,0)</f>
        <v>0</v>
      </c>
      <c r="BG141" s="153">
        <f t="shared" ref="BG141:BG152" si="16">IF(N141="zákl. prenesená",J141,0)</f>
        <v>0</v>
      </c>
      <c r="BH141" s="153">
        <f t="shared" ref="BH141:BH152" si="17">IF(N141="zníž. prenesená",J141,0)</f>
        <v>0</v>
      </c>
      <c r="BI141" s="153">
        <f t="shared" ref="BI141:BI152" si="18">IF(N141="nulová",J141,0)</f>
        <v>0</v>
      </c>
      <c r="BJ141" s="13" t="s">
        <v>95</v>
      </c>
      <c r="BK141" s="153">
        <f t="shared" ref="BK141:BK152" si="19">ROUND(I141*H141,2)</f>
        <v>0</v>
      </c>
      <c r="BL141" s="13" t="s">
        <v>154</v>
      </c>
      <c r="BM141" s="152" t="s">
        <v>182</v>
      </c>
    </row>
    <row r="142" spans="2:65" s="1" customFormat="1" ht="33" customHeight="1">
      <c r="B142" s="139"/>
      <c r="C142" s="140" t="s">
        <v>168</v>
      </c>
      <c r="D142" s="140" t="s">
        <v>150</v>
      </c>
      <c r="E142" s="141" t="s">
        <v>932</v>
      </c>
      <c r="F142" s="142" t="s">
        <v>933</v>
      </c>
      <c r="G142" s="143" t="s">
        <v>153</v>
      </c>
      <c r="H142" s="144">
        <v>6.4749999999999996</v>
      </c>
      <c r="I142" s="145"/>
      <c r="J142" s="146">
        <f t="shared" si="10"/>
        <v>0</v>
      </c>
      <c r="K142" s="147"/>
      <c r="L142" s="28"/>
      <c r="M142" s="148" t="s">
        <v>1</v>
      </c>
      <c r="N142" s="149" t="s">
        <v>39</v>
      </c>
      <c r="P142" s="150">
        <f t="shared" si="11"/>
        <v>0</v>
      </c>
      <c r="Q142" s="150">
        <v>0</v>
      </c>
      <c r="R142" s="150">
        <f t="shared" si="12"/>
        <v>0</v>
      </c>
      <c r="S142" s="150">
        <v>0</v>
      </c>
      <c r="T142" s="151">
        <f t="shared" si="13"/>
        <v>0</v>
      </c>
      <c r="AR142" s="152" t="s">
        <v>154</v>
      </c>
      <c r="AT142" s="152" t="s">
        <v>150</v>
      </c>
      <c r="AU142" s="152" t="s">
        <v>95</v>
      </c>
      <c r="AY142" s="13" t="s">
        <v>148</v>
      </c>
      <c r="BE142" s="153">
        <f t="shared" si="14"/>
        <v>0</v>
      </c>
      <c r="BF142" s="153">
        <f t="shared" si="15"/>
        <v>0</v>
      </c>
      <c r="BG142" s="153">
        <f t="shared" si="16"/>
        <v>0</v>
      </c>
      <c r="BH142" s="153">
        <f t="shared" si="17"/>
        <v>0</v>
      </c>
      <c r="BI142" s="153">
        <f t="shared" si="18"/>
        <v>0</v>
      </c>
      <c r="BJ142" s="13" t="s">
        <v>95</v>
      </c>
      <c r="BK142" s="153">
        <f t="shared" si="19"/>
        <v>0</v>
      </c>
      <c r="BL142" s="13" t="s">
        <v>154</v>
      </c>
      <c r="BM142" s="152" t="s">
        <v>186</v>
      </c>
    </row>
    <row r="143" spans="2:65" s="1" customFormat="1" ht="24.15" customHeight="1">
      <c r="B143" s="139"/>
      <c r="C143" s="140" t="s">
        <v>187</v>
      </c>
      <c r="D143" s="140" t="s">
        <v>150</v>
      </c>
      <c r="E143" s="141" t="s">
        <v>1373</v>
      </c>
      <c r="F143" s="142" t="s">
        <v>1374</v>
      </c>
      <c r="G143" s="143" t="s">
        <v>199</v>
      </c>
      <c r="H143" s="144">
        <v>6.9</v>
      </c>
      <c r="I143" s="145"/>
      <c r="J143" s="146">
        <f t="shared" si="10"/>
        <v>0</v>
      </c>
      <c r="K143" s="147"/>
      <c r="L143" s="28"/>
      <c r="M143" s="148" t="s">
        <v>1</v>
      </c>
      <c r="N143" s="149" t="s">
        <v>39</v>
      </c>
      <c r="P143" s="150">
        <f t="shared" si="11"/>
        <v>0</v>
      </c>
      <c r="Q143" s="150">
        <v>0</v>
      </c>
      <c r="R143" s="150">
        <f t="shared" si="12"/>
        <v>0</v>
      </c>
      <c r="S143" s="150">
        <v>0</v>
      </c>
      <c r="T143" s="151">
        <f t="shared" si="13"/>
        <v>0</v>
      </c>
      <c r="AR143" s="152" t="s">
        <v>154</v>
      </c>
      <c r="AT143" s="152" t="s">
        <v>150</v>
      </c>
      <c r="AU143" s="152" t="s">
        <v>95</v>
      </c>
      <c r="AY143" s="13" t="s">
        <v>148</v>
      </c>
      <c r="BE143" s="153">
        <f t="shared" si="14"/>
        <v>0</v>
      </c>
      <c r="BF143" s="153">
        <f t="shared" si="15"/>
        <v>0</v>
      </c>
      <c r="BG143" s="153">
        <f t="shared" si="16"/>
        <v>0</v>
      </c>
      <c r="BH143" s="153">
        <f t="shared" si="17"/>
        <v>0</v>
      </c>
      <c r="BI143" s="153">
        <f t="shared" si="18"/>
        <v>0</v>
      </c>
      <c r="BJ143" s="13" t="s">
        <v>95</v>
      </c>
      <c r="BK143" s="153">
        <f t="shared" si="19"/>
        <v>0</v>
      </c>
      <c r="BL143" s="13" t="s">
        <v>154</v>
      </c>
      <c r="BM143" s="152" t="s">
        <v>190</v>
      </c>
    </row>
    <row r="144" spans="2:65" s="1" customFormat="1" ht="24.15" customHeight="1">
      <c r="B144" s="139"/>
      <c r="C144" s="140" t="s">
        <v>171</v>
      </c>
      <c r="D144" s="140" t="s">
        <v>150</v>
      </c>
      <c r="E144" s="141" t="s">
        <v>1375</v>
      </c>
      <c r="F144" s="142" t="s">
        <v>1376</v>
      </c>
      <c r="G144" s="143" t="s">
        <v>226</v>
      </c>
      <c r="H144" s="144">
        <v>1</v>
      </c>
      <c r="I144" s="145"/>
      <c r="J144" s="146">
        <f t="shared" si="10"/>
        <v>0</v>
      </c>
      <c r="K144" s="147"/>
      <c r="L144" s="28"/>
      <c r="M144" s="148" t="s">
        <v>1</v>
      </c>
      <c r="N144" s="149" t="s">
        <v>39</v>
      </c>
      <c r="P144" s="150">
        <f t="shared" si="11"/>
        <v>0</v>
      </c>
      <c r="Q144" s="150">
        <v>0</v>
      </c>
      <c r="R144" s="150">
        <f t="shared" si="12"/>
        <v>0</v>
      </c>
      <c r="S144" s="150">
        <v>0</v>
      </c>
      <c r="T144" s="151">
        <f t="shared" si="13"/>
        <v>0</v>
      </c>
      <c r="AR144" s="152" t="s">
        <v>154</v>
      </c>
      <c r="AT144" s="152" t="s">
        <v>150</v>
      </c>
      <c r="AU144" s="152" t="s">
        <v>95</v>
      </c>
      <c r="AY144" s="13" t="s">
        <v>148</v>
      </c>
      <c r="BE144" s="153">
        <f t="shared" si="14"/>
        <v>0</v>
      </c>
      <c r="BF144" s="153">
        <f t="shared" si="15"/>
        <v>0</v>
      </c>
      <c r="BG144" s="153">
        <f t="shared" si="16"/>
        <v>0</v>
      </c>
      <c r="BH144" s="153">
        <f t="shared" si="17"/>
        <v>0</v>
      </c>
      <c r="BI144" s="153">
        <f t="shared" si="18"/>
        <v>0</v>
      </c>
      <c r="BJ144" s="13" t="s">
        <v>95</v>
      </c>
      <c r="BK144" s="153">
        <f t="shared" si="19"/>
        <v>0</v>
      </c>
      <c r="BL144" s="13" t="s">
        <v>154</v>
      </c>
      <c r="BM144" s="152" t="s">
        <v>194</v>
      </c>
    </row>
    <row r="145" spans="2:65" s="1" customFormat="1" ht="24.15" customHeight="1">
      <c r="B145" s="139"/>
      <c r="C145" s="140" t="s">
        <v>196</v>
      </c>
      <c r="D145" s="140" t="s">
        <v>150</v>
      </c>
      <c r="E145" s="141" t="s">
        <v>1377</v>
      </c>
      <c r="F145" s="142" t="s">
        <v>1378</v>
      </c>
      <c r="G145" s="143" t="s">
        <v>199</v>
      </c>
      <c r="H145" s="144">
        <v>3.7</v>
      </c>
      <c r="I145" s="145"/>
      <c r="J145" s="146">
        <f t="shared" si="10"/>
        <v>0</v>
      </c>
      <c r="K145" s="147"/>
      <c r="L145" s="28"/>
      <c r="M145" s="148" t="s">
        <v>1</v>
      </c>
      <c r="N145" s="149" t="s">
        <v>39</v>
      </c>
      <c r="P145" s="150">
        <f t="shared" si="11"/>
        <v>0</v>
      </c>
      <c r="Q145" s="150">
        <v>0</v>
      </c>
      <c r="R145" s="150">
        <f t="shared" si="12"/>
        <v>0</v>
      </c>
      <c r="S145" s="150">
        <v>0</v>
      </c>
      <c r="T145" s="151">
        <f t="shared" si="13"/>
        <v>0</v>
      </c>
      <c r="AR145" s="152" t="s">
        <v>154</v>
      </c>
      <c r="AT145" s="152" t="s">
        <v>150</v>
      </c>
      <c r="AU145" s="152" t="s">
        <v>95</v>
      </c>
      <c r="AY145" s="13" t="s">
        <v>148</v>
      </c>
      <c r="BE145" s="153">
        <f t="shared" si="14"/>
        <v>0</v>
      </c>
      <c r="BF145" s="153">
        <f t="shared" si="15"/>
        <v>0</v>
      </c>
      <c r="BG145" s="153">
        <f t="shared" si="16"/>
        <v>0</v>
      </c>
      <c r="BH145" s="153">
        <f t="shared" si="17"/>
        <v>0</v>
      </c>
      <c r="BI145" s="153">
        <f t="shared" si="18"/>
        <v>0</v>
      </c>
      <c r="BJ145" s="13" t="s">
        <v>95</v>
      </c>
      <c r="BK145" s="153">
        <f t="shared" si="19"/>
        <v>0</v>
      </c>
      <c r="BL145" s="13" t="s">
        <v>154</v>
      </c>
      <c r="BM145" s="152" t="s">
        <v>200</v>
      </c>
    </row>
    <row r="146" spans="2:65" s="1" customFormat="1" ht="37.799999999999997" customHeight="1">
      <c r="B146" s="139"/>
      <c r="C146" s="140" t="s">
        <v>175</v>
      </c>
      <c r="D146" s="140" t="s">
        <v>150</v>
      </c>
      <c r="E146" s="141" t="s">
        <v>1379</v>
      </c>
      <c r="F146" s="142" t="s">
        <v>1380</v>
      </c>
      <c r="G146" s="143" t="s">
        <v>153</v>
      </c>
      <c r="H146" s="144">
        <v>0.7</v>
      </c>
      <c r="I146" s="145"/>
      <c r="J146" s="146">
        <f t="shared" si="10"/>
        <v>0</v>
      </c>
      <c r="K146" s="147"/>
      <c r="L146" s="28"/>
      <c r="M146" s="148" t="s">
        <v>1</v>
      </c>
      <c r="N146" s="149" t="s">
        <v>39</v>
      </c>
      <c r="P146" s="150">
        <f t="shared" si="11"/>
        <v>0</v>
      </c>
      <c r="Q146" s="150">
        <v>0</v>
      </c>
      <c r="R146" s="150">
        <f t="shared" si="12"/>
        <v>0</v>
      </c>
      <c r="S146" s="150">
        <v>0</v>
      </c>
      <c r="T146" s="151">
        <f t="shared" si="13"/>
        <v>0</v>
      </c>
      <c r="AR146" s="152" t="s">
        <v>154</v>
      </c>
      <c r="AT146" s="152" t="s">
        <v>150</v>
      </c>
      <c r="AU146" s="152" t="s">
        <v>95</v>
      </c>
      <c r="AY146" s="13" t="s">
        <v>148</v>
      </c>
      <c r="BE146" s="153">
        <f t="shared" si="14"/>
        <v>0</v>
      </c>
      <c r="BF146" s="153">
        <f t="shared" si="15"/>
        <v>0</v>
      </c>
      <c r="BG146" s="153">
        <f t="shared" si="16"/>
        <v>0</v>
      </c>
      <c r="BH146" s="153">
        <f t="shared" si="17"/>
        <v>0</v>
      </c>
      <c r="BI146" s="153">
        <f t="shared" si="18"/>
        <v>0</v>
      </c>
      <c r="BJ146" s="13" t="s">
        <v>95</v>
      </c>
      <c r="BK146" s="153">
        <f t="shared" si="19"/>
        <v>0</v>
      </c>
      <c r="BL146" s="13" t="s">
        <v>154</v>
      </c>
      <c r="BM146" s="152" t="s">
        <v>204</v>
      </c>
    </row>
    <row r="147" spans="2:65" s="1" customFormat="1" ht="21.75" customHeight="1">
      <c r="B147" s="139"/>
      <c r="C147" s="140" t="s">
        <v>205</v>
      </c>
      <c r="D147" s="140" t="s">
        <v>150</v>
      </c>
      <c r="E147" s="141" t="s">
        <v>380</v>
      </c>
      <c r="F147" s="142" t="s">
        <v>381</v>
      </c>
      <c r="G147" s="143" t="s">
        <v>185</v>
      </c>
      <c r="H147" s="144">
        <v>14.535</v>
      </c>
      <c r="I147" s="145"/>
      <c r="J147" s="146">
        <f t="shared" si="10"/>
        <v>0</v>
      </c>
      <c r="K147" s="147"/>
      <c r="L147" s="28"/>
      <c r="M147" s="148" t="s">
        <v>1</v>
      </c>
      <c r="N147" s="149" t="s">
        <v>39</v>
      </c>
      <c r="P147" s="150">
        <f t="shared" si="11"/>
        <v>0</v>
      </c>
      <c r="Q147" s="150">
        <v>0</v>
      </c>
      <c r="R147" s="150">
        <f t="shared" si="12"/>
        <v>0</v>
      </c>
      <c r="S147" s="150">
        <v>0</v>
      </c>
      <c r="T147" s="151">
        <f t="shared" si="13"/>
        <v>0</v>
      </c>
      <c r="AR147" s="152" t="s">
        <v>154</v>
      </c>
      <c r="AT147" s="152" t="s">
        <v>150</v>
      </c>
      <c r="AU147" s="152" t="s">
        <v>95</v>
      </c>
      <c r="AY147" s="13" t="s">
        <v>148</v>
      </c>
      <c r="BE147" s="153">
        <f t="shared" si="14"/>
        <v>0</v>
      </c>
      <c r="BF147" s="153">
        <f t="shared" si="15"/>
        <v>0</v>
      </c>
      <c r="BG147" s="153">
        <f t="shared" si="16"/>
        <v>0</v>
      </c>
      <c r="BH147" s="153">
        <f t="shared" si="17"/>
        <v>0</v>
      </c>
      <c r="BI147" s="153">
        <f t="shared" si="18"/>
        <v>0</v>
      </c>
      <c r="BJ147" s="13" t="s">
        <v>95</v>
      </c>
      <c r="BK147" s="153">
        <f t="shared" si="19"/>
        <v>0</v>
      </c>
      <c r="BL147" s="13" t="s">
        <v>154</v>
      </c>
      <c r="BM147" s="152" t="s">
        <v>208</v>
      </c>
    </row>
    <row r="148" spans="2:65" s="1" customFormat="1" ht="24.15" customHeight="1">
      <c r="B148" s="139"/>
      <c r="C148" s="140" t="s">
        <v>178</v>
      </c>
      <c r="D148" s="140" t="s">
        <v>150</v>
      </c>
      <c r="E148" s="141" t="s">
        <v>384</v>
      </c>
      <c r="F148" s="142" t="s">
        <v>385</v>
      </c>
      <c r="G148" s="143" t="s">
        <v>185</v>
      </c>
      <c r="H148" s="144">
        <v>129.798</v>
      </c>
      <c r="I148" s="145"/>
      <c r="J148" s="146">
        <f t="shared" si="10"/>
        <v>0</v>
      </c>
      <c r="K148" s="147"/>
      <c r="L148" s="28"/>
      <c r="M148" s="148" t="s">
        <v>1</v>
      </c>
      <c r="N148" s="149" t="s">
        <v>39</v>
      </c>
      <c r="P148" s="150">
        <f t="shared" si="11"/>
        <v>0</v>
      </c>
      <c r="Q148" s="150">
        <v>0</v>
      </c>
      <c r="R148" s="150">
        <f t="shared" si="12"/>
        <v>0</v>
      </c>
      <c r="S148" s="150">
        <v>0</v>
      </c>
      <c r="T148" s="151">
        <f t="shared" si="13"/>
        <v>0</v>
      </c>
      <c r="AR148" s="152" t="s">
        <v>154</v>
      </c>
      <c r="AT148" s="152" t="s">
        <v>150</v>
      </c>
      <c r="AU148" s="152" t="s">
        <v>95</v>
      </c>
      <c r="AY148" s="13" t="s">
        <v>148</v>
      </c>
      <c r="BE148" s="153">
        <f t="shared" si="14"/>
        <v>0</v>
      </c>
      <c r="BF148" s="153">
        <f t="shared" si="15"/>
        <v>0</v>
      </c>
      <c r="BG148" s="153">
        <f t="shared" si="16"/>
        <v>0</v>
      </c>
      <c r="BH148" s="153">
        <f t="shared" si="17"/>
        <v>0</v>
      </c>
      <c r="BI148" s="153">
        <f t="shared" si="18"/>
        <v>0</v>
      </c>
      <c r="BJ148" s="13" t="s">
        <v>95</v>
      </c>
      <c r="BK148" s="153">
        <f t="shared" si="19"/>
        <v>0</v>
      </c>
      <c r="BL148" s="13" t="s">
        <v>154</v>
      </c>
      <c r="BM148" s="152" t="s">
        <v>211</v>
      </c>
    </row>
    <row r="149" spans="2:65" s="1" customFormat="1" ht="24.15" customHeight="1">
      <c r="B149" s="139"/>
      <c r="C149" s="140" t="s">
        <v>212</v>
      </c>
      <c r="D149" s="140" t="s">
        <v>150</v>
      </c>
      <c r="E149" s="141" t="s">
        <v>387</v>
      </c>
      <c r="F149" s="142" t="s">
        <v>388</v>
      </c>
      <c r="G149" s="143" t="s">
        <v>185</v>
      </c>
      <c r="H149" s="144">
        <v>14.535</v>
      </c>
      <c r="I149" s="145"/>
      <c r="J149" s="146">
        <f t="shared" si="10"/>
        <v>0</v>
      </c>
      <c r="K149" s="147"/>
      <c r="L149" s="28"/>
      <c r="M149" s="148" t="s">
        <v>1</v>
      </c>
      <c r="N149" s="149" t="s">
        <v>39</v>
      </c>
      <c r="P149" s="150">
        <f t="shared" si="11"/>
        <v>0</v>
      </c>
      <c r="Q149" s="150">
        <v>0</v>
      </c>
      <c r="R149" s="150">
        <f t="shared" si="12"/>
        <v>0</v>
      </c>
      <c r="S149" s="150">
        <v>0</v>
      </c>
      <c r="T149" s="151">
        <f t="shared" si="13"/>
        <v>0</v>
      </c>
      <c r="AR149" s="152" t="s">
        <v>154</v>
      </c>
      <c r="AT149" s="152" t="s">
        <v>150</v>
      </c>
      <c r="AU149" s="152" t="s">
        <v>95</v>
      </c>
      <c r="AY149" s="13" t="s">
        <v>148</v>
      </c>
      <c r="BE149" s="153">
        <f t="shared" si="14"/>
        <v>0</v>
      </c>
      <c r="BF149" s="153">
        <f t="shared" si="15"/>
        <v>0</v>
      </c>
      <c r="BG149" s="153">
        <f t="shared" si="16"/>
        <v>0</v>
      </c>
      <c r="BH149" s="153">
        <f t="shared" si="17"/>
        <v>0</v>
      </c>
      <c r="BI149" s="153">
        <f t="shared" si="18"/>
        <v>0</v>
      </c>
      <c r="BJ149" s="13" t="s">
        <v>95</v>
      </c>
      <c r="BK149" s="153">
        <f t="shared" si="19"/>
        <v>0</v>
      </c>
      <c r="BL149" s="13" t="s">
        <v>154</v>
      </c>
      <c r="BM149" s="152" t="s">
        <v>215</v>
      </c>
    </row>
    <row r="150" spans="2:65" s="1" customFormat="1" ht="24.15" customHeight="1">
      <c r="B150" s="139"/>
      <c r="C150" s="140" t="s">
        <v>182</v>
      </c>
      <c r="D150" s="140" t="s">
        <v>150</v>
      </c>
      <c r="E150" s="141" t="s">
        <v>391</v>
      </c>
      <c r="F150" s="142" t="s">
        <v>392</v>
      </c>
      <c r="G150" s="143" t="s">
        <v>185</v>
      </c>
      <c r="H150" s="144">
        <v>14.535</v>
      </c>
      <c r="I150" s="145"/>
      <c r="J150" s="146">
        <f t="shared" si="10"/>
        <v>0</v>
      </c>
      <c r="K150" s="147"/>
      <c r="L150" s="28"/>
      <c r="M150" s="148" t="s">
        <v>1</v>
      </c>
      <c r="N150" s="149" t="s">
        <v>39</v>
      </c>
      <c r="P150" s="150">
        <f t="shared" si="11"/>
        <v>0</v>
      </c>
      <c r="Q150" s="150">
        <v>0</v>
      </c>
      <c r="R150" s="150">
        <f t="shared" si="12"/>
        <v>0</v>
      </c>
      <c r="S150" s="150">
        <v>0</v>
      </c>
      <c r="T150" s="151">
        <f t="shared" si="13"/>
        <v>0</v>
      </c>
      <c r="AR150" s="152" t="s">
        <v>154</v>
      </c>
      <c r="AT150" s="152" t="s">
        <v>150</v>
      </c>
      <c r="AU150" s="152" t="s">
        <v>95</v>
      </c>
      <c r="AY150" s="13" t="s">
        <v>148</v>
      </c>
      <c r="BE150" s="153">
        <f t="shared" si="14"/>
        <v>0</v>
      </c>
      <c r="BF150" s="153">
        <f t="shared" si="15"/>
        <v>0</v>
      </c>
      <c r="BG150" s="153">
        <f t="shared" si="16"/>
        <v>0</v>
      </c>
      <c r="BH150" s="153">
        <f t="shared" si="17"/>
        <v>0</v>
      </c>
      <c r="BI150" s="153">
        <f t="shared" si="18"/>
        <v>0</v>
      </c>
      <c r="BJ150" s="13" t="s">
        <v>95</v>
      </c>
      <c r="BK150" s="153">
        <f t="shared" si="19"/>
        <v>0</v>
      </c>
      <c r="BL150" s="13" t="s">
        <v>154</v>
      </c>
      <c r="BM150" s="152" t="s">
        <v>219</v>
      </c>
    </row>
    <row r="151" spans="2:65" s="1" customFormat="1" ht="24.15" customHeight="1">
      <c r="B151" s="139"/>
      <c r="C151" s="140" t="s">
        <v>220</v>
      </c>
      <c r="D151" s="140" t="s">
        <v>150</v>
      </c>
      <c r="E151" s="141" t="s">
        <v>394</v>
      </c>
      <c r="F151" s="142" t="s">
        <v>1348</v>
      </c>
      <c r="G151" s="143" t="s">
        <v>185</v>
      </c>
      <c r="H151" s="144">
        <v>14.535</v>
      </c>
      <c r="I151" s="145"/>
      <c r="J151" s="146">
        <f t="shared" si="10"/>
        <v>0</v>
      </c>
      <c r="K151" s="147"/>
      <c r="L151" s="28"/>
      <c r="M151" s="148" t="s">
        <v>1</v>
      </c>
      <c r="N151" s="149" t="s">
        <v>39</v>
      </c>
      <c r="P151" s="150">
        <f t="shared" si="11"/>
        <v>0</v>
      </c>
      <c r="Q151" s="150">
        <v>0</v>
      </c>
      <c r="R151" s="150">
        <f t="shared" si="12"/>
        <v>0</v>
      </c>
      <c r="S151" s="150">
        <v>0</v>
      </c>
      <c r="T151" s="151">
        <f t="shared" si="13"/>
        <v>0</v>
      </c>
      <c r="AR151" s="152" t="s">
        <v>154</v>
      </c>
      <c r="AT151" s="152" t="s">
        <v>150</v>
      </c>
      <c r="AU151" s="152" t="s">
        <v>95</v>
      </c>
      <c r="AY151" s="13" t="s">
        <v>148</v>
      </c>
      <c r="BE151" s="153">
        <f t="shared" si="14"/>
        <v>0</v>
      </c>
      <c r="BF151" s="153">
        <f t="shared" si="15"/>
        <v>0</v>
      </c>
      <c r="BG151" s="153">
        <f t="shared" si="16"/>
        <v>0</v>
      </c>
      <c r="BH151" s="153">
        <f t="shared" si="17"/>
        <v>0</v>
      </c>
      <c r="BI151" s="153">
        <f t="shared" si="18"/>
        <v>0</v>
      </c>
      <c r="BJ151" s="13" t="s">
        <v>95</v>
      </c>
      <c r="BK151" s="153">
        <f t="shared" si="19"/>
        <v>0</v>
      </c>
      <c r="BL151" s="13" t="s">
        <v>154</v>
      </c>
      <c r="BM151" s="152" t="s">
        <v>223</v>
      </c>
    </row>
    <row r="152" spans="2:65" s="1" customFormat="1" ht="16.5" customHeight="1">
      <c r="B152" s="139"/>
      <c r="C152" s="140" t="s">
        <v>186</v>
      </c>
      <c r="D152" s="140" t="s">
        <v>150</v>
      </c>
      <c r="E152" s="141" t="s">
        <v>1381</v>
      </c>
      <c r="F152" s="142" t="s">
        <v>1382</v>
      </c>
      <c r="G152" s="143" t="s">
        <v>226</v>
      </c>
      <c r="H152" s="144">
        <v>1</v>
      </c>
      <c r="I152" s="145"/>
      <c r="J152" s="146">
        <f t="shared" si="10"/>
        <v>0</v>
      </c>
      <c r="K152" s="147"/>
      <c r="L152" s="28"/>
      <c r="M152" s="148" t="s">
        <v>1</v>
      </c>
      <c r="N152" s="149" t="s">
        <v>39</v>
      </c>
      <c r="P152" s="150">
        <f t="shared" si="11"/>
        <v>0</v>
      </c>
      <c r="Q152" s="150">
        <v>0</v>
      </c>
      <c r="R152" s="150">
        <f t="shared" si="12"/>
        <v>0</v>
      </c>
      <c r="S152" s="150">
        <v>0</v>
      </c>
      <c r="T152" s="151">
        <f t="shared" si="13"/>
        <v>0</v>
      </c>
      <c r="AR152" s="152" t="s">
        <v>154</v>
      </c>
      <c r="AT152" s="152" t="s">
        <v>150</v>
      </c>
      <c r="AU152" s="152" t="s">
        <v>95</v>
      </c>
      <c r="AY152" s="13" t="s">
        <v>148</v>
      </c>
      <c r="BE152" s="153">
        <f t="shared" si="14"/>
        <v>0</v>
      </c>
      <c r="BF152" s="153">
        <f t="shared" si="15"/>
        <v>0</v>
      </c>
      <c r="BG152" s="153">
        <f t="shared" si="16"/>
        <v>0</v>
      </c>
      <c r="BH152" s="153">
        <f t="shared" si="17"/>
        <v>0</v>
      </c>
      <c r="BI152" s="153">
        <f t="shared" si="18"/>
        <v>0</v>
      </c>
      <c r="BJ152" s="13" t="s">
        <v>95</v>
      </c>
      <c r="BK152" s="153">
        <f t="shared" si="19"/>
        <v>0</v>
      </c>
      <c r="BL152" s="13" t="s">
        <v>154</v>
      </c>
      <c r="BM152" s="152" t="s">
        <v>227</v>
      </c>
    </row>
    <row r="153" spans="2:65" s="11" customFormat="1" ht="22.8" customHeight="1">
      <c r="B153" s="127"/>
      <c r="D153" s="128" t="s">
        <v>72</v>
      </c>
      <c r="E153" s="137" t="s">
        <v>408</v>
      </c>
      <c r="F153" s="137" t="s">
        <v>409</v>
      </c>
      <c r="I153" s="130"/>
      <c r="J153" s="138">
        <f>BK153</f>
        <v>0</v>
      </c>
      <c r="L153" s="127"/>
      <c r="M153" s="132"/>
      <c r="P153" s="133">
        <f>P154</f>
        <v>0</v>
      </c>
      <c r="R153" s="133">
        <f>R154</f>
        <v>0</v>
      </c>
      <c r="T153" s="134">
        <f>T154</f>
        <v>0</v>
      </c>
      <c r="AR153" s="128" t="s">
        <v>81</v>
      </c>
      <c r="AT153" s="135" t="s">
        <v>72</v>
      </c>
      <c r="AU153" s="135" t="s">
        <v>81</v>
      </c>
      <c r="AY153" s="128" t="s">
        <v>148</v>
      </c>
      <c r="BK153" s="136">
        <f>BK154</f>
        <v>0</v>
      </c>
    </row>
    <row r="154" spans="2:65" s="1" customFormat="1" ht="24.15" customHeight="1">
      <c r="B154" s="139"/>
      <c r="C154" s="140" t="s">
        <v>228</v>
      </c>
      <c r="D154" s="140" t="s">
        <v>150</v>
      </c>
      <c r="E154" s="141" t="s">
        <v>410</v>
      </c>
      <c r="F154" s="142" t="s">
        <v>411</v>
      </c>
      <c r="G154" s="143" t="s">
        <v>185</v>
      </c>
      <c r="H154" s="144">
        <v>3.661</v>
      </c>
      <c r="I154" s="145"/>
      <c r="J154" s="146">
        <f>ROUND(I154*H154,2)</f>
        <v>0</v>
      </c>
      <c r="K154" s="147"/>
      <c r="L154" s="28"/>
      <c r="M154" s="148" t="s">
        <v>1</v>
      </c>
      <c r="N154" s="149" t="s">
        <v>39</v>
      </c>
      <c r="P154" s="150">
        <f>O154*H154</f>
        <v>0</v>
      </c>
      <c r="Q154" s="150">
        <v>0</v>
      </c>
      <c r="R154" s="150">
        <f>Q154*H154</f>
        <v>0</v>
      </c>
      <c r="S154" s="150">
        <v>0</v>
      </c>
      <c r="T154" s="151">
        <f>S154*H154</f>
        <v>0</v>
      </c>
      <c r="AR154" s="152" t="s">
        <v>154</v>
      </c>
      <c r="AT154" s="152" t="s">
        <v>150</v>
      </c>
      <c r="AU154" s="152" t="s">
        <v>95</v>
      </c>
      <c r="AY154" s="13" t="s">
        <v>148</v>
      </c>
      <c r="BE154" s="153">
        <f>IF(N154="základná",J154,0)</f>
        <v>0</v>
      </c>
      <c r="BF154" s="153">
        <f>IF(N154="znížená",J154,0)</f>
        <v>0</v>
      </c>
      <c r="BG154" s="153">
        <f>IF(N154="zákl. prenesená",J154,0)</f>
        <v>0</v>
      </c>
      <c r="BH154" s="153">
        <f>IF(N154="zníž. prenesená",J154,0)</f>
        <v>0</v>
      </c>
      <c r="BI154" s="153">
        <f>IF(N154="nulová",J154,0)</f>
        <v>0</v>
      </c>
      <c r="BJ154" s="13" t="s">
        <v>95</v>
      </c>
      <c r="BK154" s="153">
        <f>ROUND(I154*H154,2)</f>
        <v>0</v>
      </c>
      <c r="BL154" s="13" t="s">
        <v>154</v>
      </c>
      <c r="BM154" s="152" t="s">
        <v>231</v>
      </c>
    </row>
    <row r="155" spans="2:65" s="11" customFormat="1" ht="25.95" customHeight="1">
      <c r="B155" s="127"/>
      <c r="D155" s="128" t="s">
        <v>72</v>
      </c>
      <c r="E155" s="129" t="s">
        <v>413</v>
      </c>
      <c r="F155" s="129" t="s">
        <v>414</v>
      </c>
      <c r="I155" s="130"/>
      <c r="J155" s="131">
        <f>BK155</f>
        <v>0</v>
      </c>
      <c r="L155" s="127"/>
      <c r="M155" s="132"/>
      <c r="P155" s="133">
        <f>P156+P162+P166+P174</f>
        <v>0</v>
      </c>
      <c r="R155" s="133">
        <f>R156+R162+R166+R174</f>
        <v>0</v>
      </c>
      <c r="T155" s="134">
        <f>T156+T162+T166+T174</f>
        <v>0</v>
      </c>
      <c r="AR155" s="128" t="s">
        <v>95</v>
      </c>
      <c r="AT155" s="135" t="s">
        <v>72</v>
      </c>
      <c r="AU155" s="135" t="s">
        <v>73</v>
      </c>
      <c r="AY155" s="128" t="s">
        <v>148</v>
      </c>
      <c r="BK155" s="136">
        <f>BK156+BK162+BK166+BK174</f>
        <v>0</v>
      </c>
    </row>
    <row r="156" spans="2:65" s="11" customFormat="1" ht="22.8" customHeight="1">
      <c r="B156" s="127"/>
      <c r="D156" s="128" t="s">
        <v>72</v>
      </c>
      <c r="E156" s="137" t="s">
        <v>615</v>
      </c>
      <c r="F156" s="137" t="s">
        <v>616</v>
      </c>
      <c r="I156" s="130"/>
      <c r="J156" s="138">
        <f>BK156</f>
        <v>0</v>
      </c>
      <c r="L156" s="127"/>
      <c r="M156" s="132"/>
      <c r="P156" s="133">
        <f>SUM(P157:P161)</f>
        <v>0</v>
      </c>
      <c r="R156" s="133">
        <f>SUM(R157:R161)</f>
        <v>0</v>
      </c>
      <c r="T156" s="134">
        <f>SUM(T157:T161)</f>
        <v>0</v>
      </c>
      <c r="AR156" s="128" t="s">
        <v>95</v>
      </c>
      <c r="AT156" s="135" t="s">
        <v>72</v>
      </c>
      <c r="AU156" s="135" t="s">
        <v>81</v>
      </c>
      <c r="AY156" s="128" t="s">
        <v>148</v>
      </c>
      <c r="BK156" s="136">
        <f>SUM(BK157:BK161)</f>
        <v>0</v>
      </c>
    </row>
    <row r="157" spans="2:65" s="1" customFormat="1" ht="37.799999999999997" customHeight="1">
      <c r="B157" s="139"/>
      <c r="C157" s="140" t="s">
        <v>190</v>
      </c>
      <c r="D157" s="140" t="s">
        <v>150</v>
      </c>
      <c r="E157" s="141" t="s">
        <v>1383</v>
      </c>
      <c r="F157" s="142" t="s">
        <v>1384</v>
      </c>
      <c r="G157" s="143" t="s">
        <v>199</v>
      </c>
      <c r="H157" s="144">
        <v>6.9</v>
      </c>
      <c r="I157" s="145"/>
      <c r="J157" s="146">
        <f>ROUND(I157*H157,2)</f>
        <v>0</v>
      </c>
      <c r="K157" s="147"/>
      <c r="L157" s="28"/>
      <c r="M157" s="148" t="s">
        <v>1</v>
      </c>
      <c r="N157" s="149" t="s">
        <v>39</v>
      </c>
      <c r="P157" s="150">
        <f>O157*H157</f>
        <v>0</v>
      </c>
      <c r="Q157" s="150">
        <v>0</v>
      </c>
      <c r="R157" s="150">
        <f>Q157*H157</f>
        <v>0</v>
      </c>
      <c r="S157" s="150">
        <v>0</v>
      </c>
      <c r="T157" s="151">
        <f>S157*H157</f>
        <v>0</v>
      </c>
      <c r="AR157" s="152" t="s">
        <v>178</v>
      </c>
      <c r="AT157" s="152" t="s">
        <v>150</v>
      </c>
      <c r="AU157" s="152" t="s">
        <v>95</v>
      </c>
      <c r="AY157" s="13" t="s">
        <v>148</v>
      </c>
      <c r="BE157" s="153">
        <f>IF(N157="základná",J157,0)</f>
        <v>0</v>
      </c>
      <c r="BF157" s="153">
        <f>IF(N157="znížená",J157,0)</f>
        <v>0</v>
      </c>
      <c r="BG157" s="153">
        <f>IF(N157="zákl. prenesená",J157,0)</f>
        <v>0</v>
      </c>
      <c r="BH157" s="153">
        <f>IF(N157="zníž. prenesená",J157,0)</f>
        <v>0</v>
      </c>
      <c r="BI157" s="153">
        <f>IF(N157="nulová",J157,0)</f>
        <v>0</v>
      </c>
      <c r="BJ157" s="13" t="s">
        <v>95</v>
      </c>
      <c r="BK157" s="153">
        <f>ROUND(I157*H157,2)</f>
        <v>0</v>
      </c>
      <c r="BL157" s="13" t="s">
        <v>178</v>
      </c>
      <c r="BM157" s="152" t="s">
        <v>234</v>
      </c>
    </row>
    <row r="158" spans="2:65" s="1" customFormat="1" ht="37.799999999999997" customHeight="1">
      <c r="B158" s="139"/>
      <c r="C158" s="154" t="s">
        <v>7</v>
      </c>
      <c r="D158" s="154" t="s">
        <v>191</v>
      </c>
      <c r="E158" s="155" t="s">
        <v>1385</v>
      </c>
      <c r="F158" s="156" t="s">
        <v>1386</v>
      </c>
      <c r="G158" s="157" t="s">
        <v>199</v>
      </c>
      <c r="H158" s="158">
        <v>7.2450000000000001</v>
      </c>
      <c r="I158" s="159"/>
      <c r="J158" s="160">
        <f>ROUND(I158*H158,2)</f>
        <v>0</v>
      </c>
      <c r="K158" s="161"/>
      <c r="L158" s="162"/>
      <c r="M158" s="163" t="s">
        <v>1</v>
      </c>
      <c r="N158" s="164" t="s">
        <v>39</v>
      </c>
      <c r="P158" s="150">
        <f>O158*H158</f>
        <v>0</v>
      </c>
      <c r="Q158" s="150">
        <v>0</v>
      </c>
      <c r="R158" s="150">
        <f>Q158*H158</f>
        <v>0</v>
      </c>
      <c r="S158" s="150">
        <v>0</v>
      </c>
      <c r="T158" s="151">
        <f>S158*H158</f>
        <v>0</v>
      </c>
      <c r="AR158" s="152" t="s">
        <v>211</v>
      </c>
      <c r="AT158" s="152" t="s">
        <v>191</v>
      </c>
      <c r="AU158" s="152" t="s">
        <v>95</v>
      </c>
      <c r="AY158" s="13" t="s">
        <v>148</v>
      </c>
      <c r="BE158" s="153">
        <f>IF(N158="základná",J158,0)</f>
        <v>0</v>
      </c>
      <c r="BF158" s="153">
        <f>IF(N158="znížená",J158,0)</f>
        <v>0</v>
      </c>
      <c r="BG158" s="153">
        <f>IF(N158="zákl. prenesená",J158,0)</f>
        <v>0</v>
      </c>
      <c r="BH158" s="153">
        <f>IF(N158="zníž. prenesená",J158,0)</f>
        <v>0</v>
      </c>
      <c r="BI158" s="153">
        <f>IF(N158="nulová",J158,0)</f>
        <v>0</v>
      </c>
      <c r="BJ158" s="13" t="s">
        <v>95</v>
      </c>
      <c r="BK158" s="153">
        <f>ROUND(I158*H158,2)</f>
        <v>0</v>
      </c>
      <c r="BL158" s="13" t="s">
        <v>178</v>
      </c>
      <c r="BM158" s="152" t="s">
        <v>237</v>
      </c>
    </row>
    <row r="159" spans="2:65" s="1" customFormat="1" ht="37.799999999999997" customHeight="1">
      <c r="B159" s="139"/>
      <c r="C159" s="154" t="s">
        <v>194</v>
      </c>
      <c r="D159" s="154" t="s">
        <v>191</v>
      </c>
      <c r="E159" s="155" t="s">
        <v>1387</v>
      </c>
      <c r="F159" s="156" t="s">
        <v>1388</v>
      </c>
      <c r="G159" s="157" t="s">
        <v>199</v>
      </c>
      <c r="H159" s="158">
        <v>7.2450000000000001</v>
      </c>
      <c r="I159" s="159"/>
      <c r="J159" s="160">
        <f>ROUND(I159*H159,2)</f>
        <v>0</v>
      </c>
      <c r="K159" s="161"/>
      <c r="L159" s="162"/>
      <c r="M159" s="163" t="s">
        <v>1</v>
      </c>
      <c r="N159" s="164" t="s">
        <v>39</v>
      </c>
      <c r="P159" s="150">
        <f>O159*H159</f>
        <v>0</v>
      </c>
      <c r="Q159" s="150">
        <v>0</v>
      </c>
      <c r="R159" s="150">
        <f>Q159*H159</f>
        <v>0</v>
      </c>
      <c r="S159" s="150">
        <v>0</v>
      </c>
      <c r="T159" s="151">
        <f>S159*H159</f>
        <v>0</v>
      </c>
      <c r="AR159" s="152" t="s">
        <v>211</v>
      </c>
      <c r="AT159" s="152" t="s">
        <v>191</v>
      </c>
      <c r="AU159" s="152" t="s">
        <v>95</v>
      </c>
      <c r="AY159" s="13" t="s">
        <v>148</v>
      </c>
      <c r="BE159" s="153">
        <f>IF(N159="základná",J159,0)</f>
        <v>0</v>
      </c>
      <c r="BF159" s="153">
        <f>IF(N159="znížená",J159,0)</f>
        <v>0</v>
      </c>
      <c r="BG159" s="153">
        <f>IF(N159="zákl. prenesená",J159,0)</f>
        <v>0</v>
      </c>
      <c r="BH159" s="153">
        <f>IF(N159="zníž. prenesená",J159,0)</f>
        <v>0</v>
      </c>
      <c r="BI159" s="153">
        <f>IF(N159="nulová",J159,0)</f>
        <v>0</v>
      </c>
      <c r="BJ159" s="13" t="s">
        <v>95</v>
      </c>
      <c r="BK159" s="153">
        <f>ROUND(I159*H159,2)</f>
        <v>0</v>
      </c>
      <c r="BL159" s="13" t="s">
        <v>178</v>
      </c>
      <c r="BM159" s="152" t="s">
        <v>240</v>
      </c>
    </row>
    <row r="160" spans="2:65" s="1" customFormat="1" ht="21.75" customHeight="1">
      <c r="B160" s="139"/>
      <c r="C160" s="154" t="s">
        <v>241</v>
      </c>
      <c r="D160" s="154" t="s">
        <v>191</v>
      </c>
      <c r="E160" s="155" t="s">
        <v>1389</v>
      </c>
      <c r="F160" s="156" t="s">
        <v>1390</v>
      </c>
      <c r="G160" s="157" t="s">
        <v>226</v>
      </c>
      <c r="H160" s="158">
        <v>1</v>
      </c>
      <c r="I160" s="159"/>
      <c r="J160" s="160">
        <f>ROUND(I160*H160,2)</f>
        <v>0</v>
      </c>
      <c r="K160" s="161"/>
      <c r="L160" s="162"/>
      <c r="M160" s="163" t="s">
        <v>1</v>
      </c>
      <c r="N160" s="164" t="s">
        <v>39</v>
      </c>
      <c r="P160" s="150">
        <f>O160*H160</f>
        <v>0</v>
      </c>
      <c r="Q160" s="150">
        <v>0</v>
      </c>
      <c r="R160" s="150">
        <f>Q160*H160</f>
        <v>0</v>
      </c>
      <c r="S160" s="150">
        <v>0</v>
      </c>
      <c r="T160" s="151">
        <f>S160*H160</f>
        <v>0</v>
      </c>
      <c r="AR160" s="152" t="s">
        <v>211</v>
      </c>
      <c r="AT160" s="152" t="s">
        <v>191</v>
      </c>
      <c r="AU160" s="152" t="s">
        <v>95</v>
      </c>
      <c r="AY160" s="13" t="s">
        <v>148</v>
      </c>
      <c r="BE160" s="153">
        <f>IF(N160="základná",J160,0)</f>
        <v>0</v>
      </c>
      <c r="BF160" s="153">
        <f>IF(N160="znížená",J160,0)</f>
        <v>0</v>
      </c>
      <c r="BG160" s="153">
        <f>IF(N160="zákl. prenesená",J160,0)</f>
        <v>0</v>
      </c>
      <c r="BH160" s="153">
        <f>IF(N160="zníž. prenesená",J160,0)</f>
        <v>0</v>
      </c>
      <c r="BI160" s="153">
        <f>IF(N160="nulová",J160,0)</f>
        <v>0</v>
      </c>
      <c r="BJ160" s="13" t="s">
        <v>95</v>
      </c>
      <c r="BK160" s="153">
        <f>ROUND(I160*H160,2)</f>
        <v>0</v>
      </c>
      <c r="BL160" s="13" t="s">
        <v>178</v>
      </c>
      <c r="BM160" s="152" t="s">
        <v>244</v>
      </c>
    </row>
    <row r="161" spans="2:65" s="1" customFormat="1" ht="24.15" customHeight="1">
      <c r="B161" s="139"/>
      <c r="C161" s="140" t="s">
        <v>200</v>
      </c>
      <c r="D161" s="140" t="s">
        <v>150</v>
      </c>
      <c r="E161" s="141" t="s">
        <v>1038</v>
      </c>
      <c r="F161" s="142" t="s">
        <v>1039</v>
      </c>
      <c r="G161" s="143" t="s">
        <v>185</v>
      </c>
      <c r="H161" s="144">
        <v>0.33300000000000002</v>
      </c>
      <c r="I161" s="145"/>
      <c r="J161" s="146">
        <f>ROUND(I161*H161,2)</f>
        <v>0</v>
      </c>
      <c r="K161" s="147"/>
      <c r="L161" s="28"/>
      <c r="M161" s="148" t="s">
        <v>1</v>
      </c>
      <c r="N161" s="149" t="s">
        <v>39</v>
      </c>
      <c r="P161" s="150">
        <f>O161*H161</f>
        <v>0</v>
      </c>
      <c r="Q161" s="150">
        <v>0</v>
      </c>
      <c r="R161" s="150">
        <f>Q161*H161</f>
        <v>0</v>
      </c>
      <c r="S161" s="150">
        <v>0</v>
      </c>
      <c r="T161" s="151">
        <f>S161*H161</f>
        <v>0</v>
      </c>
      <c r="AR161" s="152" t="s">
        <v>178</v>
      </c>
      <c r="AT161" s="152" t="s">
        <v>150</v>
      </c>
      <c r="AU161" s="152" t="s">
        <v>95</v>
      </c>
      <c r="AY161" s="13" t="s">
        <v>148</v>
      </c>
      <c r="BE161" s="153">
        <f>IF(N161="základná",J161,0)</f>
        <v>0</v>
      </c>
      <c r="BF161" s="153">
        <f>IF(N161="znížená",J161,0)</f>
        <v>0</v>
      </c>
      <c r="BG161" s="153">
        <f>IF(N161="zákl. prenesená",J161,0)</f>
        <v>0</v>
      </c>
      <c r="BH161" s="153">
        <f>IF(N161="zníž. prenesená",J161,0)</f>
        <v>0</v>
      </c>
      <c r="BI161" s="153">
        <f>IF(N161="nulová",J161,0)</f>
        <v>0</v>
      </c>
      <c r="BJ161" s="13" t="s">
        <v>95</v>
      </c>
      <c r="BK161" s="153">
        <f>ROUND(I161*H161,2)</f>
        <v>0</v>
      </c>
      <c r="BL161" s="13" t="s">
        <v>178</v>
      </c>
      <c r="BM161" s="152" t="s">
        <v>247</v>
      </c>
    </row>
    <row r="162" spans="2:65" s="11" customFormat="1" ht="22.8" customHeight="1">
      <c r="B162" s="127"/>
      <c r="D162" s="128" t="s">
        <v>72</v>
      </c>
      <c r="E162" s="137" t="s">
        <v>634</v>
      </c>
      <c r="F162" s="137" t="s">
        <v>635</v>
      </c>
      <c r="I162" s="130"/>
      <c r="J162" s="138">
        <f>BK162</f>
        <v>0</v>
      </c>
      <c r="L162" s="127"/>
      <c r="M162" s="132"/>
      <c r="P162" s="133">
        <f>SUM(P163:P165)</f>
        <v>0</v>
      </c>
      <c r="R162" s="133">
        <f>SUM(R163:R165)</f>
        <v>0</v>
      </c>
      <c r="T162" s="134">
        <f>SUM(T163:T165)</f>
        <v>0</v>
      </c>
      <c r="AR162" s="128" t="s">
        <v>95</v>
      </c>
      <c r="AT162" s="135" t="s">
        <v>72</v>
      </c>
      <c r="AU162" s="135" t="s">
        <v>81</v>
      </c>
      <c r="AY162" s="128" t="s">
        <v>148</v>
      </c>
      <c r="BK162" s="136">
        <f>SUM(BK163:BK165)</f>
        <v>0</v>
      </c>
    </row>
    <row r="163" spans="2:65" s="1" customFormat="1" ht="16.5" customHeight="1">
      <c r="B163" s="139"/>
      <c r="C163" s="140" t="s">
        <v>248</v>
      </c>
      <c r="D163" s="140" t="s">
        <v>150</v>
      </c>
      <c r="E163" s="141" t="s">
        <v>1391</v>
      </c>
      <c r="F163" s="142" t="s">
        <v>1392</v>
      </c>
      <c r="G163" s="143" t="s">
        <v>199</v>
      </c>
      <c r="H163" s="144">
        <v>7.5</v>
      </c>
      <c r="I163" s="145"/>
      <c r="J163" s="146">
        <f>ROUND(I163*H163,2)</f>
        <v>0</v>
      </c>
      <c r="K163" s="147"/>
      <c r="L163" s="28"/>
      <c r="M163" s="148" t="s">
        <v>1</v>
      </c>
      <c r="N163" s="149" t="s">
        <v>39</v>
      </c>
      <c r="P163" s="150">
        <f>O163*H163</f>
        <v>0</v>
      </c>
      <c r="Q163" s="150">
        <v>0</v>
      </c>
      <c r="R163" s="150">
        <f>Q163*H163</f>
        <v>0</v>
      </c>
      <c r="S163" s="150">
        <v>0</v>
      </c>
      <c r="T163" s="151">
        <f>S163*H163</f>
        <v>0</v>
      </c>
      <c r="AR163" s="152" t="s">
        <v>178</v>
      </c>
      <c r="AT163" s="152" t="s">
        <v>150</v>
      </c>
      <c r="AU163" s="152" t="s">
        <v>95</v>
      </c>
      <c r="AY163" s="13" t="s">
        <v>148</v>
      </c>
      <c r="BE163" s="153">
        <f>IF(N163="základná",J163,0)</f>
        <v>0</v>
      </c>
      <c r="BF163" s="153">
        <f>IF(N163="znížená",J163,0)</f>
        <v>0</v>
      </c>
      <c r="BG163" s="153">
        <f>IF(N163="zákl. prenesená",J163,0)</f>
        <v>0</v>
      </c>
      <c r="BH163" s="153">
        <f>IF(N163="zníž. prenesená",J163,0)</f>
        <v>0</v>
      </c>
      <c r="BI163" s="153">
        <f>IF(N163="nulová",J163,0)</f>
        <v>0</v>
      </c>
      <c r="BJ163" s="13" t="s">
        <v>95</v>
      </c>
      <c r="BK163" s="153">
        <f>ROUND(I163*H163,2)</f>
        <v>0</v>
      </c>
      <c r="BL163" s="13" t="s">
        <v>178</v>
      </c>
      <c r="BM163" s="152" t="s">
        <v>251</v>
      </c>
    </row>
    <row r="164" spans="2:65" s="1" customFormat="1" ht="21.75" customHeight="1">
      <c r="B164" s="139"/>
      <c r="C164" s="154" t="s">
        <v>204</v>
      </c>
      <c r="D164" s="154" t="s">
        <v>191</v>
      </c>
      <c r="E164" s="155" t="s">
        <v>1393</v>
      </c>
      <c r="F164" s="156" t="s">
        <v>1394</v>
      </c>
      <c r="G164" s="157" t="s">
        <v>199</v>
      </c>
      <c r="H164" s="158">
        <v>7.5</v>
      </c>
      <c r="I164" s="159"/>
      <c r="J164" s="160">
        <f>ROUND(I164*H164,2)</f>
        <v>0</v>
      </c>
      <c r="K164" s="161"/>
      <c r="L164" s="162"/>
      <c r="M164" s="163" t="s">
        <v>1</v>
      </c>
      <c r="N164" s="164" t="s">
        <v>39</v>
      </c>
      <c r="P164" s="150">
        <f>O164*H164</f>
        <v>0</v>
      </c>
      <c r="Q164" s="150">
        <v>0</v>
      </c>
      <c r="R164" s="150">
        <f>Q164*H164</f>
        <v>0</v>
      </c>
      <c r="S164" s="150">
        <v>0</v>
      </c>
      <c r="T164" s="151">
        <f>S164*H164</f>
        <v>0</v>
      </c>
      <c r="AR164" s="152" t="s">
        <v>211</v>
      </c>
      <c r="AT164" s="152" t="s">
        <v>191</v>
      </c>
      <c r="AU164" s="152" t="s">
        <v>95</v>
      </c>
      <c r="AY164" s="13" t="s">
        <v>148</v>
      </c>
      <c r="BE164" s="153">
        <f>IF(N164="základná",J164,0)</f>
        <v>0</v>
      </c>
      <c r="BF164" s="153">
        <f>IF(N164="znížená",J164,0)</f>
        <v>0</v>
      </c>
      <c r="BG164" s="153">
        <f>IF(N164="zákl. prenesená",J164,0)</f>
        <v>0</v>
      </c>
      <c r="BH164" s="153">
        <f>IF(N164="zníž. prenesená",J164,0)</f>
        <v>0</v>
      </c>
      <c r="BI164" s="153">
        <f>IF(N164="nulová",J164,0)</f>
        <v>0</v>
      </c>
      <c r="BJ164" s="13" t="s">
        <v>95</v>
      </c>
      <c r="BK164" s="153">
        <f>ROUND(I164*H164,2)</f>
        <v>0</v>
      </c>
      <c r="BL164" s="13" t="s">
        <v>178</v>
      </c>
      <c r="BM164" s="152" t="s">
        <v>254</v>
      </c>
    </row>
    <row r="165" spans="2:65" s="1" customFormat="1" ht="24.15" customHeight="1">
      <c r="B165" s="139"/>
      <c r="C165" s="140" t="s">
        <v>255</v>
      </c>
      <c r="D165" s="140" t="s">
        <v>150</v>
      </c>
      <c r="E165" s="141" t="s">
        <v>1395</v>
      </c>
      <c r="F165" s="142" t="s">
        <v>1396</v>
      </c>
      <c r="G165" s="143" t="s">
        <v>185</v>
      </c>
      <c r="H165" s="144">
        <v>2.1999999999999999E-2</v>
      </c>
      <c r="I165" s="145"/>
      <c r="J165" s="146">
        <f>ROUND(I165*H165,2)</f>
        <v>0</v>
      </c>
      <c r="K165" s="147"/>
      <c r="L165" s="28"/>
      <c r="M165" s="148" t="s">
        <v>1</v>
      </c>
      <c r="N165" s="149" t="s">
        <v>39</v>
      </c>
      <c r="P165" s="150">
        <f>O165*H165</f>
        <v>0</v>
      </c>
      <c r="Q165" s="150">
        <v>0</v>
      </c>
      <c r="R165" s="150">
        <f>Q165*H165</f>
        <v>0</v>
      </c>
      <c r="S165" s="150">
        <v>0</v>
      </c>
      <c r="T165" s="151">
        <f>S165*H165</f>
        <v>0</v>
      </c>
      <c r="AR165" s="152" t="s">
        <v>178</v>
      </c>
      <c r="AT165" s="152" t="s">
        <v>150</v>
      </c>
      <c r="AU165" s="152" t="s">
        <v>95</v>
      </c>
      <c r="AY165" s="13" t="s">
        <v>148</v>
      </c>
      <c r="BE165" s="153">
        <f>IF(N165="základná",J165,0)</f>
        <v>0</v>
      </c>
      <c r="BF165" s="153">
        <f>IF(N165="znížená",J165,0)</f>
        <v>0</v>
      </c>
      <c r="BG165" s="153">
        <f>IF(N165="zákl. prenesená",J165,0)</f>
        <v>0</v>
      </c>
      <c r="BH165" s="153">
        <f>IF(N165="zníž. prenesená",J165,0)</f>
        <v>0</v>
      </c>
      <c r="BI165" s="153">
        <f>IF(N165="nulová",J165,0)</f>
        <v>0</v>
      </c>
      <c r="BJ165" s="13" t="s">
        <v>95</v>
      </c>
      <c r="BK165" s="153">
        <f>ROUND(I165*H165,2)</f>
        <v>0</v>
      </c>
      <c r="BL165" s="13" t="s">
        <v>178</v>
      </c>
      <c r="BM165" s="152" t="s">
        <v>258</v>
      </c>
    </row>
    <row r="166" spans="2:65" s="11" customFormat="1" ht="22.8" customHeight="1">
      <c r="B166" s="127"/>
      <c r="D166" s="128" t="s">
        <v>72</v>
      </c>
      <c r="E166" s="137" t="s">
        <v>1397</v>
      </c>
      <c r="F166" s="137" t="s">
        <v>1398</v>
      </c>
      <c r="I166" s="130"/>
      <c r="J166" s="138">
        <f>BK166</f>
        <v>0</v>
      </c>
      <c r="L166" s="127"/>
      <c r="M166" s="132"/>
      <c r="P166" s="133">
        <f>SUM(P167:P173)</f>
        <v>0</v>
      </c>
      <c r="R166" s="133">
        <f>SUM(R167:R173)</f>
        <v>0</v>
      </c>
      <c r="T166" s="134">
        <f>SUM(T167:T173)</f>
        <v>0</v>
      </c>
      <c r="AR166" s="128" t="s">
        <v>95</v>
      </c>
      <c r="AT166" s="135" t="s">
        <v>72</v>
      </c>
      <c r="AU166" s="135" t="s">
        <v>81</v>
      </c>
      <c r="AY166" s="128" t="s">
        <v>148</v>
      </c>
      <c r="BK166" s="136">
        <f>SUM(BK167:BK173)</f>
        <v>0</v>
      </c>
    </row>
    <row r="167" spans="2:65" s="1" customFormat="1" ht="24.15" customHeight="1">
      <c r="B167" s="139"/>
      <c r="C167" s="140" t="s">
        <v>208</v>
      </c>
      <c r="D167" s="140" t="s">
        <v>150</v>
      </c>
      <c r="E167" s="141" t="s">
        <v>1399</v>
      </c>
      <c r="F167" s="142" t="s">
        <v>1400</v>
      </c>
      <c r="G167" s="143" t="s">
        <v>199</v>
      </c>
      <c r="H167" s="144">
        <v>7.2</v>
      </c>
      <c r="I167" s="145"/>
      <c r="J167" s="146">
        <f t="shared" ref="J167:J173" si="20">ROUND(I167*H167,2)</f>
        <v>0</v>
      </c>
      <c r="K167" s="147"/>
      <c r="L167" s="28"/>
      <c r="M167" s="148" t="s">
        <v>1</v>
      </c>
      <c r="N167" s="149" t="s">
        <v>39</v>
      </c>
      <c r="P167" s="150">
        <f t="shared" ref="P167:P173" si="21">O167*H167</f>
        <v>0</v>
      </c>
      <c r="Q167" s="150">
        <v>0</v>
      </c>
      <c r="R167" s="150">
        <f t="shared" ref="R167:R173" si="22">Q167*H167</f>
        <v>0</v>
      </c>
      <c r="S167" s="150">
        <v>0</v>
      </c>
      <c r="T167" s="151">
        <f t="shared" ref="T167:T173" si="23">S167*H167</f>
        <v>0</v>
      </c>
      <c r="AR167" s="152" t="s">
        <v>178</v>
      </c>
      <c r="AT167" s="152" t="s">
        <v>150</v>
      </c>
      <c r="AU167" s="152" t="s">
        <v>95</v>
      </c>
      <c r="AY167" s="13" t="s">
        <v>148</v>
      </c>
      <c r="BE167" s="153">
        <f t="shared" ref="BE167:BE173" si="24">IF(N167="základná",J167,0)</f>
        <v>0</v>
      </c>
      <c r="BF167" s="153">
        <f t="shared" ref="BF167:BF173" si="25">IF(N167="znížená",J167,0)</f>
        <v>0</v>
      </c>
      <c r="BG167" s="153">
        <f t="shared" ref="BG167:BG173" si="26">IF(N167="zákl. prenesená",J167,0)</f>
        <v>0</v>
      </c>
      <c r="BH167" s="153">
        <f t="shared" ref="BH167:BH173" si="27">IF(N167="zníž. prenesená",J167,0)</f>
        <v>0</v>
      </c>
      <c r="BI167" s="153">
        <f t="shared" ref="BI167:BI173" si="28">IF(N167="nulová",J167,0)</f>
        <v>0</v>
      </c>
      <c r="BJ167" s="13" t="s">
        <v>95</v>
      </c>
      <c r="BK167" s="153">
        <f t="shared" ref="BK167:BK173" si="29">ROUND(I167*H167,2)</f>
        <v>0</v>
      </c>
      <c r="BL167" s="13" t="s">
        <v>178</v>
      </c>
      <c r="BM167" s="152" t="s">
        <v>261</v>
      </c>
    </row>
    <row r="168" spans="2:65" s="1" customFormat="1" ht="16.5" customHeight="1">
      <c r="B168" s="139"/>
      <c r="C168" s="154" t="s">
        <v>262</v>
      </c>
      <c r="D168" s="154" t="s">
        <v>191</v>
      </c>
      <c r="E168" s="155" t="s">
        <v>1401</v>
      </c>
      <c r="F168" s="156" t="s">
        <v>1402</v>
      </c>
      <c r="G168" s="157" t="s">
        <v>226</v>
      </c>
      <c r="H168" s="158">
        <v>24.962</v>
      </c>
      <c r="I168" s="159"/>
      <c r="J168" s="160">
        <f t="shared" si="20"/>
        <v>0</v>
      </c>
      <c r="K168" s="161"/>
      <c r="L168" s="162"/>
      <c r="M168" s="163" t="s">
        <v>1</v>
      </c>
      <c r="N168" s="164" t="s">
        <v>39</v>
      </c>
      <c r="P168" s="150">
        <f t="shared" si="21"/>
        <v>0</v>
      </c>
      <c r="Q168" s="150">
        <v>0</v>
      </c>
      <c r="R168" s="150">
        <f t="shared" si="22"/>
        <v>0</v>
      </c>
      <c r="S168" s="150">
        <v>0</v>
      </c>
      <c r="T168" s="151">
        <f t="shared" si="23"/>
        <v>0</v>
      </c>
      <c r="AR168" s="152" t="s">
        <v>211</v>
      </c>
      <c r="AT168" s="152" t="s">
        <v>191</v>
      </c>
      <c r="AU168" s="152" t="s">
        <v>95</v>
      </c>
      <c r="AY168" s="13" t="s">
        <v>148</v>
      </c>
      <c r="BE168" s="153">
        <f t="shared" si="24"/>
        <v>0</v>
      </c>
      <c r="BF168" s="153">
        <f t="shared" si="25"/>
        <v>0</v>
      </c>
      <c r="BG168" s="153">
        <f t="shared" si="26"/>
        <v>0</v>
      </c>
      <c r="BH168" s="153">
        <f t="shared" si="27"/>
        <v>0</v>
      </c>
      <c r="BI168" s="153">
        <f t="shared" si="28"/>
        <v>0</v>
      </c>
      <c r="BJ168" s="13" t="s">
        <v>95</v>
      </c>
      <c r="BK168" s="153">
        <f t="shared" si="29"/>
        <v>0</v>
      </c>
      <c r="BL168" s="13" t="s">
        <v>178</v>
      </c>
      <c r="BM168" s="152" t="s">
        <v>265</v>
      </c>
    </row>
    <row r="169" spans="2:65" s="1" customFormat="1" ht="33" customHeight="1">
      <c r="B169" s="139"/>
      <c r="C169" s="140" t="s">
        <v>211</v>
      </c>
      <c r="D169" s="140" t="s">
        <v>150</v>
      </c>
      <c r="E169" s="141" t="s">
        <v>1403</v>
      </c>
      <c r="F169" s="142" t="s">
        <v>1404</v>
      </c>
      <c r="G169" s="143" t="s">
        <v>153</v>
      </c>
      <c r="H169" s="144">
        <v>6.3639999999999999</v>
      </c>
      <c r="I169" s="145"/>
      <c r="J169" s="146">
        <f t="shared" si="20"/>
        <v>0</v>
      </c>
      <c r="K169" s="147"/>
      <c r="L169" s="28"/>
      <c r="M169" s="148" t="s">
        <v>1</v>
      </c>
      <c r="N169" s="149" t="s">
        <v>39</v>
      </c>
      <c r="P169" s="150">
        <f t="shared" si="21"/>
        <v>0</v>
      </c>
      <c r="Q169" s="150">
        <v>0</v>
      </c>
      <c r="R169" s="150">
        <f t="shared" si="22"/>
        <v>0</v>
      </c>
      <c r="S169" s="150">
        <v>0</v>
      </c>
      <c r="T169" s="151">
        <f t="shared" si="23"/>
        <v>0</v>
      </c>
      <c r="AR169" s="152" t="s">
        <v>178</v>
      </c>
      <c r="AT169" s="152" t="s">
        <v>150</v>
      </c>
      <c r="AU169" s="152" t="s">
        <v>95</v>
      </c>
      <c r="AY169" s="13" t="s">
        <v>148</v>
      </c>
      <c r="BE169" s="153">
        <f t="shared" si="24"/>
        <v>0</v>
      </c>
      <c r="BF169" s="153">
        <f t="shared" si="25"/>
        <v>0</v>
      </c>
      <c r="BG169" s="153">
        <f t="shared" si="26"/>
        <v>0</v>
      </c>
      <c r="BH169" s="153">
        <f t="shared" si="27"/>
        <v>0</v>
      </c>
      <c r="BI169" s="153">
        <f t="shared" si="28"/>
        <v>0</v>
      </c>
      <c r="BJ169" s="13" t="s">
        <v>95</v>
      </c>
      <c r="BK169" s="153">
        <f t="shared" si="29"/>
        <v>0</v>
      </c>
      <c r="BL169" s="13" t="s">
        <v>178</v>
      </c>
      <c r="BM169" s="152" t="s">
        <v>268</v>
      </c>
    </row>
    <row r="170" spans="2:65" s="1" customFormat="1" ht="24.15" customHeight="1">
      <c r="B170" s="139"/>
      <c r="C170" s="154" t="s">
        <v>269</v>
      </c>
      <c r="D170" s="154" t="s">
        <v>191</v>
      </c>
      <c r="E170" s="155" t="s">
        <v>1405</v>
      </c>
      <c r="F170" s="156" t="s">
        <v>1406</v>
      </c>
      <c r="G170" s="157" t="s">
        <v>153</v>
      </c>
      <c r="H170" s="158">
        <v>6.6189999999999998</v>
      </c>
      <c r="I170" s="159"/>
      <c r="J170" s="160">
        <f t="shared" si="20"/>
        <v>0</v>
      </c>
      <c r="K170" s="161"/>
      <c r="L170" s="162"/>
      <c r="M170" s="163" t="s">
        <v>1</v>
      </c>
      <c r="N170" s="164" t="s">
        <v>39</v>
      </c>
      <c r="P170" s="150">
        <f t="shared" si="21"/>
        <v>0</v>
      </c>
      <c r="Q170" s="150">
        <v>0</v>
      </c>
      <c r="R170" s="150">
        <f t="shared" si="22"/>
        <v>0</v>
      </c>
      <c r="S170" s="150">
        <v>0</v>
      </c>
      <c r="T170" s="151">
        <f t="shared" si="23"/>
        <v>0</v>
      </c>
      <c r="AR170" s="152" t="s">
        <v>211</v>
      </c>
      <c r="AT170" s="152" t="s">
        <v>191</v>
      </c>
      <c r="AU170" s="152" t="s">
        <v>95</v>
      </c>
      <c r="AY170" s="13" t="s">
        <v>148</v>
      </c>
      <c r="BE170" s="153">
        <f t="shared" si="24"/>
        <v>0</v>
      </c>
      <c r="BF170" s="153">
        <f t="shared" si="25"/>
        <v>0</v>
      </c>
      <c r="BG170" s="153">
        <f t="shared" si="26"/>
        <v>0</v>
      </c>
      <c r="BH170" s="153">
        <f t="shared" si="27"/>
        <v>0</v>
      </c>
      <c r="BI170" s="153">
        <f t="shared" si="28"/>
        <v>0</v>
      </c>
      <c r="BJ170" s="13" t="s">
        <v>95</v>
      </c>
      <c r="BK170" s="153">
        <f t="shared" si="29"/>
        <v>0</v>
      </c>
      <c r="BL170" s="13" t="s">
        <v>178</v>
      </c>
      <c r="BM170" s="152" t="s">
        <v>272</v>
      </c>
    </row>
    <row r="171" spans="2:65" s="1" customFormat="1" ht="16.5" customHeight="1">
      <c r="B171" s="139"/>
      <c r="C171" s="140" t="s">
        <v>215</v>
      </c>
      <c r="D171" s="140" t="s">
        <v>150</v>
      </c>
      <c r="E171" s="141" t="s">
        <v>1407</v>
      </c>
      <c r="F171" s="142" t="s">
        <v>1408</v>
      </c>
      <c r="G171" s="143" t="s">
        <v>199</v>
      </c>
      <c r="H171" s="144">
        <v>3.7</v>
      </c>
      <c r="I171" s="145"/>
      <c r="J171" s="146">
        <f t="shared" si="20"/>
        <v>0</v>
      </c>
      <c r="K171" s="147"/>
      <c r="L171" s="28"/>
      <c r="M171" s="148" t="s">
        <v>1</v>
      </c>
      <c r="N171" s="149" t="s">
        <v>39</v>
      </c>
      <c r="P171" s="150">
        <f t="shared" si="21"/>
        <v>0</v>
      </c>
      <c r="Q171" s="150">
        <v>0</v>
      </c>
      <c r="R171" s="150">
        <f t="shared" si="22"/>
        <v>0</v>
      </c>
      <c r="S171" s="150">
        <v>0</v>
      </c>
      <c r="T171" s="151">
        <f t="shared" si="23"/>
        <v>0</v>
      </c>
      <c r="AR171" s="152" t="s">
        <v>178</v>
      </c>
      <c r="AT171" s="152" t="s">
        <v>150</v>
      </c>
      <c r="AU171" s="152" t="s">
        <v>95</v>
      </c>
      <c r="AY171" s="13" t="s">
        <v>148</v>
      </c>
      <c r="BE171" s="153">
        <f t="shared" si="24"/>
        <v>0</v>
      </c>
      <c r="BF171" s="153">
        <f t="shared" si="25"/>
        <v>0</v>
      </c>
      <c r="BG171" s="153">
        <f t="shared" si="26"/>
        <v>0</v>
      </c>
      <c r="BH171" s="153">
        <f t="shared" si="27"/>
        <v>0</v>
      </c>
      <c r="BI171" s="153">
        <f t="shared" si="28"/>
        <v>0</v>
      </c>
      <c r="BJ171" s="13" t="s">
        <v>95</v>
      </c>
      <c r="BK171" s="153">
        <f t="shared" si="29"/>
        <v>0</v>
      </c>
      <c r="BL171" s="13" t="s">
        <v>178</v>
      </c>
      <c r="BM171" s="152" t="s">
        <v>275</v>
      </c>
    </row>
    <row r="172" spans="2:65" s="1" customFormat="1" ht="16.5" customHeight="1">
      <c r="B172" s="139"/>
      <c r="C172" s="154" t="s">
        <v>276</v>
      </c>
      <c r="D172" s="154" t="s">
        <v>191</v>
      </c>
      <c r="E172" s="155" t="s">
        <v>1409</v>
      </c>
      <c r="F172" s="156" t="s">
        <v>1410</v>
      </c>
      <c r="G172" s="157" t="s">
        <v>199</v>
      </c>
      <c r="H172" s="158">
        <v>3.7370000000000001</v>
      </c>
      <c r="I172" s="159"/>
      <c r="J172" s="160">
        <f t="shared" si="20"/>
        <v>0</v>
      </c>
      <c r="K172" s="161"/>
      <c r="L172" s="162"/>
      <c r="M172" s="163" t="s">
        <v>1</v>
      </c>
      <c r="N172" s="164" t="s">
        <v>39</v>
      </c>
      <c r="P172" s="150">
        <f t="shared" si="21"/>
        <v>0</v>
      </c>
      <c r="Q172" s="150">
        <v>0</v>
      </c>
      <c r="R172" s="150">
        <f t="shared" si="22"/>
        <v>0</v>
      </c>
      <c r="S172" s="150">
        <v>0</v>
      </c>
      <c r="T172" s="151">
        <f t="shared" si="23"/>
        <v>0</v>
      </c>
      <c r="AR172" s="152" t="s">
        <v>211</v>
      </c>
      <c r="AT172" s="152" t="s">
        <v>191</v>
      </c>
      <c r="AU172" s="152" t="s">
        <v>95</v>
      </c>
      <c r="AY172" s="13" t="s">
        <v>148</v>
      </c>
      <c r="BE172" s="153">
        <f t="shared" si="24"/>
        <v>0</v>
      </c>
      <c r="BF172" s="153">
        <f t="shared" si="25"/>
        <v>0</v>
      </c>
      <c r="BG172" s="153">
        <f t="shared" si="26"/>
        <v>0</v>
      </c>
      <c r="BH172" s="153">
        <f t="shared" si="27"/>
        <v>0</v>
      </c>
      <c r="BI172" s="153">
        <f t="shared" si="28"/>
        <v>0</v>
      </c>
      <c r="BJ172" s="13" t="s">
        <v>95</v>
      </c>
      <c r="BK172" s="153">
        <f t="shared" si="29"/>
        <v>0</v>
      </c>
      <c r="BL172" s="13" t="s">
        <v>178</v>
      </c>
      <c r="BM172" s="152" t="s">
        <v>279</v>
      </c>
    </row>
    <row r="173" spans="2:65" s="1" customFormat="1" ht="24.15" customHeight="1">
      <c r="B173" s="139"/>
      <c r="C173" s="140" t="s">
        <v>219</v>
      </c>
      <c r="D173" s="140" t="s">
        <v>150</v>
      </c>
      <c r="E173" s="141" t="s">
        <v>1411</v>
      </c>
      <c r="F173" s="142" t="s">
        <v>1412</v>
      </c>
      <c r="G173" s="143" t="s">
        <v>185</v>
      </c>
      <c r="H173" s="144">
        <v>0.18099999999999999</v>
      </c>
      <c r="I173" s="145"/>
      <c r="J173" s="146">
        <f t="shared" si="20"/>
        <v>0</v>
      </c>
      <c r="K173" s="147"/>
      <c r="L173" s="28"/>
      <c r="M173" s="148" t="s">
        <v>1</v>
      </c>
      <c r="N173" s="149" t="s">
        <v>39</v>
      </c>
      <c r="P173" s="150">
        <f t="shared" si="21"/>
        <v>0</v>
      </c>
      <c r="Q173" s="150">
        <v>0</v>
      </c>
      <c r="R173" s="150">
        <f t="shared" si="22"/>
        <v>0</v>
      </c>
      <c r="S173" s="150">
        <v>0</v>
      </c>
      <c r="T173" s="151">
        <f t="shared" si="23"/>
        <v>0</v>
      </c>
      <c r="AR173" s="152" t="s">
        <v>178</v>
      </c>
      <c r="AT173" s="152" t="s">
        <v>150</v>
      </c>
      <c r="AU173" s="152" t="s">
        <v>95</v>
      </c>
      <c r="AY173" s="13" t="s">
        <v>148</v>
      </c>
      <c r="BE173" s="153">
        <f t="shared" si="24"/>
        <v>0</v>
      </c>
      <c r="BF173" s="153">
        <f t="shared" si="25"/>
        <v>0</v>
      </c>
      <c r="BG173" s="153">
        <f t="shared" si="26"/>
        <v>0</v>
      </c>
      <c r="BH173" s="153">
        <f t="shared" si="27"/>
        <v>0</v>
      </c>
      <c r="BI173" s="153">
        <f t="shared" si="28"/>
        <v>0</v>
      </c>
      <c r="BJ173" s="13" t="s">
        <v>95</v>
      </c>
      <c r="BK173" s="153">
        <f t="shared" si="29"/>
        <v>0</v>
      </c>
      <c r="BL173" s="13" t="s">
        <v>178</v>
      </c>
      <c r="BM173" s="152" t="s">
        <v>282</v>
      </c>
    </row>
    <row r="174" spans="2:65" s="11" customFormat="1" ht="22.8" customHeight="1">
      <c r="B174" s="127"/>
      <c r="D174" s="128" t="s">
        <v>72</v>
      </c>
      <c r="E174" s="137" t="s">
        <v>677</v>
      </c>
      <c r="F174" s="137" t="s">
        <v>678</v>
      </c>
      <c r="I174" s="130"/>
      <c r="J174" s="138">
        <f>BK174</f>
        <v>0</v>
      </c>
      <c r="L174" s="127"/>
      <c r="M174" s="132"/>
      <c r="P174" s="133">
        <f>SUM(P175:P176)</f>
        <v>0</v>
      </c>
      <c r="R174" s="133">
        <f>SUM(R175:R176)</f>
        <v>0</v>
      </c>
      <c r="T174" s="134">
        <f>SUM(T175:T176)</f>
        <v>0</v>
      </c>
      <c r="AR174" s="128" t="s">
        <v>95</v>
      </c>
      <c r="AT174" s="135" t="s">
        <v>72</v>
      </c>
      <c r="AU174" s="135" t="s">
        <v>81</v>
      </c>
      <c r="AY174" s="128" t="s">
        <v>148</v>
      </c>
      <c r="BK174" s="136">
        <f>SUM(BK175:BK176)</f>
        <v>0</v>
      </c>
    </row>
    <row r="175" spans="2:65" s="1" customFormat="1" ht="33" customHeight="1">
      <c r="B175" s="139"/>
      <c r="C175" s="140" t="s">
        <v>283</v>
      </c>
      <c r="D175" s="140" t="s">
        <v>150</v>
      </c>
      <c r="E175" s="141" t="s">
        <v>1413</v>
      </c>
      <c r="F175" s="142" t="s">
        <v>1414</v>
      </c>
      <c r="G175" s="143" t="s">
        <v>153</v>
      </c>
      <c r="H175" s="144">
        <v>21</v>
      </c>
      <c r="I175" s="145"/>
      <c r="J175" s="146">
        <f>ROUND(I175*H175,2)</f>
        <v>0</v>
      </c>
      <c r="K175" s="147"/>
      <c r="L175" s="28"/>
      <c r="M175" s="148" t="s">
        <v>1</v>
      </c>
      <c r="N175" s="149" t="s">
        <v>39</v>
      </c>
      <c r="P175" s="150">
        <f>O175*H175</f>
        <v>0</v>
      </c>
      <c r="Q175" s="150">
        <v>0</v>
      </c>
      <c r="R175" s="150">
        <f>Q175*H175</f>
        <v>0</v>
      </c>
      <c r="S175" s="150">
        <v>0</v>
      </c>
      <c r="T175" s="151">
        <f>S175*H175</f>
        <v>0</v>
      </c>
      <c r="AR175" s="152" t="s">
        <v>178</v>
      </c>
      <c r="AT175" s="152" t="s">
        <v>150</v>
      </c>
      <c r="AU175" s="152" t="s">
        <v>95</v>
      </c>
      <c r="AY175" s="13" t="s">
        <v>148</v>
      </c>
      <c r="BE175" s="153">
        <f>IF(N175="základná",J175,0)</f>
        <v>0</v>
      </c>
      <c r="BF175" s="153">
        <f>IF(N175="znížená",J175,0)</f>
        <v>0</v>
      </c>
      <c r="BG175" s="153">
        <f>IF(N175="zákl. prenesená",J175,0)</f>
        <v>0</v>
      </c>
      <c r="BH175" s="153">
        <f>IF(N175="zníž. prenesená",J175,0)</f>
        <v>0</v>
      </c>
      <c r="BI175" s="153">
        <f>IF(N175="nulová",J175,0)</f>
        <v>0</v>
      </c>
      <c r="BJ175" s="13" t="s">
        <v>95</v>
      </c>
      <c r="BK175" s="153">
        <f>ROUND(I175*H175,2)</f>
        <v>0</v>
      </c>
      <c r="BL175" s="13" t="s">
        <v>178</v>
      </c>
      <c r="BM175" s="152" t="s">
        <v>286</v>
      </c>
    </row>
    <row r="176" spans="2:65" s="1" customFormat="1" ht="33" customHeight="1">
      <c r="B176" s="139"/>
      <c r="C176" s="140" t="s">
        <v>223</v>
      </c>
      <c r="D176" s="140" t="s">
        <v>150</v>
      </c>
      <c r="E176" s="141" t="s">
        <v>1415</v>
      </c>
      <c r="F176" s="142" t="s">
        <v>1416</v>
      </c>
      <c r="G176" s="143" t="s">
        <v>153</v>
      </c>
      <c r="H176" s="144">
        <v>21</v>
      </c>
      <c r="I176" s="145"/>
      <c r="J176" s="146">
        <f>ROUND(I176*H176,2)</f>
        <v>0</v>
      </c>
      <c r="K176" s="147"/>
      <c r="L176" s="28"/>
      <c r="M176" s="166" t="s">
        <v>1</v>
      </c>
      <c r="N176" s="167" t="s">
        <v>39</v>
      </c>
      <c r="O176" s="168"/>
      <c r="P176" s="169">
        <f>O176*H176</f>
        <v>0</v>
      </c>
      <c r="Q176" s="169">
        <v>0</v>
      </c>
      <c r="R176" s="169">
        <f>Q176*H176</f>
        <v>0</v>
      </c>
      <c r="S176" s="169">
        <v>0</v>
      </c>
      <c r="T176" s="170">
        <f>S176*H176</f>
        <v>0</v>
      </c>
      <c r="AR176" s="152" t="s">
        <v>178</v>
      </c>
      <c r="AT176" s="152" t="s">
        <v>150</v>
      </c>
      <c r="AU176" s="152" t="s">
        <v>95</v>
      </c>
      <c r="AY176" s="13" t="s">
        <v>148</v>
      </c>
      <c r="BE176" s="153">
        <f>IF(N176="základná",J176,0)</f>
        <v>0</v>
      </c>
      <c r="BF176" s="153">
        <f>IF(N176="znížená",J176,0)</f>
        <v>0</v>
      </c>
      <c r="BG176" s="153">
        <f>IF(N176="zákl. prenesená",J176,0)</f>
        <v>0</v>
      </c>
      <c r="BH176" s="153">
        <f>IF(N176="zníž. prenesená",J176,0)</f>
        <v>0</v>
      </c>
      <c r="BI176" s="153">
        <f>IF(N176="nulová",J176,0)</f>
        <v>0</v>
      </c>
      <c r="BJ176" s="13" t="s">
        <v>95</v>
      </c>
      <c r="BK176" s="153">
        <f>ROUND(I176*H176,2)</f>
        <v>0</v>
      </c>
      <c r="BL176" s="13" t="s">
        <v>178</v>
      </c>
      <c r="BM176" s="152" t="s">
        <v>289</v>
      </c>
    </row>
    <row r="177" spans="2:12" s="1" customFormat="1" ht="6.9" customHeight="1">
      <c r="B177" s="43"/>
      <c r="C177" s="44"/>
      <c r="D177" s="44"/>
      <c r="E177" s="44"/>
      <c r="F177" s="44"/>
      <c r="G177" s="44"/>
      <c r="H177" s="44"/>
      <c r="I177" s="44"/>
      <c r="J177" s="44"/>
      <c r="K177" s="44"/>
      <c r="L177" s="28"/>
    </row>
  </sheetData>
  <autoFilter ref="C128:K176" xr:uid="{00000000-0009-0000-0000-000004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48"/>
  <sheetViews>
    <sheetView showGridLines="0" topLeftCell="A72" workbookViewId="0">
      <selection activeCell="J94" sqref="J94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3" t="s">
        <v>99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" customHeight="1">
      <c r="B4" s="16"/>
      <c r="D4" s="17" t="s">
        <v>103</v>
      </c>
      <c r="L4" s="16"/>
      <c r="M4" s="92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26.25" customHeight="1">
      <c r="B7" s="16"/>
      <c r="E7" s="179" t="str">
        <f>'Rekapitulácia stavby'!K6</f>
        <v xml:space="preserve"> Rekonštrukcia budovy školy a telocvične - SOŠ dopravy a služieb, NZ</v>
      </c>
      <c r="F7" s="180"/>
      <c r="G7" s="180"/>
      <c r="H7" s="180"/>
      <c r="L7" s="16"/>
    </row>
    <row r="8" spans="2:46" ht="12" customHeight="1">
      <c r="B8" s="16"/>
      <c r="D8" s="23" t="s">
        <v>104</v>
      </c>
      <c r="L8" s="16"/>
    </row>
    <row r="9" spans="2:46" s="1" customFormat="1" ht="16.5" customHeight="1">
      <c r="B9" s="28"/>
      <c r="E9" s="179" t="s">
        <v>1351</v>
      </c>
      <c r="F9" s="176"/>
      <c r="G9" s="176"/>
      <c r="H9" s="176"/>
      <c r="L9" s="28"/>
    </row>
    <row r="10" spans="2:46" s="1" customFormat="1" ht="12" customHeight="1">
      <c r="B10" s="28"/>
      <c r="D10" s="23" t="s">
        <v>1352</v>
      </c>
      <c r="L10" s="28"/>
    </row>
    <row r="11" spans="2:46" s="1" customFormat="1" ht="30" customHeight="1">
      <c r="B11" s="28"/>
      <c r="E11" s="175" t="s">
        <v>1417</v>
      </c>
      <c r="F11" s="176"/>
      <c r="G11" s="176"/>
      <c r="H11" s="176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/>
      <c r="L14" s="28"/>
    </row>
    <row r="15" spans="2:46" s="1" customFormat="1" ht="10.8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">
        <v>1</v>
      </c>
      <c r="L16" s="28"/>
    </row>
    <row r="17" spans="2:12" s="1" customFormat="1" ht="18" customHeight="1">
      <c r="B17" s="28"/>
      <c r="E17" s="21" t="s">
        <v>24</v>
      </c>
      <c r="I17" s="23" t="s">
        <v>25</v>
      </c>
      <c r="J17" s="21" t="s">
        <v>1</v>
      </c>
      <c r="L17" s="28"/>
    </row>
    <row r="18" spans="2:12" s="1" customFormat="1" ht="6.9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181" t="str">
        <f>'Rekapitulácia stavby'!E14</f>
        <v>Vyplň údaj</v>
      </c>
      <c r="F20" s="182"/>
      <c r="G20" s="182"/>
      <c r="H20" s="182"/>
      <c r="I20" s="23" t="s">
        <v>25</v>
      </c>
      <c r="J20" s="24" t="str">
        <f>'Rekapitulácia stavby'!AN14</f>
        <v>Vyplň údaj</v>
      </c>
      <c r="L20" s="28"/>
    </row>
    <row r="21" spans="2:12" s="1" customFormat="1" ht="6.9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">
        <v>1</v>
      </c>
      <c r="L22" s="28"/>
    </row>
    <row r="23" spans="2:12" s="1" customFormat="1" ht="18" customHeight="1">
      <c r="B23" s="28"/>
      <c r="E23" s="21" t="s">
        <v>29</v>
      </c>
      <c r="I23" s="23" t="s">
        <v>25</v>
      </c>
      <c r="J23" s="21" t="s">
        <v>1</v>
      </c>
      <c r="L23" s="28"/>
    </row>
    <row r="24" spans="2:12" s="1" customFormat="1" ht="6.9" customHeight="1">
      <c r="B24" s="28"/>
      <c r="L24" s="28"/>
    </row>
    <row r="25" spans="2:12" s="1" customFormat="1" ht="12" customHeight="1">
      <c r="B25" s="28"/>
      <c r="D25" s="23" t="s">
        <v>31</v>
      </c>
      <c r="I25" s="23" t="s">
        <v>23</v>
      </c>
      <c r="J25" s="21" t="s">
        <v>1</v>
      </c>
      <c r="L25" s="28"/>
    </row>
    <row r="26" spans="2:12" s="1" customFormat="1" ht="18" customHeight="1">
      <c r="B26" s="28"/>
      <c r="E26" s="21"/>
      <c r="I26" s="23" t="s">
        <v>25</v>
      </c>
      <c r="J26" s="21" t="s">
        <v>1</v>
      </c>
      <c r="L26" s="28"/>
    </row>
    <row r="27" spans="2:12" s="1" customFormat="1" ht="6.9" customHeight="1">
      <c r="B27" s="28"/>
      <c r="L27" s="28"/>
    </row>
    <row r="28" spans="2:12" s="1" customFormat="1" ht="12" customHeight="1">
      <c r="B28" s="28"/>
      <c r="D28" s="23" t="s">
        <v>32</v>
      </c>
      <c r="L28" s="28"/>
    </row>
    <row r="29" spans="2:12" s="7" customFormat="1" ht="16.5" customHeight="1">
      <c r="B29" s="93"/>
      <c r="E29" s="183" t="s">
        <v>1</v>
      </c>
      <c r="F29" s="183"/>
      <c r="G29" s="183"/>
      <c r="H29" s="183"/>
      <c r="L29" s="93"/>
    </row>
    <row r="30" spans="2:12" s="1" customFormat="1" ht="6.9" customHeight="1">
      <c r="B30" s="28"/>
      <c r="L30" s="28"/>
    </row>
    <row r="31" spans="2:12" s="1" customFormat="1" ht="6.9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33</v>
      </c>
      <c r="J32" s="65">
        <f>ROUND(J126, 2)</f>
        <v>0</v>
      </c>
      <c r="L32" s="28"/>
    </row>
    <row r="33" spans="2:12" s="1" customFormat="1" ht="6.9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" customHeight="1">
      <c r="B34" s="28"/>
      <c r="F34" s="31" t="s">
        <v>35</v>
      </c>
      <c r="I34" s="31" t="s">
        <v>34</v>
      </c>
      <c r="J34" s="31" t="s">
        <v>36</v>
      </c>
      <c r="L34" s="28"/>
    </row>
    <row r="35" spans="2:12" s="1" customFormat="1" ht="14.4" customHeight="1">
      <c r="B35" s="28"/>
      <c r="D35" s="54" t="s">
        <v>37</v>
      </c>
      <c r="E35" s="33" t="s">
        <v>38</v>
      </c>
      <c r="F35" s="95">
        <f>ROUND((SUM(BE126:BE147)),  2)</f>
        <v>0</v>
      </c>
      <c r="G35" s="96"/>
      <c r="H35" s="96"/>
      <c r="I35" s="97">
        <v>0.23</v>
      </c>
      <c r="J35" s="95">
        <f>ROUND(((SUM(BE126:BE147))*I35),  2)</f>
        <v>0</v>
      </c>
      <c r="L35" s="28"/>
    </row>
    <row r="36" spans="2:12" s="1" customFormat="1" ht="14.4" customHeight="1">
      <c r="B36" s="28"/>
      <c r="E36" s="33" t="s">
        <v>39</v>
      </c>
      <c r="F36" s="85">
        <f>ROUND((SUM(BF126:BF147)),  2)</f>
        <v>0</v>
      </c>
      <c r="I36" s="98">
        <v>0.23</v>
      </c>
      <c r="J36" s="85">
        <f>ROUND(((SUM(BF126:BF147))*I36),  2)</f>
        <v>0</v>
      </c>
      <c r="L36" s="28"/>
    </row>
    <row r="37" spans="2:12" s="1" customFormat="1" ht="14.4" hidden="1" customHeight="1">
      <c r="B37" s="28"/>
      <c r="E37" s="23" t="s">
        <v>40</v>
      </c>
      <c r="F37" s="85">
        <f>ROUND((SUM(BG126:BG147)),  2)</f>
        <v>0</v>
      </c>
      <c r="I37" s="98">
        <v>0.23</v>
      </c>
      <c r="J37" s="85">
        <f>0</f>
        <v>0</v>
      </c>
      <c r="L37" s="28"/>
    </row>
    <row r="38" spans="2:12" s="1" customFormat="1" ht="14.4" hidden="1" customHeight="1">
      <c r="B38" s="28"/>
      <c r="E38" s="23" t="s">
        <v>41</v>
      </c>
      <c r="F38" s="85">
        <f>ROUND((SUM(BH126:BH147)),  2)</f>
        <v>0</v>
      </c>
      <c r="I38" s="98">
        <v>0.23</v>
      </c>
      <c r="J38" s="85">
        <f>0</f>
        <v>0</v>
      </c>
      <c r="L38" s="28"/>
    </row>
    <row r="39" spans="2:12" s="1" customFormat="1" ht="14.4" hidden="1" customHeight="1">
      <c r="B39" s="28"/>
      <c r="E39" s="33" t="s">
        <v>42</v>
      </c>
      <c r="F39" s="95">
        <f>ROUND((SUM(BI126:BI147)),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" customHeight="1">
      <c r="B40" s="28"/>
      <c r="L40" s="28"/>
    </row>
    <row r="41" spans="2:12" s="1" customFormat="1" ht="25.35" customHeight="1">
      <c r="B41" s="28"/>
      <c r="C41" s="99"/>
      <c r="D41" s="100" t="s">
        <v>43</v>
      </c>
      <c r="E41" s="56"/>
      <c r="F41" s="56"/>
      <c r="G41" s="101" t="s">
        <v>44</v>
      </c>
      <c r="H41" s="102" t="s">
        <v>45</v>
      </c>
      <c r="I41" s="56"/>
      <c r="J41" s="103">
        <f>SUM(J32:J39)</f>
        <v>0</v>
      </c>
      <c r="K41" s="104"/>
      <c r="L41" s="28"/>
    </row>
    <row r="42" spans="2:12" s="1" customFormat="1" ht="14.4" customHeight="1">
      <c r="B42" s="28"/>
      <c r="L42" s="28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8"/>
      <c r="D61" s="42" t="s">
        <v>48</v>
      </c>
      <c r="E61" s="30"/>
      <c r="F61" s="105" t="s">
        <v>49</v>
      </c>
      <c r="G61" s="42" t="s">
        <v>48</v>
      </c>
      <c r="H61" s="30"/>
      <c r="I61" s="30"/>
      <c r="J61" s="106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8"/>
      <c r="D76" s="42" t="s">
        <v>48</v>
      </c>
      <c r="E76" s="30"/>
      <c r="F76" s="105" t="s">
        <v>49</v>
      </c>
      <c r="G76" s="42" t="s">
        <v>48</v>
      </c>
      <c r="H76" s="30"/>
      <c r="I76" s="30"/>
      <c r="J76" s="106" t="s">
        <v>49</v>
      </c>
      <c r="K76" s="30"/>
      <c r="L76" s="28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" customHeight="1">
      <c r="B82" s="28"/>
      <c r="C82" s="17" t="s">
        <v>106</v>
      </c>
      <c r="L82" s="28"/>
    </row>
    <row r="83" spans="2:12" s="1" customFormat="1" ht="6.9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26.25" customHeight="1">
      <c r="B85" s="28"/>
      <c r="E85" s="179" t="str">
        <f>E7</f>
        <v xml:space="preserve"> Rekonštrukcia budovy školy a telocvične - SOŠ dopravy a služieb, NZ</v>
      </c>
      <c r="F85" s="180"/>
      <c r="G85" s="180"/>
      <c r="H85" s="180"/>
      <c r="L85" s="28"/>
    </row>
    <row r="86" spans="2:12" ht="12" customHeight="1">
      <c r="B86" s="16"/>
      <c r="C86" s="23" t="s">
        <v>104</v>
      </c>
      <c r="L86" s="16"/>
    </row>
    <row r="87" spans="2:12" s="1" customFormat="1" ht="16.5" customHeight="1">
      <c r="B87" s="28"/>
      <c r="E87" s="179" t="s">
        <v>1351</v>
      </c>
      <c r="F87" s="176"/>
      <c r="G87" s="176"/>
      <c r="H87" s="176"/>
      <c r="L87" s="28"/>
    </row>
    <row r="88" spans="2:12" s="1" customFormat="1" ht="12" customHeight="1">
      <c r="B88" s="28"/>
      <c r="C88" s="23" t="s">
        <v>1352</v>
      </c>
      <c r="L88" s="28"/>
    </row>
    <row r="89" spans="2:12" s="1" customFormat="1" ht="30" customHeight="1">
      <c r="B89" s="28"/>
      <c r="E89" s="175" t="str">
        <f>E11</f>
        <v>SO 04.2 - SO 04.2   Debarierizácia vstupu do SO 01 - exteriér</v>
      </c>
      <c r="F89" s="176"/>
      <c r="G89" s="176"/>
      <c r="H89" s="176"/>
      <c r="L89" s="28"/>
    </row>
    <row r="90" spans="2:12" s="1" customFormat="1" ht="6.9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Nitra</v>
      </c>
      <c r="I91" s="23" t="s">
        <v>21</v>
      </c>
      <c r="J91" s="51" t="str">
        <f>IF(J14="","",J14)</f>
        <v/>
      </c>
      <c r="L91" s="28"/>
    </row>
    <row r="92" spans="2:12" s="1" customFormat="1" ht="6.9" customHeight="1">
      <c r="B92" s="28"/>
      <c r="L92" s="28"/>
    </row>
    <row r="93" spans="2:12" s="1" customFormat="1" ht="25.65" customHeight="1">
      <c r="B93" s="28"/>
      <c r="C93" s="23" t="s">
        <v>22</v>
      </c>
      <c r="F93" s="21" t="str">
        <f>E17</f>
        <v>Nitriansky samosprávny kraj</v>
      </c>
      <c r="I93" s="23" t="s">
        <v>28</v>
      </c>
      <c r="J93" s="26" t="str">
        <f>E23</f>
        <v>Ing.arch. Roland Hoferica</v>
      </c>
      <c r="L93" s="28"/>
    </row>
    <row r="94" spans="2:12" s="1" customFormat="1" ht="15.15" customHeight="1">
      <c r="B94" s="28"/>
      <c r="C94" s="23" t="s">
        <v>26</v>
      </c>
      <c r="F94" s="21" t="str">
        <f>IF(E20="","",E20)</f>
        <v>Vyplň údaj</v>
      </c>
      <c r="I94" s="23" t="s">
        <v>31</v>
      </c>
      <c r="J94" s="26"/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107</v>
      </c>
      <c r="D96" s="99"/>
      <c r="E96" s="99"/>
      <c r="F96" s="99"/>
      <c r="G96" s="99"/>
      <c r="H96" s="99"/>
      <c r="I96" s="99"/>
      <c r="J96" s="108" t="s">
        <v>108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8" customHeight="1">
      <c r="B98" s="28"/>
      <c r="C98" s="109" t="s">
        <v>109</v>
      </c>
      <c r="J98" s="65">
        <f>J126</f>
        <v>0</v>
      </c>
      <c r="L98" s="28"/>
      <c r="AU98" s="13" t="s">
        <v>110</v>
      </c>
    </row>
    <row r="99" spans="2:47" s="8" customFormat="1" ht="24.9" customHeight="1">
      <c r="B99" s="110"/>
      <c r="D99" s="111" t="s">
        <v>111</v>
      </c>
      <c r="E99" s="112"/>
      <c r="F99" s="112"/>
      <c r="G99" s="112"/>
      <c r="H99" s="112"/>
      <c r="I99" s="112"/>
      <c r="J99" s="113">
        <f>J127</f>
        <v>0</v>
      </c>
      <c r="L99" s="110"/>
    </row>
    <row r="100" spans="2:47" s="9" customFormat="1" ht="19.95" customHeight="1">
      <c r="B100" s="114"/>
      <c r="D100" s="115" t="s">
        <v>1418</v>
      </c>
      <c r="E100" s="116"/>
      <c r="F100" s="116"/>
      <c r="G100" s="116"/>
      <c r="H100" s="116"/>
      <c r="I100" s="116"/>
      <c r="J100" s="117">
        <f>J128</f>
        <v>0</v>
      </c>
      <c r="L100" s="114"/>
    </row>
    <row r="101" spans="2:47" s="9" customFormat="1" ht="19.95" customHeight="1">
      <c r="B101" s="114"/>
      <c r="D101" s="115" t="s">
        <v>114</v>
      </c>
      <c r="E101" s="116"/>
      <c r="F101" s="116"/>
      <c r="G101" s="116"/>
      <c r="H101" s="116"/>
      <c r="I101" s="116"/>
      <c r="J101" s="117">
        <f>J133</f>
        <v>0</v>
      </c>
      <c r="L101" s="114"/>
    </row>
    <row r="102" spans="2:47" s="9" customFormat="1" ht="19.95" customHeight="1">
      <c r="B102" s="114"/>
      <c r="D102" s="115" t="s">
        <v>116</v>
      </c>
      <c r="E102" s="116"/>
      <c r="F102" s="116"/>
      <c r="G102" s="116"/>
      <c r="H102" s="116"/>
      <c r="I102" s="116"/>
      <c r="J102" s="117">
        <f>J138</f>
        <v>0</v>
      </c>
      <c r="L102" s="114"/>
    </row>
    <row r="103" spans="2:47" s="8" customFormat="1" ht="24.9" customHeight="1">
      <c r="B103" s="110"/>
      <c r="D103" s="111" t="s">
        <v>118</v>
      </c>
      <c r="E103" s="112"/>
      <c r="F103" s="112"/>
      <c r="G103" s="112"/>
      <c r="H103" s="112"/>
      <c r="I103" s="112"/>
      <c r="J103" s="113">
        <f>J143</f>
        <v>0</v>
      </c>
      <c r="L103" s="110"/>
    </row>
    <row r="104" spans="2:47" s="9" customFormat="1" ht="19.95" customHeight="1">
      <c r="B104" s="114"/>
      <c r="D104" s="115" t="s">
        <v>126</v>
      </c>
      <c r="E104" s="116"/>
      <c r="F104" s="116"/>
      <c r="G104" s="116"/>
      <c r="H104" s="116"/>
      <c r="I104" s="116"/>
      <c r="J104" s="117">
        <f>J144</f>
        <v>0</v>
      </c>
      <c r="L104" s="114"/>
    </row>
    <row r="105" spans="2:47" s="1" customFormat="1" ht="21.75" customHeight="1">
      <c r="B105" s="28"/>
      <c r="L105" s="28"/>
    </row>
    <row r="106" spans="2:47" s="1" customFormat="1" ht="6.9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28"/>
    </row>
    <row r="110" spans="2:47" s="1" customFormat="1" ht="6.9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28"/>
    </row>
    <row r="111" spans="2:47" s="1" customFormat="1" ht="24.9" customHeight="1">
      <c r="B111" s="28"/>
      <c r="C111" s="17" t="s">
        <v>134</v>
      </c>
      <c r="L111" s="28"/>
    </row>
    <row r="112" spans="2:47" s="1" customFormat="1" ht="6.9" customHeight="1">
      <c r="B112" s="28"/>
      <c r="L112" s="28"/>
    </row>
    <row r="113" spans="2:63" s="1" customFormat="1" ht="12" customHeight="1">
      <c r="B113" s="28"/>
      <c r="C113" s="23" t="s">
        <v>15</v>
      </c>
      <c r="L113" s="28"/>
    </row>
    <row r="114" spans="2:63" s="1" customFormat="1" ht="26.25" customHeight="1">
      <c r="B114" s="28"/>
      <c r="E114" s="179" t="str">
        <f>E7</f>
        <v xml:space="preserve"> Rekonštrukcia budovy školy a telocvične - SOŠ dopravy a služieb, NZ</v>
      </c>
      <c r="F114" s="180"/>
      <c r="G114" s="180"/>
      <c r="H114" s="180"/>
      <c r="L114" s="28"/>
    </row>
    <row r="115" spans="2:63" ht="12" customHeight="1">
      <c r="B115" s="16"/>
      <c r="C115" s="23" t="s">
        <v>104</v>
      </c>
      <c r="L115" s="16"/>
    </row>
    <row r="116" spans="2:63" s="1" customFormat="1" ht="16.5" customHeight="1">
      <c r="B116" s="28"/>
      <c r="E116" s="179" t="s">
        <v>1351</v>
      </c>
      <c r="F116" s="176"/>
      <c r="G116" s="176"/>
      <c r="H116" s="176"/>
      <c r="L116" s="28"/>
    </row>
    <row r="117" spans="2:63" s="1" customFormat="1" ht="12" customHeight="1">
      <c r="B117" s="28"/>
      <c r="C117" s="23" t="s">
        <v>1352</v>
      </c>
      <c r="L117" s="28"/>
    </row>
    <row r="118" spans="2:63" s="1" customFormat="1" ht="30" customHeight="1">
      <c r="B118" s="28"/>
      <c r="E118" s="175" t="str">
        <f>E11</f>
        <v>SO 04.2 - SO 04.2   Debarierizácia vstupu do SO 01 - exteriér</v>
      </c>
      <c r="F118" s="176"/>
      <c r="G118" s="176"/>
      <c r="H118" s="176"/>
      <c r="L118" s="28"/>
    </row>
    <row r="119" spans="2:63" s="1" customFormat="1" ht="6.9" customHeight="1">
      <c r="B119" s="28"/>
      <c r="L119" s="28"/>
    </row>
    <row r="120" spans="2:63" s="1" customFormat="1" ht="12" customHeight="1">
      <c r="B120" s="28"/>
      <c r="C120" s="23" t="s">
        <v>19</v>
      </c>
      <c r="F120" s="21" t="str">
        <f>F14</f>
        <v>Nitra</v>
      </c>
      <c r="I120" s="23" t="s">
        <v>21</v>
      </c>
      <c r="J120" s="51" t="str">
        <f>IF(J14="","",J14)</f>
        <v/>
      </c>
      <c r="L120" s="28"/>
    </row>
    <row r="121" spans="2:63" s="1" customFormat="1" ht="6.9" customHeight="1">
      <c r="B121" s="28"/>
      <c r="L121" s="28"/>
    </row>
    <row r="122" spans="2:63" s="1" customFormat="1" ht="25.65" customHeight="1">
      <c r="B122" s="28"/>
      <c r="C122" s="23" t="s">
        <v>22</v>
      </c>
      <c r="F122" s="21" t="str">
        <f>E17</f>
        <v>Nitriansky samosprávny kraj</v>
      </c>
      <c r="I122" s="23" t="s">
        <v>28</v>
      </c>
      <c r="J122" s="26" t="str">
        <f>E23</f>
        <v>Ing.arch. Roland Hoferica</v>
      </c>
      <c r="L122" s="28"/>
    </row>
    <row r="123" spans="2:63" s="1" customFormat="1" ht="15.15" customHeight="1">
      <c r="B123" s="28"/>
      <c r="C123" s="23" t="s">
        <v>26</v>
      </c>
      <c r="F123" s="21" t="str">
        <f>IF(E20="","",E20)</f>
        <v>Vyplň údaj</v>
      </c>
      <c r="I123" s="23" t="s">
        <v>31</v>
      </c>
      <c r="J123" s="26">
        <f>E26</f>
        <v>0</v>
      </c>
      <c r="L123" s="28"/>
    </row>
    <row r="124" spans="2:63" s="1" customFormat="1" ht="10.35" customHeight="1">
      <c r="B124" s="28"/>
      <c r="L124" s="28"/>
    </row>
    <row r="125" spans="2:63" s="10" customFormat="1" ht="29.25" customHeight="1">
      <c r="B125" s="118"/>
      <c r="C125" s="119" t="s">
        <v>135</v>
      </c>
      <c r="D125" s="120" t="s">
        <v>58</v>
      </c>
      <c r="E125" s="120" t="s">
        <v>54</v>
      </c>
      <c r="F125" s="120" t="s">
        <v>55</v>
      </c>
      <c r="G125" s="120" t="s">
        <v>136</v>
      </c>
      <c r="H125" s="120" t="s">
        <v>137</v>
      </c>
      <c r="I125" s="120" t="s">
        <v>138</v>
      </c>
      <c r="J125" s="121" t="s">
        <v>108</v>
      </c>
      <c r="K125" s="122" t="s">
        <v>139</v>
      </c>
      <c r="L125" s="118"/>
      <c r="M125" s="58" t="s">
        <v>1</v>
      </c>
      <c r="N125" s="59" t="s">
        <v>37</v>
      </c>
      <c r="O125" s="59" t="s">
        <v>140</v>
      </c>
      <c r="P125" s="59" t="s">
        <v>141</v>
      </c>
      <c r="Q125" s="59" t="s">
        <v>142</v>
      </c>
      <c r="R125" s="59" t="s">
        <v>143</v>
      </c>
      <c r="S125" s="59" t="s">
        <v>144</v>
      </c>
      <c r="T125" s="60" t="s">
        <v>145</v>
      </c>
    </row>
    <row r="126" spans="2:63" s="1" customFormat="1" ht="22.8" customHeight="1">
      <c r="B126" s="28"/>
      <c r="C126" s="63" t="s">
        <v>109</v>
      </c>
      <c r="J126" s="123">
        <f>BK126</f>
        <v>0</v>
      </c>
      <c r="L126" s="28"/>
      <c r="M126" s="61"/>
      <c r="N126" s="52"/>
      <c r="O126" s="52"/>
      <c r="P126" s="124">
        <f>P127+P143</f>
        <v>0</v>
      </c>
      <c r="Q126" s="52"/>
      <c r="R126" s="124">
        <f>R127+R143</f>
        <v>0</v>
      </c>
      <c r="S126" s="52"/>
      <c r="T126" s="125">
        <f>T127+T143</f>
        <v>0</v>
      </c>
      <c r="AT126" s="13" t="s">
        <v>72</v>
      </c>
      <c r="AU126" s="13" t="s">
        <v>110</v>
      </c>
      <c r="BK126" s="126">
        <f>BK127+BK143</f>
        <v>0</v>
      </c>
    </row>
    <row r="127" spans="2:63" s="11" customFormat="1" ht="25.95" customHeight="1">
      <c r="B127" s="127"/>
      <c r="D127" s="128" t="s">
        <v>72</v>
      </c>
      <c r="E127" s="129" t="s">
        <v>146</v>
      </c>
      <c r="F127" s="129" t="s">
        <v>147</v>
      </c>
      <c r="I127" s="130"/>
      <c r="J127" s="131">
        <f>BK127</f>
        <v>0</v>
      </c>
      <c r="L127" s="127"/>
      <c r="M127" s="132"/>
      <c r="P127" s="133">
        <f>P128+P133+P138</f>
        <v>0</v>
      </c>
      <c r="R127" s="133">
        <f>R128+R133+R138</f>
        <v>0</v>
      </c>
      <c r="T127" s="134">
        <f>T128+T133+T138</f>
        <v>0</v>
      </c>
      <c r="AR127" s="128" t="s">
        <v>81</v>
      </c>
      <c r="AT127" s="135" t="s">
        <v>72</v>
      </c>
      <c r="AU127" s="135" t="s">
        <v>73</v>
      </c>
      <c r="AY127" s="128" t="s">
        <v>148</v>
      </c>
      <c r="BK127" s="136">
        <f>BK128+BK133+BK138</f>
        <v>0</v>
      </c>
    </row>
    <row r="128" spans="2:63" s="11" customFormat="1" ht="22.8" customHeight="1">
      <c r="B128" s="127"/>
      <c r="D128" s="128" t="s">
        <v>72</v>
      </c>
      <c r="E128" s="137" t="s">
        <v>154</v>
      </c>
      <c r="F128" s="137" t="s">
        <v>1419</v>
      </c>
      <c r="I128" s="130"/>
      <c r="J128" s="138">
        <f>BK128</f>
        <v>0</v>
      </c>
      <c r="L128" s="127"/>
      <c r="M128" s="132"/>
      <c r="P128" s="133">
        <f>SUM(P129:P132)</f>
        <v>0</v>
      </c>
      <c r="R128" s="133">
        <f>SUM(R129:R132)</f>
        <v>0</v>
      </c>
      <c r="T128" s="134">
        <f>SUM(T129:T132)</f>
        <v>0</v>
      </c>
      <c r="AR128" s="128" t="s">
        <v>81</v>
      </c>
      <c r="AT128" s="135" t="s">
        <v>72</v>
      </c>
      <c r="AU128" s="135" t="s">
        <v>81</v>
      </c>
      <c r="AY128" s="128" t="s">
        <v>148</v>
      </c>
      <c r="BK128" s="136">
        <f>SUM(BK129:BK132)</f>
        <v>0</v>
      </c>
    </row>
    <row r="129" spans="2:65" s="1" customFormat="1" ht="16.5" customHeight="1">
      <c r="B129" s="139"/>
      <c r="C129" s="140" t="s">
        <v>81</v>
      </c>
      <c r="D129" s="140" t="s">
        <v>150</v>
      </c>
      <c r="E129" s="141" t="s">
        <v>1420</v>
      </c>
      <c r="F129" s="142" t="s">
        <v>1421</v>
      </c>
      <c r="G129" s="143" t="s">
        <v>226</v>
      </c>
      <c r="H129" s="144">
        <v>1</v>
      </c>
      <c r="I129" s="145"/>
      <c r="J129" s="146">
        <f>ROUND(I129*H129,2)</f>
        <v>0</v>
      </c>
      <c r="K129" s="147"/>
      <c r="L129" s="28"/>
      <c r="M129" s="148" t="s">
        <v>1</v>
      </c>
      <c r="N129" s="149" t="s">
        <v>39</v>
      </c>
      <c r="P129" s="150">
        <f>O129*H129</f>
        <v>0</v>
      </c>
      <c r="Q129" s="150">
        <v>0</v>
      </c>
      <c r="R129" s="150">
        <f>Q129*H129</f>
        <v>0</v>
      </c>
      <c r="S129" s="150">
        <v>0</v>
      </c>
      <c r="T129" s="151">
        <f>S129*H129</f>
        <v>0</v>
      </c>
      <c r="AR129" s="152" t="s">
        <v>154</v>
      </c>
      <c r="AT129" s="152" t="s">
        <v>150</v>
      </c>
      <c r="AU129" s="152" t="s">
        <v>95</v>
      </c>
      <c r="AY129" s="13" t="s">
        <v>148</v>
      </c>
      <c r="BE129" s="153">
        <f>IF(N129="základná",J129,0)</f>
        <v>0</v>
      </c>
      <c r="BF129" s="153">
        <f>IF(N129="znížená",J129,0)</f>
        <v>0</v>
      </c>
      <c r="BG129" s="153">
        <f>IF(N129="zákl. prenesená",J129,0)</f>
        <v>0</v>
      </c>
      <c r="BH129" s="153">
        <f>IF(N129="zníž. prenesená",J129,0)</f>
        <v>0</v>
      </c>
      <c r="BI129" s="153">
        <f>IF(N129="nulová",J129,0)</f>
        <v>0</v>
      </c>
      <c r="BJ129" s="13" t="s">
        <v>95</v>
      </c>
      <c r="BK129" s="153">
        <f>ROUND(I129*H129,2)</f>
        <v>0</v>
      </c>
      <c r="BL129" s="13" t="s">
        <v>154</v>
      </c>
      <c r="BM129" s="152" t="s">
        <v>219</v>
      </c>
    </row>
    <row r="130" spans="2:65" s="1" customFormat="1" ht="16.5" customHeight="1">
      <c r="B130" s="139"/>
      <c r="C130" s="140" t="s">
        <v>95</v>
      </c>
      <c r="D130" s="140" t="s">
        <v>150</v>
      </c>
      <c r="E130" s="141" t="s">
        <v>1422</v>
      </c>
      <c r="F130" s="142" t="s">
        <v>1423</v>
      </c>
      <c r="G130" s="143" t="s">
        <v>199</v>
      </c>
      <c r="H130" s="144">
        <v>13.5</v>
      </c>
      <c r="I130" s="145"/>
      <c r="J130" s="146">
        <f>ROUND(I130*H130,2)</f>
        <v>0</v>
      </c>
      <c r="K130" s="147"/>
      <c r="L130" s="28"/>
      <c r="M130" s="148" t="s">
        <v>1</v>
      </c>
      <c r="N130" s="149" t="s">
        <v>39</v>
      </c>
      <c r="P130" s="150">
        <f>O130*H130</f>
        <v>0</v>
      </c>
      <c r="Q130" s="150">
        <v>0</v>
      </c>
      <c r="R130" s="150">
        <f>Q130*H130</f>
        <v>0</v>
      </c>
      <c r="S130" s="150">
        <v>0</v>
      </c>
      <c r="T130" s="151">
        <f>S130*H130</f>
        <v>0</v>
      </c>
      <c r="AR130" s="152" t="s">
        <v>154</v>
      </c>
      <c r="AT130" s="152" t="s">
        <v>150</v>
      </c>
      <c r="AU130" s="152" t="s">
        <v>95</v>
      </c>
      <c r="AY130" s="13" t="s">
        <v>148</v>
      </c>
      <c r="BE130" s="153">
        <f>IF(N130="základná",J130,0)</f>
        <v>0</v>
      </c>
      <c r="BF130" s="153">
        <f>IF(N130="znížená",J130,0)</f>
        <v>0</v>
      </c>
      <c r="BG130" s="153">
        <f>IF(N130="zákl. prenesená",J130,0)</f>
        <v>0</v>
      </c>
      <c r="BH130" s="153">
        <f>IF(N130="zníž. prenesená",J130,0)</f>
        <v>0</v>
      </c>
      <c r="BI130" s="153">
        <f>IF(N130="nulová",J130,0)</f>
        <v>0</v>
      </c>
      <c r="BJ130" s="13" t="s">
        <v>95</v>
      </c>
      <c r="BK130" s="153">
        <f>ROUND(I130*H130,2)</f>
        <v>0</v>
      </c>
      <c r="BL130" s="13" t="s">
        <v>154</v>
      </c>
      <c r="BM130" s="152" t="s">
        <v>223</v>
      </c>
    </row>
    <row r="131" spans="2:65" s="1" customFormat="1" ht="16.5" customHeight="1">
      <c r="B131" s="139"/>
      <c r="C131" s="154" t="s">
        <v>157</v>
      </c>
      <c r="D131" s="154" t="s">
        <v>191</v>
      </c>
      <c r="E131" s="155" t="s">
        <v>1424</v>
      </c>
      <c r="F131" s="156" t="s">
        <v>1425</v>
      </c>
      <c r="G131" s="157" t="s">
        <v>226</v>
      </c>
      <c r="H131" s="158">
        <v>12</v>
      </c>
      <c r="I131" s="159"/>
      <c r="J131" s="160">
        <f>ROUND(I131*H131,2)</f>
        <v>0</v>
      </c>
      <c r="K131" s="161"/>
      <c r="L131" s="162"/>
      <c r="M131" s="163" t="s">
        <v>1</v>
      </c>
      <c r="N131" s="164" t="s">
        <v>39</v>
      </c>
      <c r="P131" s="150">
        <f>O131*H131</f>
        <v>0</v>
      </c>
      <c r="Q131" s="150">
        <v>0</v>
      </c>
      <c r="R131" s="150">
        <f>Q131*H131</f>
        <v>0</v>
      </c>
      <c r="S131" s="150">
        <v>0</v>
      </c>
      <c r="T131" s="151">
        <f>S131*H131</f>
        <v>0</v>
      </c>
      <c r="AR131" s="152" t="s">
        <v>163</v>
      </c>
      <c r="AT131" s="152" t="s">
        <v>191</v>
      </c>
      <c r="AU131" s="152" t="s">
        <v>95</v>
      </c>
      <c r="AY131" s="13" t="s">
        <v>148</v>
      </c>
      <c r="BE131" s="153">
        <f>IF(N131="základná",J131,0)</f>
        <v>0</v>
      </c>
      <c r="BF131" s="153">
        <f>IF(N131="znížená",J131,0)</f>
        <v>0</v>
      </c>
      <c r="BG131" s="153">
        <f>IF(N131="zákl. prenesená",J131,0)</f>
        <v>0</v>
      </c>
      <c r="BH131" s="153">
        <f>IF(N131="zníž. prenesená",J131,0)</f>
        <v>0</v>
      </c>
      <c r="BI131" s="153">
        <f>IF(N131="nulová",J131,0)</f>
        <v>0</v>
      </c>
      <c r="BJ131" s="13" t="s">
        <v>95</v>
      </c>
      <c r="BK131" s="153">
        <f>ROUND(I131*H131,2)</f>
        <v>0</v>
      </c>
      <c r="BL131" s="13" t="s">
        <v>154</v>
      </c>
      <c r="BM131" s="152" t="s">
        <v>227</v>
      </c>
    </row>
    <row r="132" spans="2:65" s="1" customFormat="1" ht="16.5" customHeight="1">
      <c r="B132" s="139"/>
      <c r="C132" s="154" t="s">
        <v>154</v>
      </c>
      <c r="D132" s="154" t="s">
        <v>191</v>
      </c>
      <c r="E132" s="155" t="s">
        <v>1426</v>
      </c>
      <c r="F132" s="156" t="s">
        <v>1427</v>
      </c>
      <c r="G132" s="157" t="s">
        <v>226</v>
      </c>
      <c r="H132" s="158">
        <v>2</v>
      </c>
      <c r="I132" s="159"/>
      <c r="J132" s="160">
        <f>ROUND(I132*H132,2)</f>
        <v>0</v>
      </c>
      <c r="K132" s="161"/>
      <c r="L132" s="162"/>
      <c r="M132" s="163" t="s">
        <v>1</v>
      </c>
      <c r="N132" s="164" t="s">
        <v>39</v>
      </c>
      <c r="P132" s="150">
        <f>O132*H132</f>
        <v>0</v>
      </c>
      <c r="Q132" s="150">
        <v>0</v>
      </c>
      <c r="R132" s="150">
        <f>Q132*H132</f>
        <v>0</v>
      </c>
      <c r="S132" s="150">
        <v>0</v>
      </c>
      <c r="T132" s="151">
        <f>S132*H132</f>
        <v>0</v>
      </c>
      <c r="AR132" s="152" t="s">
        <v>163</v>
      </c>
      <c r="AT132" s="152" t="s">
        <v>191</v>
      </c>
      <c r="AU132" s="152" t="s">
        <v>95</v>
      </c>
      <c r="AY132" s="13" t="s">
        <v>148</v>
      </c>
      <c r="BE132" s="153">
        <f>IF(N132="základná",J132,0)</f>
        <v>0</v>
      </c>
      <c r="BF132" s="153">
        <f>IF(N132="znížená",J132,0)</f>
        <v>0</v>
      </c>
      <c r="BG132" s="153">
        <f>IF(N132="zákl. prenesená",J132,0)</f>
        <v>0</v>
      </c>
      <c r="BH132" s="153">
        <f>IF(N132="zníž. prenesená",J132,0)</f>
        <v>0</v>
      </c>
      <c r="BI132" s="153">
        <f>IF(N132="nulová",J132,0)</f>
        <v>0</v>
      </c>
      <c r="BJ132" s="13" t="s">
        <v>95</v>
      </c>
      <c r="BK132" s="153">
        <f>ROUND(I132*H132,2)</f>
        <v>0</v>
      </c>
      <c r="BL132" s="13" t="s">
        <v>154</v>
      </c>
      <c r="BM132" s="152" t="s">
        <v>231</v>
      </c>
    </row>
    <row r="133" spans="2:65" s="11" customFormat="1" ht="22.8" customHeight="1">
      <c r="B133" s="127"/>
      <c r="D133" s="128" t="s">
        <v>72</v>
      </c>
      <c r="E133" s="137" t="s">
        <v>164</v>
      </c>
      <c r="F133" s="137" t="s">
        <v>201</v>
      </c>
      <c r="I133" s="130"/>
      <c r="J133" s="138">
        <f>BK133</f>
        <v>0</v>
      </c>
      <c r="L133" s="127"/>
      <c r="M133" s="132"/>
      <c r="P133" s="133">
        <f>SUM(P134:P137)</f>
        <v>0</v>
      </c>
      <c r="R133" s="133">
        <f>SUM(R134:R137)</f>
        <v>0</v>
      </c>
      <c r="T133" s="134">
        <f>SUM(T134:T137)</f>
        <v>0</v>
      </c>
      <c r="AR133" s="128" t="s">
        <v>81</v>
      </c>
      <c r="AT133" s="135" t="s">
        <v>72</v>
      </c>
      <c r="AU133" s="135" t="s">
        <v>81</v>
      </c>
      <c r="AY133" s="128" t="s">
        <v>148</v>
      </c>
      <c r="BK133" s="136">
        <f>SUM(BK134:BK137)</f>
        <v>0</v>
      </c>
    </row>
    <row r="134" spans="2:65" s="1" customFormat="1" ht="44.25" customHeight="1">
      <c r="B134" s="139"/>
      <c r="C134" s="140" t="s">
        <v>164</v>
      </c>
      <c r="D134" s="140" t="s">
        <v>150</v>
      </c>
      <c r="E134" s="141" t="s">
        <v>1428</v>
      </c>
      <c r="F134" s="142" t="s">
        <v>1429</v>
      </c>
      <c r="G134" s="143" t="s">
        <v>153</v>
      </c>
      <c r="H134" s="144">
        <v>31.983000000000001</v>
      </c>
      <c r="I134" s="145"/>
      <c r="J134" s="146">
        <f>ROUND(I134*H134,2)</f>
        <v>0</v>
      </c>
      <c r="K134" s="147"/>
      <c r="L134" s="28"/>
      <c r="M134" s="148" t="s">
        <v>1</v>
      </c>
      <c r="N134" s="149" t="s">
        <v>39</v>
      </c>
      <c r="P134" s="150">
        <f>O134*H134</f>
        <v>0</v>
      </c>
      <c r="Q134" s="150">
        <v>0</v>
      </c>
      <c r="R134" s="150">
        <f>Q134*H134</f>
        <v>0</v>
      </c>
      <c r="S134" s="150">
        <v>0</v>
      </c>
      <c r="T134" s="151">
        <f>S134*H134</f>
        <v>0</v>
      </c>
      <c r="AR134" s="152" t="s">
        <v>154</v>
      </c>
      <c r="AT134" s="152" t="s">
        <v>150</v>
      </c>
      <c r="AU134" s="152" t="s">
        <v>95</v>
      </c>
      <c r="AY134" s="13" t="s">
        <v>148</v>
      </c>
      <c r="BE134" s="153">
        <f>IF(N134="základná",J134,0)</f>
        <v>0</v>
      </c>
      <c r="BF134" s="153">
        <f>IF(N134="znížená",J134,0)</f>
        <v>0</v>
      </c>
      <c r="BG134" s="153">
        <f>IF(N134="zákl. prenesená",J134,0)</f>
        <v>0</v>
      </c>
      <c r="BH134" s="153">
        <f>IF(N134="zníž. prenesená",J134,0)</f>
        <v>0</v>
      </c>
      <c r="BI134" s="153">
        <f>IF(N134="nulová",J134,0)</f>
        <v>0</v>
      </c>
      <c r="BJ134" s="13" t="s">
        <v>95</v>
      </c>
      <c r="BK134" s="153">
        <f>ROUND(I134*H134,2)</f>
        <v>0</v>
      </c>
      <c r="BL134" s="13" t="s">
        <v>154</v>
      </c>
      <c r="BM134" s="152" t="s">
        <v>244</v>
      </c>
    </row>
    <row r="135" spans="2:65" s="1" customFormat="1" ht="16.5" customHeight="1">
      <c r="B135" s="139"/>
      <c r="C135" s="154" t="s">
        <v>160</v>
      </c>
      <c r="D135" s="154" t="s">
        <v>191</v>
      </c>
      <c r="E135" s="155" t="s">
        <v>1430</v>
      </c>
      <c r="F135" s="156" t="s">
        <v>1431</v>
      </c>
      <c r="G135" s="157" t="s">
        <v>226</v>
      </c>
      <c r="H135" s="158">
        <v>210</v>
      </c>
      <c r="I135" s="159"/>
      <c r="J135" s="160">
        <f>ROUND(I135*H135,2)</f>
        <v>0</v>
      </c>
      <c r="K135" s="161"/>
      <c r="L135" s="162"/>
      <c r="M135" s="163" t="s">
        <v>1</v>
      </c>
      <c r="N135" s="164" t="s">
        <v>39</v>
      </c>
      <c r="P135" s="150">
        <f>O135*H135</f>
        <v>0</v>
      </c>
      <c r="Q135" s="150">
        <v>0</v>
      </c>
      <c r="R135" s="150">
        <f>Q135*H135</f>
        <v>0</v>
      </c>
      <c r="S135" s="150">
        <v>0</v>
      </c>
      <c r="T135" s="151">
        <f>S135*H135</f>
        <v>0</v>
      </c>
      <c r="AR135" s="152" t="s">
        <v>163</v>
      </c>
      <c r="AT135" s="152" t="s">
        <v>191</v>
      </c>
      <c r="AU135" s="152" t="s">
        <v>95</v>
      </c>
      <c r="AY135" s="13" t="s">
        <v>148</v>
      </c>
      <c r="BE135" s="153">
        <f>IF(N135="základná",J135,0)</f>
        <v>0</v>
      </c>
      <c r="BF135" s="153">
        <f>IF(N135="znížená",J135,0)</f>
        <v>0</v>
      </c>
      <c r="BG135" s="153">
        <f>IF(N135="zákl. prenesená",J135,0)</f>
        <v>0</v>
      </c>
      <c r="BH135" s="153">
        <f>IF(N135="zníž. prenesená",J135,0)</f>
        <v>0</v>
      </c>
      <c r="BI135" s="153">
        <f>IF(N135="nulová",J135,0)</f>
        <v>0</v>
      </c>
      <c r="BJ135" s="13" t="s">
        <v>95</v>
      </c>
      <c r="BK135" s="153">
        <f>ROUND(I135*H135,2)</f>
        <v>0</v>
      </c>
      <c r="BL135" s="13" t="s">
        <v>154</v>
      </c>
      <c r="BM135" s="152" t="s">
        <v>247</v>
      </c>
    </row>
    <row r="136" spans="2:65" s="1" customFormat="1" ht="24.15" customHeight="1">
      <c r="B136" s="139"/>
      <c r="C136" s="140" t="s">
        <v>172</v>
      </c>
      <c r="D136" s="140" t="s">
        <v>150</v>
      </c>
      <c r="E136" s="141" t="s">
        <v>1432</v>
      </c>
      <c r="F136" s="142" t="s">
        <v>1433</v>
      </c>
      <c r="G136" s="143" t="s">
        <v>153</v>
      </c>
      <c r="H136" s="144">
        <v>1.58</v>
      </c>
      <c r="I136" s="145"/>
      <c r="J136" s="146">
        <f>ROUND(I136*H136,2)</f>
        <v>0</v>
      </c>
      <c r="K136" s="147"/>
      <c r="L136" s="28"/>
      <c r="M136" s="148" t="s">
        <v>1</v>
      </c>
      <c r="N136" s="149" t="s">
        <v>39</v>
      </c>
      <c r="P136" s="150">
        <f>O136*H136</f>
        <v>0</v>
      </c>
      <c r="Q136" s="150">
        <v>0</v>
      </c>
      <c r="R136" s="150">
        <f>Q136*H136</f>
        <v>0</v>
      </c>
      <c r="S136" s="150">
        <v>0</v>
      </c>
      <c r="T136" s="151">
        <f>S136*H136</f>
        <v>0</v>
      </c>
      <c r="AR136" s="152" t="s">
        <v>154</v>
      </c>
      <c r="AT136" s="152" t="s">
        <v>150</v>
      </c>
      <c r="AU136" s="152" t="s">
        <v>95</v>
      </c>
      <c r="AY136" s="13" t="s">
        <v>148</v>
      </c>
      <c r="BE136" s="153">
        <f>IF(N136="základná",J136,0)</f>
        <v>0</v>
      </c>
      <c r="BF136" s="153">
        <f>IF(N136="znížená",J136,0)</f>
        <v>0</v>
      </c>
      <c r="BG136" s="153">
        <f>IF(N136="zákl. prenesená",J136,0)</f>
        <v>0</v>
      </c>
      <c r="BH136" s="153">
        <f>IF(N136="zníž. prenesená",J136,0)</f>
        <v>0</v>
      </c>
      <c r="BI136" s="153">
        <f>IF(N136="nulová",J136,0)</f>
        <v>0</v>
      </c>
      <c r="BJ136" s="13" t="s">
        <v>95</v>
      </c>
      <c r="BK136" s="153">
        <f>ROUND(I136*H136,2)</f>
        <v>0</v>
      </c>
      <c r="BL136" s="13" t="s">
        <v>154</v>
      </c>
      <c r="BM136" s="152" t="s">
        <v>251</v>
      </c>
    </row>
    <row r="137" spans="2:65" s="1" customFormat="1" ht="33" customHeight="1">
      <c r="B137" s="139"/>
      <c r="C137" s="154" t="s">
        <v>163</v>
      </c>
      <c r="D137" s="154" t="s">
        <v>191</v>
      </c>
      <c r="E137" s="155" t="s">
        <v>1434</v>
      </c>
      <c r="F137" s="156" t="s">
        <v>1435</v>
      </c>
      <c r="G137" s="157" t="s">
        <v>153</v>
      </c>
      <c r="H137" s="158">
        <v>1.6120000000000001</v>
      </c>
      <c r="I137" s="159"/>
      <c r="J137" s="160">
        <f>ROUND(I137*H137,2)</f>
        <v>0</v>
      </c>
      <c r="K137" s="161"/>
      <c r="L137" s="162"/>
      <c r="M137" s="163" t="s">
        <v>1</v>
      </c>
      <c r="N137" s="164" t="s">
        <v>39</v>
      </c>
      <c r="P137" s="150">
        <f>O137*H137</f>
        <v>0</v>
      </c>
      <c r="Q137" s="150">
        <v>0</v>
      </c>
      <c r="R137" s="150">
        <f>Q137*H137</f>
        <v>0</v>
      </c>
      <c r="S137" s="150">
        <v>0</v>
      </c>
      <c r="T137" s="151">
        <f>S137*H137</f>
        <v>0</v>
      </c>
      <c r="AR137" s="152" t="s">
        <v>163</v>
      </c>
      <c r="AT137" s="152" t="s">
        <v>191</v>
      </c>
      <c r="AU137" s="152" t="s">
        <v>95</v>
      </c>
      <c r="AY137" s="13" t="s">
        <v>148</v>
      </c>
      <c r="BE137" s="153">
        <f>IF(N137="základná",J137,0)</f>
        <v>0</v>
      </c>
      <c r="BF137" s="153">
        <f>IF(N137="znížená",J137,0)</f>
        <v>0</v>
      </c>
      <c r="BG137" s="153">
        <f>IF(N137="zákl. prenesená",J137,0)</f>
        <v>0</v>
      </c>
      <c r="BH137" s="153">
        <f>IF(N137="zníž. prenesená",J137,0)</f>
        <v>0</v>
      </c>
      <c r="BI137" s="153">
        <f>IF(N137="nulová",J137,0)</f>
        <v>0</v>
      </c>
      <c r="BJ137" s="13" t="s">
        <v>95</v>
      </c>
      <c r="BK137" s="153">
        <f>ROUND(I137*H137,2)</f>
        <v>0</v>
      </c>
      <c r="BL137" s="13" t="s">
        <v>154</v>
      </c>
      <c r="BM137" s="152" t="s">
        <v>254</v>
      </c>
    </row>
    <row r="138" spans="2:65" s="11" customFormat="1" ht="22.8" customHeight="1">
      <c r="B138" s="127"/>
      <c r="D138" s="128" t="s">
        <v>72</v>
      </c>
      <c r="E138" s="137" t="s">
        <v>179</v>
      </c>
      <c r="F138" s="137" t="s">
        <v>294</v>
      </c>
      <c r="I138" s="130"/>
      <c r="J138" s="138">
        <f>BK138</f>
        <v>0</v>
      </c>
      <c r="L138" s="127"/>
      <c r="M138" s="132"/>
      <c r="P138" s="133">
        <f>SUM(P139:P142)</f>
        <v>0</v>
      </c>
      <c r="R138" s="133">
        <f>SUM(R139:R142)</f>
        <v>0</v>
      </c>
      <c r="T138" s="134">
        <f>SUM(T139:T142)</f>
        <v>0</v>
      </c>
      <c r="AR138" s="128" t="s">
        <v>81</v>
      </c>
      <c r="AT138" s="135" t="s">
        <v>72</v>
      </c>
      <c r="AU138" s="135" t="s">
        <v>81</v>
      </c>
      <c r="AY138" s="128" t="s">
        <v>148</v>
      </c>
      <c r="BK138" s="136">
        <f>SUM(BK139:BK142)</f>
        <v>0</v>
      </c>
    </row>
    <row r="139" spans="2:65" s="1" customFormat="1" ht="24.15" customHeight="1">
      <c r="B139" s="139"/>
      <c r="C139" s="140" t="s">
        <v>179</v>
      </c>
      <c r="D139" s="140" t="s">
        <v>150</v>
      </c>
      <c r="E139" s="141" t="s">
        <v>1436</v>
      </c>
      <c r="F139" s="142" t="s">
        <v>1437</v>
      </c>
      <c r="G139" s="143" t="s">
        <v>226</v>
      </c>
      <c r="H139" s="144">
        <v>22</v>
      </c>
      <c r="I139" s="145"/>
      <c r="J139" s="146">
        <f>ROUND(I139*H139,2)</f>
        <v>0</v>
      </c>
      <c r="K139" s="147"/>
      <c r="L139" s="28"/>
      <c r="M139" s="148" t="s">
        <v>1</v>
      </c>
      <c r="N139" s="149" t="s">
        <v>39</v>
      </c>
      <c r="P139" s="150">
        <f>O139*H139</f>
        <v>0</v>
      </c>
      <c r="Q139" s="150">
        <v>0</v>
      </c>
      <c r="R139" s="150">
        <f>Q139*H139</f>
        <v>0</v>
      </c>
      <c r="S139" s="150">
        <v>0</v>
      </c>
      <c r="T139" s="151">
        <f>S139*H139</f>
        <v>0</v>
      </c>
      <c r="AR139" s="152" t="s">
        <v>154</v>
      </c>
      <c r="AT139" s="152" t="s">
        <v>150</v>
      </c>
      <c r="AU139" s="152" t="s">
        <v>95</v>
      </c>
      <c r="AY139" s="13" t="s">
        <v>148</v>
      </c>
      <c r="BE139" s="153">
        <f>IF(N139="základná",J139,0)</f>
        <v>0</v>
      </c>
      <c r="BF139" s="153">
        <f>IF(N139="znížená",J139,0)</f>
        <v>0</v>
      </c>
      <c r="BG139" s="153">
        <f>IF(N139="zákl. prenesená",J139,0)</f>
        <v>0</v>
      </c>
      <c r="BH139" s="153">
        <f>IF(N139="zníž. prenesená",J139,0)</f>
        <v>0</v>
      </c>
      <c r="BI139" s="153">
        <f>IF(N139="nulová",J139,0)</f>
        <v>0</v>
      </c>
      <c r="BJ139" s="13" t="s">
        <v>95</v>
      </c>
      <c r="BK139" s="153">
        <f>ROUND(I139*H139,2)</f>
        <v>0</v>
      </c>
      <c r="BL139" s="13" t="s">
        <v>154</v>
      </c>
      <c r="BM139" s="152" t="s">
        <v>279</v>
      </c>
    </row>
    <row r="140" spans="2:65" s="1" customFormat="1" ht="21.75" customHeight="1">
      <c r="B140" s="139"/>
      <c r="C140" s="154" t="s">
        <v>168</v>
      </c>
      <c r="D140" s="154" t="s">
        <v>191</v>
      </c>
      <c r="E140" s="155" t="s">
        <v>1438</v>
      </c>
      <c r="F140" s="156" t="s">
        <v>1439</v>
      </c>
      <c r="G140" s="157" t="s">
        <v>226</v>
      </c>
      <c r="H140" s="158">
        <v>22.22</v>
      </c>
      <c r="I140" s="159"/>
      <c r="J140" s="160">
        <f>ROUND(I140*H140,2)</f>
        <v>0</v>
      </c>
      <c r="K140" s="161"/>
      <c r="L140" s="162"/>
      <c r="M140" s="163" t="s">
        <v>1</v>
      </c>
      <c r="N140" s="164" t="s">
        <v>39</v>
      </c>
      <c r="P140" s="150">
        <f>O140*H140</f>
        <v>0</v>
      </c>
      <c r="Q140" s="150">
        <v>0</v>
      </c>
      <c r="R140" s="150">
        <f>Q140*H140</f>
        <v>0</v>
      </c>
      <c r="S140" s="150">
        <v>0</v>
      </c>
      <c r="T140" s="151">
        <f>S140*H140</f>
        <v>0</v>
      </c>
      <c r="AR140" s="152" t="s">
        <v>163</v>
      </c>
      <c r="AT140" s="152" t="s">
        <v>191</v>
      </c>
      <c r="AU140" s="152" t="s">
        <v>95</v>
      </c>
      <c r="AY140" s="13" t="s">
        <v>148</v>
      </c>
      <c r="BE140" s="153">
        <f>IF(N140="základná",J140,0)</f>
        <v>0</v>
      </c>
      <c r="BF140" s="153">
        <f>IF(N140="znížená",J140,0)</f>
        <v>0</v>
      </c>
      <c r="BG140" s="153">
        <f>IF(N140="zákl. prenesená",J140,0)</f>
        <v>0</v>
      </c>
      <c r="BH140" s="153">
        <f>IF(N140="zníž. prenesená",J140,0)</f>
        <v>0</v>
      </c>
      <c r="BI140" s="153">
        <f>IF(N140="nulová",J140,0)</f>
        <v>0</v>
      </c>
      <c r="BJ140" s="13" t="s">
        <v>95</v>
      </c>
      <c r="BK140" s="153">
        <f>ROUND(I140*H140,2)</f>
        <v>0</v>
      </c>
      <c r="BL140" s="13" t="s">
        <v>154</v>
      </c>
      <c r="BM140" s="152" t="s">
        <v>282</v>
      </c>
    </row>
    <row r="141" spans="2:65" s="1" customFormat="1" ht="24.15" customHeight="1">
      <c r="B141" s="139"/>
      <c r="C141" s="140" t="s">
        <v>187</v>
      </c>
      <c r="D141" s="140" t="s">
        <v>150</v>
      </c>
      <c r="E141" s="141" t="s">
        <v>1440</v>
      </c>
      <c r="F141" s="142" t="s">
        <v>1441</v>
      </c>
      <c r="G141" s="143" t="s">
        <v>226</v>
      </c>
      <c r="H141" s="144">
        <v>22</v>
      </c>
      <c r="I141" s="145"/>
      <c r="J141" s="146">
        <f>ROUND(I141*H141,2)</f>
        <v>0</v>
      </c>
      <c r="K141" s="147"/>
      <c r="L141" s="28"/>
      <c r="M141" s="148" t="s">
        <v>1</v>
      </c>
      <c r="N141" s="149" t="s">
        <v>39</v>
      </c>
      <c r="P141" s="150">
        <f>O141*H141</f>
        <v>0</v>
      </c>
      <c r="Q141" s="150">
        <v>0</v>
      </c>
      <c r="R141" s="150">
        <f>Q141*H141</f>
        <v>0</v>
      </c>
      <c r="S141" s="150">
        <v>0</v>
      </c>
      <c r="T141" s="151">
        <f>S141*H141</f>
        <v>0</v>
      </c>
      <c r="AR141" s="152" t="s">
        <v>154</v>
      </c>
      <c r="AT141" s="152" t="s">
        <v>150</v>
      </c>
      <c r="AU141" s="152" t="s">
        <v>95</v>
      </c>
      <c r="AY141" s="13" t="s">
        <v>148</v>
      </c>
      <c r="BE141" s="153">
        <f>IF(N141="základná",J141,0)</f>
        <v>0</v>
      </c>
      <c r="BF141" s="153">
        <f>IF(N141="znížená",J141,0)</f>
        <v>0</v>
      </c>
      <c r="BG141" s="153">
        <f>IF(N141="zákl. prenesená",J141,0)</f>
        <v>0</v>
      </c>
      <c r="BH141" s="153">
        <f>IF(N141="zníž. prenesená",J141,0)</f>
        <v>0</v>
      </c>
      <c r="BI141" s="153">
        <f>IF(N141="nulová",J141,0)</f>
        <v>0</v>
      </c>
      <c r="BJ141" s="13" t="s">
        <v>95</v>
      </c>
      <c r="BK141" s="153">
        <f>ROUND(I141*H141,2)</f>
        <v>0</v>
      </c>
      <c r="BL141" s="13" t="s">
        <v>154</v>
      </c>
      <c r="BM141" s="152" t="s">
        <v>286</v>
      </c>
    </row>
    <row r="142" spans="2:65" s="1" customFormat="1" ht="21.75" customHeight="1">
      <c r="B142" s="139"/>
      <c r="C142" s="154" t="s">
        <v>171</v>
      </c>
      <c r="D142" s="154" t="s">
        <v>191</v>
      </c>
      <c r="E142" s="155" t="s">
        <v>1442</v>
      </c>
      <c r="F142" s="156" t="s">
        <v>1443</v>
      </c>
      <c r="G142" s="157" t="s">
        <v>226</v>
      </c>
      <c r="H142" s="158">
        <v>22.22</v>
      </c>
      <c r="I142" s="159"/>
      <c r="J142" s="160">
        <f>ROUND(I142*H142,2)</f>
        <v>0</v>
      </c>
      <c r="K142" s="161"/>
      <c r="L142" s="162"/>
      <c r="M142" s="163" t="s">
        <v>1</v>
      </c>
      <c r="N142" s="164" t="s">
        <v>39</v>
      </c>
      <c r="P142" s="150">
        <f>O142*H142</f>
        <v>0</v>
      </c>
      <c r="Q142" s="150">
        <v>0</v>
      </c>
      <c r="R142" s="150">
        <f>Q142*H142</f>
        <v>0</v>
      </c>
      <c r="S142" s="150">
        <v>0</v>
      </c>
      <c r="T142" s="151">
        <f>S142*H142</f>
        <v>0</v>
      </c>
      <c r="AR142" s="152" t="s">
        <v>163</v>
      </c>
      <c r="AT142" s="152" t="s">
        <v>191</v>
      </c>
      <c r="AU142" s="152" t="s">
        <v>95</v>
      </c>
      <c r="AY142" s="13" t="s">
        <v>148</v>
      </c>
      <c r="BE142" s="153">
        <f>IF(N142="základná",J142,0)</f>
        <v>0</v>
      </c>
      <c r="BF142" s="153">
        <f>IF(N142="znížená",J142,0)</f>
        <v>0</v>
      </c>
      <c r="BG142" s="153">
        <f>IF(N142="zákl. prenesená",J142,0)</f>
        <v>0</v>
      </c>
      <c r="BH142" s="153">
        <f>IF(N142="zníž. prenesená",J142,0)</f>
        <v>0</v>
      </c>
      <c r="BI142" s="153">
        <f>IF(N142="nulová",J142,0)</f>
        <v>0</v>
      </c>
      <c r="BJ142" s="13" t="s">
        <v>95</v>
      </c>
      <c r="BK142" s="153">
        <f>ROUND(I142*H142,2)</f>
        <v>0</v>
      </c>
      <c r="BL142" s="13" t="s">
        <v>154</v>
      </c>
      <c r="BM142" s="152" t="s">
        <v>289</v>
      </c>
    </row>
    <row r="143" spans="2:65" s="11" customFormat="1" ht="25.95" customHeight="1">
      <c r="B143" s="127"/>
      <c r="D143" s="128" t="s">
        <v>72</v>
      </c>
      <c r="E143" s="129" t="s">
        <v>413</v>
      </c>
      <c r="F143" s="129" t="s">
        <v>414</v>
      </c>
      <c r="I143" s="130"/>
      <c r="J143" s="131">
        <f>BK143</f>
        <v>0</v>
      </c>
      <c r="L143" s="127"/>
      <c r="M143" s="132"/>
      <c r="P143" s="133">
        <f>P144</f>
        <v>0</v>
      </c>
      <c r="R143" s="133">
        <f>R144</f>
        <v>0</v>
      </c>
      <c r="T143" s="134">
        <f>T144</f>
        <v>0</v>
      </c>
      <c r="AR143" s="128" t="s">
        <v>95</v>
      </c>
      <c r="AT143" s="135" t="s">
        <v>72</v>
      </c>
      <c r="AU143" s="135" t="s">
        <v>73</v>
      </c>
      <c r="AY143" s="128" t="s">
        <v>148</v>
      </c>
      <c r="BK143" s="136">
        <f>BK144</f>
        <v>0</v>
      </c>
    </row>
    <row r="144" spans="2:65" s="11" customFormat="1" ht="22.8" customHeight="1">
      <c r="B144" s="127"/>
      <c r="D144" s="128" t="s">
        <v>72</v>
      </c>
      <c r="E144" s="137" t="s">
        <v>634</v>
      </c>
      <c r="F144" s="137" t="s">
        <v>635</v>
      </c>
      <c r="I144" s="130"/>
      <c r="J144" s="138">
        <f>BK144</f>
        <v>0</v>
      </c>
      <c r="L144" s="127"/>
      <c r="M144" s="132"/>
      <c r="P144" s="133">
        <f>SUM(P145:P147)</f>
        <v>0</v>
      </c>
      <c r="R144" s="133">
        <f>SUM(R145:R147)</f>
        <v>0</v>
      </c>
      <c r="T144" s="134">
        <f>SUM(T145:T147)</f>
        <v>0</v>
      </c>
      <c r="AR144" s="128" t="s">
        <v>95</v>
      </c>
      <c r="AT144" s="135" t="s">
        <v>72</v>
      </c>
      <c r="AU144" s="135" t="s">
        <v>81</v>
      </c>
      <c r="AY144" s="128" t="s">
        <v>148</v>
      </c>
      <c r="BK144" s="136">
        <f>SUM(BK145:BK147)</f>
        <v>0</v>
      </c>
    </row>
    <row r="145" spans="2:65" s="1" customFormat="1" ht="24.15" customHeight="1">
      <c r="B145" s="139"/>
      <c r="C145" s="140" t="s">
        <v>196</v>
      </c>
      <c r="D145" s="140" t="s">
        <v>150</v>
      </c>
      <c r="E145" s="141" t="s">
        <v>1444</v>
      </c>
      <c r="F145" s="142" t="s">
        <v>1445</v>
      </c>
      <c r="G145" s="143" t="s">
        <v>199</v>
      </c>
      <c r="H145" s="144">
        <v>6</v>
      </c>
      <c r="I145" s="145"/>
      <c r="J145" s="146">
        <f>ROUND(I145*H145,2)</f>
        <v>0</v>
      </c>
      <c r="K145" s="147"/>
      <c r="L145" s="28"/>
      <c r="M145" s="148" t="s">
        <v>1</v>
      </c>
      <c r="N145" s="149" t="s">
        <v>39</v>
      </c>
      <c r="P145" s="150">
        <f>O145*H145</f>
        <v>0</v>
      </c>
      <c r="Q145" s="150">
        <v>0</v>
      </c>
      <c r="R145" s="150">
        <f>Q145*H145</f>
        <v>0</v>
      </c>
      <c r="S145" s="150">
        <v>0</v>
      </c>
      <c r="T145" s="151">
        <f>S145*H145</f>
        <v>0</v>
      </c>
      <c r="AR145" s="152" t="s">
        <v>178</v>
      </c>
      <c r="AT145" s="152" t="s">
        <v>150</v>
      </c>
      <c r="AU145" s="152" t="s">
        <v>95</v>
      </c>
      <c r="AY145" s="13" t="s">
        <v>148</v>
      </c>
      <c r="BE145" s="153">
        <f>IF(N145="základná",J145,0)</f>
        <v>0</v>
      </c>
      <c r="BF145" s="153">
        <f>IF(N145="znížená",J145,0)</f>
        <v>0</v>
      </c>
      <c r="BG145" s="153">
        <f>IF(N145="zákl. prenesená",J145,0)</f>
        <v>0</v>
      </c>
      <c r="BH145" s="153">
        <f>IF(N145="zníž. prenesená",J145,0)</f>
        <v>0</v>
      </c>
      <c r="BI145" s="153">
        <f>IF(N145="nulová",J145,0)</f>
        <v>0</v>
      </c>
      <c r="BJ145" s="13" t="s">
        <v>95</v>
      </c>
      <c r="BK145" s="153">
        <f>ROUND(I145*H145,2)</f>
        <v>0</v>
      </c>
      <c r="BL145" s="13" t="s">
        <v>178</v>
      </c>
      <c r="BM145" s="152" t="s">
        <v>318</v>
      </c>
    </row>
    <row r="146" spans="2:65" s="1" customFormat="1" ht="37.799999999999997" customHeight="1">
      <c r="B146" s="139"/>
      <c r="C146" s="154" t="s">
        <v>175</v>
      </c>
      <c r="D146" s="154" t="s">
        <v>191</v>
      </c>
      <c r="E146" s="155" t="s">
        <v>1446</v>
      </c>
      <c r="F146" s="156" t="s">
        <v>1447</v>
      </c>
      <c r="G146" s="157" t="s">
        <v>199</v>
      </c>
      <c r="H146" s="158">
        <v>6</v>
      </c>
      <c r="I146" s="159"/>
      <c r="J146" s="160">
        <f>ROUND(I146*H146,2)</f>
        <v>0</v>
      </c>
      <c r="K146" s="161"/>
      <c r="L146" s="162"/>
      <c r="M146" s="163" t="s">
        <v>1</v>
      </c>
      <c r="N146" s="164" t="s">
        <v>39</v>
      </c>
      <c r="P146" s="150">
        <f>O146*H146</f>
        <v>0</v>
      </c>
      <c r="Q146" s="150">
        <v>0</v>
      </c>
      <c r="R146" s="150">
        <f>Q146*H146</f>
        <v>0</v>
      </c>
      <c r="S146" s="150">
        <v>0</v>
      </c>
      <c r="T146" s="151">
        <f>S146*H146</f>
        <v>0</v>
      </c>
      <c r="AR146" s="152" t="s">
        <v>211</v>
      </c>
      <c r="AT146" s="152" t="s">
        <v>191</v>
      </c>
      <c r="AU146" s="152" t="s">
        <v>95</v>
      </c>
      <c r="AY146" s="13" t="s">
        <v>148</v>
      </c>
      <c r="BE146" s="153">
        <f>IF(N146="základná",J146,0)</f>
        <v>0</v>
      </c>
      <c r="BF146" s="153">
        <f>IF(N146="znížená",J146,0)</f>
        <v>0</v>
      </c>
      <c r="BG146" s="153">
        <f>IF(N146="zákl. prenesená",J146,0)</f>
        <v>0</v>
      </c>
      <c r="BH146" s="153">
        <f>IF(N146="zníž. prenesená",J146,0)</f>
        <v>0</v>
      </c>
      <c r="BI146" s="153">
        <f>IF(N146="nulová",J146,0)</f>
        <v>0</v>
      </c>
      <c r="BJ146" s="13" t="s">
        <v>95</v>
      </c>
      <c r="BK146" s="153">
        <f>ROUND(I146*H146,2)</f>
        <v>0</v>
      </c>
      <c r="BL146" s="13" t="s">
        <v>178</v>
      </c>
      <c r="BM146" s="152" t="s">
        <v>322</v>
      </c>
    </row>
    <row r="147" spans="2:65" s="1" customFormat="1" ht="24.15" customHeight="1">
      <c r="B147" s="139"/>
      <c r="C147" s="140" t="s">
        <v>205</v>
      </c>
      <c r="D147" s="140" t="s">
        <v>150</v>
      </c>
      <c r="E147" s="141" t="s">
        <v>1395</v>
      </c>
      <c r="F147" s="142" t="s">
        <v>1396</v>
      </c>
      <c r="G147" s="143" t="s">
        <v>185</v>
      </c>
      <c r="H147" s="144">
        <v>8.2000000000000003E-2</v>
      </c>
      <c r="I147" s="145"/>
      <c r="J147" s="146">
        <f>ROUND(I147*H147,2)</f>
        <v>0</v>
      </c>
      <c r="K147" s="147"/>
      <c r="L147" s="28"/>
      <c r="M147" s="166" t="s">
        <v>1</v>
      </c>
      <c r="N147" s="167" t="s">
        <v>39</v>
      </c>
      <c r="O147" s="168"/>
      <c r="P147" s="169">
        <f>O147*H147</f>
        <v>0</v>
      </c>
      <c r="Q147" s="169">
        <v>0</v>
      </c>
      <c r="R147" s="169">
        <f>Q147*H147</f>
        <v>0</v>
      </c>
      <c r="S147" s="169">
        <v>0</v>
      </c>
      <c r="T147" s="170">
        <f>S147*H147</f>
        <v>0</v>
      </c>
      <c r="AR147" s="152" t="s">
        <v>178</v>
      </c>
      <c r="AT147" s="152" t="s">
        <v>150</v>
      </c>
      <c r="AU147" s="152" t="s">
        <v>95</v>
      </c>
      <c r="AY147" s="13" t="s">
        <v>148</v>
      </c>
      <c r="BE147" s="153">
        <f>IF(N147="základná",J147,0)</f>
        <v>0</v>
      </c>
      <c r="BF147" s="153">
        <f>IF(N147="znížená",J147,0)</f>
        <v>0</v>
      </c>
      <c r="BG147" s="153">
        <f>IF(N147="zákl. prenesená",J147,0)</f>
        <v>0</v>
      </c>
      <c r="BH147" s="153">
        <f>IF(N147="zníž. prenesená",J147,0)</f>
        <v>0</v>
      </c>
      <c r="BI147" s="153">
        <f>IF(N147="nulová",J147,0)</f>
        <v>0</v>
      </c>
      <c r="BJ147" s="13" t="s">
        <v>95</v>
      </c>
      <c r="BK147" s="153">
        <f>ROUND(I147*H147,2)</f>
        <v>0</v>
      </c>
      <c r="BL147" s="13" t="s">
        <v>178</v>
      </c>
      <c r="BM147" s="152" t="s">
        <v>325</v>
      </c>
    </row>
    <row r="148" spans="2:65" s="1" customFormat="1" ht="6.9" customHeight="1">
      <c r="B148" s="43"/>
      <c r="C148" s="44"/>
      <c r="D148" s="44"/>
      <c r="E148" s="44"/>
      <c r="F148" s="44"/>
      <c r="G148" s="44"/>
      <c r="H148" s="44"/>
      <c r="I148" s="44"/>
      <c r="J148" s="44"/>
      <c r="K148" s="44"/>
      <c r="L148" s="28"/>
    </row>
  </sheetData>
  <autoFilter ref="C125:K147" xr:uid="{00000000-0009-0000-0000-000005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74"/>
  <sheetViews>
    <sheetView showGridLines="0" topLeftCell="A115" workbookViewId="0">
      <selection activeCell="J94" sqref="J94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77" t="s">
        <v>5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AT2" s="13" t="s">
        <v>102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" customHeight="1">
      <c r="B4" s="16"/>
      <c r="D4" s="17" t="s">
        <v>103</v>
      </c>
      <c r="L4" s="16"/>
      <c r="M4" s="92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26.25" customHeight="1">
      <c r="B7" s="16"/>
      <c r="E7" s="179" t="str">
        <f>'Rekapitulácia stavby'!K6</f>
        <v xml:space="preserve"> Rekonštrukcia budovy školy a telocvične - SOŠ dopravy a služieb, NZ</v>
      </c>
      <c r="F7" s="180"/>
      <c r="G7" s="180"/>
      <c r="H7" s="180"/>
      <c r="L7" s="16"/>
    </row>
    <row r="8" spans="2:46" ht="12" customHeight="1">
      <c r="B8" s="16"/>
      <c r="D8" s="23" t="s">
        <v>104</v>
      </c>
      <c r="L8" s="16"/>
    </row>
    <row r="9" spans="2:46" s="1" customFormat="1" ht="16.5" customHeight="1">
      <c r="B9" s="28"/>
      <c r="E9" s="179" t="s">
        <v>1351</v>
      </c>
      <c r="F9" s="176"/>
      <c r="G9" s="176"/>
      <c r="H9" s="176"/>
      <c r="L9" s="28"/>
    </row>
    <row r="10" spans="2:46" s="1" customFormat="1" ht="12" customHeight="1">
      <c r="B10" s="28"/>
      <c r="D10" s="23" t="s">
        <v>1352</v>
      </c>
      <c r="L10" s="28"/>
    </row>
    <row r="11" spans="2:46" s="1" customFormat="1" ht="16.5" customHeight="1">
      <c r="B11" s="28"/>
      <c r="E11" s="175" t="s">
        <v>1448</v>
      </c>
      <c r="F11" s="176"/>
      <c r="G11" s="176"/>
      <c r="H11" s="176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/>
      <c r="L14" s="28"/>
    </row>
    <row r="15" spans="2:46" s="1" customFormat="1" ht="10.8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">
        <v>1</v>
      </c>
      <c r="L16" s="28"/>
    </row>
    <row r="17" spans="2:12" s="1" customFormat="1" ht="18" customHeight="1">
      <c r="B17" s="28"/>
      <c r="E17" s="21" t="s">
        <v>24</v>
      </c>
      <c r="I17" s="23" t="s">
        <v>25</v>
      </c>
      <c r="J17" s="21" t="s">
        <v>1</v>
      </c>
      <c r="L17" s="28"/>
    </row>
    <row r="18" spans="2:12" s="1" customFormat="1" ht="6.9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181" t="str">
        <f>'Rekapitulácia stavby'!E14</f>
        <v>Vyplň údaj</v>
      </c>
      <c r="F20" s="182"/>
      <c r="G20" s="182"/>
      <c r="H20" s="182"/>
      <c r="I20" s="23" t="s">
        <v>25</v>
      </c>
      <c r="J20" s="24" t="str">
        <f>'Rekapitulácia stavby'!AN14</f>
        <v>Vyplň údaj</v>
      </c>
      <c r="L20" s="28"/>
    </row>
    <row r="21" spans="2:12" s="1" customFormat="1" ht="6.9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">
        <v>1</v>
      </c>
      <c r="L22" s="28"/>
    </row>
    <row r="23" spans="2:12" s="1" customFormat="1" ht="18" customHeight="1">
      <c r="B23" s="28"/>
      <c r="E23" s="21" t="s">
        <v>29</v>
      </c>
      <c r="I23" s="23" t="s">
        <v>25</v>
      </c>
      <c r="J23" s="21" t="s">
        <v>1</v>
      </c>
      <c r="L23" s="28"/>
    </row>
    <row r="24" spans="2:12" s="1" customFormat="1" ht="6.9" customHeight="1">
      <c r="B24" s="28"/>
      <c r="L24" s="28"/>
    </row>
    <row r="25" spans="2:12" s="1" customFormat="1" ht="12" customHeight="1">
      <c r="B25" s="28"/>
      <c r="D25" s="23" t="s">
        <v>31</v>
      </c>
      <c r="I25" s="23" t="s">
        <v>23</v>
      </c>
      <c r="J25" s="21" t="s">
        <v>1</v>
      </c>
      <c r="L25" s="28"/>
    </row>
    <row r="26" spans="2:12" s="1" customFormat="1" ht="18" customHeight="1">
      <c r="B26" s="28"/>
      <c r="E26" s="21"/>
      <c r="I26" s="23" t="s">
        <v>25</v>
      </c>
      <c r="J26" s="21" t="s">
        <v>1</v>
      </c>
      <c r="L26" s="28"/>
    </row>
    <row r="27" spans="2:12" s="1" customFormat="1" ht="6.9" customHeight="1">
      <c r="B27" s="28"/>
      <c r="L27" s="28"/>
    </row>
    <row r="28" spans="2:12" s="1" customFormat="1" ht="12" customHeight="1">
      <c r="B28" s="28"/>
      <c r="D28" s="23" t="s">
        <v>32</v>
      </c>
      <c r="L28" s="28"/>
    </row>
    <row r="29" spans="2:12" s="7" customFormat="1" ht="16.5" customHeight="1">
      <c r="B29" s="93"/>
      <c r="E29" s="183" t="s">
        <v>1</v>
      </c>
      <c r="F29" s="183"/>
      <c r="G29" s="183"/>
      <c r="H29" s="183"/>
      <c r="L29" s="93"/>
    </row>
    <row r="30" spans="2:12" s="1" customFormat="1" ht="6.9" customHeight="1">
      <c r="B30" s="28"/>
      <c r="L30" s="28"/>
    </row>
    <row r="31" spans="2:12" s="1" customFormat="1" ht="6.9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35" customHeight="1">
      <c r="B32" s="28"/>
      <c r="D32" s="94" t="s">
        <v>33</v>
      </c>
      <c r="J32" s="65">
        <f>ROUND(J127, 2)</f>
        <v>0</v>
      </c>
      <c r="L32" s="28"/>
    </row>
    <row r="33" spans="2:12" s="1" customFormat="1" ht="6.9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4" customHeight="1">
      <c r="B34" s="28"/>
      <c r="F34" s="31" t="s">
        <v>35</v>
      </c>
      <c r="I34" s="31" t="s">
        <v>34</v>
      </c>
      <c r="J34" s="31" t="s">
        <v>36</v>
      </c>
      <c r="L34" s="28"/>
    </row>
    <row r="35" spans="2:12" s="1" customFormat="1" ht="14.4" customHeight="1">
      <c r="B35" s="28"/>
      <c r="D35" s="54" t="s">
        <v>37</v>
      </c>
      <c r="E35" s="33" t="s">
        <v>38</v>
      </c>
      <c r="F35" s="95">
        <f>ROUND((SUM(BE127:BE173)),  2)</f>
        <v>0</v>
      </c>
      <c r="G35" s="96"/>
      <c r="H35" s="96"/>
      <c r="I35" s="97">
        <v>0.23</v>
      </c>
      <c r="J35" s="95">
        <f>ROUND(((SUM(BE127:BE173))*I35),  2)</f>
        <v>0</v>
      </c>
      <c r="L35" s="28"/>
    </row>
    <row r="36" spans="2:12" s="1" customFormat="1" ht="14.4" customHeight="1">
      <c r="B36" s="28"/>
      <c r="E36" s="33" t="s">
        <v>39</v>
      </c>
      <c r="F36" s="85">
        <f>ROUND((SUM(BF127:BF173)),  2)</f>
        <v>0</v>
      </c>
      <c r="I36" s="98">
        <v>0.23</v>
      </c>
      <c r="J36" s="85">
        <f>ROUND(((SUM(BF127:BF173))*I36),  2)</f>
        <v>0</v>
      </c>
      <c r="L36" s="28"/>
    </row>
    <row r="37" spans="2:12" s="1" customFormat="1" ht="14.4" hidden="1" customHeight="1">
      <c r="B37" s="28"/>
      <c r="E37" s="23" t="s">
        <v>40</v>
      </c>
      <c r="F37" s="85">
        <f>ROUND((SUM(BG127:BG173)),  2)</f>
        <v>0</v>
      </c>
      <c r="I37" s="98">
        <v>0.23</v>
      </c>
      <c r="J37" s="85">
        <f>0</f>
        <v>0</v>
      </c>
      <c r="L37" s="28"/>
    </row>
    <row r="38" spans="2:12" s="1" customFormat="1" ht="14.4" hidden="1" customHeight="1">
      <c r="B38" s="28"/>
      <c r="E38" s="23" t="s">
        <v>41</v>
      </c>
      <c r="F38" s="85">
        <f>ROUND((SUM(BH127:BH173)),  2)</f>
        <v>0</v>
      </c>
      <c r="I38" s="98">
        <v>0.23</v>
      </c>
      <c r="J38" s="85">
        <f>0</f>
        <v>0</v>
      </c>
      <c r="L38" s="28"/>
    </row>
    <row r="39" spans="2:12" s="1" customFormat="1" ht="14.4" hidden="1" customHeight="1">
      <c r="B39" s="28"/>
      <c r="E39" s="33" t="s">
        <v>42</v>
      </c>
      <c r="F39" s="95">
        <f>ROUND((SUM(BI127:BI173)),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6.9" customHeight="1">
      <c r="B40" s="28"/>
      <c r="L40" s="28"/>
    </row>
    <row r="41" spans="2:12" s="1" customFormat="1" ht="25.35" customHeight="1">
      <c r="B41" s="28"/>
      <c r="C41" s="99"/>
      <c r="D41" s="100" t="s">
        <v>43</v>
      </c>
      <c r="E41" s="56"/>
      <c r="F41" s="56"/>
      <c r="G41" s="101" t="s">
        <v>44</v>
      </c>
      <c r="H41" s="102" t="s">
        <v>45</v>
      </c>
      <c r="I41" s="56"/>
      <c r="J41" s="103">
        <f>SUM(J32:J39)</f>
        <v>0</v>
      </c>
      <c r="K41" s="104"/>
      <c r="L41" s="28"/>
    </row>
    <row r="42" spans="2:12" s="1" customFormat="1" ht="14.4" customHeight="1">
      <c r="B42" s="28"/>
      <c r="L42" s="28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8"/>
      <c r="D61" s="42" t="s">
        <v>48</v>
      </c>
      <c r="E61" s="30"/>
      <c r="F61" s="105" t="s">
        <v>49</v>
      </c>
      <c r="G61" s="42" t="s">
        <v>48</v>
      </c>
      <c r="H61" s="30"/>
      <c r="I61" s="30"/>
      <c r="J61" s="106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8"/>
      <c r="D76" s="42" t="s">
        <v>48</v>
      </c>
      <c r="E76" s="30"/>
      <c r="F76" s="105" t="s">
        <v>49</v>
      </c>
      <c r="G76" s="42" t="s">
        <v>48</v>
      </c>
      <c r="H76" s="30"/>
      <c r="I76" s="30"/>
      <c r="J76" s="106" t="s">
        <v>49</v>
      </c>
      <c r="K76" s="30"/>
      <c r="L76" s="28"/>
    </row>
    <row r="77" spans="2:12" s="1" customFormat="1" ht="14.4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6.9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4.9" customHeight="1">
      <c r="B82" s="28"/>
      <c r="C82" s="17" t="s">
        <v>106</v>
      </c>
      <c r="L82" s="28"/>
    </row>
    <row r="83" spans="2:12" s="1" customFormat="1" ht="6.9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26.25" customHeight="1">
      <c r="B85" s="28"/>
      <c r="E85" s="179" t="str">
        <f>E7</f>
        <v xml:space="preserve"> Rekonštrukcia budovy školy a telocvične - SOŠ dopravy a služieb, NZ</v>
      </c>
      <c r="F85" s="180"/>
      <c r="G85" s="180"/>
      <c r="H85" s="180"/>
      <c r="L85" s="28"/>
    </row>
    <row r="86" spans="2:12" ht="12" customHeight="1">
      <c r="B86" s="16"/>
      <c r="C86" s="23" t="s">
        <v>104</v>
      </c>
      <c r="L86" s="16"/>
    </row>
    <row r="87" spans="2:12" s="1" customFormat="1" ht="16.5" customHeight="1">
      <c r="B87" s="28"/>
      <c r="E87" s="179" t="s">
        <v>1351</v>
      </c>
      <c r="F87" s="176"/>
      <c r="G87" s="176"/>
      <c r="H87" s="176"/>
      <c r="L87" s="28"/>
    </row>
    <row r="88" spans="2:12" s="1" customFormat="1" ht="12" customHeight="1">
      <c r="B88" s="28"/>
      <c r="C88" s="23" t="s">
        <v>1352</v>
      </c>
      <c r="L88" s="28"/>
    </row>
    <row r="89" spans="2:12" s="1" customFormat="1" ht="16.5" customHeight="1">
      <c r="B89" s="28"/>
      <c r="E89" s="175" t="str">
        <f>E11</f>
        <v>SO 04.3 - SO 04.3   Debarierizácia Telocvične SO 02</v>
      </c>
      <c r="F89" s="176"/>
      <c r="G89" s="176"/>
      <c r="H89" s="176"/>
      <c r="L89" s="28"/>
    </row>
    <row r="90" spans="2:12" s="1" customFormat="1" ht="6.9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Nitra</v>
      </c>
      <c r="I91" s="23" t="s">
        <v>21</v>
      </c>
      <c r="J91" s="51" t="str">
        <f>IF(J14="","",J14)</f>
        <v/>
      </c>
      <c r="L91" s="28"/>
    </row>
    <row r="92" spans="2:12" s="1" customFormat="1" ht="6.9" customHeight="1">
      <c r="B92" s="28"/>
      <c r="L92" s="28"/>
    </row>
    <row r="93" spans="2:12" s="1" customFormat="1" ht="25.65" customHeight="1">
      <c r="B93" s="28"/>
      <c r="C93" s="23" t="s">
        <v>22</v>
      </c>
      <c r="F93" s="21" t="str">
        <f>E17</f>
        <v>Nitriansky samosprávny kraj</v>
      </c>
      <c r="I93" s="23" t="s">
        <v>28</v>
      </c>
      <c r="J93" s="26" t="str">
        <f>E23</f>
        <v>Ing.arch. Roland Hoferica</v>
      </c>
      <c r="L93" s="28"/>
    </row>
    <row r="94" spans="2:12" s="1" customFormat="1" ht="15.15" customHeight="1">
      <c r="B94" s="28"/>
      <c r="C94" s="23" t="s">
        <v>26</v>
      </c>
      <c r="F94" s="21" t="str">
        <f>IF(E20="","",E20)</f>
        <v>Vyplň údaj</v>
      </c>
      <c r="I94" s="23" t="s">
        <v>31</v>
      </c>
      <c r="J94" s="26"/>
      <c r="L94" s="28"/>
    </row>
    <row r="95" spans="2:12" s="1" customFormat="1" ht="10.35" customHeight="1">
      <c r="B95" s="28"/>
      <c r="L95" s="28"/>
    </row>
    <row r="96" spans="2:12" s="1" customFormat="1" ht="29.25" customHeight="1">
      <c r="B96" s="28"/>
      <c r="C96" s="107" t="s">
        <v>107</v>
      </c>
      <c r="D96" s="99"/>
      <c r="E96" s="99"/>
      <c r="F96" s="99"/>
      <c r="G96" s="99"/>
      <c r="H96" s="99"/>
      <c r="I96" s="99"/>
      <c r="J96" s="108" t="s">
        <v>108</v>
      </c>
      <c r="K96" s="99"/>
      <c r="L96" s="28"/>
    </row>
    <row r="97" spans="2:47" s="1" customFormat="1" ht="10.35" customHeight="1">
      <c r="B97" s="28"/>
      <c r="L97" s="28"/>
    </row>
    <row r="98" spans="2:47" s="1" customFormat="1" ht="22.8" customHeight="1">
      <c r="B98" s="28"/>
      <c r="C98" s="109" t="s">
        <v>109</v>
      </c>
      <c r="J98" s="65">
        <f>J127</f>
        <v>0</v>
      </c>
      <c r="L98" s="28"/>
      <c r="AU98" s="13" t="s">
        <v>110</v>
      </c>
    </row>
    <row r="99" spans="2:47" s="8" customFormat="1" ht="24.9" customHeight="1">
      <c r="B99" s="110"/>
      <c r="D99" s="111" t="s">
        <v>111</v>
      </c>
      <c r="E99" s="112"/>
      <c r="F99" s="112"/>
      <c r="G99" s="112"/>
      <c r="H99" s="112"/>
      <c r="I99" s="112"/>
      <c r="J99" s="113">
        <f>J128</f>
        <v>0</v>
      </c>
      <c r="L99" s="110"/>
    </row>
    <row r="100" spans="2:47" s="9" customFormat="1" ht="19.95" customHeight="1">
      <c r="B100" s="114"/>
      <c r="D100" s="115" t="s">
        <v>115</v>
      </c>
      <c r="E100" s="116"/>
      <c r="F100" s="116"/>
      <c r="G100" s="116"/>
      <c r="H100" s="116"/>
      <c r="I100" s="116"/>
      <c r="J100" s="117">
        <f>J129</f>
        <v>0</v>
      </c>
      <c r="L100" s="114"/>
    </row>
    <row r="101" spans="2:47" s="8" customFormat="1" ht="24.9" customHeight="1">
      <c r="B101" s="110"/>
      <c r="D101" s="111" t="s">
        <v>118</v>
      </c>
      <c r="E101" s="112"/>
      <c r="F101" s="112"/>
      <c r="G101" s="112"/>
      <c r="H101" s="112"/>
      <c r="I101" s="112"/>
      <c r="J101" s="113">
        <f>J131</f>
        <v>0</v>
      </c>
      <c r="L101" s="110"/>
    </row>
    <row r="102" spans="2:47" s="9" customFormat="1" ht="19.95" customHeight="1">
      <c r="B102" s="114"/>
      <c r="D102" s="115" t="s">
        <v>884</v>
      </c>
      <c r="E102" s="116"/>
      <c r="F102" s="116"/>
      <c r="G102" s="116"/>
      <c r="H102" s="116"/>
      <c r="I102" s="116"/>
      <c r="J102" s="117">
        <f>J132</f>
        <v>0</v>
      </c>
      <c r="L102" s="114"/>
    </row>
    <row r="103" spans="2:47" s="9" customFormat="1" ht="19.95" customHeight="1">
      <c r="B103" s="114"/>
      <c r="D103" s="115" t="s">
        <v>886</v>
      </c>
      <c r="E103" s="116"/>
      <c r="F103" s="116"/>
      <c r="G103" s="116"/>
      <c r="H103" s="116"/>
      <c r="I103" s="116"/>
      <c r="J103" s="117">
        <f>J136</f>
        <v>0</v>
      </c>
      <c r="L103" s="114"/>
    </row>
    <row r="104" spans="2:47" s="9" customFormat="1" ht="19.95" customHeight="1">
      <c r="B104" s="114"/>
      <c r="D104" s="115" t="s">
        <v>122</v>
      </c>
      <c r="E104" s="116"/>
      <c r="F104" s="116"/>
      <c r="G104" s="116"/>
      <c r="H104" s="116"/>
      <c r="I104" s="116"/>
      <c r="J104" s="117">
        <f>J163</f>
        <v>0</v>
      </c>
      <c r="L104" s="114"/>
    </row>
    <row r="105" spans="2:47" s="9" customFormat="1" ht="19.95" customHeight="1">
      <c r="B105" s="114"/>
      <c r="D105" s="115" t="s">
        <v>125</v>
      </c>
      <c r="E105" s="116"/>
      <c r="F105" s="116"/>
      <c r="G105" s="116"/>
      <c r="H105" s="116"/>
      <c r="I105" s="116"/>
      <c r="J105" s="117">
        <f>J168</f>
        <v>0</v>
      </c>
      <c r="L105" s="114"/>
    </row>
    <row r="106" spans="2:47" s="1" customFormat="1" ht="21.75" customHeight="1">
      <c r="B106" s="28"/>
      <c r="L106" s="28"/>
    </row>
    <row r="107" spans="2:47" s="1" customFormat="1" ht="6.9" customHeight="1"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28"/>
    </row>
    <row r="111" spans="2:47" s="1" customFormat="1" ht="6.9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28"/>
    </row>
    <row r="112" spans="2:47" s="1" customFormat="1" ht="24.9" customHeight="1">
      <c r="B112" s="28"/>
      <c r="C112" s="17" t="s">
        <v>134</v>
      </c>
      <c r="L112" s="28"/>
    </row>
    <row r="113" spans="2:63" s="1" customFormat="1" ht="6.9" customHeight="1">
      <c r="B113" s="28"/>
      <c r="L113" s="28"/>
    </row>
    <row r="114" spans="2:63" s="1" customFormat="1" ht="12" customHeight="1">
      <c r="B114" s="28"/>
      <c r="C114" s="23" t="s">
        <v>15</v>
      </c>
      <c r="L114" s="28"/>
    </row>
    <row r="115" spans="2:63" s="1" customFormat="1" ht="26.25" customHeight="1">
      <c r="B115" s="28"/>
      <c r="E115" s="179" t="str">
        <f>E7</f>
        <v xml:space="preserve"> Rekonštrukcia budovy školy a telocvične - SOŠ dopravy a služieb, NZ</v>
      </c>
      <c r="F115" s="180"/>
      <c r="G115" s="180"/>
      <c r="H115" s="180"/>
      <c r="L115" s="28"/>
    </row>
    <row r="116" spans="2:63" ht="12" customHeight="1">
      <c r="B116" s="16"/>
      <c r="C116" s="23" t="s">
        <v>104</v>
      </c>
      <c r="L116" s="16"/>
    </row>
    <row r="117" spans="2:63" s="1" customFormat="1" ht="16.5" customHeight="1">
      <c r="B117" s="28"/>
      <c r="E117" s="179" t="s">
        <v>1351</v>
      </c>
      <c r="F117" s="176"/>
      <c r="G117" s="176"/>
      <c r="H117" s="176"/>
      <c r="L117" s="28"/>
    </row>
    <row r="118" spans="2:63" s="1" customFormat="1" ht="12" customHeight="1">
      <c r="B118" s="28"/>
      <c r="C118" s="23" t="s">
        <v>1352</v>
      </c>
      <c r="L118" s="28"/>
    </row>
    <row r="119" spans="2:63" s="1" customFormat="1" ht="16.5" customHeight="1">
      <c r="B119" s="28"/>
      <c r="E119" s="175" t="str">
        <f>E11</f>
        <v>SO 04.3 - SO 04.3   Debarierizácia Telocvične SO 02</v>
      </c>
      <c r="F119" s="176"/>
      <c r="G119" s="176"/>
      <c r="H119" s="176"/>
      <c r="L119" s="28"/>
    </row>
    <row r="120" spans="2:63" s="1" customFormat="1" ht="6.9" customHeight="1">
      <c r="B120" s="28"/>
      <c r="L120" s="28"/>
    </row>
    <row r="121" spans="2:63" s="1" customFormat="1" ht="12" customHeight="1">
      <c r="B121" s="28"/>
      <c r="C121" s="23" t="s">
        <v>19</v>
      </c>
      <c r="F121" s="21" t="str">
        <f>F14</f>
        <v>Nitra</v>
      </c>
      <c r="I121" s="23" t="s">
        <v>21</v>
      </c>
      <c r="J121" s="51" t="str">
        <f>IF(J14="","",J14)</f>
        <v/>
      </c>
      <c r="L121" s="28"/>
    </row>
    <row r="122" spans="2:63" s="1" customFormat="1" ht="6.9" customHeight="1">
      <c r="B122" s="28"/>
      <c r="L122" s="28"/>
    </row>
    <row r="123" spans="2:63" s="1" customFormat="1" ht="25.65" customHeight="1">
      <c r="B123" s="28"/>
      <c r="C123" s="23" t="s">
        <v>22</v>
      </c>
      <c r="F123" s="21" t="str">
        <f>E17</f>
        <v>Nitriansky samosprávny kraj</v>
      </c>
      <c r="I123" s="23" t="s">
        <v>28</v>
      </c>
      <c r="J123" s="26" t="str">
        <f>E23</f>
        <v>Ing.arch. Roland Hoferica</v>
      </c>
      <c r="L123" s="28"/>
    </row>
    <row r="124" spans="2:63" s="1" customFormat="1" ht="15.15" customHeight="1">
      <c r="B124" s="28"/>
      <c r="C124" s="23" t="s">
        <v>26</v>
      </c>
      <c r="F124" s="21" t="str">
        <f>IF(E20="","",E20)</f>
        <v>Vyplň údaj</v>
      </c>
      <c r="I124" s="23" t="s">
        <v>31</v>
      </c>
      <c r="J124" s="26">
        <f>E26</f>
        <v>0</v>
      </c>
      <c r="L124" s="28"/>
    </row>
    <row r="125" spans="2:63" s="1" customFormat="1" ht="10.35" customHeight="1">
      <c r="B125" s="28"/>
      <c r="L125" s="28"/>
    </row>
    <row r="126" spans="2:63" s="10" customFormat="1" ht="29.25" customHeight="1">
      <c r="B126" s="118"/>
      <c r="C126" s="119" t="s">
        <v>135</v>
      </c>
      <c r="D126" s="120" t="s">
        <v>58</v>
      </c>
      <c r="E126" s="120" t="s">
        <v>54</v>
      </c>
      <c r="F126" s="120" t="s">
        <v>55</v>
      </c>
      <c r="G126" s="120" t="s">
        <v>136</v>
      </c>
      <c r="H126" s="120" t="s">
        <v>137</v>
      </c>
      <c r="I126" s="120" t="s">
        <v>138</v>
      </c>
      <c r="J126" s="121" t="s">
        <v>108</v>
      </c>
      <c r="K126" s="122" t="s">
        <v>139</v>
      </c>
      <c r="L126" s="118"/>
      <c r="M126" s="58" t="s">
        <v>1</v>
      </c>
      <c r="N126" s="59" t="s">
        <v>37</v>
      </c>
      <c r="O126" s="59" t="s">
        <v>140</v>
      </c>
      <c r="P126" s="59" t="s">
        <v>141</v>
      </c>
      <c r="Q126" s="59" t="s">
        <v>142</v>
      </c>
      <c r="R126" s="59" t="s">
        <v>143</v>
      </c>
      <c r="S126" s="59" t="s">
        <v>144</v>
      </c>
      <c r="T126" s="60" t="s">
        <v>145</v>
      </c>
    </row>
    <row r="127" spans="2:63" s="1" customFormat="1" ht="22.8" customHeight="1">
      <c r="B127" s="28"/>
      <c r="C127" s="63" t="s">
        <v>109</v>
      </c>
      <c r="J127" s="123">
        <f>BK127</f>
        <v>0</v>
      </c>
      <c r="L127" s="28"/>
      <c r="M127" s="61"/>
      <c r="N127" s="52"/>
      <c r="O127" s="52"/>
      <c r="P127" s="124">
        <f>P128+P131</f>
        <v>0</v>
      </c>
      <c r="Q127" s="52"/>
      <c r="R127" s="124">
        <f>R128+R131</f>
        <v>25.479938180000001</v>
      </c>
      <c r="S127" s="52"/>
      <c r="T127" s="125">
        <f>T128+T131</f>
        <v>0</v>
      </c>
      <c r="AT127" s="13" t="s">
        <v>72</v>
      </c>
      <c r="AU127" s="13" t="s">
        <v>110</v>
      </c>
      <c r="BK127" s="126">
        <f>BK128+BK131</f>
        <v>0</v>
      </c>
    </row>
    <row r="128" spans="2:63" s="11" customFormat="1" ht="25.95" customHeight="1">
      <c r="B128" s="127"/>
      <c r="D128" s="128" t="s">
        <v>72</v>
      </c>
      <c r="E128" s="129" t="s">
        <v>146</v>
      </c>
      <c r="F128" s="129" t="s">
        <v>147</v>
      </c>
      <c r="I128" s="130"/>
      <c r="J128" s="131">
        <f>BK128</f>
        <v>0</v>
      </c>
      <c r="L128" s="127"/>
      <c r="M128" s="132"/>
      <c r="P128" s="133">
        <f>P129</f>
        <v>0</v>
      </c>
      <c r="R128" s="133">
        <f>R129</f>
        <v>25.143000000000001</v>
      </c>
      <c r="T128" s="134">
        <f>T129</f>
        <v>0</v>
      </c>
      <c r="AR128" s="128" t="s">
        <v>81</v>
      </c>
      <c r="AT128" s="135" t="s">
        <v>72</v>
      </c>
      <c r="AU128" s="135" t="s">
        <v>73</v>
      </c>
      <c r="AY128" s="128" t="s">
        <v>148</v>
      </c>
      <c r="BK128" s="136">
        <f>BK129</f>
        <v>0</v>
      </c>
    </row>
    <row r="129" spans="2:65" s="11" customFormat="1" ht="22.8" customHeight="1">
      <c r="B129" s="127"/>
      <c r="D129" s="128" t="s">
        <v>72</v>
      </c>
      <c r="E129" s="137" t="s">
        <v>160</v>
      </c>
      <c r="F129" s="137" t="s">
        <v>216</v>
      </c>
      <c r="I129" s="130"/>
      <c r="J129" s="138">
        <f>BK129</f>
        <v>0</v>
      </c>
      <c r="L129" s="127"/>
      <c r="M129" s="132"/>
      <c r="P129" s="133">
        <f>P130</f>
        <v>0</v>
      </c>
      <c r="R129" s="133">
        <f>R130</f>
        <v>25.143000000000001</v>
      </c>
      <c r="T129" s="134">
        <f>T130</f>
        <v>0</v>
      </c>
      <c r="AR129" s="128" t="s">
        <v>81</v>
      </c>
      <c r="AT129" s="135" t="s">
        <v>72</v>
      </c>
      <c r="AU129" s="135" t="s">
        <v>81</v>
      </c>
      <c r="AY129" s="128" t="s">
        <v>148</v>
      </c>
      <c r="BK129" s="136">
        <f>BK130</f>
        <v>0</v>
      </c>
    </row>
    <row r="130" spans="2:65" s="1" customFormat="1" ht="24.15" customHeight="1">
      <c r="B130" s="139"/>
      <c r="C130" s="140" t="s">
        <v>81</v>
      </c>
      <c r="D130" s="140" t="s">
        <v>150</v>
      </c>
      <c r="E130" s="141" t="s">
        <v>1449</v>
      </c>
      <c r="F130" s="142" t="s">
        <v>1450</v>
      </c>
      <c r="G130" s="143" t="s">
        <v>1451</v>
      </c>
      <c r="H130" s="144">
        <v>12</v>
      </c>
      <c r="I130" s="145"/>
      <c r="J130" s="146">
        <f>ROUND(I130*H130,2)</f>
        <v>0</v>
      </c>
      <c r="K130" s="147"/>
      <c r="L130" s="28"/>
      <c r="M130" s="148" t="s">
        <v>1</v>
      </c>
      <c r="N130" s="149" t="s">
        <v>39</v>
      </c>
      <c r="P130" s="150">
        <f>O130*H130</f>
        <v>0</v>
      </c>
      <c r="Q130" s="150">
        <v>2.0952500000000001</v>
      </c>
      <c r="R130" s="150">
        <f>Q130*H130</f>
        <v>25.143000000000001</v>
      </c>
      <c r="S130" s="150">
        <v>0</v>
      </c>
      <c r="T130" s="151">
        <f>S130*H130</f>
        <v>0</v>
      </c>
      <c r="AR130" s="152" t="s">
        <v>154</v>
      </c>
      <c r="AT130" s="152" t="s">
        <v>150</v>
      </c>
      <c r="AU130" s="152" t="s">
        <v>95</v>
      </c>
      <c r="AY130" s="13" t="s">
        <v>148</v>
      </c>
      <c r="BE130" s="153">
        <f>IF(N130="základná",J130,0)</f>
        <v>0</v>
      </c>
      <c r="BF130" s="153">
        <f>IF(N130="znížená",J130,0)</f>
        <v>0</v>
      </c>
      <c r="BG130" s="153">
        <f>IF(N130="zákl. prenesená",J130,0)</f>
        <v>0</v>
      </c>
      <c r="BH130" s="153">
        <f>IF(N130="zníž. prenesená",J130,0)</f>
        <v>0</v>
      </c>
      <c r="BI130" s="153">
        <f>IF(N130="nulová",J130,0)</f>
        <v>0</v>
      </c>
      <c r="BJ130" s="13" t="s">
        <v>95</v>
      </c>
      <c r="BK130" s="153">
        <f>ROUND(I130*H130,2)</f>
        <v>0</v>
      </c>
      <c r="BL130" s="13" t="s">
        <v>154</v>
      </c>
      <c r="BM130" s="152" t="s">
        <v>1452</v>
      </c>
    </row>
    <row r="131" spans="2:65" s="11" customFormat="1" ht="25.95" customHeight="1">
      <c r="B131" s="127"/>
      <c r="D131" s="128" t="s">
        <v>72</v>
      </c>
      <c r="E131" s="129" t="s">
        <v>413</v>
      </c>
      <c r="F131" s="129" t="s">
        <v>414</v>
      </c>
      <c r="I131" s="130"/>
      <c r="J131" s="131">
        <f>BK131</f>
        <v>0</v>
      </c>
      <c r="L131" s="127"/>
      <c r="M131" s="132"/>
      <c r="P131" s="133">
        <f>P132+P136+P163+P168</f>
        <v>0</v>
      </c>
      <c r="R131" s="133">
        <f>R132+R136+R163+R168</f>
        <v>0.33693818000000003</v>
      </c>
      <c r="T131" s="134">
        <f>T132+T136+T163+T168</f>
        <v>0</v>
      </c>
      <c r="AR131" s="128" t="s">
        <v>95</v>
      </c>
      <c r="AT131" s="135" t="s">
        <v>72</v>
      </c>
      <c r="AU131" s="135" t="s">
        <v>73</v>
      </c>
      <c r="AY131" s="128" t="s">
        <v>148</v>
      </c>
      <c r="BK131" s="136">
        <f>BK132+BK136+BK163+BK168</f>
        <v>0</v>
      </c>
    </row>
    <row r="132" spans="2:65" s="11" customFormat="1" ht="22.8" customHeight="1">
      <c r="B132" s="127"/>
      <c r="D132" s="128" t="s">
        <v>72</v>
      </c>
      <c r="E132" s="137" t="s">
        <v>959</v>
      </c>
      <c r="F132" s="137" t="s">
        <v>960</v>
      </c>
      <c r="I132" s="130"/>
      <c r="J132" s="138">
        <f>BK132</f>
        <v>0</v>
      </c>
      <c r="L132" s="127"/>
      <c r="M132" s="132"/>
      <c r="P132" s="133">
        <f>SUM(P133:P135)</f>
        <v>0</v>
      </c>
      <c r="R132" s="133">
        <f>SUM(R133:R135)</f>
        <v>4.6249999999999998E-3</v>
      </c>
      <c r="T132" s="134">
        <f>SUM(T133:T135)</f>
        <v>0</v>
      </c>
      <c r="AR132" s="128" t="s">
        <v>95</v>
      </c>
      <c r="AT132" s="135" t="s">
        <v>72</v>
      </c>
      <c r="AU132" s="135" t="s">
        <v>81</v>
      </c>
      <c r="AY132" s="128" t="s">
        <v>148</v>
      </c>
      <c r="BK132" s="136">
        <f>SUM(BK133:BK135)</f>
        <v>0</v>
      </c>
    </row>
    <row r="133" spans="2:65" s="1" customFormat="1" ht="24.15" customHeight="1">
      <c r="B133" s="139"/>
      <c r="C133" s="140" t="s">
        <v>95</v>
      </c>
      <c r="D133" s="140" t="s">
        <v>150</v>
      </c>
      <c r="E133" s="141" t="s">
        <v>1453</v>
      </c>
      <c r="F133" s="142" t="s">
        <v>1454</v>
      </c>
      <c r="G133" s="143" t="s">
        <v>226</v>
      </c>
      <c r="H133" s="144">
        <v>1</v>
      </c>
      <c r="I133" s="145"/>
      <c r="J133" s="146">
        <f>ROUND(I133*H133,2)</f>
        <v>0</v>
      </c>
      <c r="K133" s="147"/>
      <c r="L133" s="28"/>
      <c r="M133" s="148" t="s">
        <v>1</v>
      </c>
      <c r="N133" s="149" t="s">
        <v>39</v>
      </c>
      <c r="P133" s="150">
        <f>O133*H133</f>
        <v>0</v>
      </c>
      <c r="Q133" s="150">
        <v>1.165E-3</v>
      </c>
      <c r="R133" s="150">
        <f>Q133*H133</f>
        <v>1.165E-3</v>
      </c>
      <c r="S133" s="150">
        <v>0</v>
      </c>
      <c r="T133" s="151">
        <f>S133*H133</f>
        <v>0</v>
      </c>
      <c r="AR133" s="152" t="s">
        <v>178</v>
      </c>
      <c r="AT133" s="152" t="s">
        <v>150</v>
      </c>
      <c r="AU133" s="152" t="s">
        <v>95</v>
      </c>
      <c r="AY133" s="13" t="s">
        <v>148</v>
      </c>
      <c r="BE133" s="153">
        <f>IF(N133="základná",J133,0)</f>
        <v>0</v>
      </c>
      <c r="BF133" s="153">
        <f>IF(N133="znížená",J133,0)</f>
        <v>0</v>
      </c>
      <c r="BG133" s="153">
        <f>IF(N133="zákl. prenesená",J133,0)</f>
        <v>0</v>
      </c>
      <c r="BH133" s="153">
        <f>IF(N133="zníž. prenesená",J133,0)</f>
        <v>0</v>
      </c>
      <c r="BI133" s="153">
        <f>IF(N133="nulová",J133,0)</f>
        <v>0</v>
      </c>
      <c r="BJ133" s="13" t="s">
        <v>95</v>
      </c>
      <c r="BK133" s="153">
        <f>ROUND(I133*H133,2)</f>
        <v>0</v>
      </c>
      <c r="BL133" s="13" t="s">
        <v>178</v>
      </c>
      <c r="BM133" s="152" t="s">
        <v>1455</v>
      </c>
    </row>
    <row r="134" spans="2:65" s="1" customFormat="1" ht="24.15" customHeight="1">
      <c r="B134" s="139"/>
      <c r="C134" s="154" t="s">
        <v>157</v>
      </c>
      <c r="D134" s="154" t="s">
        <v>191</v>
      </c>
      <c r="E134" s="155" t="s">
        <v>1456</v>
      </c>
      <c r="F134" s="156" t="s">
        <v>1457</v>
      </c>
      <c r="G134" s="157" t="s">
        <v>226</v>
      </c>
      <c r="H134" s="158">
        <v>1</v>
      </c>
      <c r="I134" s="159"/>
      <c r="J134" s="160">
        <f>ROUND(I134*H134,2)</f>
        <v>0</v>
      </c>
      <c r="K134" s="161"/>
      <c r="L134" s="162"/>
      <c r="M134" s="163" t="s">
        <v>1</v>
      </c>
      <c r="N134" s="164" t="s">
        <v>39</v>
      </c>
      <c r="P134" s="150">
        <f>O134*H134</f>
        <v>0</v>
      </c>
      <c r="Q134" s="150">
        <v>3.46E-3</v>
      </c>
      <c r="R134" s="150">
        <f>Q134*H134</f>
        <v>3.46E-3</v>
      </c>
      <c r="S134" s="150">
        <v>0</v>
      </c>
      <c r="T134" s="151">
        <f>S134*H134</f>
        <v>0</v>
      </c>
      <c r="AR134" s="152" t="s">
        <v>211</v>
      </c>
      <c r="AT134" s="152" t="s">
        <v>191</v>
      </c>
      <c r="AU134" s="152" t="s">
        <v>95</v>
      </c>
      <c r="AY134" s="13" t="s">
        <v>148</v>
      </c>
      <c r="BE134" s="153">
        <f>IF(N134="základná",J134,0)</f>
        <v>0</v>
      </c>
      <c r="BF134" s="153">
        <f>IF(N134="znížená",J134,0)</f>
        <v>0</v>
      </c>
      <c r="BG134" s="153">
        <f>IF(N134="zákl. prenesená",J134,0)</f>
        <v>0</v>
      </c>
      <c r="BH134" s="153">
        <f>IF(N134="zníž. prenesená",J134,0)</f>
        <v>0</v>
      </c>
      <c r="BI134" s="153">
        <f>IF(N134="nulová",J134,0)</f>
        <v>0</v>
      </c>
      <c r="BJ134" s="13" t="s">
        <v>95</v>
      </c>
      <c r="BK134" s="153">
        <f>ROUND(I134*H134,2)</f>
        <v>0</v>
      </c>
      <c r="BL134" s="13" t="s">
        <v>178</v>
      </c>
      <c r="BM134" s="152" t="s">
        <v>1458</v>
      </c>
    </row>
    <row r="135" spans="2:65" s="1" customFormat="1" ht="24.15" customHeight="1">
      <c r="B135" s="139"/>
      <c r="C135" s="140" t="s">
        <v>262</v>
      </c>
      <c r="D135" s="140" t="s">
        <v>150</v>
      </c>
      <c r="E135" s="141" t="s">
        <v>1459</v>
      </c>
      <c r="F135" s="142" t="s">
        <v>1460</v>
      </c>
      <c r="G135" s="143" t="s">
        <v>185</v>
      </c>
      <c r="H135" s="144">
        <v>5.0000000000000001E-3</v>
      </c>
      <c r="I135" s="145"/>
      <c r="J135" s="146">
        <f>ROUND(I135*H135,2)</f>
        <v>0</v>
      </c>
      <c r="K135" s="147"/>
      <c r="L135" s="28"/>
      <c r="M135" s="148" t="s">
        <v>1</v>
      </c>
      <c r="N135" s="149" t="s">
        <v>39</v>
      </c>
      <c r="P135" s="150">
        <f>O135*H135</f>
        <v>0</v>
      </c>
      <c r="Q135" s="150">
        <v>0</v>
      </c>
      <c r="R135" s="150">
        <f>Q135*H135</f>
        <v>0</v>
      </c>
      <c r="S135" s="150">
        <v>0</v>
      </c>
      <c r="T135" s="151">
        <f>S135*H135</f>
        <v>0</v>
      </c>
      <c r="AR135" s="152" t="s">
        <v>178</v>
      </c>
      <c r="AT135" s="152" t="s">
        <v>150</v>
      </c>
      <c r="AU135" s="152" t="s">
        <v>95</v>
      </c>
      <c r="AY135" s="13" t="s">
        <v>148</v>
      </c>
      <c r="BE135" s="153">
        <f>IF(N135="základná",J135,0)</f>
        <v>0</v>
      </c>
      <c r="BF135" s="153">
        <f>IF(N135="znížená",J135,0)</f>
        <v>0</v>
      </c>
      <c r="BG135" s="153">
        <f>IF(N135="zákl. prenesená",J135,0)</f>
        <v>0</v>
      </c>
      <c r="BH135" s="153">
        <f>IF(N135="zníž. prenesená",J135,0)</f>
        <v>0</v>
      </c>
      <c r="BI135" s="153">
        <f>IF(N135="nulová",J135,0)</f>
        <v>0</v>
      </c>
      <c r="BJ135" s="13" t="s">
        <v>95</v>
      </c>
      <c r="BK135" s="153">
        <f>ROUND(I135*H135,2)</f>
        <v>0</v>
      </c>
      <c r="BL135" s="13" t="s">
        <v>178</v>
      </c>
      <c r="BM135" s="152" t="s">
        <v>1461</v>
      </c>
    </row>
    <row r="136" spans="2:65" s="11" customFormat="1" ht="22.8" customHeight="1">
      <c r="B136" s="127"/>
      <c r="D136" s="128" t="s">
        <v>72</v>
      </c>
      <c r="E136" s="137" t="s">
        <v>969</v>
      </c>
      <c r="F136" s="137" t="s">
        <v>970</v>
      </c>
      <c r="I136" s="130"/>
      <c r="J136" s="138">
        <f>BK136</f>
        <v>0</v>
      </c>
      <c r="L136" s="127"/>
      <c r="M136" s="132"/>
      <c r="P136" s="133">
        <f>SUM(P137:P162)</f>
        <v>0</v>
      </c>
      <c r="R136" s="133">
        <f>SUM(R137:R162)</f>
        <v>6.7408400000000007E-2</v>
      </c>
      <c r="T136" s="134">
        <f>SUM(T137:T162)</f>
        <v>0</v>
      </c>
      <c r="AR136" s="128" t="s">
        <v>95</v>
      </c>
      <c r="AT136" s="135" t="s">
        <v>72</v>
      </c>
      <c r="AU136" s="135" t="s">
        <v>81</v>
      </c>
      <c r="AY136" s="128" t="s">
        <v>148</v>
      </c>
      <c r="BK136" s="136">
        <f>SUM(BK137:BK162)</f>
        <v>0</v>
      </c>
    </row>
    <row r="137" spans="2:65" s="1" customFormat="1" ht="16.5" customHeight="1">
      <c r="B137" s="139"/>
      <c r="C137" s="140" t="s">
        <v>276</v>
      </c>
      <c r="D137" s="140" t="s">
        <v>150</v>
      </c>
      <c r="E137" s="141" t="s">
        <v>1462</v>
      </c>
      <c r="F137" s="142" t="s">
        <v>1463</v>
      </c>
      <c r="G137" s="143" t="s">
        <v>226</v>
      </c>
      <c r="H137" s="144">
        <v>1</v>
      </c>
      <c r="I137" s="145"/>
      <c r="J137" s="146">
        <f t="shared" ref="J137:J162" si="0">ROUND(I137*H137,2)</f>
        <v>0</v>
      </c>
      <c r="K137" s="147"/>
      <c r="L137" s="28"/>
      <c r="M137" s="148" t="s">
        <v>1</v>
      </c>
      <c r="N137" s="149" t="s">
        <v>39</v>
      </c>
      <c r="P137" s="150">
        <f t="shared" ref="P137:P162" si="1">O137*H137</f>
        <v>0</v>
      </c>
      <c r="Q137" s="150">
        <v>4.1999999999999996E-6</v>
      </c>
      <c r="R137" s="150">
        <f t="shared" ref="R137:R162" si="2">Q137*H137</f>
        <v>4.1999999999999996E-6</v>
      </c>
      <c r="S137" s="150">
        <v>0</v>
      </c>
      <c r="T137" s="151">
        <f t="shared" ref="T137:T162" si="3">S137*H137</f>
        <v>0</v>
      </c>
      <c r="AR137" s="152" t="s">
        <v>178</v>
      </c>
      <c r="AT137" s="152" t="s">
        <v>150</v>
      </c>
      <c r="AU137" s="152" t="s">
        <v>95</v>
      </c>
      <c r="AY137" s="13" t="s">
        <v>148</v>
      </c>
      <c r="BE137" s="153">
        <f t="shared" ref="BE137:BE162" si="4">IF(N137="základná",J137,0)</f>
        <v>0</v>
      </c>
      <c r="BF137" s="153">
        <f t="shared" ref="BF137:BF162" si="5">IF(N137="znížená",J137,0)</f>
        <v>0</v>
      </c>
      <c r="BG137" s="153">
        <f t="shared" ref="BG137:BG162" si="6">IF(N137="zákl. prenesená",J137,0)</f>
        <v>0</v>
      </c>
      <c r="BH137" s="153">
        <f t="shared" ref="BH137:BH162" si="7">IF(N137="zníž. prenesená",J137,0)</f>
        <v>0</v>
      </c>
      <c r="BI137" s="153">
        <f t="shared" ref="BI137:BI162" si="8">IF(N137="nulová",J137,0)</f>
        <v>0</v>
      </c>
      <c r="BJ137" s="13" t="s">
        <v>95</v>
      </c>
      <c r="BK137" s="153">
        <f t="shared" ref="BK137:BK162" si="9">ROUND(I137*H137,2)</f>
        <v>0</v>
      </c>
      <c r="BL137" s="13" t="s">
        <v>178</v>
      </c>
      <c r="BM137" s="152" t="s">
        <v>1464</v>
      </c>
    </row>
    <row r="138" spans="2:65" s="1" customFormat="1" ht="16.5" customHeight="1">
      <c r="B138" s="139"/>
      <c r="C138" s="154" t="s">
        <v>219</v>
      </c>
      <c r="D138" s="154" t="s">
        <v>191</v>
      </c>
      <c r="E138" s="155" t="s">
        <v>1465</v>
      </c>
      <c r="F138" s="156" t="s">
        <v>1466</v>
      </c>
      <c r="G138" s="157" t="s">
        <v>226</v>
      </c>
      <c r="H138" s="158">
        <v>1</v>
      </c>
      <c r="I138" s="159"/>
      <c r="J138" s="160">
        <f t="shared" si="0"/>
        <v>0</v>
      </c>
      <c r="K138" s="161"/>
      <c r="L138" s="162"/>
      <c r="M138" s="163" t="s">
        <v>1</v>
      </c>
      <c r="N138" s="164" t="s">
        <v>39</v>
      </c>
      <c r="P138" s="150">
        <f t="shared" si="1"/>
        <v>0</v>
      </c>
      <c r="Q138" s="150">
        <v>1.4999999999999999E-2</v>
      </c>
      <c r="R138" s="150">
        <f t="shared" si="2"/>
        <v>1.4999999999999999E-2</v>
      </c>
      <c r="S138" s="150">
        <v>0</v>
      </c>
      <c r="T138" s="151">
        <f t="shared" si="3"/>
        <v>0</v>
      </c>
      <c r="AR138" s="152" t="s">
        <v>211</v>
      </c>
      <c r="AT138" s="152" t="s">
        <v>191</v>
      </c>
      <c r="AU138" s="152" t="s">
        <v>95</v>
      </c>
      <c r="AY138" s="13" t="s">
        <v>148</v>
      </c>
      <c r="BE138" s="153">
        <f t="shared" si="4"/>
        <v>0</v>
      </c>
      <c r="BF138" s="153">
        <f t="shared" si="5"/>
        <v>0</v>
      </c>
      <c r="BG138" s="153">
        <f t="shared" si="6"/>
        <v>0</v>
      </c>
      <c r="BH138" s="153">
        <f t="shared" si="7"/>
        <v>0</v>
      </c>
      <c r="BI138" s="153">
        <f t="shared" si="8"/>
        <v>0</v>
      </c>
      <c r="BJ138" s="13" t="s">
        <v>95</v>
      </c>
      <c r="BK138" s="153">
        <f t="shared" si="9"/>
        <v>0</v>
      </c>
      <c r="BL138" s="13" t="s">
        <v>178</v>
      </c>
      <c r="BM138" s="152" t="s">
        <v>1467</v>
      </c>
    </row>
    <row r="139" spans="2:65" s="1" customFormat="1" ht="16.5" customHeight="1">
      <c r="B139" s="139"/>
      <c r="C139" s="140" t="s">
        <v>154</v>
      </c>
      <c r="D139" s="140" t="s">
        <v>150</v>
      </c>
      <c r="E139" s="141" t="s">
        <v>1468</v>
      </c>
      <c r="F139" s="142" t="s">
        <v>1469</v>
      </c>
      <c r="G139" s="143" t="s">
        <v>226</v>
      </c>
      <c r="H139" s="144">
        <v>1</v>
      </c>
      <c r="I139" s="145"/>
      <c r="J139" s="146">
        <f t="shared" si="0"/>
        <v>0</v>
      </c>
      <c r="K139" s="147"/>
      <c r="L139" s="28"/>
      <c r="M139" s="148" t="s">
        <v>1</v>
      </c>
      <c r="N139" s="149" t="s">
        <v>39</v>
      </c>
      <c r="P139" s="150">
        <f t="shared" si="1"/>
        <v>0</v>
      </c>
      <c r="Q139" s="150">
        <v>1.7000000000000001E-4</v>
      </c>
      <c r="R139" s="150">
        <f t="shared" si="2"/>
        <v>1.7000000000000001E-4</v>
      </c>
      <c r="S139" s="150">
        <v>0</v>
      </c>
      <c r="T139" s="151">
        <f t="shared" si="3"/>
        <v>0</v>
      </c>
      <c r="AR139" s="152" t="s">
        <v>178</v>
      </c>
      <c r="AT139" s="152" t="s">
        <v>150</v>
      </c>
      <c r="AU139" s="152" t="s">
        <v>95</v>
      </c>
      <c r="AY139" s="13" t="s">
        <v>148</v>
      </c>
      <c r="BE139" s="153">
        <f t="shared" si="4"/>
        <v>0</v>
      </c>
      <c r="BF139" s="153">
        <f t="shared" si="5"/>
        <v>0</v>
      </c>
      <c r="BG139" s="153">
        <f t="shared" si="6"/>
        <v>0</v>
      </c>
      <c r="BH139" s="153">
        <f t="shared" si="7"/>
        <v>0</v>
      </c>
      <c r="BI139" s="153">
        <f t="shared" si="8"/>
        <v>0</v>
      </c>
      <c r="BJ139" s="13" t="s">
        <v>95</v>
      </c>
      <c r="BK139" s="153">
        <f t="shared" si="9"/>
        <v>0</v>
      </c>
      <c r="BL139" s="13" t="s">
        <v>178</v>
      </c>
      <c r="BM139" s="152" t="s">
        <v>1470</v>
      </c>
    </row>
    <row r="140" spans="2:65" s="1" customFormat="1" ht="24.15" customHeight="1">
      <c r="B140" s="139"/>
      <c r="C140" s="154" t="s">
        <v>164</v>
      </c>
      <c r="D140" s="154" t="s">
        <v>191</v>
      </c>
      <c r="E140" s="155" t="s">
        <v>1471</v>
      </c>
      <c r="F140" s="156" t="s">
        <v>1472</v>
      </c>
      <c r="G140" s="157" t="s">
        <v>226</v>
      </c>
      <c r="H140" s="158">
        <v>1</v>
      </c>
      <c r="I140" s="159"/>
      <c r="J140" s="160">
        <f t="shared" si="0"/>
        <v>0</v>
      </c>
      <c r="K140" s="161"/>
      <c r="L140" s="162"/>
      <c r="M140" s="163" t="s">
        <v>1</v>
      </c>
      <c r="N140" s="164" t="s">
        <v>39</v>
      </c>
      <c r="P140" s="150">
        <f t="shared" si="1"/>
        <v>0</v>
      </c>
      <c r="Q140" s="150">
        <v>2.3E-2</v>
      </c>
      <c r="R140" s="150">
        <f t="shared" si="2"/>
        <v>2.3E-2</v>
      </c>
      <c r="S140" s="150">
        <v>0</v>
      </c>
      <c r="T140" s="151">
        <f t="shared" si="3"/>
        <v>0</v>
      </c>
      <c r="AR140" s="152" t="s">
        <v>211</v>
      </c>
      <c r="AT140" s="152" t="s">
        <v>191</v>
      </c>
      <c r="AU140" s="152" t="s">
        <v>95</v>
      </c>
      <c r="AY140" s="13" t="s">
        <v>148</v>
      </c>
      <c r="BE140" s="153">
        <f t="shared" si="4"/>
        <v>0</v>
      </c>
      <c r="BF140" s="153">
        <f t="shared" si="5"/>
        <v>0</v>
      </c>
      <c r="BG140" s="153">
        <f t="shared" si="6"/>
        <v>0</v>
      </c>
      <c r="BH140" s="153">
        <f t="shared" si="7"/>
        <v>0</v>
      </c>
      <c r="BI140" s="153">
        <f t="shared" si="8"/>
        <v>0</v>
      </c>
      <c r="BJ140" s="13" t="s">
        <v>95</v>
      </c>
      <c r="BK140" s="153">
        <f t="shared" si="9"/>
        <v>0</v>
      </c>
      <c r="BL140" s="13" t="s">
        <v>178</v>
      </c>
      <c r="BM140" s="152" t="s">
        <v>1473</v>
      </c>
    </row>
    <row r="141" spans="2:65" s="1" customFormat="1" ht="16.5" customHeight="1">
      <c r="B141" s="139"/>
      <c r="C141" s="140" t="s">
        <v>160</v>
      </c>
      <c r="D141" s="140" t="s">
        <v>150</v>
      </c>
      <c r="E141" s="141" t="s">
        <v>1474</v>
      </c>
      <c r="F141" s="142" t="s">
        <v>1475</v>
      </c>
      <c r="G141" s="143" t="s">
        <v>226</v>
      </c>
      <c r="H141" s="144">
        <v>1</v>
      </c>
      <c r="I141" s="145"/>
      <c r="J141" s="146">
        <f t="shared" si="0"/>
        <v>0</v>
      </c>
      <c r="K141" s="147"/>
      <c r="L141" s="28"/>
      <c r="M141" s="148" t="s">
        <v>1</v>
      </c>
      <c r="N141" s="149" t="s">
        <v>39</v>
      </c>
      <c r="P141" s="150">
        <f t="shared" si="1"/>
        <v>0</v>
      </c>
      <c r="Q141" s="150">
        <v>0</v>
      </c>
      <c r="R141" s="150">
        <f t="shared" si="2"/>
        <v>0</v>
      </c>
      <c r="S141" s="150">
        <v>0</v>
      </c>
      <c r="T141" s="151">
        <f t="shared" si="3"/>
        <v>0</v>
      </c>
      <c r="AR141" s="152" t="s">
        <v>178</v>
      </c>
      <c r="AT141" s="152" t="s">
        <v>150</v>
      </c>
      <c r="AU141" s="152" t="s">
        <v>95</v>
      </c>
      <c r="AY141" s="13" t="s">
        <v>148</v>
      </c>
      <c r="BE141" s="153">
        <f t="shared" si="4"/>
        <v>0</v>
      </c>
      <c r="BF141" s="153">
        <f t="shared" si="5"/>
        <v>0</v>
      </c>
      <c r="BG141" s="153">
        <f t="shared" si="6"/>
        <v>0</v>
      </c>
      <c r="BH141" s="153">
        <f t="shared" si="7"/>
        <v>0</v>
      </c>
      <c r="BI141" s="153">
        <f t="shared" si="8"/>
        <v>0</v>
      </c>
      <c r="BJ141" s="13" t="s">
        <v>95</v>
      </c>
      <c r="BK141" s="153">
        <f t="shared" si="9"/>
        <v>0</v>
      </c>
      <c r="BL141" s="13" t="s">
        <v>178</v>
      </c>
      <c r="BM141" s="152" t="s">
        <v>1476</v>
      </c>
    </row>
    <row r="142" spans="2:65" s="1" customFormat="1" ht="33" customHeight="1">
      <c r="B142" s="139"/>
      <c r="C142" s="154" t="s">
        <v>172</v>
      </c>
      <c r="D142" s="154" t="s">
        <v>191</v>
      </c>
      <c r="E142" s="155" t="s">
        <v>1477</v>
      </c>
      <c r="F142" s="156" t="s">
        <v>1478</v>
      </c>
      <c r="G142" s="157" t="s">
        <v>226</v>
      </c>
      <c r="H142" s="158">
        <v>1</v>
      </c>
      <c r="I142" s="159"/>
      <c r="J142" s="160">
        <f t="shared" si="0"/>
        <v>0</v>
      </c>
      <c r="K142" s="161"/>
      <c r="L142" s="162"/>
      <c r="M142" s="163" t="s">
        <v>1</v>
      </c>
      <c r="N142" s="164" t="s">
        <v>39</v>
      </c>
      <c r="P142" s="150">
        <f t="shared" si="1"/>
        <v>0</v>
      </c>
      <c r="Q142" s="150">
        <v>5.7999999999999996E-3</v>
      </c>
      <c r="R142" s="150">
        <f t="shared" si="2"/>
        <v>5.7999999999999996E-3</v>
      </c>
      <c r="S142" s="150">
        <v>0</v>
      </c>
      <c r="T142" s="151">
        <f t="shared" si="3"/>
        <v>0</v>
      </c>
      <c r="AR142" s="152" t="s">
        <v>211</v>
      </c>
      <c r="AT142" s="152" t="s">
        <v>191</v>
      </c>
      <c r="AU142" s="152" t="s">
        <v>95</v>
      </c>
      <c r="AY142" s="13" t="s">
        <v>148</v>
      </c>
      <c r="BE142" s="153">
        <f t="shared" si="4"/>
        <v>0</v>
      </c>
      <c r="BF142" s="153">
        <f t="shared" si="5"/>
        <v>0</v>
      </c>
      <c r="BG142" s="153">
        <f t="shared" si="6"/>
        <v>0</v>
      </c>
      <c r="BH142" s="153">
        <f t="shared" si="7"/>
        <v>0</v>
      </c>
      <c r="BI142" s="153">
        <f t="shared" si="8"/>
        <v>0</v>
      </c>
      <c r="BJ142" s="13" t="s">
        <v>95</v>
      </c>
      <c r="BK142" s="153">
        <f t="shared" si="9"/>
        <v>0</v>
      </c>
      <c r="BL142" s="13" t="s">
        <v>178</v>
      </c>
      <c r="BM142" s="152" t="s">
        <v>1479</v>
      </c>
    </row>
    <row r="143" spans="2:65" s="1" customFormat="1" ht="24.15" customHeight="1">
      <c r="B143" s="139"/>
      <c r="C143" s="140" t="s">
        <v>163</v>
      </c>
      <c r="D143" s="140" t="s">
        <v>150</v>
      </c>
      <c r="E143" s="141" t="s">
        <v>1480</v>
      </c>
      <c r="F143" s="142" t="s">
        <v>1481</v>
      </c>
      <c r="G143" s="143" t="s">
        <v>226</v>
      </c>
      <c r="H143" s="144">
        <v>1</v>
      </c>
      <c r="I143" s="145"/>
      <c r="J143" s="146">
        <f t="shared" si="0"/>
        <v>0</v>
      </c>
      <c r="K143" s="147"/>
      <c r="L143" s="28"/>
      <c r="M143" s="148" t="s">
        <v>1</v>
      </c>
      <c r="N143" s="149" t="s">
        <v>39</v>
      </c>
      <c r="P143" s="150">
        <f t="shared" si="1"/>
        <v>0</v>
      </c>
      <c r="Q143" s="150">
        <v>2.7999999999999998E-4</v>
      </c>
      <c r="R143" s="150">
        <f t="shared" si="2"/>
        <v>2.7999999999999998E-4</v>
      </c>
      <c r="S143" s="150">
        <v>0</v>
      </c>
      <c r="T143" s="151">
        <f t="shared" si="3"/>
        <v>0</v>
      </c>
      <c r="AR143" s="152" t="s">
        <v>178</v>
      </c>
      <c r="AT143" s="152" t="s">
        <v>150</v>
      </c>
      <c r="AU143" s="152" t="s">
        <v>95</v>
      </c>
      <c r="AY143" s="13" t="s">
        <v>148</v>
      </c>
      <c r="BE143" s="153">
        <f t="shared" si="4"/>
        <v>0</v>
      </c>
      <c r="BF143" s="153">
        <f t="shared" si="5"/>
        <v>0</v>
      </c>
      <c r="BG143" s="153">
        <f t="shared" si="6"/>
        <v>0</v>
      </c>
      <c r="BH143" s="153">
        <f t="shared" si="7"/>
        <v>0</v>
      </c>
      <c r="BI143" s="153">
        <f t="shared" si="8"/>
        <v>0</v>
      </c>
      <c r="BJ143" s="13" t="s">
        <v>95</v>
      </c>
      <c r="BK143" s="153">
        <f t="shared" si="9"/>
        <v>0</v>
      </c>
      <c r="BL143" s="13" t="s">
        <v>178</v>
      </c>
      <c r="BM143" s="152" t="s">
        <v>1482</v>
      </c>
    </row>
    <row r="144" spans="2:65" s="1" customFormat="1" ht="24.15" customHeight="1">
      <c r="B144" s="139"/>
      <c r="C144" s="154" t="s">
        <v>179</v>
      </c>
      <c r="D144" s="154" t="s">
        <v>191</v>
      </c>
      <c r="E144" s="155" t="s">
        <v>1483</v>
      </c>
      <c r="F144" s="156" t="s">
        <v>1484</v>
      </c>
      <c r="G144" s="157" t="s">
        <v>226</v>
      </c>
      <c r="H144" s="158">
        <v>1</v>
      </c>
      <c r="I144" s="159"/>
      <c r="J144" s="160">
        <f t="shared" si="0"/>
        <v>0</v>
      </c>
      <c r="K144" s="161"/>
      <c r="L144" s="162"/>
      <c r="M144" s="163" t="s">
        <v>1</v>
      </c>
      <c r="N144" s="164" t="s">
        <v>39</v>
      </c>
      <c r="P144" s="150">
        <f t="shared" si="1"/>
        <v>0</v>
      </c>
      <c r="Q144" s="150">
        <v>3.6700000000000001E-3</v>
      </c>
      <c r="R144" s="150">
        <f t="shared" si="2"/>
        <v>3.6700000000000001E-3</v>
      </c>
      <c r="S144" s="150">
        <v>0</v>
      </c>
      <c r="T144" s="151">
        <f t="shared" si="3"/>
        <v>0</v>
      </c>
      <c r="AR144" s="152" t="s">
        <v>211</v>
      </c>
      <c r="AT144" s="152" t="s">
        <v>191</v>
      </c>
      <c r="AU144" s="152" t="s">
        <v>95</v>
      </c>
      <c r="AY144" s="13" t="s">
        <v>148</v>
      </c>
      <c r="BE144" s="153">
        <f t="shared" si="4"/>
        <v>0</v>
      </c>
      <c r="BF144" s="153">
        <f t="shared" si="5"/>
        <v>0</v>
      </c>
      <c r="BG144" s="153">
        <f t="shared" si="6"/>
        <v>0</v>
      </c>
      <c r="BH144" s="153">
        <f t="shared" si="7"/>
        <v>0</v>
      </c>
      <c r="BI144" s="153">
        <f t="shared" si="8"/>
        <v>0</v>
      </c>
      <c r="BJ144" s="13" t="s">
        <v>95</v>
      </c>
      <c r="BK144" s="153">
        <f t="shared" si="9"/>
        <v>0</v>
      </c>
      <c r="BL144" s="13" t="s">
        <v>178</v>
      </c>
      <c r="BM144" s="152" t="s">
        <v>1485</v>
      </c>
    </row>
    <row r="145" spans="2:65" s="1" customFormat="1" ht="16.5" customHeight="1">
      <c r="B145" s="139"/>
      <c r="C145" s="140" t="s">
        <v>168</v>
      </c>
      <c r="D145" s="140" t="s">
        <v>150</v>
      </c>
      <c r="E145" s="141" t="s">
        <v>1486</v>
      </c>
      <c r="F145" s="142" t="s">
        <v>1487</v>
      </c>
      <c r="G145" s="143" t="s">
        <v>226</v>
      </c>
      <c r="H145" s="144">
        <v>1</v>
      </c>
      <c r="I145" s="145"/>
      <c r="J145" s="146">
        <f t="shared" si="0"/>
        <v>0</v>
      </c>
      <c r="K145" s="147"/>
      <c r="L145" s="28"/>
      <c r="M145" s="148" t="s">
        <v>1</v>
      </c>
      <c r="N145" s="149" t="s">
        <v>39</v>
      </c>
      <c r="P145" s="150">
        <f t="shared" si="1"/>
        <v>0</v>
      </c>
      <c r="Q145" s="150">
        <v>0</v>
      </c>
      <c r="R145" s="150">
        <f t="shared" si="2"/>
        <v>0</v>
      </c>
      <c r="S145" s="150">
        <v>0</v>
      </c>
      <c r="T145" s="151">
        <f t="shared" si="3"/>
        <v>0</v>
      </c>
      <c r="AR145" s="152" t="s">
        <v>178</v>
      </c>
      <c r="AT145" s="152" t="s">
        <v>150</v>
      </c>
      <c r="AU145" s="152" t="s">
        <v>95</v>
      </c>
      <c r="AY145" s="13" t="s">
        <v>148</v>
      </c>
      <c r="BE145" s="153">
        <f t="shared" si="4"/>
        <v>0</v>
      </c>
      <c r="BF145" s="153">
        <f t="shared" si="5"/>
        <v>0</v>
      </c>
      <c r="BG145" s="153">
        <f t="shared" si="6"/>
        <v>0</v>
      </c>
      <c r="BH145" s="153">
        <f t="shared" si="7"/>
        <v>0</v>
      </c>
      <c r="BI145" s="153">
        <f t="shared" si="8"/>
        <v>0</v>
      </c>
      <c r="BJ145" s="13" t="s">
        <v>95</v>
      </c>
      <c r="BK145" s="153">
        <f t="shared" si="9"/>
        <v>0</v>
      </c>
      <c r="BL145" s="13" t="s">
        <v>178</v>
      </c>
      <c r="BM145" s="152" t="s">
        <v>1488</v>
      </c>
    </row>
    <row r="146" spans="2:65" s="1" customFormat="1" ht="16.5" customHeight="1">
      <c r="B146" s="139"/>
      <c r="C146" s="154" t="s">
        <v>187</v>
      </c>
      <c r="D146" s="154" t="s">
        <v>191</v>
      </c>
      <c r="E146" s="155" t="s">
        <v>1489</v>
      </c>
      <c r="F146" s="156" t="s">
        <v>1490</v>
      </c>
      <c r="G146" s="157" t="s">
        <v>226</v>
      </c>
      <c r="H146" s="158">
        <v>1</v>
      </c>
      <c r="I146" s="159"/>
      <c r="J146" s="160">
        <f t="shared" si="0"/>
        <v>0</v>
      </c>
      <c r="K146" s="161"/>
      <c r="L146" s="162"/>
      <c r="M146" s="163" t="s">
        <v>1</v>
      </c>
      <c r="N146" s="164" t="s">
        <v>39</v>
      </c>
      <c r="P146" s="150">
        <f t="shared" si="1"/>
        <v>0</v>
      </c>
      <c r="Q146" s="150">
        <v>2E-3</v>
      </c>
      <c r="R146" s="150">
        <f t="shared" si="2"/>
        <v>2E-3</v>
      </c>
      <c r="S146" s="150">
        <v>0</v>
      </c>
      <c r="T146" s="151">
        <f t="shared" si="3"/>
        <v>0</v>
      </c>
      <c r="AR146" s="152" t="s">
        <v>211</v>
      </c>
      <c r="AT146" s="152" t="s">
        <v>191</v>
      </c>
      <c r="AU146" s="152" t="s">
        <v>95</v>
      </c>
      <c r="AY146" s="13" t="s">
        <v>148</v>
      </c>
      <c r="BE146" s="153">
        <f t="shared" si="4"/>
        <v>0</v>
      </c>
      <c r="BF146" s="153">
        <f t="shared" si="5"/>
        <v>0</v>
      </c>
      <c r="BG146" s="153">
        <f t="shared" si="6"/>
        <v>0</v>
      </c>
      <c r="BH146" s="153">
        <f t="shared" si="7"/>
        <v>0</v>
      </c>
      <c r="BI146" s="153">
        <f t="shared" si="8"/>
        <v>0</v>
      </c>
      <c r="BJ146" s="13" t="s">
        <v>95</v>
      </c>
      <c r="BK146" s="153">
        <f t="shared" si="9"/>
        <v>0</v>
      </c>
      <c r="BL146" s="13" t="s">
        <v>178</v>
      </c>
      <c r="BM146" s="152" t="s">
        <v>1491</v>
      </c>
    </row>
    <row r="147" spans="2:65" s="1" customFormat="1" ht="24.15" customHeight="1">
      <c r="B147" s="139"/>
      <c r="C147" s="140" t="s">
        <v>171</v>
      </c>
      <c r="D147" s="140" t="s">
        <v>150</v>
      </c>
      <c r="E147" s="141" t="s">
        <v>1492</v>
      </c>
      <c r="F147" s="142" t="s">
        <v>1493</v>
      </c>
      <c r="G147" s="143" t="s">
        <v>226</v>
      </c>
      <c r="H147" s="144">
        <v>4</v>
      </c>
      <c r="I147" s="145"/>
      <c r="J147" s="146">
        <f t="shared" si="0"/>
        <v>0</v>
      </c>
      <c r="K147" s="147"/>
      <c r="L147" s="28"/>
      <c r="M147" s="148" t="s">
        <v>1</v>
      </c>
      <c r="N147" s="149" t="s">
        <v>39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52" t="s">
        <v>178</v>
      </c>
      <c r="AT147" s="152" t="s">
        <v>150</v>
      </c>
      <c r="AU147" s="152" t="s">
        <v>95</v>
      </c>
      <c r="AY147" s="13" t="s">
        <v>148</v>
      </c>
      <c r="BE147" s="153">
        <f t="shared" si="4"/>
        <v>0</v>
      </c>
      <c r="BF147" s="153">
        <f t="shared" si="5"/>
        <v>0</v>
      </c>
      <c r="BG147" s="153">
        <f t="shared" si="6"/>
        <v>0</v>
      </c>
      <c r="BH147" s="153">
        <f t="shared" si="7"/>
        <v>0</v>
      </c>
      <c r="BI147" s="153">
        <f t="shared" si="8"/>
        <v>0</v>
      </c>
      <c r="BJ147" s="13" t="s">
        <v>95</v>
      </c>
      <c r="BK147" s="153">
        <f t="shared" si="9"/>
        <v>0</v>
      </c>
      <c r="BL147" s="13" t="s">
        <v>178</v>
      </c>
      <c r="BM147" s="152" t="s">
        <v>1494</v>
      </c>
    </row>
    <row r="148" spans="2:65" s="1" customFormat="1" ht="16.5" customHeight="1">
      <c r="B148" s="139"/>
      <c r="C148" s="154" t="s">
        <v>196</v>
      </c>
      <c r="D148" s="154" t="s">
        <v>191</v>
      </c>
      <c r="E148" s="155" t="s">
        <v>1495</v>
      </c>
      <c r="F148" s="156" t="s">
        <v>1496</v>
      </c>
      <c r="G148" s="157" t="s">
        <v>226</v>
      </c>
      <c r="H148" s="158">
        <v>1</v>
      </c>
      <c r="I148" s="159"/>
      <c r="J148" s="160">
        <f t="shared" si="0"/>
        <v>0</v>
      </c>
      <c r="K148" s="161"/>
      <c r="L148" s="162"/>
      <c r="M148" s="163" t="s">
        <v>1</v>
      </c>
      <c r="N148" s="164" t="s">
        <v>39</v>
      </c>
      <c r="P148" s="150">
        <f t="shared" si="1"/>
        <v>0</v>
      </c>
      <c r="Q148" s="150">
        <v>5.0000000000000001E-4</v>
      </c>
      <c r="R148" s="150">
        <f t="shared" si="2"/>
        <v>5.0000000000000001E-4</v>
      </c>
      <c r="S148" s="150">
        <v>0</v>
      </c>
      <c r="T148" s="151">
        <f t="shared" si="3"/>
        <v>0</v>
      </c>
      <c r="AR148" s="152" t="s">
        <v>211</v>
      </c>
      <c r="AT148" s="152" t="s">
        <v>191</v>
      </c>
      <c r="AU148" s="152" t="s">
        <v>95</v>
      </c>
      <c r="AY148" s="13" t="s">
        <v>148</v>
      </c>
      <c r="BE148" s="153">
        <f t="shared" si="4"/>
        <v>0</v>
      </c>
      <c r="BF148" s="153">
        <f t="shared" si="5"/>
        <v>0</v>
      </c>
      <c r="BG148" s="153">
        <f t="shared" si="6"/>
        <v>0</v>
      </c>
      <c r="BH148" s="153">
        <f t="shared" si="7"/>
        <v>0</v>
      </c>
      <c r="BI148" s="153">
        <f t="shared" si="8"/>
        <v>0</v>
      </c>
      <c r="BJ148" s="13" t="s">
        <v>95</v>
      </c>
      <c r="BK148" s="153">
        <f t="shared" si="9"/>
        <v>0</v>
      </c>
      <c r="BL148" s="13" t="s">
        <v>178</v>
      </c>
      <c r="BM148" s="152" t="s">
        <v>1497</v>
      </c>
    </row>
    <row r="149" spans="2:65" s="1" customFormat="1" ht="16.5" customHeight="1">
      <c r="B149" s="139"/>
      <c r="C149" s="154" t="s">
        <v>175</v>
      </c>
      <c r="D149" s="154" t="s">
        <v>191</v>
      </c>
      <c r="E149" s="155" t="s">
        <v>1498</v>
      </c>
      <c r="F149" s="156" t="s">
        <v>1499</v>
      </c>
      <c r="G149" s="157" t="s">
        <v>226</v>
      </c>
      <c r="H149" s="158">
        <v>2</v>
      </c>
      <c r="I149" s="159"/>
      <c r="J149" s="160">
        <f t="shared" si="0"/>
        <v>0</v>
      </c>
      <c r="K149" s="161"/>
      <c r="L149" s="162"/>
      <c r="M149" s="163" t="s">
        <v>1</v>
      </c>
      <c r="N149" s="164" t="s">
        <v>39</v>
      </c>
      <c r="P149" s="150">
        <f t="shared" si="1"/>
        <v>0</v>
      </c>
      <c r="Q149" s="150">
        <v>1E-4</v>
      </c>
      <c r="R149" s="150">
        <f t="shared" si="2"/>
        <v>2.0000000000000001E-4</v>
      </c>
      <c r="S149" s="150">
        <v>0</v>
      </c>
      <c r="T149" s="151">
        <f t="shared" si="3"/>
        <v>0</v>
      </c>
      <c r="AR149" s="152" t="s">
        <v>211</v>
      </c>
      <c r="AT149" s="152" t="s">
        <v>191</v>
      </c>
      <c r="AU149" s="152" t="s">
        <v>95</v>
      </c>
      <c r="AY149" s="13" t="s">
        <v>148</v>
      </c>
      <c r="BE149" s="153">
        <f t="shared" si="4"/>
        <v>0</v>
      </c>
      <c r="BF149" s="153">
        <f t="shared" si="5"/>
        <v>0</v>
      </c>
      <c r="BG149" s="153">
        <f t="shared" si="6"/>
        <v>0</v>
      </c>
      <c r="BH149" s="153">
        <f t="shared" si="7"/>
        <v>0</v>
      </c>
      <c r="BI149" s="153">
        <f t="shared" si="8"/>
        <v>0</v>
      </c>
      <c r="BJ149" s="13" t="s">
        <v>95</v>
      </c>
      <c r="BK149" s="153">
        <f t="shared" si="9"/>
        <v>0</v>
      </c>
      <c r="BL149" s="13" t="s">
        <v>178</v>
      </c>
      <c r="BM149" s="152" t="s">
        <v>1500</v>
      </c>
    </row>
    <row r="150" spans="2:65" s="1" customFormat="1" ht="16.5" customHeight="1">
      <c r="B150" s="139"/>
      <c r="C150" s="154" t="s">
        <v>205</v>
      </c>
      <c r="D150" s="154" t="s">
        <v>191</v>
      </c>
      <c r="E150" s="155" t="s">
        <v>1501</v>
      </c>
      <c r="F150" s="156" t="s">
        <v>1502</v>
      </c>
      <c r="G150" s="157" t="s">
        <v>226</v>
      </c>
      <c r="H150" s="158">
        <v>1</v>
      </c>
      <c r="I150" s="159"/>
      <c r="J150" s="160">
        <f t="shared" si="0"/>
        <v>0</v>
      </c>
      <c r="K150" s="161"/>
      <c r="L150" s="162"/>
      <c r="M150" s="163" t="s">
        <v>1</v>
      </c>
      <c r="N150" s="164" t="s">
        <v>39</v>
      </c>
      <c r="P150" s="150">
        <f t="shared" si="1"/>
        <v>0</v>
      </c>
      <c r="Q150" s="150">
        <v>5.0000000000000001E-4</v>
      </c>
      <c r="R150" s="150">
        <f t="shared" si="2"/>
        <v>5.0000000000000001E-4</v>
      </c>
      <c r="S150" s="150">
        <v>0</v>
      </c>
      <c r="T150" s="151">
        <f t="shared" si="3"/>
        <v>0</v>
      </c>
      <c r="AR150" s="152" t="s">
        <v>211</v>
      </c>
      <c r="AT150" s="152" t="s">
        <v>191</v>
      </c>
      <c r="AU150" s="152" t="s">
        <v>95</v>
      </c>
      <c r="AY150" s="13" t="s">
        <v>148</v>
      </c>
      <c r="BE150" s="153">
        <f t="shared" si="4"/>
        <v>0</v>
      </c>
      <c r="BF150" s="153">
        <f t="shared" si="5"/>
        <v>0</v>
      </c>
      <c r="BG150" s="153">
        <f t="shared" si="6"/>
        <v>0</v>
      </c>
      <c r="BH150" s="153">
        <f t="shared" si="7"/>
        <v>0</v>
      </c>
      <c r="BI150" s="153">
        <f t="shared" si="8"/>
        <v>0</v>
      </c>
      <c r="BJ150" s="13" t="s">
        <v>95</v>
      </c>
      <c r="BK150" s="153">
        <f t="shared" si="9"/>
        <v>0</v>
      </c>
      <c r="BL150" s="13" t="s">
        <v>178</v>
      </c>
      <c r="BM150" s="152" t="s">
        <v>1503</v>
      </c>
    </row>
    <row r="151" spans="2:65" s="1" customFormat="1" ht="21.75" customHeight="1">
      <c r="B151" s="139"/>
      <c r="C151" s="140" t="s">
        <v>178</v>
      </c>
      <c r="D151" s="140" t="s">
        <v>150</v>
      </c>
      <c r="E151" s="141" t="s">
        <v>1504</v>
      </c>
      <c r="F151" s="142" t="s">
        <v>1505</v>
      </c>
      <c r="G151" s="143" t="s">
        <v>226</v>
      </c>
      <c r="H151" s="144">
        <v>3</v>
      </c>
      <c r="I151" s="145"/>
      <c r="J151" s="146">
        <f t="shared" si="0"/>
        <v>0</v>
      </c>
      <c r="K151" s="147"/>
      <c r="L151" s="28"/>
      <c r="M151" s="148" t="s">
        <v>1</v>
      </c>
      <c r="N151" s="149" t="s">
        <v>39</v>
      </c>
      <c r="P151" s="150">
        <f t="shared" si="1"/>
        <v>0</v>
      </c>
      <c r="Q151" s="150">
        <v>0</v>
      </c>
      <c r="R151" s="150">
        <f t="shared" si="2"/>
        <v>0</v>
      </c>
      <c r="S151" s="150">
        <v>0</v>
      </c>
      <c r="T151" s="151">
        <f t="shared" si="3"/>
        <v>0</v>
      </c>
      <c r="AR151" s="152" t="s">
        <v>178</v>
      </c>
      <c r="AT151" s="152" t="s">
        <v>150</v>
      </c>
      <c r="AU151" s="152" t="s">
        <v>95</v>
      </c>
      <c r="AY151" s="13" t="s">
        <v>148</v>
      </c>
      <c r="BE151" s="153">
        <f t="shared" si="4"/>
        <v>0</v>
      </c>
      <c r="BF151" s="153">
        <f t="shared" si="5"/>
        <v>0</v>
      </c>
      <c r="BG151" s="153">
        <f t="shared" si="6"/>
        <v>0</v>
      </c>
      <c r="BH151" s="153">
        <f t="shared" si="7"/>
        <v>0</v>
      </c>
      <c r="BI151" s="153">
        <f t="shared" si="8"/>
        <v>0</v>
      </c>
      <c r="BJ151" s="13" t="s">
        <v>95</v>
      </c>
      <c r="BK151" s="153">
        <f t="shared" si="9"/>
        <v>0</v>
      </c>
      <c r="BL151" s="13" t="s">
        <v>178</v>
      </c>
      <c r="BM151" s="152" t="s">
        <v>1506</v>
      </c>
    </row>
    <row r="152" spans="2:65" s="1" customFormat="1" ht="24.15" customHeight="1">
      <c r="B152" s="139"/>
      <c r="C152" s="154" t="s">
        <v>212</v>
      </c>
      <c r="D152" s="154" t="s">
        <v>191</v>
      </c>
      <c r="E152" s="155" t="s">
        <v>1507</v>
      </c>
      <c r="F152" s="156" t="s">
        <v>1508</v>
      </c>
      <c r="G152" s="157" t="s">
        <v>226</v>
      </c>
      <c r="H152" s="158">
        <v>3</v>
      </c>
      <c r="I152" s="159"/>
      <c r="J152" s="160">
        <f t="shared" si="0"/>
        <v>0</v>
      </c>
      <c r="K152" s="161"/>
      <c r="L152" s="162"/>
      <c r="M152" s="163" t="s">
        <v>1</v>
      </c>
      <c r="N152" s="164" t="s">
        <v>39</v>
      </c>
      <c r="P152" s="150">
        <f t="shared" si="1"/>
        <v>0</v>
      </c>
      <c r="Q152" s="150">
        <v>4.4000000000000002E-4</v>
      </c>
      <c r="R152" s="150">
        <f t="shared" si="2"/>
        <v>1.32E-3</v>
      </c>
      <c r="S152" s="150">
        <v>0</v>
      </c>
      <c r="T152" s="151">
        <f t="shared" si="3"/>
        <v>0</v>
      </c>
      <c r="AR152" s="152" t="s">
        <v>211</v>
      </c>
      <c r="AT152" s="152" t="s">
        <v>191</v>
      </c>
      <c r="AU152" s="152" t="s">
        <v>95</v>
      </c>
      <c r="AY152" s="13" t="s">
        <v>148</v>
      </c>
      <c r="BE152" s="153">
        <f t="shared" si="4"/>
        <v>0</v>
      </c>
      <c r="BF152" s="153">
        <f t="shared" si="5"/>
        <v>0</v>
      </c>
      <c r="BG152" s="153">
        <f t="shared" si="6"/>
        <v>0</v>
      </c>
      <c r="BH152" s="153">
        <f t="shared" si="7"/>
        <v>0</v>
      </c>
      <c r="BI152" s="153">
        <f t="shared" si="8"/>
        <v>0</v>
      </c>
      <c r="BJ152" s="13" t="s">
        <v>95</v>
      </c>
      <c r="BK152" s="153">
        <f t="shared" si="9"/>
        <v>0</v>
      </c>
      <c r="BL152" s="13" t="s">
        <v>178</v>
      </c>
      <c r="BM152" s="152" t="s">
        <v>1509</v>
      </c>
    </row>
    <row r="153" spans="2:65" s="1" customFormat="1" ht="24.15" customHeight="1">
      <c r="B153" s="139"/>
      <c r="C153" s="140" t="s">
        <v>182</v>
      </c>
      <c r="D153" s="140" t="s">
        <v>150</v>
      </c>
      <c r="E153" s="141" t="s">
        <v>1510</v>
      </c>
      <c r="F153" s="142" t="s">
        <v>1511</v>
      </c>
      <c r="G153" s="143" t="s">
        <v>226</v>
      </c>
      <c r="H153" s="144">
        <v>1</v>
      </c>
      <c r="I153" s="145"/>
      <c r="J153" s="146">
        <f t="shared" si="0"/>
        <v>0</v>
      </c>
      <c r="K153" s="147"/>
      <c r="L153" s="28"/>
      <c r="M153" s="148" t="s">
        <v>1</v>
      </c>
      <c r="N153" s="149" t="s">
        <v>39</v>
      </c>
      <c r="P153" s="150">
        <f t="shared" si="1"/>
        <v>0</v>
      </c>
      <c r="Q153" s="150">
        <v>0</v>
      </c>
      <c r="R153" s="150">
        <f t="shared" si="2"/>
        <v>0</v>
      </c>
      <c r="S153" s="150">
        <v>0</v>
      </c>
      <c r="T153" s="151">
        <f t="shared" si="3"/>
        <v>0</v>
      </c>
      <c r="AR153" s="152" t="s">
        <v>178</v>
      </c>
      <c r="AT153" s="152" t="s">
        <v>150</v>
      </c>
      <c r="AU153" s="152" t="s">
        <v>95</v>
      </c>
      <c r="AY153" s="13" t="s">
        <v>148</v>
      </c>
      <c r="BE153" s="153">
        <f t="shared" si="4"/>
        <v>0</v>
      </c>
      <c r="BF153" s="153">
        <f t="shared" si="5"/>
        <v>0</v>
      </c>
      <c r="BG153" s="153">
        <f t="shared" si="6"/>
        <v>0</v>
      </c>
      <c r="BH153" s="153">
        <f t="shared" si="7"/>
        <v>0</v>
      </c>
      <c r="BI153" s="153">
        <f t="shared" si="8"/>
        <v>0</v>
      </c>
      <c r="BJ153" s="13" t="s">
        <v>95</v>
      </c>
      <c r="BK153" s="153">
        <f t="shared" si="9"/>
        <v>0</v>
      </c>
      <c r="BL153" s="13" t="s">
        <v>178</v>
      </c>
      <c r="BM153" s="152" t="s">
        <v>1512</v>
      </c>
    </row>
    <row r="154" spans="2:65" s="1" customFormat="1" ht="16.5" customHeight="1">
      <c r="B154" s="139"/>
      <c r="C154" s="154" t="s">
        <v>220</v>
      </c>
      <c r="D154" s="154" t="s">
        <v>191</v>
      </c>
      <c r="E154" s="155" t="s">
        <v>1513</v>
      </c>
      <c r="F154" s="156" t="s">
        <v>1514</v>
      </c>
      <c r="G154" s="157" t="s">
        <v>226</v>
      </c>
      <c r="H154" s="158">
        <v>1</v>
      </c>
      <c r="I154" s="159"/>
      <c r="J154" s="160">
        <f t="shared" si="0"/>
        <v>0</v>
      </c>
      <c r="K154" s="161"/>
      <c r="L154" s="162"/>
      <c r="M154" s="163" t="s">
        <v>1</v>
      </c>
      <c r="N154" s="164" t="s">
        <v>39</v>
      </c>
      <c r="P154" s="150">
        <f t="shared" si="1"/>
        <v>0</v>
      </c>
      <c r="Q154" s="150">
        <v>1.0500000000000001E-2</v>
      </c>
      <c r="R154" s="150">
        <f t="shared" si="2"/>
        <v>1.0500000000000001E-2</v>
      </c>
      <c r="S154" s="150">
        <v>0</v>
      </c>
      <c r="T154" s="151">
        <f t="shared" si="3"/>
        <v>0</v>
      </c>
      <c r="AR154" s="152" t="s">
        <v>211</v>
      </c>
      <c r="AT154" s="152" t="s">
        <v>191</v>
      </c>
      <c r="AU154" s="152" t="s">
        <v>95</v>
      </c>
      <c r="AY154" s="13" t="s">
        <v>148</v>
      </c>
      <c r="BE154" s="153">
        <f t="shared" si="4"/>
        <v>0</v>
      </c>
      <c r="BF154" s="153">
        <f t="shared" si="5"/>
        <v>0</v>
      </c>
      <c r="BG154" s="153">
        <f t="shared" si="6"/>
        <v>0</v>
      </c>
      <c r="BH154" s="153">
        <f t="shared" si="7"/>
        <v>0</v>
      </c>
      <c r="BI154" s="153">
        <f t="shared" si="8"/>
        <v>0</v>
      </c>
      <c r="BJ154" s="13" t="s">
        <v>95</v>
      </c>
      <c r="BK154" s="153">
        <f t="shared" si="9"/>
        <v>0</v>
      </c>
      <c r="BL154" s="13" t="s">
        <v>178</v>
      </c>
      <c r="BM154" s="152" t="s">
        <v>1515</v>
      </c>
    </row>
    <row r="155" spans="2:65" s="1" customFormat="1" ht="21.75" customHeight="1">
      <c r="B155" s="139"/>
      <c r="C155" s="140" t="s">
        <v>283</v>
      </c>
      <c r="D155" s="140" t="s">
        <v>150</v>
      </c>
      <c r="E155" s="141" t="s">
        <v>1516</v>
      </c>
      <c r="F155" s="142" t="s">
        <v>1517</v>
      </c>
      <c r="G155" s="143" t="s">
        <v>226</v>
      </c>
      <c r="H155" s="144">
        <v>3</v>
      </c>
      <c r="I155" s="145"/>
      <c r="J155" s="146">
        <f t="shared" si="0"/>
        <v>0</v>
      </c>
      <c r="K155" s="147"/>
      <c r="L155" s="28"/>
      <c r="M155" s="148" t="s">
        <v>1</v>
      </c>
      <c r="N155" s="149" t="s">
        <v>39</v>
      </c>
      <c r="P155" s="150">
        <f t="shared" si="1"/>
        <v>0</v>
      </c>
      <c r="Q155" s="150">
        <v>8.0000000000000007E-5</v>
      </c>
      <c r="R155" s="150">
        <f t="shared" si="2"/>
        <v>2.4000000000000003E-4</v>
      </c>
      <c r="S155" s="150">
        <v>0</v>
      </c>
      <c r="T155" s="151">
        <f t="shared" si="3"/>
        <v>0</v>
      </c>
      <c r="AR155" s="152" t="s">
        <v>178</v>
      </c>
      <c r="AT155" s="152" t="s">
        <v>150</v>
      </c>
      <c r="AU155" s="152" t="s">
        <v>95</v>
      </c>
      <c r="AY155" s="13" t="s">
        <v>148</v>
      </c>
      <c r="BE155" s="153">
        <f t="shared" si="4"/>
        <v>0</v>
      </c>
      <c r="BF155" s="153">
        <f t="shared" si="5"/>
        <v>0</v>
      </c>
      <c r="BG155" s="153">
        <f t="shared" si="6"/>
        <v>0</v>
      </c>
      <c r="BH155" s="153">
        <f t="shared" si="7"/>
        <v>0</v>
      </c>
      <c r="BI155" s="153">
        <f t="shared" si="8"/>
        <v>0</v>
      </c>
      <c r="BJ155" s="13" t="s">
        <v>95</v>
      </c>
      <c r="BK155" s="153">
        <f t="shared" si="9"/>
        <v>0</v>
      </c>
      <c r="BL155" s="13" t="s">
        <v>178</v>
      </c>
      <c r="BM155" s="152" t="s">
        <v>1518</v>
      </c>
    </row>
    <row r="156" spans="2:65" s="1" customFormat="1" ht="24.15" customHeight="1">
      <c r="B156" s="139"/>
      <c r="C156" s="154" t="s">
        <v>223</v>
      </c>
      <c r="D156" s="154" t="s">
        <v>191</v>
      </c>
      <c r="E156" s="155" t="s">
        <v>1519</v>
      </c>
      <c r="F156" s="156" t="s">
        <v>1520</v>
      </c>
      <c r="G156" s="157" t="s">
        <v>226</v>
      </c>
      <c r="H156" s="158">
        <v>3</v>
      </c>
      <c r="I156" s="159"/>
      <c r="J156" s="160">
        <f t="shared" si="0"/>
        <v>0</v>
      </c>
      <c r="K156" s="161"/>
      <c r="L156" s="162"/>
      <c r="M156" s="163" t="s">
        <v>1</v>
      </c>
      <c r="N156" s="164" t="s">
        <v>39</v>
      </c>
      <c r="P156" s="150">
        <f t="shared" si="1"/>
        <v>0</v>
      </c>
      <c r="Q156" s="150">
        <v>1.6000000000000001E-4</v>
      </c>
      <c r="R156" s="150">
        <f t="shared" si="2"/>
        <v>4.8000000000000007E-4</v>
      </c>
      <c r="S156" s="150">
        <v>0</v>
      </c>
      <c r="T156" s="151">
        <f t="shared" si="3"/>
        <v>0</v>
      </c>
      <c r="AR156" s="152" t="s">
        <v>211</v>
      </c>
      <c r="AT156" s="152" t="s">
        <v>191</v>
      </c>
      <c r="AU156" s="152" t="s">
        <v>95</v>
      </c>
      <c r="AY156" s="13" t="s">
        <v>148</v>
      </c>
      <c r="BE156" s="153">
        <f t="shared" si="4"/>
        <v>0</v>
      </c>
      <c r="BF156" s="153">
        <f t="shared" si="5"/>
        <v>0</v>
      </c>
      <c r="BG156" s="153">
        <f t="shared" si="6"/>
        <v>0</v>
      </c>
      <c r="BH156" s="153">
        <f t="shared" si="7"/>
        <v>0</v>
      </c>
      <c r="BI156" s="153">
        <f t="shared" si="8"/>
        <v>0</v>
      </c>
      <c r="BJ156" s="13" t="s">
        <v>95</v>
      </c>
      <c r="BK156" s="153">
        <f t="shared" si="9"/>
        <v>0</v>
      </c>
      <c r="BL156" s="13" t="s">
        <v>178</v>
      </c>
      <c r="BM156" s="152" t="s">
        <v>1521</v>
      </c>
    </row>
    <row r="157" spans="2:65" s="1" customFormat="1" ht="33" customHeight="1">
      <c r="B157" s="139"/>
      <c r="C157" s="140" t="s">
        <v>269</v>
      </c>
      <c r="D157" s="140" t="s">
        <v>150</v>
      </c>
      <c r="E157" s="141" t="s">
        <v>1522</v>
      </c>
      <c r="F157" s="142" t="s">
        <v>1523</v>
      </c>
      <c r="G157" s="143" t="s">
        <v>226</v>
      </c>
      <c r="H157" s="144">
        <v>1</v>
      </c>
      <c r="I157" s="145"/>
      <c r="J157" s="146">
        <f t="shared" si="0"/>
        <v>0</v>
      </c>
      <c r="K157" s="147"/>
      <c r="L157" s="28"/>
      <c r="M157" s="148" t="s">
        <v>1</v>
      </c>
      <c r="N157" s="149" t="s">
        <v>39</v>
      </c>
      <c r="P157" s="150">
        <f t="shared" si="1"/>
        <v>0</v>
      </c>
      <c r="Q157" s="150">
        <v>1E-4</v>
      </c>
      <c r="R157" s="150">
        <f t="shared" si="2"/>
        <v>1E-4</v>
      </c>
      <c r="S157" s="150">
        <v>0</v>
      </c>
      <c r="T157" s="151">
        <f t="shared" si="3"/>
        <v>0</v>
      </c>
      <c r="AR157" s="152" t="s">
        <v>154</v>
      </c>
      <c r="AT157" s="152" t="s">
        <v>150</v>
      </c>
      <c r="AU157" s="152" t="s">
        <v>95</v>
      </c>
      <c r="AY157" s="13" t="s">
        <v>148</v>
      </c>
      <c r="BE157" s="153">
        <f t="shared" si="4"/>
        <v>0</v>
      </c>
      <c r="BF157" s="153">
        <f t="shared" si="5"/>
        <v>0</v>
      </c>
      <c r="BG157" s="153">
        <f t="shared" si="6"/>
        <v>0</v>
      </c>
      <c r="BH157" s="153">
        <f t="shared" si="7"/>
        <v>0</v>
      </c>
      <c r="BI157" s="153">
        <f t="shared" si="8"/>
        <v>0</v>
      </c>
      <c r="BJ157" s="13" t="s">
        <v>95</v>
      </c>
      <c r="BK157" s="153">
        <f t="shared" si="9"/>
        <v>0</v>
      </c>
      <c r="BL157" s="13" t="s">
        <v>154</v>
      </c>
      <c r="BM157" s="152" t="s">
        <v>1524</v>
      </c>
    </row>
    <row r="158" spans="2:65" s="1" customFormat="1" ht="16.5" customHeight="1">
      <c r="B158" s="139"/>
      <c r="C158" s="154" t="s">
        <v>215</v>
      </c>
      <c r="D158" s="154" t="s">
        <v>191</v>
      </c>
      <c r="E158" s="155" t="s">
        <v>1525</v>
      </c>
      <c r="F158" s="156" t="s">
        <v>1526</v>
      </c>
      <c r="G158" s="157" t="s">
        <v>226</v>
      </c>
      <c r="H158" s="158">
        <v>1</v>
      </c>
      <c r="I158" s="159"/>
      <c r="J158" s="160">
        <f t="shared" si="0"/>
        <v>0</v>
      </c>
      <c r="K158" s="161"/>
      <c r="L158" s="162"/>
      <c r="M158" s="163" t="s">
        <v>1</v>
      </c>
      <c r="N158" s="164" t="s">
        <v>39</v>
      </c>
      <c r="P158" s="150">
        <f t="shared" si="1"/>
        <v>0</v>
      </c>
      <c r="Q158" s="150">
        <v>2E-3</v>
      </c>
      <c r="R158" s="150">
        <f t="shared" si="2"/>
        <v>2E-3</v>
      </c>
      <c r="S158" s="150">
        <v>0</v>
      </c>
      <c r="T158" s="151">
        <f t="shared" si="3"/>
        <v>0</v>
      </c>
      <c r="AR158" s="152" t="s">
        <v>163</v>
      </c>
      <c r="AT158" s="152" t="s">
        <v>191</v>
      </c>
      <c r="AU158" s="152" t="s">
        <v>95</v>
      </c>
      <c r="AY158" s="13" t="s">
        <v>148</v>
      </c>
      <c r="BE158" s="153">
        <f t="shared" si="4"/>
        <v>0</v>
      </c>
      <c r="BF158" s="153">
        <f t="shared" si="5"/>
        <v>0</v>
      </c>
      <c r="BG158" s="153">
        <f t="shared" si="6"/>
        <v>0</v>
      </c>
      <c r="BH158" s="153">
        <f t="shared" si="7"/>
        <v>0</v>
      </c>
      <c r="BI158" s="153">
        <f t="shared" si="8"/>
        <v>0</v>
      </c>
      <c r="BJ158" s="13" t="s">
        <v>95</v>
      </c>
      <c r="BK158" s="153">
        <f t="shared" si="9"/>
        <v>0</v>
      </c>
      <c r="BL158" s="13" t="s">
        <v>154</v>
      </c>
      <c r="BM158" s="152" t="s">
        <v>1527</v>
      </c>
    </row>
    <row r="159" spans="2:65" s="1" customFormat="1" ht="21.75" customHeight="1">
      <c r="B159" s="139"/>
      <c r="C159" s="140" t="s">
        <v>186</v>
      </c>
      <c r="D159" s="140" t="s">
        <v>150</v>
      </c>
      <c r="E159" s="141" t="s">
        <v>1528</v>
      </c>
      <c r="F159" s="142" t="s">
        <v>1529</v>
      </c>
      <c r="G159" s="143" t="s">
        <v>226</v>
      </c>
      <c r="H159" s="144">
        <v>1</v>
      </c>
      <c r="I159" s="145"/>
      <c r="J159" s="146">
        <f t="shared" si="0"/>
        <v>0</v>
      </c>
      <c r="K159" s="147"/>
      <c r="L159" s="28"/>
      <c r="M159" s="148" t="s">
        <v>1</v>
      </c>
      <c r="N159" s="149" t="s">
        <v>39</v>
      </c>
      <c r="P159" s="150">
        <f t="shared" si="1"/>
        <v>0</v>
      </c>
      <c r="Q159" s="150">
        <v>4.1999999999999996E-6</v>
      </c>
      <c r="R159" s="150">
        <f t="shared" si="2"/>
        <v>4.1999999999999996E-6</v>
      </c>
      <c r="S159" s="150">
        <v>0</v>
      </c>
      <c r="T159" s="151">
        <f t="shared" si="3"/>
        <v>0</v>
      </c>
      <c r="AR159" s="152" t="s">
        <v>178</v>
      </c>
      <c r="AT159" s="152" t="s">
        <v>150</v>
      </c>
      <c r="AU159" s="152" t="s">
        <v>95</v>
      </c>
      <c r="AY159" s="13" t="s">
        <v>148</v>
      </c>
      <c r="BE159" s="153">
        <f t="shared" si="4"/>
        <v>0</v>
      </c>
      <c r="BF159" s="153">
        <f t="shared" si="5"/>
        <v>0</v>
      </c>
      <c r="BG159" s="153">
        <f t="shared" si="6"/>
        <v>0</v>
      </c>
      <c r="BH159" s="153">
        <f t="shared" si="7"/>
        <v>0</v>
      </c>
      <c r="BI159" s="153">
        <f t="shared" si="8"/>
        <v>0</v>
      </c>
      <c r="BJ159" s="13" t="s">
        <v>95</v>
      </c>
      <c r="BK159" s="153">
        <f t="shared" si="9"/>
        <v>0</v>
      </c>
      <c r="BL159" s="13" t="s">
        <v>178</v>
      </c>
      <c r="BM159" s="152" t="s">
        <v>1530</v>
      </c>
    </row>
    <row r="160" spans="2:65" s="1" customFormat="1" ht="33" customHeight="1">
      <c r="B160" s="139"/>
      <c r="C160" s="154" t="s">
        <v>211</v>
      </c>
      <c r="D160" s="154" t="s">
        <v>191</v>
      </c>
      <c r="E160" s="155" t="s">
        <v>1531</v>
      </c>
      <c r="F160" s="156" t="s">
        <v>1532</v>
      </c>
      <c r="G160" s="157" t="s">
        <v>226</v>
      </c>
      <c r="H160" s="158">
        <v>1</v>
      </c>
      <c r="I160" s="159"/>
      <c r="J160" s="160">
        <f t="shared" si="0"/>
        <v>0</v>
      </c>
      <c r="K160" s="161"/>
      <c r="L160" s="162"/>
      <c r="M160" s="163" t="s">
        <v>1</v>
      </c>
      <c r="N160" s="164" t="s">
        <v>39</v>
      </c>
      <c r="P160" s="150">
        <f t="shared" si="1"/>
        <v>0</v>
      </c>
      <c r="Q160" s="150">
        <v>1.31E-3</v>
      </c>
      <c r="R160" s="150">
        <f t="shared" si="2"/>
        <v>1.31E-3</v>
      </c>
      <c r="S160" s="150">
        <v>0</v>
      </c>
      <c r="T160" s="151">
        <f t="shared" si="3"/>
        <v>0</v>
      </c>
      <c r="AR160" s="152" t="s">
        <v>211</v>
      </c>
      <c r="AT160" s="152" t="s">
        <v>191</v>
      </c>
      <c r="AU160" s="152" t="s">
        <v>95</v>
      </c>
      <c r="AY160" s="13" t="s">
        <v>148</v>
      </c>
      <c r="BE160" s="153">
        <f t="shared" si="4"/>
        <v>0</v>
      </c>
      <c r="BF160" s="153">
        <f t="shared" si="5"/>
        <v>0</v>
      </c>
      <c r="BG160" s="153">
        <f t="shared" si="6"/>
        <v>0</v>
      </c>
      <c r="BH160" s="153">
        <f t="shared" si="7"/>
        <v>0</v>
      </c>
      <c r="BI160" s="153">
        <f t="shared" si="8"/>
        <v>0</v>
      </c>
      <c r="BJ160" s="13" t="s">
        <v>95</v>
      </c>
      <c r="BK160" s="153">
        <f t="shared" si="9"/>
        <v>0</v>
      </c>
      <c r="BL160" s="13" t="s">
        <v>178</v>
      </c>
      <c r="BM160" s="152" t="s">
        <v>1533</v>
      </c>
    </row>
    <row r="161" spans="2:65" s="1" customFormat="1" ht="24.15" customHeight="1">
      <c r="B161" s="139"/>
      <c r="C161" s="140" t="s">
        <v>290</v>
      </c>
      <c r="D161" s="140" t="s">
        <v>150</v>
      </c>
      <c r="E161" s="141" t="s">
        <v>1534</v>
      </c>
      <c r="F161" s="142" t="s">
        <v>1535</v>
      </c>
      <c r="G161" s="143" t="s">
        <v>226</v>
      </c>
      <c r="H161" s="144">
        <v>1</v>
      </c>
      <c r="I161" s="145"/>
      <c r="J161" s="146">
        <f t="shared" si="0"/>
        <v>0</v>
      </c>
      <c r="K161" s="147"/>
      <c r="L161" s="28"/>
      <c r="M161" s="148" t="s">
        <v>1</v>
      </c>
      <c r="N161" s="149" t="s">
        <v>39</v>
      </c>
      <c r="P161" s="150">
        <f t="shared" si="1"/>
        <v>0</v>
      </c>
      <c r="Q161" s="150">
        <v>0</v>
      </c>
      <c r="R161" s="150">
        <f t="shared" si="2"/>
        <v>0</v>
      </c>
      <c r="S161" s="150">
        <v>0</v>
      </c>
      <c r="T161" s="151">
        <f t="shared" si="3"/>
        <v>0</v>
      </c>
      <c r="AR161" s="152" t="s">
        <v>178</v>
      </c>
      <c r="AT161" s="152" t="s">
        <v>150</v>
      </c>
      <c r="AU161" s="152" t="s">
        <v>95</v>
      </c>
      <c r="AY161" s="13" t="s">
        <v>148</v>
      </c>
      <c r="BE161" s="153">
        <f t="shared" si="4"/>
        <v>0</v>
      </c>
      <c r="BF161" s="153">
        <f t="shared" si="5"/>
        <v>0</v>
      </c>
      <c r="BG161" s="153">
        <f t="shared" si="6"/>
        <v>0</v>
      </c>
      <c r="BH161" s="153">
        <f t="shared" si="7"/>
        <v>0</v>
      </c>
      <c r="BI161" s="153">
        <f t="shared" si="8"/>
        <v>0</v>
      </c>
      <c r="BJ161" s="13" t="s">
        <v>95</v>
      </c>
      <c r="BK161" s="153">
        <f t="shared" si="9"/>
        <v>0</v>
      </c>
      <c r="BL161" s="13" t="s">
        <v>178</v>
      </c>
      <c r="BM161" s="152" t="s">
        <v>1536</v>
      </c>
    </row>
    <row r="162" spans="2:65" s="1" customFormat="1" ht="21.75" customHeight="1">
      <c r="B162" s="139"/>
      <c r="C162" s="154" t="s">
        <v>227</v>
      </c>
      <c r="D162" s="154" t="s">
        <v>191</v>
      </c>
      <c r="E162" s="155" t="s">
        <v>1537</v>
      </c>
      <c r="F162" s="156" t="s">
        <v>1538</v>
      </c>
      <c r="G162" s="157" t="s">
        <v>226</v>
      </c>
      <c r="H162" s="158">
        <v>1</v>
      </c>
      <c r="I162" s="159"/>
      <c r="J162" s="160">
        <f t="shared" si="0"/>
        <v>0</v>
      </c>
      <c r="K162" s="161"/>
      <c r="L162" s="162"/>
      <c r="M162" s="163" t="s">
        <v>1</v>
      </c>
      <c r="N162" s="164" t="s">
        <v>39</v>
      </c>
      <c r="P162" s="150">
        <f t="shared" si="1"/>
        <v>0</v>
      </c>
      <c r="Q162" s="150">
        <v>3.3E-4</v>
      </c>
      <c r="R162" s="150">
        <f t="shared" si="2"/>
        <v>3.3E-4</v>
      </c>
      <c r="S162" s="150">
        <v>0</v>
      </c>
      <c r="T162" s="151">
        <f t="shared" si="3"/>
        <v>0</v>
      </c>
      <c r="AR162" s="152" t="s">
        <v>211</v>
      </c>
      <c r="AT162" s="152" t="s">
        <v>191</v>
      </c>
      <c r="AU162" s="152" t="s">
        <v>95</v>
      </c>
      <c r="AY162" s="13" t="s">
        <v>148</v>
      </c>
      <c r="BE162" s="153">
        <f t="shared" si="4"/>
        <v>0</v>
      </c>
      <c r="BF162" s="153">
        <f t="shared" si="5"/>
        <v>0</v>
      </c>
      <c r="BG162" s="153">
        <f t="shared" si="6"/>
        <v>0</v>
      </c>
      <c r="BH162" s="153">
        <f t="shared" si="7"/>
        <v>0</v>
      </c>
      <c r="BI162" s="153">
        <f t="shared" si="8"/>
        <v>0</v>
      </c>
      <c r="BJ162" s="13" t="s">
        <v>95</v>
      </c>
      <c r="BK162" s="153">
        <f t="shared" si="9"/>
        <v>0</v>
      </c>
      <c r="BL162" s="13" t="s">
        <v>178</v>
      </c>
      <c r="BM162" s="152" t="s">
        <v>1539</v>
      </c>
    </row>
    <row r="163" spans="2:65" s="11" customFormat="1" ht="22.8" customHeight="1">
      <c r="B163" s="127"/>
      <c r="D163" s="128" t="s">
        <v>72</v>
      </c>
      <c r="E163" s="137" t="s">
        <v>528</v>
      </c>
      <c r="F163" s="137" t="s">
        <v>529</v>
      </c>
      <c r="I163" s="130"/>
      <c r="J163" s="138">
        <f>BK163</f>
        <v>0</v>
      </c>
      <c r="L163" s="127"/>
      <c r="M163" s="132"/>
      <c r="P163" s="133">
        <f>SUM(P164:P167)</f>
        <v>0</v>
      </c>
      <c r="R163" s="133">
        <f>SUM(R164:R167)</f>
        <v>5.0263180000000005E-2</v>
      </c>
      <c r="T163" s="134">
        <f>SUM(T164:T167)</f>
        <v>0</v>
      </c>
      <c r="AR163" s="128" t="s">
        <v>95</v>
      </c>
      <c r="AT163" s="135" t="s">
        <v>72</v>
      </c>
      <c r="AU163" s="135" t="s">
        <v>81</v>
      </c>
      <c r="AY163" s="128" t="s">
        <v>148</v>
      </c>
      <c r="BK163" s="136">
        <f>SUM(BK164:BK167)</f>
        <v>0</v>
      </c>
    </row>
    <row r="164" spans="2:65" s="1" customFormat="1" ht="37.799999999999997" customHeight="1">
      <c r="B164" s="139"/>
      <c r="C164" s="140" t="s">
        <v>190</v>
      </c>
      <c r="D164" s="140" t="s">
        <v>150</v>
      </c>
      <c r="E164" s="141" t="s">
        <v>1540</v>
      </c>
      <c r="F164" s="142" t="s">
        <v>1541</v>
      </c>
      <c r="G164" s="143" t="s">
        <v>153</v>
      </c>
      <c r="H164" s="144">
        <v>2.2400000000000002</v>
      </c>
      <c r="I164" s="145"/>
      <c r="J164" s="146">
        <f>ROUND(I164*H164,2)</f>
        <v>0</v>
      </c>
      <c r="K164" s="147"/>
      <c r="L164" s="28"/>
      <c r="M164" s="148" t="s">
        <v>1</v>
      </c>
      <c r="N164" s="149" t="s">
        <v>39</v>
      </c>
      <c r="P164" s="150">
        <f>O164*H164</f>
        <v>0</v>
      </c>
      <c r="Q164" s="150">
        <v>2.1760000000000002E-2</v>
      </c>
      <c r="R164" s="150">
        <f>Q164*H164</f>
        <v>4.8742400000000005E-2</v>
      </c>
      <c r="S164" s="150">
        <v>0</v>
      </c>
      <c r="T164" s="151">
        <f>S164*H164</f>
        <v>0</v>
      </c>
      <c r="AR164" s="152" t="s">
        <v>178</v>
      </c>
      <c r="AT164" s="152" t="s">
        <v>150</v>
      </c>
      <c r="AU164" s="152" t="s">
        <v>95</v>
      </c>
      <c r="AY164" s="13" t="s">
        <v>148</v>
      </c>
      <c r="BE164" s="153">
        <f>IF(N164="základná",J164,0)</f>
        <v>0</v>
      </c>
      <c r="BF164" s="153">
        <f>IF(N164="znížená",J164,0)</f>
        <v>0</v>
      </c>
      <c r="BG164" s="153">
        <f>IF(N164="zákl. prenesená",J164,0)</f>
        <v>0</v>
      </c>
      <c r="BH164" s="153">
        <f>IF(N164="zníž. prenesená",J164,0)</f>
        <v>0</v>
      </c>
      <c r="BI164" s="153">
        <f>IF(N164="nulová",J164,0)</f>
        <v>0</v>
      </c>
      <c r="BJ164" s="13" t="s">
        <v>95</v>
      </c>
      <c r="BK164" s="153">
        <f>ROUND(I164*H164,2)</f>
        <v>0</v>
      </c>
      <c r="BL164" s="13" t="s">
        <v>178</v>
      </c>
      <c r="BM164" s="152" t="s">
        <v>1542</v>
      </c>
    </row>
    <row r="165" spans="2:65" s="1" customFormat="1" ht="24.15" customHeight="1">
      <c r="B165" s="139"/>
      <c r="C165" s="140" t="s">
        <v>7</v>
      </c>
      <c r="D165" s="140" t="s">
        <v>150</v>
      </c>
      <c r="E165" s="141" t="s">
        <v>1543</v>
      </c>
      <c r="F165" s="142" t="s">
        <v>1544</v>
      </c>
      <c r="G165" s="143" t="s">
        <v>226</v>
      </c>
      <c r="H165" s="144">
        <v>1</v>
      </c>
      <c r="I165" s="145"/>
      <c r="J165" s="146">
        <f>ROUND(I165*H165,2)</f>
        <v>0</v>
      </c>
      <c r="K165" s="147"/>
      <c r="L165" s="28"/>
      <c r="M165" s="148" t="s">
        <v>1</v>
      </c>
      <c r="N165" s="149" t="s">
        <v>39</v>
      </c>
      <c r="P165" s="150">
        <f>O165*H165</f>
        <v>0</v>
      </c>
      <c r="Q165" s="150">
        <v>1.2078000000000001E-4</v>
      </c>
      <c r="R165" s="150">
        <f>Q165*H165</f>
        <v>1.2078000000000001E-4</v>
      </c>
      <c r="S165" s="150">
        <v>0</v>
      </c>
      <c r="T165" s="151">
        <f>S165*H165</f>
        <v>0</v>
      </c>
      <c r="AR165" s="152" t="s">
        <v>178</v>
      </c>
      <c r="AT165" s="152" t="s">
        <v>150</v>
      </c>
      <c r="AU165" s="152" t="s">
        <v>95</v>
      </c>
      <c r="AY165" s="13" t="s">
        <v>148</v>
      </c>
      <c r="BE165" s="153">
        <f>IF(N165="základná",J165,0)</f>
        <v>0</v>
      </c>
      <c r="BF165" s="153">
        <f>IF(N165="znížená",J165,0)</f>
        <v>0</v>
      </c>
      <c r="BG165" s="153">
        <f>IF(N165="zákl. prenesená",J165,0)</f>
        <v>0</v>
      </c>
      <c r="BH165" s="153">
        <f>IF(N165="zníž. prenesená",J165,0)</f>
        <v>0</v>
      </c>
      <c r="BI165" s="153">
        <f>IF(N165="nulová",J165,0)</f>
        <v>0</v>
      </c>
      <c r="BJ165" s="13" t="s">
        <v>95</v>
      </c>
      <c r="BK165" s="153">
        <f>ROUND(I165*H165,2)</f>
        <v>0</v>
      </c>
      <c r="BL165" s="13" t="s">
        <v>178</v>
      </c>
      <c r="BM165" s="152" t="s">
        <v>1545</v>
      </c>
    </row>
    <row r="166" spans="2:65" s="1" customFormat="1" ht="24.15" customHeight="1">
      <c r="B166" s="139"/>
      <c r="C166" s="154" t="s">
        <v>194</v>
      </c>
      <c r="D166" s="154" t="s">
        <v>191</v>
      </c>
      <c r="E166" s="155" t="s">
        <v>1546</v>
      </c>
      <c r="F166" s="156" t="s">
        <v>1547</v>
      </c>
      <c r="G166" s="157" t="s">
        <v>226</v>
      </c>
      <c r="H166" s="158">
        <v>1</v>
      </c>
      <c r="I166" s="159"/>
      <c r="J166" s="160">
        <f>ROUND(I166*H166,2)</f>
        <v>0</v>
      </c>
      <c r="K166" s="161"/>
      <c r="L166" s="162"/>
      <c r="M166" s="163" t="s">
        <v>1</v>
      </c>
      <c r="N166" s="164" t="s">
        <v>39</v>
      </c>
      <c r="P166" s="150">
        <f>O166*H166</f>
        <v>0</v>
      </c>
      <c r="Q166" s="150">
        <v>1.4E-3</v>
      </c>
      <c r="R166" s="150">
        <f>Q166*H166</f>
        <v>1.4E-3</v>
      </c>
      <c r="S166" s="150">
        <v>0</v>
      </c>
      <c r="T166" s="151">
        <f>S166*H166</f>
        <v>0</v>
      </c>
      <c r="AR166" s="152" t="s">
        <v>211</v>
      </c>
      <c r="AT166" s="152" t="s">
        <v>191</v>
      </c>
      <c r="AU166" s="152" t="s">
        <v>95</v>
      </c>
      <c r="AY166" s="13" t="s">
        <v>148</v>
      </c>
      <c r="BE166" s="153">
        <f>IF(N166="základná",J166,0)</f>
        <v>0</v>
      </c>
      <c r="BF166" s="153">
        <f>IF(N166="znížená",J166,0)</f>
        <v>0</v>
      </c>
      <c r="BG166" s="153">
        <f>IF(N166="zákl. prenesená",J166,0)</f>
        <v>0</v>
      </c>
      <c r="BH166" s="153">
        <f>IF(N166="zníž. prenesená",J166,0)</f>
        <v>0</v>
      </c>
      <c r="BI166" s="153">
        <f>IF(N166="nulová",J166,0)</f>
        <v>0</v>
      </c>
      <c r="BJ166" s="13" t="s">
        <v>95</v>
      </c>
      <c r="BK166" s="153">
        <f>ROUND(I166*H166,2)</f>
        <v>0</v>
      </c>
      <c r="BL166" s="13" t="s">
        <v>178</v>
      </c>
      <c r="BM166" s="152" t="s">
        <v>1548</v>
      </c>
    </row>
    <row r="167" spans="2:65" s="1" customFormat="1" ht="24.15" customHeight="1">
      <c r="B167" s="139"/>
      <c r="C167" s="140" t="s">
        <v>241</v>
      </c>
      <c r="D167" s="140" t="s">
        <v>150</v>
      </c>
      <c r="E167" s="141" t="s">
        <v>990</v>
      </c>
      <c r="F167" s="142" t="s">
        <v>1549</v>
      </c>
      <c r="G167" s="143" t="s">
        <v>185</v>
      </c>
      <c r="H167" s="144">
        <v>0.05</v>
      </c>
      <c r="I167" s="145"/>
      <c r="J167" s="146">
        <f>ROUND(I167*H167,2)</f>
        <v>0</v>
      </c>
      <c r="K167" s="147"/>
      <c r="L167" s="28"/>
      <c r="M167" s="148" t="s">
        <v>1</v>
      </c>
      <c r="N167" s="149" t="s">
        <v>39</v>
      </c>
      <c r="P167" s="150">
        <f>O167*H167</f>
        <v>0</v>
      </c>
      <c r="Q167" s="150">
        <v>0</v>
      </c>
      <c r="R167" s="150">
        <f>Q167*H167</f>
        <v>0</v>
      </c>
      <c r="S167" s="150">
        <v>0</v>
      </c>
      <c r="T167" s="151">
        <f>S167*H167</f>
        <v>0</v>
      </c>
      <c r="AR167" s="152" t="s">
        <v>178</v>
      </c>
      <c r="AT167" s="152" t="s">
        <v>150</v>
      </c>
      <c r="AU167" s="152" t="s">
        <v>95</v>
      </c>
      <c r="AY167" s="13" t="s">
        <v>148</v>
      </c>
      <c r="BE167" s="153">
        <f>IF(N167="základná",J167,0)</f>
        <v>0</v>
      </c>
      <c r="BF167" s="153">
        <f>IF(N167="znížená",J167,0)</f>
        <v>0</v>
      </c>
      <c r="BG167" s="153">
        <f>IF(N167="zákl. prenesená",J167,0)</f>
        <v>0</v>
      </c>
      <c r="BH167" s="153">
        <f>IF(N167="zníž. prenesená",J167,0)</f>
        <v>0</v>
      </c>
      <c r="BI167" s="153">
        <f>IF(N167="nulová",J167,0)</f>
        <v>0</v>
      </c>
      <c r="BJ167" s="13" t="s">
        <v>95</v>
      </c>
      <c r="BK167" s="153">
        <f>ROUND(I167*H167,2)</f>
        <v>0</v>
      </c>
      <c r="BL167" s="13" t="s">
        <v>178</v>
      </c>
      <c r="BM167" s="152" t="s">
        <v>1550</v>
      </c>
    </row>
    <row r="168" spans="2:65" s="11" customFormat="1" ht="22.8" customHeight="1">
      <c r="B168" s="127"/>
      <c r="D168" s="128" t="s">
        <v>72</v>
      </c>
      <c r="E168" s="137" t="s">
        <v>615</v>
      </c>
      <c r="F168" s="137" t="s">
        <v>616</v>
      </c>
      <c r="I168" s="130"/>
      <c r="J168" s="138">
        <f>BK168</f>
        <v>0</v>
      </c>
      <c r="L168" s="127"/>
      <c r="M168" s="132"/>
      <c r="P168" s="133">
        <f>SUM(P169:P173)</f>
        <v>0</v>
      </c>
      <c r="R168" s="133">
        <f>SUM(R169:R173)</f>
        <v>0.21464160000000002</v>
      </c>
      <c r="T168" s="134">
        <f>SUM(T169:T173)</f>
        <v>0</v>
      </c>
      <c r="AR168" s="128" t="s">
        <v>95</v>
      </c>
      <c r="AT168" s="135" t="s">
        <v>72</v>
      </c>
      <c r="AU168" s="135" t="s">
        <v>81</v>
      </c>
      <c r="AY168" s="128" t="s">
        <v>148</v>
      </c>
      <c r="BK168" s="136">
        <f>SUM(BK169:BK173)</f>
        <v>0</v>
      </c>
    </row>
    <row r="169" spans="2:65" s="1" customFormat="1" ht="33" customHeight="1">
      <c r="B169" s="139"/>
      <c r="C169" s="140" t="s">
        <v>200</v>
      </c>
      <c r="D169" s="140" t="s">
        <v>150</v>
      </c>
      <c r="E169" s="141" t="s">
        <v>1551</v>
      </c>
      <c r="F169" s="142" t="s">
        <v>1552</v>
      </c>
      <c r="G169" s="143" t="s">
        <v>199</v>
      </c>
      <c r="H169" s="144">
        <v>15.52</v>
      </c>
      <c r="I169" s="145"/>
      <c r="J169" s="146">
        <f>ROUND(I169*H169,2)</f>
        <v>0</v>
      </c>
      <c r="K169" s="147"/>
      <c r="L169" s="28"/>
      <c r="M169" s="148" t="s">
        <v>1</v>
      </c>
      <c r="N169" s="149" t="s">
        <v>39</v>
      </c>
      <c r="P169" s="150">
        <f>O169*H169</f>
        <v>0</v>
      </c>
      <c r="Q169" s="150">
        <v>2.2000000000000001E-4</v>
      </c>
      <c r="R169" s="150">
        <f>Q169*H169</f>
        <v>3.4144000000000002E-3</v>
      </c>
      <c r="S169" s="150">
        <v>0</v>
      </c>
      <c r="T169" s="151">
        <f>S169*H169</f>
        <v>0</v>
      </c>
      <c r="AR169" s="152" t="s">
        <v>178</v>
      </c>
      <c r="AT169" s="152" t="s">
        <v>150</v>
      </c>
      <c r="AU169" s="152" t="s">
        <v>95</v>
      </c>
      <c r="AY169" s="13" t="s">
        <v>148</v>
      </c>
      <c r="BE169" s="153">
        <f>IF(N169="základná",J169,0)</f>
        <v>0</v>
      </c>
      <c r="BF169" s="153">
        <f>IF(N169="znížená",J169,0)</f>
        <v>0</v>
      </c>
      <c r="BG169" s="153">
        <f>IF(N169="zákl. prenesená",J169,0)</f>
        <v>0</v>
      </c>
      <c r="BH169" s="153">
        <f>IF(N169="zníž. prenesená",J169,0)</f>
        <v>0</v>
      </c>
      <c r="BI169" s="153">
        <f>IF(N169="nulová",J169,0)</f>
        <v>0</v>
      </c>
      <c r="BJ169" s="13" t="s">
        <v>95</v>
      </c>
      <c r="BK169" s="153">
        <f>ROUND(I169*H169,2)</f>
        <v>0</v>
      </c>
      <c r="BL169" s="13" t="s">
        <v>178</v>
      </c>
      <c r="BM169" s="152" t="s">
        <v>1553</v>
      </c>
    </row>
    <row r="170" spans="2:65" s="1" customFormat="1" ht="37.799999999999997" customHeight="1">
      <c r="B170" s="139"/>
      <c r="C170" s="154" t="s">
        <v>248</v>
      </c>
      <c r="D170" s="154" t="s">
        <v>191</v>
      </c>
      <c r="E170" s="155" t="s">
        <v>1554</v>
      </c>
      <c r="F170" s="156" t="s">
        <v>1555</v>
      </c>
      <c r="G170" s="157" t="s">
        <v>199</v>
      </c>
      <c r="H170" s="158">
        <v>16.295999999999999</v>
      </c>
      <c r="I170" s="159"/>
      <c r="J170" s="160">
        <f>ROUND(I170*H170,2)</f>
        <v>0</v>
      </c>
      <c r="K170" s="161"/>
      <c r="L170" s="162"/>
      <c r="M170" s="163" t="s">
        <v>1</v>
      </c>
      <c r="N170" s="164" t="s">
        <v>39</v>
      </c>
      <c r="P170" s="150">
        <f>O170*H170</f>
        <v>0</v>
      </c>
      <c r="Q170" s="150">
        <v>1E-4</v>
      </c>
      <c r="R170" s="150">
        <f>Q170*H170</f>
        <v>1.6295999999999999E-3</v>
      </c>
      <c r="S170" s="150">
        <v>0</v>
      </c>
      <c r="T170" s="151">
        <f>S170*H170</f>
        <v>0</v>
      </c>
      <c r="AR170" s="152" t="s">
        <v>211</v>
      </c>
      <c r="AT170" s="152" t="s">
        <v>191</v>
      </c>
      <c r="AU170" s="152" t="s">
        <v>95</v>
      </c>
      <c r="AY170" s="13" t="s">
        <v>148</v>
      </c>
      <c r="BE170" s="153">
        <f>IF(N170="základná",J170,0)</f>
        <v>0</v>
      </c>
      <c r="BF170" s="153">
        <f>IF(N170="znížená",J170,0)</f>
        <v>0</v>
      </c>
      <c r="BG170" s="153">
        <f>IF(N170="zákl. prenesená",J170,0)</f>
        <v>0</v>
      </c>
      <c r="BH170" s="153">
        <f>IF(N170="zníž. prenesená",J170,0)</f>
        <v>0</v>
      </c>
      <c r="BI170" s="153">
        <f>IF(N170="nulová",J170,0)</f>
        <v>0</v>
      </c>
      <c r="BJ170" s="13" t="s">
        <v>95</v>
      </c>
      <c r="BK170" s="153">
        <f>ROUND(I170*H170,2)</f>
        <v>0</v>
      </c>
      <c r="BL170" s="13" t="s">
        <v>178</v>
      </c>
      <c r="BM170" s="152" t="s">
        <v>1556</v>
      </c>
    </row>
    <row r="171" spans="2:65" s="1" customFormat="1" ht="37.799999999999997" customHeight="1">
      <c r="B171" s="139"/>
      <c r="C171" s="154" t="s">
        <v>204</v>
      </c>
      <c r="D171" s="154" t="s">
        <v>191</v>
      </c>
      <c r="E171" s="155" t="s">
        <v>1557</v>
      </c>
      <c r="F171" s="156" t="s">
        <v>1558</v>
      </c>
      <c r="G171" s="157" t="s">
        <v>199</v>
      </c>
      <c r="H171" s="158">
        <v>16.295999999999999</v>
      </c>
      <c r="I171" s="159"/>
      <c r="J171" s="160">
        <f>ROUND(I171*H171,2)</f>
        <v>0</v>
      </c>
      <c r="K171" s="161"/>
      <c r="L171" s="162"/>
      <c r="M171" s="163" t="s">
        <v>1</v>
      </c>
      <c r="N171" s="164" t="s">
        <v>39</v>
      </c>
      <c r="P171" s="150">
        <f>O171*H171</f>
        <v>0</v>
      </c>
      <c r="Q171" s="150">
        <v>1E-4</v>
      </c>
      <c r="R171" s="150">
        <f>Q171*H171</f>
        <v>1.6295999999999999E-3</v>
      </c>
      <c r="S171" s="150">
        <v>0</v>
      </c>
      <c r="T171" s="151">
        <f>S171*H171</f>
        <v>0</v>
      </c>
      <c r="AR171" s="152" t="s">
        <v>211</v>
      </c>
      <c r="AT171" s="152" t="s">
        <v>191</v>
      </c>
      <c r="AU171" s="152" t="s">
        <v>95</v>
      </c>
      <c r="AY171" s="13" t="s">
        <v>148</v>
      </c>
      <c r="BE171" s="153">
        <f>IF(N171="základná",J171,0)</f>
        <v>0</v>
      </c>
      <c r="BF171" s="153">
        <f>IF(N171="znížená",J171,0)</f>
        <v>0</v>
      </c>
      <c r="BG171" s="153">
        <f>IF(N171="zákl. prenesená",J171,0)</f>
        <v>0</v>
      </c>
      <c r="BH171" s="153">
        <f>IF(N171="zníž. prenesená",J171,0)</f>
        <v>0</v>
      </c>
      <c r="BI171" s="153">
        <f>IF(N171="nulová",J171,0)</f>
        <v>0</v>
      </c>
      <c r="BJ171" s="13" t="s">
        <v>95</v>
      </c>
      <c r="BK171" s="153">
        <f>ROUND(I171*H171,2)</f>
        <v>0</v>
      </c>
      <c r="BL171" s="13" t="s">
        <v>178</v>
      </c>
      <c r="BM171" s="152" t="s">
        <v>1559</v>
      </c>
    </row>
    <row r="172" spans="2:65" s="1" customFormat="1" ht="37.799999999999997" customHeight="1">
      <c r="B172" s="139"/>
      <c r="C172" s="154" t="s">
        <v>255</v>
      </c>
      <c r="D172" s="154" t="s">
        <v>191</v>
      </c>
      <c r="E172" s="155" t="s">
        <v>1560</v>
      </c>
      <c r="F172" s="156" t="s">
        <v>1561</v>
      </c>
      <c r="G172" s="157" t="s">
        <v>199</v>
      </c>
      <c r="H172" s="158">
        <v>15.52</v>
      </c>
      <c r="I172" s="159"/>
      <c r="J172" s="160">
        <f>ROUND(I172*H172,2)</f>
        <v>0</v>
      </c>
      <c r="K172" s="161"/>
      <c r="L172" s="162"/>
      <c r="M172" s="163" t="s">
        <v>1</v>
      </c>
      <c r="N172" s="164" t="s">
        <v>39</v>
      </c>
      <c r="P172" s="150">
        <f>O172*H172</f>
        <v>0</v>
      </c>
      <c r="Q172" s="150">
        <v>1.34E-2</v>
      </c>
      <c r="R172" s="150">
        <f>Q172*H172</f>
        <v>0.20796800000000001</v>
      </c>
      <c r="S172" s="150">
        <v>0</v>
      </c>
      <c r="T172" s="151">
        <f>S172*H172</f>
        <v>0</v>
      </c>
      <c r="AR172" s="152" t="s">
        <v>211</v>
      </c>
      <c r="AT172" s="152" t="s">
        <v>191</v>
      </c>
      <c r="AU172" s="152" t="s">
        <v>95</v>
      </c>
      <c r="AY172" s="13" t="s">
        <v>148</v>
      </c>
      <c r="BE172" s="153">
        <f>IF(N172="základná",J172,0)</f>
        <v>0</v>
      </c>
      <c r="BF172" s="153">
        <f>IF(N172="znížená",J172,0)</f>
        <v>0</v>
      </c>
      <c r="BG172" s="153">
        <f>IF(N172="zákl. prenesená",J172,0)</f>
        <v>0</v>
      </c>
      <c r="BH172" s="153">
        <f>IF(N172="zníž. prenesená",J172,0)</f>
        <v>0</v>
      </c>
      <c r="BI172" s="153">
        <f>IF(N172="nulová",J172,0)</f>
        <v>0</v>
      </c>
      <c r="BJ172" s="13" t="s">
        <v>95</v>
      </c>
      <c r="BK172" s="153">
        <f>ROUND(I172*H172,2)</f>
        <v>0</v>
      </c>
      <c r="BL172" s="13" t="s">
        <v>178</v>
      </c>
      <c r="BM172" s="152" t="s">
        <v>1562</v>
      </c>
    </row>
    <row r="173" spans="2:65" s="1" customFormat="1" ht="24.15" customHeight="1">
      <c r="B173" s="139"/>
      <c r="C173" s="140" t="s">
        <v>208</v>
      </c>
      <c r="D173" s="140" t="s">
        <v>150</v>
      </c>
      <c r="E173" s="141" t="s">
        <v>1038</v>
      </c>
      <c r="F173" s="142" t="s">
        <v>1039</v>
      </c>
      <c r="G173" s="143" t="s">
        <v>185</v>
      </c>
      <c r="H173" s="144">
        <v>0.215</v>
      </c>
      <c r="I173" s="145"/>
      <c r="J173" s="146">
        <f>ROUND(I173*H173,2)</f>
        <v>0</v>
      </c>
      <c r="K173" s="147"/>
      <c r="L173" s="28"/>
      <c r="M173" s="166" t="s">
        <v>1</v>
      </c>
      <c r="N173" s="167" t="s">
        <v>39</v>
      </c>
      <c r="O173" s="168"/>
      <c r="P173" s="169">
        <f>O173*H173</f>
        <v>0</v>
      </c>
      <c r="Q173" s="169">
        <v>0</v>
      </c>
      <c r="R173" s="169">
        <f>Q173*H173</f>
        <v>0</v>
      </c>
      <c r="S173" s="169">
        <v>0</v>
      </c>
      <c r="T173" s="170">
        <f>S173*H173</f>
        <v>0</v>
      </c>
      <c r="AR173" s="152" t="s">
        <v>178</v>
      </c>
      <c r="AT173" s="152" t="s">
        <v>150</v>
      </c>
      <c r="AU173" s="152" t="s">
        <v>95</v>
      </c>
      <c r="AY173" s="13" t="s">
        <v>148</v>
      </c>
      <c r="BE173" s="153">
        <f>IF(N173="základná",J173,0)</f>
        <v>0</v>
      </c>
      <c r="BF173" s="153">
        <f>IF(N173="znížená",J173,0)</f>
        <v>0</v>
      </c>
      <c r="BG173" s="153">
        <f>IF(N173="zákl. prenesená",J173,0)</f>
        <v>0</v>
      </c>
      <c r="BH173" s="153">
        <f>IF(N173="zníž. prenesená",J173,0)</f>
        <v>0</v>
      </c>
      <c r="BI173" s="153">
        <f>IF(N173="nulová",J173,0)</f>
        <v>0</v>
      </c>
      <c r="BJ173" s="13" t="s">
        <v>95</v>
      </c>
      <c r="BK173" s="153">
        <f>ROUND(I173*H173,2)</f>
        <v>0</v>
      </c>
      <c r="BL173" s="13" t="s">
        <v>178</v>
      </c>
      <c r="BM173" s="152" t="s">
        <v>1563</v>
      </c>
    </row>
    <row r="174" spans="2:65" s="1" customFormat="1" ht="6.9" customHeight="1">
      <c r="B174" s="43"/>
      <c r="C174" s="44"/>
      <c r="D174" s="44"/>
      <c r="E174" s="44"/>
      <c r="F174" s="44"/>
      <c r="G174" s="44"/>
      <c r="H174" s="44"/>
      <c r="I174" s="44"/>
      <c r="J174" s="44"/>
      <c r="K174" s="44"/>
      <c r="L174" s="28"/>
    </row>
  </sheetData>
  <autoFilter ref="C126:K173" xr:uid="{00000000-0009-0000-0000-000006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14</vt:i4>
      </vt:variant>
    </vt:vector>
  </HeadingPairs>
  <TitlesOfParts>
    <vt:vector size="21" baseType="lpstr">
      <vt:lpstr>Rekapitulácia stavby</vt:lpstr>
      <vt:lpstr>SO 01 - SO 01  Rekonštruk...</vt:lpstr>
      <vt:lpstr>SO 02 - SO 02   Telocvičň...</vt:lpstr>
      <vt:lpstr>SO 03 - SO 03   Sadové úp...</vt:lpstr>
      <vt:lpstr>SO 04.1 - SO 04.1  Debari...</vt:lpstr>
      <vt:lpstr>SO 04.2 - SO 04.2   Debar...</vt:lpstr>
      <vt:lpstr>SO 04.3 - SO 04.3   Debar...</vt:lpstr>
      <vt:lpstr>'Rekapitulácia stavby'!Názvy_tlače</vt:lpstr>
      <vt:lpstr>'SO 01 - SO 01  Rekonštruk...'!Názvy_tlače</vt:lpstr>
      <vt:lpstr>'SO 02 - SO 02   Telocvičň...'!Názvy_tlače</vt:lpstr>
      <vt:lpstr>'SO 03 - SO 03   Sadové úp...'!Názvy_tlače</vt:lpstr>
      <vt:lpstr>'SO 04.1 - SO 04.1  Debari...'!Názvy_tlače</vt:lpstr>
      <vt:lpstr>'SO 04.2 - SO 04.2   Debar...'!Názvy_tlače</vt:lpstr>
      <vt:lpstr>'SO 04.3 - SO 04.3   Debar...'!Názvy_tlače</vt:lpstr>
      <vt:lpstr>'Rekapitulácia stavby'!Oblasť_tlače</vt:lpstr>
      <vt:lpstr>'SO 01 - SO 01  Rekonštruk...'!Oblasť_tlače</vt:lpstr>
      <vt:lpstr>'SO 02 - SO 02   Telocvičň...'!Oblasť_tlače</vt:lpstr>
      <vt:lpstr>'SO 03 - SO 03   Sadové úp...'!Oblasť_tlače</vt:lpstr>
      <vt:lpstr>'SO 04.1 - SO 04.1  Debari...'!Oblasť_tlače</vt:lpstr>
      <vt:lpstr>'SO 04.2 - SO 04.2   Debar...'!Oblasť_tlače</vt:lpstr>
      <vt:lpstr>'SO 04.3 - SO 04.3   Debar...'!Oblasť_tlače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Jozef Lavička</dc:creator>
  <cp:lastModifiedBy>Jozef Lavička</cp:lastModifiedBy>
  <dcterms:created xsi:type="dcterms:W3CDTF">2026-07-23T15:00:14Z</dcterms:created>
  <dcterms:modified xsi:type="dcterms:W3CDTF">2026-07-23T15:03:38Z</dcterms:modified>
</cp:coreProperties>
</file>