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veron\OneDrive - ProfiCenplus\!Práca\Cenkros\Export\"/>
    </mc:Choice>
  </mc:AlternateContent>
  <bookViews>
    <workbookView xWindow="0" yWindow="0" windowWidth="0" windowHeight="0"/>
  </bookViews>
  <sheets>
    <sheet name="Rekapitulácia stavby" sheetId="1" r:id="rId1"/>
    <sheet name="SO.01-01 - Oprava spevnen..." sheetId="2" r:id="rId2"/>
    <sheet name="NS - Nabíjacia stanica" sheetId="3" r:id="rId3"/>
    <sheet name="SLP - Vonkajšie rozvody s..." sheetId="4" r:id="rId4"/>
    <sheet name="NN - Areálové rozvody NN" sheetId="5" r:id="rId5"/>
    <sheet name="R1 - Zásuvková skriňa R1" sheetId="6" r:id="rId6"/>
    <sheet name="R2 - Zásuvková skriňa R2" sheetId="7" r:id="rId7"/>
    <sheet name="R3 - Zásuvková skriňa R3" sheetId="8" r:id="rId8"/>
    <sheet name="R5 - Zásuvková skriňa R5" sheetId="9" r:id="rId9"/>
    <sheet name="RH - Rozvádzač RH - dopln..." sheetId="10" r:id="rId10"/>
    <sheet name="SO.01-03 - Vonkajšie osve..." sheetId="11" r:id="rId11"/>
    <sheet name="SO.02 - Rekonštrukcia prí..." sheetId="12" r:id="rId12"/>
    <sheet name="SO.03 - Areálový rozvod vody" sheetId="13" r:id="rId13"/>
    <sheet name="SO.04 - Areálová splaškov..." sheetId="14" r:id="rId14"/>
    <sheet name="SO.05 - Bezbariérová ramp..." sheetId="15" r:id="rId15"/>
    <sheet name="SO.06 - Prestrešenie služ..." sheetId="16" r:id="rId16"/>
    <sheet name="SO.07 - Úprava exteriéru ..." sheetId="17" r:id="rId17"/>
    <sheet name="PS.08 - Debarierizačné prvky" sheetId="18" r:id="rId18"/>
    <sheet name="01 - Práce pod čiarou v z..." sheetId="19" r:id="rId19"/>
    <sheet name="Zoznam figúr" sheetId="20" r:id="rId20"/>
  </sheets>
  <definedNames>
    <definedName name="_xlnm.Print_Area" localSheetId="0">'Rekapitulácia stavby'!$D$4:$AO$76,'Rekapitulácia stavby'!$C$82:$AQ$115</definedName>
    <definedName name="_xlnm.Print_Titles" localSheetId="0">'Rekapitulácia stavby'!$92:$92</definedName>
    <definedName name="_xlnm._FilterDatabase" localSheetId="1" hidden="1">'SO.01-01 - Oprava spevnen...'!$C$136:$K$380</definedName>
    <definedName name="_xlnm.Print_Area" localSheetId="1">'SO.01-01 - Oprava spevnen...'!$C$4:$J$76,'SO.01-01 - Oprava spevnen...'!$C$82:$J$116,'SO.01-01 - Oprava spevnen...'!$C$122:$J$380</definedName>
    <definedName name="_xlnm.Print_Titles" localSheetId="1">'SO.01-01 - Oprava spevnen...'!$136:$136</definedName>
    <definedName name="_xlnm._FilterDatabase" localSheetId="2" hidden="1">'NS - Nabíjacia stanica'!$C$129:$K$183</definedName>
    <definedName name="_xlnm.Print_Area" localSheetId="2">'NS - Nabíjacia stanica'!$C$4:$J$76,'NS - Nabíjacia stanica'!$C$82:$J$107,'NS - Nabíjacia stanica'!$C$113:$J$183</definedName>
    <definedName name="_xlnm.Print_Titles" localSheetId="2">'NS - Nabíjacia stanica'!$129:$129</definedName>
    <definedName name="_xlnm._FilterDatabase" localSheetId="3" hidden="1">'SLP - Vonkajšie rozvody s...'!$C$129:$K$167</definedName>
    <definedName name="_xlnm.Print_Area" localSheetId="3">'SLP - Vonkajšie rozvody s...'!$C$4:$J$76,'SLP - Vonkajšie rozvody s...'!$C$82:$J$107,'SLP - Vonkajšie rozvody s...'!$C$113:$J$167</definedName>
    <definedName name="_xlnm.Print_Titles" localSheetId="3">'SLP - Vonkajšie rozvody s...'!$129:$129</definedName>
    <definedName name="_xlnm._FilterDatabase" localSheetId="4" hidden="1">'NN - Areálové rozvody NN'!$C$130:$K$212</definedName>
    <definedName name="_xlnm.Print_Area" localSheetId="4">'NN - Areálové rozvody NN'!$C$4:$J$76,'NN - Areálové rozvody NN'!$C$82:$J$108,'NN - Areálové rozvody NN'!$C$114:$J$212</definedName>
    <definedName name="_xlnm.Print_Titles" localSheetId="4">'NN - Areálové rozvody NN'!$130:$130</definedName>
    <definedName name="_xlnm._FilterDatabase" localSheetId="5" hidden="1">'R1 - Zásuvková skriňa R1'!$C$125:$K$179</definedName>
    <definedName name="_xlnm.Print_Area" localSheetId="5">'R1 - Zásuvková skriňa R1'!$C$4:$J$76,'R1 - Zásuvková skriňa R1'!$C$82:$J$103,'R1 - Zásuvková skriňa R1'!$C$109:$J$179</definedName>
    <definedName name="_xlnm.Print_Titles" localSheetId="5">'R1 - Zásuvková skriňa R1'!$125:$125</definedName>
    <definedName name="_xlnm._FilterDatabase" localSheetId="6" hidden="1">'R2 - Zásuvková skriňa R2'!$C$125:$K$188</definedName>
    <definedName name="_xlnm.Print_Area" localSheetId="6">'R2 - Zásuvková skriňa R2'!$C$4:$J$76,'R2 - Zásuvková skriňa R2'!$C$82:$J$103,'R2 - Zásuvková skriňa R2'!$C$109:$J$188</definedName>
    <definedName name="_xlnm.Print_Titles" localSheetId="6">'R2 - Zásuvková skriňa R2'!$125:$125</definedName>
    <definedName name="_xlnm._FilterDatabase" localSheetId="7" hidden="1">'R3 - Zásuvková skriňa R3'!$C$125:$K$176</definedName>
    <definedName name="_xlnm.Print_Area" localSheetId="7">'R3 - Zásuvková skriňa R3'!$C$4:$J$76,'R3 - Zásuvková skriňa R3'!$C$82:$J$103,'R3 - Zásuvková skriňa R3'!$C$109:$J$176</definedName>
    <definedName name="_xlnm.Print_Titles" localSheetId="7">'R3 - Zásuvková skriňa R3'!$125:$125</definedName>
    <definedName name="_xlnm._FilterDatabase" localSheetId="8" hidden="1">'R5 - Zásuvková skriňa R5'!$C$125:$K$153</definedName>
    <definedName name="_xlnm.Print_Area" localSheetId="8">'R5 - Zásuvková skriňa R5'!$C$4:$J$76,'R5 - Zásuvková skriňa R5'!$C$82:$J$103,'R5 - Zásuvková skriňa R5'!$C$109:$J$153</definedName>
    <definedName name="_xlnm.Print_Titles" localSheetId="8">'R5 - Zásuvková skriňa R5'!$125:$125</definedName>
    <definedName name="_xlnm._FilterDatabase" localSheetId="9" hidden="1">'RH - Rozvádzač RH - dopln...'!$C$125:$K$147</definedName>
    <definedName name="_xlnm.Print_Area" localSheetId="9">'RH - Rozvádzač RH - dopln...'!$C$4:$J$76,'RH - Rozvádzač RH - dopln...'!$C$82:$J$103,'RH - Rozvádzač RH - dopln...'!$C$109:$J$147</definedName>
    <definedName name="_xlnm.Print_Titles" localSheetId="9">'RH - Rozvádzač RH - dopln...'!$125:$125</definedName>
    <definedName name="_xlnm._FilterDatabase" localSheetId="10" hidden="1">'SO.01-03 - Vonkajšie osve...'!$C$127:$K$291</definedName>
    <definedName name="_xlnm.Print_Area" localSheetId="10">'SO.01-03 - Vonkajšie osve...'!$C$4:$J$76,'SO.01-03 - Vonkajšie osve...'!$C$82:$J$107,'SO.01-03 - Vonkajšie osve...'!$C$113:$J$291</definedName>
    <definedName name="_xlnm.Print_Titles" localSheetId="10">'SO.01-03 - Vonkajšie osve...'!$127:$127</definedName>
    <definedName name="_xlnm._FilterDatabase" localSheetId="11" hidden="1">'SO.02 - Rekonštrukcia prí...'!$C$120:$K$272</definedName>
    <definedName name="_xlnm.Print_Area" localSheetId="11">'SO.02 - Rekonštrukcia prí...'!$C$4:$J$76,'SO.02 - Rekonštrukcia prí...'!$C$82:$J$102,'SO.02 - Rekonštrukcia prí...'!$C$108:$J$272</definedName>
    <definedName name="_xlnm.Print_Titles" localSheetId="11">'SO.02 - Rekonštrukcia prí...'!$120:$120</definedName>
    <definedName name="_xlnm._FilterDatabase" localSheetId="12" hidden="1">'SO.03 - Areálový rozvod vody'!$C$120:$K$267</definedName>
    <definedName name="_xlnm.Print_Area" localSheetId="12">'SO.03 - Areálový rozvod vody'!$C$4:$J$76,'SO.03 - Areálový rozvod vody'!$C$82:$J$102,'SO.03 - Areálový rozvod vody'!$C$108:$J$267</definedName>
    <definedName name="_xlnm.Print_Titles" localSheetId="12">'SO.03 - Areálový rozvod vody'!$120:$120</definedName>
    <definedName name="_xlnm._FilterDatabase" localSheetId="13" hidden="1">'SO.04 - Areálová splaškov...'!$C$120:$K$375</definedName>
    <definedName name="_xlnm.Print_Area" localSheetId="13">'SO.04 - Areálová splaškov...'!$C$4:$J$76,'SO.04 - Areálová splaškov...'!$C$82:$J$102,'SO.04 - Areálová splaškov...'!$C$108:$J$375</definedName>
    <definedName name="_xlnm.Print_Titles" localSheetId="13">'SO.04 - Areálová splaškov...'!$120:$120</definedName>
    <definedName name="_xlnm._FilterDatabase" localSheetId="14" hidden="1">'SO.05 - Bezbariérová ramp...'!$C$126:$K$298</definedName>
    <definedName name="_xlnm.Print_Area" localSheetId="14">'SO.05 - Bezbariérová ramp...'!$C$4:$J$76,'SO.05 - Bezbariérová ramp...'!$C$82:$J$108,'SO.05 - Bezbariérová ramp...'!$C$114:$J$298</definedName>
    <definedName name="_xlnm.Print_Titles" localSheetId="14">'SO.05 - Bezbariérová ramp...'!$126:$126</definedName>
    <definedName name="_xlnm._FilterDatabase" localSheetId="15" hidden="1">'SO.06 - Prestrešenie služ...'!$C$120:$K$152</definedName>
    <definedName name="_xlnm.Print_Area" localSheetId="15">'SO.06 - Prestrešenie služ...'!$C$4:$J$76,'SO.06 - Prestrešenie služ...'!$C$82:$J$102,'SO.06 - Prestrešenie služ...'!$C$108:$J$152</definedName>
    <definedName name="_xlnm.Print_Titles" localSheetId="15">'SO.06 - Prestrešenie služ...'!$120:$120</definedName>
    <definedName name="_xlnm._FilterDatabase" localSheetId="16" hidden="1">'SO.07 - Úprava exteriéru ...'!$C$125:$K$246</definedName>
    <definedName name="_xlnm.Print_Area" localSheetId="16">'SO.07 - Úprava exteriéru ...'!$C$4:$J$76,'SO.07 - Úprava exteriéru ...'!$C$82:$J$107,'SO.07 - Úprava exteriéru ...'!$C$113:$J$246</definedName>
    <definedName name="_xlnm.Print_Titles" localSheetId="16">'SO.07 - Úprava exteriéru ...'!$125:$125</definedName>
    <definedName name="_xlnm._FilterDatabase" localSheetId="17" hidden="1">'PS.08 - Debarierizačné prvky'!$C$131:$K$324</definedName>
    <definedName name="_xlnm.Print_Area" localSheetId="17">'PS.08 - Debarierizačné prvky'!$C$4:$J$76,'PS.08 - Debarierizačné prvky'!$C$82:$J$113,'PS.08 - Debarierizačné prvky'!$C$119:$J$324</definedName>
    <definedName name="_xlnm.Print_Titles" localSheetId="17">'PS.08 - Debarierizačné prvky'!$131:$131</definedName>
    <definedName name="_xlnm._FilterDatabase" localSheetId="18" hidden="1">'01 - Práce pod čiarou v z...'!$C$120:$K$190</definedName>
    <definedName name="_xlnm.Print_Area" localSheetId="18">'01 - Práce pod čiarou v z...'!$C$4:$J$76,'01 - Práce pod čiarou v z...'!$C$82:$J$102,'01 - Práce pod čiarou v z...'!$C$108:$J$190</definedName>
    <definedName name="_xlnm.Print_Titles" localSheetId="18">'01 - Práce pod čiarou v z...'!$120:$120</definedName>
    <definedName name="_xlnm.Print_Area" localSheetId="19">'Zoznam figúr'!$C$4:$G$314</definedName>
    <definedName name="_xlnm.Print_Titles" localSheetId="19">'Zoznam figúr'!$9:$9</definedName>
  </definedNames>
  <calcPr/>
</workbook>
</file>

<file path=xl/calcChain.xml><?xml version="1.0" encoding="utf-8"?>
<calcChain xmlns="http://schemas.openxmlformats.org/spreadsheetml/2006/main">
  <c i="20" l="1" r="D7"/>
  <c i="19" r="J37"/>
  <c r="J36"/>
  <c i="1" r="AY114"/>
  <c i="19" r="J35"/>
  <c i="1" r="AX114"/>
  <c i="19" r="BI187"/>
  <c r="BH187"/>
  <c r="BG187"/>
  <c r="BE187"/>
  <c r="T187"/>
  <c r="R187"/>
  <c r="P187"/>
  <c r="BI184"/>
  <c r="BH184"/>
  <c r="BG184"/>
  <c r="BE184"/>
  <c r="T184"/>
  <c r="R184"/>
  <c r="P184"/>
  <c r="BI181"/>
  <c r="BH181"/>
  <c r="BG181"/>
  <c r="BE181"/>
  <c r="T181"/>
  <c r="R181"/>
  <c r="P181"/>
  <c r="BI177"/>
  <c r="BH177"/>
  <c r="BG177"/>
  <c r="BE177"/>
  <c r="T177"/>
  <c r="R177"/>
  <c r="P177"/>
  <c r="BI174"/>
  <c r="BH174"/>
  <c r="BG174"/>
  <c r="BE174"/>
  <c r="T174"/>
  <c r="R174"/>
  <c r="P174"/>
  <c r="BI166"/>
  <c r="BH166"/>
  <c r="BG166"/>
  <c r="BE166"/>
  <c r="T166"/>
  <c r="R166"/>
  <c r="P166"/>
  <c r="BI162"/>
  <c r="BH162"/>
  <c r="BG162"/>
  <c r="BE162"/>
  <c r="T162"/>
  <c r="R162"/>
  <c r="P162"/>
  <c r="BI160"/>
  <c r="BH160"/>
  <c r="BG160"/>
  <c r="BE160"/>
  <c r="T160"/>
  <c r="R160"/>
  <c r="P160"/>
  <c r="BI156"/>
  <c r="BH156"/>
  <c r="BG156"/>
  <c r="BE156"/>
  <c r="T156"/>
  <c r="R156"/>
  <c r="P156"/>
  <c r="BI152"/>
  <c r="BH152"/>
  <c r="BG152"/>
  <c r="BE152"/>
  <c r="T152"/>
  <c r="R152"/>
  <c r="P152"/>
  <c r="BI148"/>
  <c r="BH148"/>
  <c r="BG148"/>
  <c r="BE148"/>
  <c r="T148"/>
  <c r="R148"/>
  <c r="P148"/>
  <c r="BI144"/>
  <c r="BH144"/>
  <c r="BG144"/>
  <c r="BE144"/>
  <c r="T144"/>
  <c r="R144"/>
  <c r="P144"/>
  <c r="BI141"/>
  <c r="BH141"/>
  <c r="BG141"/>
  <c r="BE141"/>
  <c r="T141"/>
  <c r="R141"/>
  <c r="P141"/>
  <c r="BI139"/>
  <c r="BH139"/>
  <c r="BG139"/>
  <c r="BE139"/>
  <c r="T139"/>
  <c r="R139"/>
  <c r="P139"/>
  <c r="BI135"/>
  <c r="BH135"/>
  <c r="BG135"/>
  <c r="BE135"/>
  <c r="T135"/>
  <c r="R135"/>
  <c r="P135"/>
  <c r="BI133"/>
  <c r="BH133"/>
  <c r="BG133"/>
  <c r="BE133"/>
  <c r="T133"/>
  <c r="R133"/>
  <c r="P133"/>
  <c r="BI131"/>
  <c r="BH131"/>
  <c r="BG131"/>
  <c r="BE131"/>
  <c r="T131"/>
  <c r="R131"/>
  <c r="P131"/>
  <c r="BI128"/>
  <c r="BH128"/>
  <c r="BG128"/>
  <c r="BE128"/>
  <c r="T128"/>
  <c r="R128"/>
  <c r="P128"/>
  <c r="BI124"/>
  <c r="BH124"/>
  <c r="BG124"/>
  <c r="BE124"/>
  <c r="T124"/>
  <c r="R124"/>
  <c r="P124"/>
  <c r="J118"/>
  <c r="J117"/>
  <c r="F117"/>
  <c r="F115"/>
  <c r="E113"/>
  <c r="J92"/>
  <c r="J91"/>
  <c r="F91"/>
  <c r="F89"/>
  <c r="E87"/>
  <c r="J18"/>
  <c r="E18"/>
  <c r="F92"/>
  <c r="J17"/>
  <c r="J12"/>
  <c r="J115"/>
  <c r="E7"/>
  <c r="E111"/>
  <c i="18" r="J37"/>
  <c r="J36"/>
  <c i="1" r="AY113"/>
  <c i="18" r="J35"/>
  <c i="1" r="AX113"/>
  <c i="18" r="BI324"/>
  <c r="BH324"/>
  <c r="BG324"/>
  <c r="BE324"/>
  <c r="T324"/>
  <c r="R324"/>
  <c r="P324"/>
  <c r="BI323"/>
  <c r="BH323"/>
  <c r="BG323"/>
  <c r="BE323"/>
  <c r="T323"/>
  <c r="R323"/>
  <c r="P323"/>
  <c r="BI321"/>
  <c r="BH321"/>
  <c r="BG321"/>
  <c r="BE321"/>
  <c r="T321"/>
  <c r="T320"/>
  <c r="R321"/>
  <c r="R320"/>
  <c r="P321"/>
  <c r="P320"/>
  <c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90"/>
  <c r="BH290"/>
  <c r="BG290"/>
  <c r="BE290"/>
  <c r="T290"/>
  <c r="R290"/>
  <c r="P290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68"/>
  <c r="BH268"/>
  <c r="BG268"/>
  <c r="BE268"/>
  <c r="T268"/>
  <c r="R268"/>
  <c r="P268"/>
  <c r="BI264"/>
  <c r="BH264"/>
  <c r="BG264"/>
  <c r="BE264"/>
  <c r="T264"/>
  <c r="R264"/>
  <c r="P264"/>
  <c r="BI261"/>
  <c r="BH261"/>
  <c r="BG261"/>
  <c r="BE261"/>
  <c r="T261"/>
  <c r="T260"/>
  <c r="R261"/>
  <c r="R260"/>
  <c r="P261"/>
  <c r="P260"/>
  <c r="BI258"/>
  <c r="BH258"/>
  <c r="BG258"/>
  <c r="BE258"/>
  <c r="T258"/>
  <c r="R258"/>
  <c r="P258"/>
  <c r="BI250"/>
  <c r="BH250"/>
  <c r="BG250"/>
  <c r="BE250"/>
  <c r="T250"/>
  <c r="R250"/>
  <c r="P250"/>
  <c r="BI245"/>
  <c r="BH245"/>
  <c r="BG245"/>
  <c r="BE245"/>
  <c r="T245"/>
  <c r="T244"/>
  <c r="R245"/>
  <c r="R244"/>
  <c r="P245"/>
  <c r="P244"/>
  <c r="BI240"/>
  <c r="BH240"/>
  <c r="BG240"/>
  <c r="BE240"/>
  <c r="T240"/>
  <c r="R240"/>
  <c r="P240"/>
  <c r="BI235"/>
  <c r="BH235"/>
  <c r="BG235"/>
  <c r="BE235"/>
  <c r="T235"/>
  <c r="R235"/>
  <c r="P235"/>
  <c r="BI226"/>
  <c r="BH226"/>
  <c r="BG226"/>
  <c r="BE226"/>
  <c r="T226"/>
  <c r="R226"/>
  <c r="P226"/>
  <c r="BI223"/>
  <c r="BH223"/>
  <c r="BG223"/>
  <c r="BE223"/>
  <c r="T223"/>
  <c r="R223"/>
  <c r="P223"/>
  <c r="BI221"/>
  <c r="BH221"/>
  <c r="BG221"/>
  <c r="BE221"/>
  <c r="T221"/>
  <c r="R221"/>
  <c r="P221"/>
  <c r="BI218"/>
  <c r="BH218"/>
  <c r="BG218"/>
  <c r="BE218"/>
  <c r="T218"/>
  <c r="R218"/>
  <c r="P218"/>
  <c r="BI213"/>
  <c r="BH213"/>
  <c r="BG213"/>
  <c r="BE213"/>
  <c r="T213"/>
  <c r="R213"/>
  <c r="P213"/>
  <c r="BI212"/>
  <c r="BH212"/>
  <c r="BG212"/>
  <c r="BE212"/>
  <c r="T212"/>
  <c r="R212"/>
  <c r="P212"/>
  <c r="BI207"/>
  <c r="BH207"/>
  <c r="BG207"/>
  <c r="BE207"/>
  <c r="T207"/>
  <c r="R207"/>
  <c r="P207"/>
  <c r="BI202"/>
  <c r="BH202"/>
  <c r="BG202"/>
  <c r="BE202"/>
  <c r="T202"/>
  <c r="R202"/>
  <c r="P202"/>
  <c r="BI196"/>
  <c r="BH196"/>
  <c r="BG196"/>
  <c r="BE196"/>
  <c r="T196"/>
  <c r="R196"/>
  <c r="P196"/>
  <c r="BI181"/>
  <c r="BH181"/>
  <c r="BG181"/>
  <c r="BE181"/>
  <c r="T181"/>
  <c r="R181"/>
  <c r="P181"/>
  <c r="BI178"/>
  <c r="BH178"/>
  <c r="BG178"/>
  <c r="BE178"/>
  <c r="T178"/>
  <c r="R178"/>
  <c r="P178"/>
  <c r="BI174"/>
  <c r="BH174"/>
  <c r="BG174"/>
  <c r="BE174"/>
  <c r="T174"/>
  <c r="R174"/>
  <c r="P174"/>
  <c r="BI172"/>
  <c r="BH172"/>
  <c r="BG172"/>
  <c r="BE172"/>
  <c r="T172"/>
  <c r="R172"/>
  <c r="P172"/>
  <c r="BI163"/>
  <c r="BH163"/>
  <c r="BG163"/>
  <c r="BE163"/>
  <c r="T163"/>
  <c r="R163"/>
  <c r="P163"/>
  <c r="BI161"/>
  <c r="BH161"/>
  <c r="BG161"/>
  <c r="BE161"/>
  <c r="T161"/>
  <c r="R161"/>
  <c r="P161"/>
  <c r="BI159"/>
  <c r="BH159"/>
  <c r="BG159"/>
  <c r="BE159"/>
  <c r="T159"/>
  <c r="R159"/>
  <c r="P159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49"/>
  <c r="BH149"/>
  <c r="BG149"/>
  <c r="BE149"/>
  <c r="T149"/>
  <c r="R149"/>
  <c r="P149"/>
  <c r="BI135"/>
  <c r="BH135"/>
  <c r="BG135"/>
  <c r="BE135"/>
  <c r="T135"/>
  <c r="R135"/>
  <c r="P135"/>
  <c r="J129"/>
  <c r="J128"/>
  <c r="F128"/>
  <c r="F126"/>
  <c r="E124"/>
  <c r="J92"/>
  <c r="J91"/>
  <c r="F91"/>
  <c r="F89"/>
  <c r="E87"/>
  <c r="J18"/>
  <c r="E18"/>
  <c r="F92"/>
  <c r="J17"/>
  <c r="J12"/>
  <c r="J126"/>
  <c r="E7"/>
  <c r="E122"/>
  <c i="17" r="J37"/>
  <c r="J36"/>
  <c i="1" r="AY112"/>
  <c i="17" r="J35"/>
  <c i="1" r="AX112"/>
  <c i="17" r="BI246"/>
  <c r="BH246"/>
  <c r="BG246"/>
  <c r="BE246"/>
  <c r="T246"/>
  <c r="R246"/>
  <c r="P246"/>
  <c r="BI244"/>
  <c r="BH244"/>
  <c r="BG244"/>
  <c r="BE244"/>
  <c r="T244"/>
  <c r="R244"/>
  <c r="P244"/>
  <c r="BI239"/>
  <c r="BH239"/>
  <c r="BG239"/>
  <c r="BE239"/>
  <c r="T239"/>
  <c r="R239"/>
  <c r="P239"/>
  <c r="BI236"/>
  <c r="BH236"/>
  <c r="BG236"/>
  <c r="BE236"/>
  <c r="T236"/>
  <c r="R236"/>
  <c r="P236"/>
  <c r="BI233"/>
  <c r="BH233"/>
  <c r="BG233"/>
  <c r="BE233"/>
  <c r="T233"/>
  <c r="R233"/>
  <c r="P233"/>
  <c r="BI230"/>
  <c r="BH230"/>
  <c r="BG230"/>
  <c r="BE230"/>
  <c r="T230"/>
  <c r="R230"/>
  <c r="P230"/>
  <c r="BI227"/>
  <c r="BH227"/>
  <c r="BG227"/>
  <c r="BE227"/>
  <c r="T227"/>
  <c r="T226"/>
  <c r="R227"/>
  <c r="R226"/>
  <c r="P227"/>
  <c r="P226"/>
  <c r="BI223"/>
  <c r="BH223"/>
  <c r="BG223"/>
  <c r="BE223"/>
  <c r="T223"/>
  <c r="T222"/>
  <c r="R223"/>
  <c r="R222"/>
  <c r="P223"/>
  <c r="P222"/>
  <c r="BI220"/>
  <c r="BH220"/>
  <c r="BG220"/>
  <c r="BE220"/>
  <c r="T220"/>
  <c r="T219"/>
  <c r="R220"/>
  <c r="R219"/>
  <c r="P220"/>
  <c r="P219"/>
  <c r="BI217"/>
  <c r="BH217"/>
  <c r="BG217"/>
  <c r="BE217"/>
  <c r="T217"/>
  <c r="R217"/>
  <c r="P217"/>
  <c r="BI214"/>
  <c r="BH214"/>
  <c r="BG214"/>
  <c r="BE214"/>
  <c r="T214"/>
  <c r="R214"/>
  <c r="P214"/>
  <c r="BI211"/>
  <c r="BH211"/>
  <c r="BG211"/>
  <c r="BE211"/>
  <c r="T211"/>
  <c r="R211"/>
  <c r="P211"/>
  <c r="BI208"/>
  <c r="BH208"/>
  <c r="BG208"/>
  <c r="BE208"/>
  <c r="T208"/>
  <c r="R208"/>
  <c r="P208"/>
  <c r="BI205"/>
  <c r="BH205"/>
  <c r="BG205"/>
  <c r="BE205"/>
  <c r="T205"/>
  <c r="R205"/>
  <c r="P205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199"/>
  <c r="BH199"/>
  <c r="BG199"/>
  <c r="BE199"/>
  <c r="T199"/>
  <c r="R199"/>
  <c r="P199"/>
  <c r="BI194"/>
  <c r="BH194"/>
  <c r="BG194"/>
  <c r="BE194"/>
  <c r="T194"/>
  <c r="R194"/>
  <c r="P194"/>
  <c r="BI192"/>
  <c r="BH192"/>
  <c r="BG192"/>
  <c r="BE192"/>
  <c r="T192"/>
  <c r="R192"/>
  <c r="P192"/>
  <c r="BI189"/>
  <c r="BH189"/>
  <c r="BG189"/>
  <c r="BE189"/>
  <c r="T189"/>
  <c r="R189"/>
  <c r="P189"/>
  <c r="BI186"/>
  <c r="BH186"/>
  <c r="BG186"/>
  <c r="BE186"/>
  <c r="T186"/>
  <c r="R186"/>
  <c r="P186"/>
  <c r="BI183"/>
  <c r="BH183"/>
  <c r="BG183"/>
  <c r="BE183"/>
  <c r="T183"/>
  <c r="R183"/>
  <c r="P183"/>
  <c r="BI178"/>
  <c r="BH178"/>
  <c r="BG178"/>
  <c r="BE178"/>
  <c r="T178"/>
  <c r="R178"/>
  <c r="P178"/>
  <c r="BI175"/>
  <c r="BH175"/>
  <c r="BG175"/>
  <c r="BE175"/>
  <c r="T175"/>
  <c r="R175"/>
  <c r="P175"/>
  <c r="BI170"/>
  <c r="BH170"/>
  <c r="BG170"/>
  <c r="BE170"/>
  <c r="T170"/>
  <c r="R170"/>
  <c r="P170"/>
  <c r="BI167"/>
  <c r="BH167"/>
  <c r="BG167"/>
  <c r="BE167"/>
  <c r="T167"/>
  <c r="R167"/>
  <c r="P167"/>
  <c r="BI164"/>
  <c r="BH164"/>
  <c r="BG164"/>
  <c r="BE164"/>
  <c r="T164"/>
  <c r="R164"/>
  <c r="P164"/>
  <c r="BI160"/>
  <c r="BH160"/>
  <c r="BG160"/>
  <c r="BE160"/>
  <c r="T160"/>
  <c r="R160"/>
  <c r="P160"/>
  <c r="BI158"/>
  <c r="BH158"/>
  <c r="BG158"/>
  <c r="BE158"/>
  <c r="T158"/>
  <c r="R158"/>
  <c r="P158"/>
  <c r="BI154"/>
  <c r="BH154"/>
  <c r="BG154"/>
  <c r="BE154"/>
  <c r="T154"/>
  <c r="R154"/>
  <c r="P154"/>
  <c r="BI151"/>
  <c r="BH151"/>
  <c r="BG151"/>
  <c r="BE151"/>
  <c r="T151"/>
  <c r="R151"/>
  <c r="P151"/>
  <c r="BI147"/>
  <c r="BH147"/>
  <c r="BG147"/>
  <c r="BE147"/>
  <c r="T147"/>
  <c r="R147"/>
  <c r="P147"/>
  <c r="BI143"/>
  <c r="BH143"/>
  <c r="BG143"/>
  <c r="BE143"/>
  <c r="T143"/>
  <c r="R143"/>
  <c r="P143"/>
  <c r="BI141"/>
  <c r="BH141"/>
  <c r="BG141"/>
  <c r="BE141"/>
  <c r="T141"/>
  <c r="R141"/>
  <c r="P141"/>
  <c r="BI137"/>
  <c r="BH137"/>
  <c r="BG137"/>
  <c r="BE137"/>
  <c r="T137"/>
  <c r="R137"/>
  <c r="P137"/>
  <c r="BI134"/>
  <c r="BH134"/>
  <c r="BG134"/>
  <c r="BE134"/>
  <c r="T134"/>
  <c r="R134"/>
  <c r="P134"/>
  <c r="BI130"/>
  <c r="BH130"/>
  <c r="BG130"/>
  <c r="BE130"/>
  <c r="T130"/>
  <c r="R130"/>
  <c r="P130"/>
  <c r="BI129"/>
  <c r="BH129"/>
  <c r="BG129"/>
  <c r="BE129"/>
  <c r="T129"/>
  <c r="R129"/>
  <c r="P129"/>
  <c r="J123"/>
  <c r="J122"/>
  <c r="F122"/>
  <c r="F120"/>
  <c r="E118"/>
  <c r="J92"/>
  <c r="J91"/>
  <c r="F91"/>
  <c r="F89"/>
  <c r="E87"/>
  <c r="J18"/>
  <c r="E18"/>
  <c r="F123"/>
  <c r="J17"/>
  <c r="J12"/>
  <c r="J120"/>
  <c r="E7"/>
  <c r="E85"/>
  <c i="16" r="J37"/>
  <c r="J36"/>
  <c i="1" r="AY111"/>
  <c i="16" r="J35"/>
  <c i="1" r="AX111"/>
  <c i="16" r="BI152"/>
  <c r="BH152"/>
  <c r="BG152"/>
  <c r="BE152"/>
  <c r="T152"/>
  <c r="R152"/>
  <c r="P152"/>
  <c r="BI150"/>
  <c r="BH150"/>
  <c r="BG150"/>
  <c r="BE150"/>
  <c r="T150"/>
  <c r="R150"/>
  <c r="P150"/>
  <c r="BI146"/>
  <c r="BH146"/>
  <c r="BG146"/>
  <c r="BE146"/>
  <c r="T146"/>
  <c r="R146"/>
  <c r="P146"/>
  <c r="BI144"/>
  <c r="BH144"/>
  <c r="BG144"/>
  <c r="BE144"/>
  <c r="T144"/>
  <c r="R144"/>
  <c r="P144"/>
  <c r="BI139"/>
  <c r="BH139"/>
  <c r="BG139"/>
  <c r="BE139"/>
  <c r="T139"/>
  <c r="R139"/>
  <c r="P139"/>
  <c r="BI135"/>
  <c r="BH135"/>
  <c r="BG135"/>
  <c r="BE135"/>
  <c r="T135"/>
  <c r="R135"/>
  <c r="P135"/>
  <c r="BI133"/>
  <c r="BH133"/>
  <c r="BG133"/>
  <c r="BE133"/>
  <c r="T133"/>
  <c r="R133"/>
  <c r="P133"/>
  <c r="BI131"/>
  <c r="BH131"/>
  <c r="BG131"/>
  <c r="BE131"/>
  <c r="T131"/>
  <c r="R131"/>
  <c r="P131"/>
  <c r="BI129"/>
  <c r="BH129"/>
  <c r="BG129"/>
  <c r="BE129"/>
  <c r="T129"/>
  <c r="R129"/>
  <c r="P129"/>
  <c r="BI126"/>
  <c r="BH126"/>
  <c r="BG126"/>
  <c r="BE126"/>
  <c r="T126"/>
  <c r="R126"/>
  <c r="P126"/>
  <c r="BI124"/>
  <c r="BH124"/>
  <c r="BG124"/>
  <c r="BE124"/>
  <c r="T124"/>
  <c r="R124"/>
  <c r="P124"/>
  <c r="J118"/>
  <c r="J117"/>
  <c r="F117"/>
  <c r="F115"/>
  <c r="E113"/>
  <c r="J92"/>
  <c r="J91"/>
  <c r="F91"/>
  <c r="F89"/>
  <c r="E87"/>
  <c r="J18"/>
  <c r="E18"/>
  <c r="F92"/>
  <c r="J17"/>
  <c r="J12"/>
  <c r="J115"/>
  <c r="E7"/>
  <c r="E85"/>
  <c i="15" r="J37"/>
  <c r="J36"/>
  <c i="1" r="AY110"/>
  <c i="15" r="J35"/>
  <c i="1" r="AX110"/>
  <c i="15" r="BI295"/>
  <c r="BH295"/>
  <c r="BG295"/>
  <c r="BE295"/>
  <c r="T295"/>
  <c r="R295"/>
  <c r="P295"/>
  <c r="BI291"/>
  <c r="BH291"/>
  <c r="BG291"/>
  <c r="BE291"/>
  <c r="T291"/>
  <c r="R291"/>
  <c r="P291"/>
  <c r="BI285"/>
  <c r="BH285"/>
  <c r="BG285"/>
  <c r="BE285"/>
  <c r="T285"/>
  <c r="R285"/>
  <c r="P285"/>
  <c r="BI281"/>
  <c r="BH281"/>
  <c r="BG281"/>
  <c r="BE281"/>
  <c r="T281"/>
  <c r="R281"/>
  <c r="P281"/>
  <c r="BI276"/>
  <c r="BH276"/>
  <c r="BG276"/>
  <c r="BE276"/>
  <c r="T276"/>
  <c r="R276"/>
  <c r="P276"/>
  <c r="BI273"/>
  <c r="BH273"/>
  <c r="BG273"/>
  <c r="BE273"/>
  <c r="T273"/>
  <c r="R273"/>
  <c r="P273"/>
  <c r="BI271"/>
  <c r="BH271"/>
  <c r="BG271"/>
  <c r="BE271"/>
  <c r="T271"/>
  <c r="R271"/>
  <c r="P271"/>
  <c r="BI268"/>
  <c r="BH268"/>
  <c r="BG268"/>
  <c r="BE268"/>
  <c r="T268"/>
  <c r="R268"/>
  <c r="P268"/>
  <c r="BI267"/>
  <c r="BH267"/>
  <c r="BG267"/>
  <c r="BE267"/>
  <c r="T267"/>
  <c r="R267"/>
  <c r="P267"/>
  <c r="BI264"/>
  <c r="BH264"/>
  <c r="BG264"/>
  <c r="BE264"/>
  <c r="T264"/>
  <c r="R264"/>
  <c r="P264"/>
  <c r="BI263"/>
  <c r="BH263"/>
  <c r="BG263"/>
  <c r="BE263"/>
  <c r="T263"/>
  <c r="R263"/>
  <c r="P263"/>
  <c r="BI260"/>
  <c r="BH260"/>
  <c r="BG260"/>
  <c r="BE260"/>
  <c r="T260"/>
  <c r="R260"/>
  <c r="P260"/>
  <c r="BI259"/>
  <c r="BH259"/>
  <c r="BG259"/>
  <c r="BE259"/>
  <c r="T259"/>
  <c r="R259"/>
  <c r="P259"/>
  <c r="BI257"/>
  <c r="BH257"/>
  <c r="BG257"/>
  <c r="BE257"/>
  <c r="T257"/>
  <c r="R257"/>
  <c r="P257"/>
  <c r="BI252"/>
  <c r="BH252"/>
  <c r="BG252"/>
  <c r="BE252"/>
  <c r="T252"/>
  <c r="R252"/>
  <c r="P252"/>
  <c r="BI250"/>
  <c r="BH250"/>
  <c r="BG250"/>
  <c r="BE250"/>
  <c r="T250"/>
  <c r="R250"/>
  <c r="P250"/>
  <c r="BI244"/>
  <c r="BH244"/>
  <c r="BG244"/>
  <c r="BE244"/>
  <c r="T244"/>
  <c r="T243"/>
  <c r="R244"/>
  <c r="R243"/>
  <c r="P244"/>
  <c r="P243"/>
  <c r="BI240"/>
  <c r="BH240"/>
  <c r="BG240"/>
  <c r="BE240"/>
  <c r="T240"/>
  <c r="R240"/>
  <c r="P240"/>
  <c r="BI237"/>
  <c r="BH237"/>
  <c r="BG237"/>
  <c r="BE237"/>
  <c r="T237"/>
  <c r="R237"/>
  <c r="P237"/>
  <c r="BI233"/>
  <c r="BH233"/>
  <c r="BG233"/>
  <c r="BE233"/>
  <c r="T233"/>
  <c r="R233"/>
  <c r="P233"/>
  <c r="BI231"/>
  <c r="BH231"/>
  <c r="BG231"/>
  <c r="BE231"/>
  <c r="T231"/>
  <c r="R231"/>
  <c r="P231"/>
  <c r="BI225"/>
  <c r="BH225"/>
  <c r="BG225"/>
  <c r="BE225"/>
  <c r="T225"/>
  <c r="R225"/>
  <c r="P225"/>
  <c r="BI221"/>
  <c r="BH221"/>
  <c r="BG221"/>
  <c r="BE221"/>
  <c r="T221"/>
  <c r="R221"/>
  <c r="P221"/>
  <c r="BI219"/>
  <c r="BH219"/>
  <c r="BG219"/>
  <c r="BE219"/>
  <c r="T219"/>
  <c r="R219"/>
  <c r="P219"/>
  <c r="BI216"/>
  <c r="BH216"/>
  <c r="BG216"/>
  <c r="BE216"/>
  <c r="T216"/>
  <c r="R216"/>
  <c r="P216"/>
  <c r="BI214"/>
  <c r="BH214"/>
  <c r="BG214"/>
  <c r="BE214"/>
  <c r="T214"/>
  <c r="R214"/>
  <c r="P214"/>
  <c r="BI213"/>
  <c r="BH213"/>
  <c r="BG213"/>
  <c r="BE213"/>
  <c r="T213"/>
  <c r="R213"/>
  <c r="P213"/>
  <c r="BI211"/>
  <c r="BH211"/>
  <c r="BG211"/>
  <c r="BE211"/>
  <c r="T211"/>
  <c r="R211"/>
  <c r="P211"/>
  <c r="BI206"/>
  <c r="BH206"/>
  <c r="BG206"/>
  <c r="BE206"/>
  <c r="T206"/>
  <c r="R206"/>
  <c r="P206"/>
  <c r="BI203"/>
  <c r="BH203"/>
  <c r="BG203"/>
  <c r="BE203"/>
  <c r="T203"/>
  <c r="R203"/>
  <c r="P203"/>
  <c r="BI202"/>
  <c r="BH202"/>
  <c r="BG202"/>
  <c r="BE202"/>
  <c r="T202"/>
  <c r="R202"/>
  <c r="P202"/>
  <c r="BI198"/>
  <c r="BH198"/>
  <c r="BG198"/>
  <c r="BE198"/>
  <c r="T198"/>
  <c r="R198"/>
  <c r="P198"/>
  <c r="BI194"/>
  <c r="BH194"/>
  <c r="BG194"/>
  <c r="BE194"/>
  <c r="T194"/>
  <c r="R194"/>
  <c r="P194"/>
  <c r="BI189"/>
  <c r="BH189"/>
  <c r="BG189"/>
  <c r="BE189"/>
  <c r="T189"/>
  <c r="R189"/>
  <c r="P189"/>
  <c r="BI188"/>
  <c r="BH188"/>
  <c r="BG188"/>
  <c r="BE188"/>
  <c r="T188"/>
  <c r="R188"/>
  <c r="P188"/>
  <c r="BI181"/>
  <c r="BH181"/>
  <c r="BG181"/>
  <c r="BE181"/>
  <c r="T181"/>
  <c r="R181"/>
  <c r="P181"/>
  <c r="BI172"/>
  <c r="BH172"/>
  <c r="BG172"/>
  <c r="BE172"/>
  <c r="T172"/>
  <c r="R172"/>
  <c r="P172"/>
  <c r="BI170"/>
  <c r="BH170"/>
  <c r="BG170"/>
  <c r="BE170"/>
  <c r="T170"/>
  <c r="R170"/>
  <c r="P170"/>
  <c r="BI167"/>
  <c r="BH167"/>
  <c r="BG167"/>
  <c r="BE167"/>
  <c r="T167"/>
  <c r="R167"/>
  <c r="P167"/>
  <c r="BI163"/>
  <c r="BH163"/>
  <c r="BG163"/>
  <c r="BE163"/>
  <c r="T163"/>
  <c r="R163"/>
  <c r="P163"/>
  <c r="BI160"/>
  <c r="BH160"/>
  <c r="BG160"/>
  <c r="BE160"/>
  <c r="T160"/>
  <c r="R160"/>
  <c r="P160"/>
  <c r="BI157"/>
  <c r="BH157"/>
  <c r="BG157"/>
  <c r="BE157"/>
  <c r="T157"/>
  <c r="R157"/>
  <c r="P157"/>
  <c r="BI155"/>
  <c r="BH155"/>
  <c r="BG155"/>
  <c r="BE155"/>
  <c r="T155"/>
  <c r="R155"/>
  <c r="P155"/>
  <c r="BI153"/>
  <c r="BH153"/>
  <c r="BG153"/>
  <c r="BE153"/>
  <c r="T153"/>
  <c r="R153"/>
  <c r="P153"/>
  <c r="BI150"/>
  <c r="BH150"/>
  <c r="BG150"/>
  <c r="BE150"/>
  <c r="T150"/>
  <c r="R150"/>
  <c r="P150"/>
  <c r="BI148"/>
  <c r="BH148"/>
  <c r="BG148"/>
  <c r="BE148"/>
  <c r="T148"/>
  <c r="R148"/>
  <c r="P148"/>
  <c r="BI144"/>
  <c r="BH144"/>
  <c r="BG144"/>
  <c r="BE144"/>
  <c r="T144"/>
  <c r="R144"/>
  <c r="P144"/>
  <c r="BI142"/>
  <c r="BH142"/>
  <c r="BG142"/>
  <c r="BE142"/>
  <c r="T142"/>
  <c r="R142"/>
  <c r="P142"/>
  <c r="BI138"/>
  <c r="BH138"/>
  <c r="BG138"/>
  <c r="BE138"/>
  <c r="T138"/>
  <c r="R138"/>
  <c r="P138"/>
  <c r="BI135"/>
  <c r="BH135"/>
  <c r="BG135"/>
  <c r="BE135"/>
  <c r="T135"/>
  <c r="R135"/>
  <c r="P135"/>
  <c r="BI130"/>
  <c r="BH130"/>
  <c r="BG130"/>
  <c r="BE130"/>
  <c r="T130"/>
  <c r="R130"/>
  <c r="P130"/>
  <c r="J124"/>
  <c r="J123"/>
  <c r="F123"/>
  <c r="F121"/>
  <c r="E119"/>
  <c r="J92"/>
  <c r="J91"/>
  <c r="F91"/>
  <c r="F89"/>
  <c r="E87"/>
  <c r="J18"/>
  <c r="E18"/>
  <c r="F124"/>
  <c r="J17"/>
  <c r="J12"/>
  <c r="J89"/>
  <c r="E7"/>
  <c r="E117"/>
  <c i="14" r="J37"/>
  <c r="J36"/>
  <c i="1" r="AY109"/>
  <c i="14" r="J35"/>
  <c i="1" r="AX109"/>
  <c i="14" r="BI375"/>
  <c r="BH375"/>
  <c r="BG375"/>
  <c r="BE375"/>
  <c r="T375"/>
  <c r="R375"/>
  <c r="P375"/>
  <c r="BI374"/>
  <c r="BH374"/>
  <c r="BG374"/>
  <c r="BE374"/>
  <c r="T374"/>
  <c r="R374"/>
  <c r="P374"/>
  <c r="BI372"/>
  <c r="BH372"/>
  <c r="BG372"/>
  <c r="BE372"/>
  <c r="T372"/>
  <c r="R372"/>
  <c r="P372"/>
  <c r="BI371"/>
  <c r="BH371"/>
  <c r="BG371"/>
  <c r="BE371"/>
  <c r="T371"/>
  <c r="R371"/>
  <c r="P371"/>
  <c r="BI370"/>
  <c r="BH370"/>
  <c r="BG370"/>
  <c r="BE370"/>
  <c r="T370"/>
  <c r="R370"/>
  <c r="P370"/>
  <c r="BI369"/>
  <c r="BH369"/>
  <c r="BG369"/>
  <c r="BE369"/>
  <c r="T369"/>
  <c r="R369"/>
  <c r="P369"/>
  <c r="BI368"/>
  <c r="BH368"/>
  <c r="BG368"/>
  <c r="BE368"/>
  <c r="T368"/>
  <c r="R368"/>
  <c r="P368"/>
  <c r="BI367"/>
  <c r="BH367"/>
  <c r="BG367"/>
  <c r="BE367"/>
  <c r="T367"/>
  <c r="R367"/>
  <c r="P367"/>
  <c r="BI366"/>
  <c r="BH366"/>
  <c r="BG366"/>
  <c r="BE366"/>
  <c r="T366"/>
  <c r="R366"/>
  <c r="P366"/>
  <c r="BI365"/>
  <c r="BH365"/>
  <c r="BG365"/>
  <c r="BE365"/>
  <c r="T365"/>
  <c r="R365"/>
  <c r="P365"/>
  <c r="BI364"/>
  <c r="BH364"/>
  <c r="BG364"/>
  <c r="BE364"/>
  <c r="T364"/>
  <c r="R364"/>
  <c r="P364"/>
  <c r="BI363"/>
  <c r="BH363"/>
  <c r="BG363"/>
  <c r="BE363"/>
  <c r="T363"/>
  <c r="R363"/>
  <c r="P363"/>
  <c r="BI362"/>
  <c r="BH362"/>
  <c r="BG362"/>
  <c r="BE362"/>
  <c r="T362"/>
  <c r="R362"/>
  <c r="P362"/>
  <c r="BI361"/>
  <c r="BH361"/>
  <c r="BG361"/>
  <c r="BE361"/>
  <c r="T361"/>
  <c r="R361"/>
  <c r="P361"/>
  <c r="BI360"/>
  <c r="BH360"/>
  <c r="BG360"/>
  <c r="BE360"/>
  <c r="T360"/>
  <c r="R360"/>
  <c r="P360"/>
  <c r="BI359"/>
  <c r="BH359"/>
  <c r="BG359"/>
  <c r="BE359"/>
  <c r="T359"/>
  <c r="R359"/>
  <c r="P359"/>
  <c r="BI358"/>
  <c r="BH358"/>
  <c r="BG358"/>
  <c r="BE358"/>
  <c r="T358"/>
  <c r="R358"/>
  <c r="P358"/>
  <c r="BI357"/>
  <c r="BH357"/>
  <c r="BG357"/>
  <c r="BE357"/>
  <c r="T357"/>
  <c r="R357"/>
  <c r="P357"/>
  <c r="BI356"/>
  <c r="BH356"/>
  <c r="BG356"/>
  <c r="BE356"/>
  <c r="T356"/>
  <c r="R356"/>
  <c r="P356"/>
  <c r="BI355"/>
  <c r="BH355"/>
  <c r="BG355"/>
  <c r="BE355"/>
  <c r="T355"/>
  <c r="R355"/>
  <c r="P355"/>
  <c r="BI354"/>
  <c r="BH354"/>
  <c r="BG354"/>
  <c r="BE354"/>
  <c r="T354"/>
  <c r="R354"/>
  <c r="P354"/>
  <c r="BI353"/>
  <c r="BH353"/>
  <c r="BG353"/>
  <c r="BE353"/>
  <c r="T353"/>
  <c r="R353"/>
  <c r="P353"/>
  <c r="BI352"/>
  <c r="BH352"/>
  <c r="BG352"/>
  <c r="BE352"/>
  <c r="T352"/>
  <c r="R352"/>
  <c r="P352"/>
  <c r="BI351"/>
  <c r="BH351"/>
  <c r="BG351"/>
  <c r="BE351"/>
  <c r="T351"/>
  <c r="R351"/>
  <c r="P351"/>
  <c r="BI350"/>
  <c r="BH350"/>
  <c r="BG350"/>
  <c r="BE350"/>
  <c r="T350"/>
  <c r="R350"/>
  <c r="P350"/>
  <c r="BI349"/>
  <c r="BH349"/>
  <c r="BG349"/>
  <c r="BE349"/>
  <c r="T349"/>
  <c r="R349"/>
  <c r="P349"/>
  <c r="BI348"/>
  <c r="BH348"/>
  <c r="BG348"/>
  <c r="BE348"/>
  <c r="T348"/>
  <c r="R348"/>
  <c r="P348"/>
  <c r="BI347"/>
  <c r="BH347"/>
  <c r="BG347"/>
  <c r="BE347"/>
  <c r="T347"/>
  <c r="R347"/>
  <c r="P347"/>
  <c r="BI346"/>
  <c r="BH346"/>
  <c r="BG346"/>
  <c r="BE346"/>
  <c r="T346"/>
  <c r="R346"/>
  <c r="P346"/>
  <c r="BI345"/>
  <c r="BH345"/>
  <c r="BG345"/>
  <c r="BE345"/>
  <c r="T345"/>
  <c r="R345"/>
  <c r="P345"/>
  <c r="BI344"/>
  <c r="BH344"/>
  <c r="BG344"/>
  <c r="BE344"/>
  <c r="T344"/>
  <c r="R344"/>
  <c r="P344"/>
  <c r="BI343"/>
  <c r="BH343"/>
  <c r="BG343"/>
  <c r="BE343"/>
  <c r="T343"/>
  <c r="R343"/>
  <c r="P343"/>
  <c r="BI342"/>
  <c r="BH342"/>
  <c r="BG342"/>
  <c r="BE342"/>
  <c r="T342"/>
  <c r="R342"/>
  <c r="P342"/>
  <c r="BI341"/>
  <c r="BH341"/>
  <c r="BG341"/>
  <c r="BE341"/>
  <c r="T341"/>
  <c r="R341"/>
  <c r="P341"/>
  <c r="BI340"/>
  <c r="BH340"/>
  <c r="BG340"/>
  <c r="BE340"/>
  <c r="T340"/>
  <c r="R340"/>
  <c r="P340"/>
  <c r="BI339"/>
  <c r="BH339"/>
  <c r="BG339"/>
  <c r="BE339"/>
  <c r="T339"/>
  <c r="R339"/>
  <c r="P339"/>
  <c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7"/>
  <c r="BH327"/>
  <c r="BG327"/>
  <c r="BE327"/>
  <c r="T327"/>
  <c r="R327"/>
  <c r="P327"/>
  <c r="BI326"/>
  <c r="BH326"/>
  <c r="BG326"/>
  <c r="BE326"/>
  <c r="T326"/>
  <c r="R326"/>
  <c r="P326"/>
  <c r="BI325"/>
  <c r="BH325"/>
  <c r="BG325"/>
  <c r="BE325"/>
  <c r="T325"/>
  <c r="R325"/>
  <c r="P325"/>
  <c r="BI324"/>
  <c r="BH324"/>
  <c r="BG324"/>
  <c r="BE324"/>
  <c r="T324"/>
  <c r="R324"/>
  <c r="P324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0"/>
  <c r="BH310"/>
  <c r="BG310"/>
  <c r="BE310"/>
  <c r="T310"/>
  <c r="R310"/>
  <c r="P310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297"/>
  <c r="BH297"/>
  <c r="BG297"/>
  <c r="BE297"/>
  <c r="T297"/>
  <c r="R297"/>
  <c r="P297"/>
  <c r="BI291"/>
  <c r="BH291"/>
  <c r="BG291"/>
  <c r="BE291"/>
  <c r="T291"/>
  <c r="R291"/>
  <c r="P291"/>
  <c r="BI287"/>
  <c r="BH287"/>
  <c r="BG287"/>
  <c r="BE287"/>
  <c r="T287"/>
  <c r="R287"/>
  <c r="P287"/>
  <c r="BI277"/>
  <c r="BH277"/>
  <c r="BG277"/>
  <c r="BE277"/>
  <c r="T277"/>
  <c r="R277"/>
  <c r="P277"/>
  <c r="BI273"/>
  <c r="BH273"/>
  <c r="BG273"/>
  <c r="BE273"/>
  <c r="T273"/>
  <c r="R273"/>
  <c r="P273"/>
  <c r="BI267"/>
  <c r="BH267"/>
  <c r="BG267"/>
  <c r="BE267"/>
  <c r="T267"/>
  <c r="R267"/>
  <c r="P267"/>
  <c r="BI260"/>
  <c r="BH260"/>
  <c r="BG260"/>
  <c r="BE260"/>
  <c r="T260"/>
  <c r="R260"/>
  <c r="P260"/>
  <c r="BI257"/>
  <c r="BH257"/>
  <c r="BG257"/>
  <c r="BE257"/>
  <c r="T257"/>
  <c r="R257"/>
  <c r="P257"/>
  <c r="BI254"/>
  <c r="BH254"/>
  <c r="BG254"/>
  <c r="BE254"/>
  <c r="T254"/>
  <c r="R254"/>
  <c r="P254"/>
  <c r="BI251"/>
  <c r="BH251"/>
  <c r="BG251"/>
  <c r="BE251"/>
  <c r="T251"/>
  <c r="R251"/>
  <c r="P251"/>
  <c r="BI248"/>
  <c r="BH248"/>
  <c r="BG248"/>
  <c r="BE248"/>
  <c r="T248"/>
  <c r="R248"/>
  <c r="P248"/>
  <c r="BI245"/>
  <c r="BH245"/>
  <c r="BG245"/>
  <c r="BE245"/>
  <c r="T245"/>
  <c r="R245"/>
  <c r="P245"/>
  <c r="BI242"/>
  <c r="BH242"/>
  <c r="BG242"/>
  <c r="BE242"/>
  <c r="T242"/>
  <c r="R242"/>
  <c r="P242"/>
  <c r="BI239"/>
  <c r="BH239"/>
  <c r="BG239"/>
  <c r="BE239"/>
  <c r="T239"/>
  <c r="R239"/>
  <c r="P239"/>
  <c r="BI236"/>
  <c r="BH236"/>
  <c r="BG236"/>
  <c r="BE236"/>
  <c r="T236"/>
  <c r="R236"/>
  <c r="P236"/>
  <c r="BI213"/>
  <c r="BH213"/>
  <c r="BG213"/>
  <c r="BE213"/>
  <c r="T213"/>
  <c r="R213"/>
  <c r="P213"/>
  <c r="BI190"/>
  <c r="BH190"/>
  <c r="BG190"/>
  <c r="BE190"/>
  <c r="T190"/>
  <c r="R190"/>
  <c r="P190"/>
  <c r="BI167"/>
  <c r="BH167"/>
  <c r="BG167"/>
  <c r="BE167"/>
  <c r="T167"/>
  <c r="R167"/>
  <c r="P167"/>
  <c r="BI144"/>
  <c r="BH144"/>
  <c r="BG144"/>
  <c r="BE144"/>
  <c r="T144"/>
  <c r="R144"/>
  <c r="P144"/>
  <c r="BI134"/>
  <c r="BH134"/>
  <c r="BG134"/>
  <c r="BE134"/>
  <c r="T134"/>
  <c r="R134"/>
  <c r="P134"/>
  <c r="BI124"/>
  <c r="BH124"/>
  <c r="BG124"/>
  <c r="BE124"/>
  <c r="T124"/>
  <c r="R124"/>
  <c r="P124"/>
  <c r="J118"/>
  <c r="J117"/>
  <c r="F117"/>
  <c r="F115"/>
  <c r="E113"/>
  <c r="J92"/>
  <c r="J91"/>
  <c r="F91"/>
  <c r="F89"/>
  <c r="E87"/>
  <c r="J18"/>
  <c r="E18"/>
  <c r="F118"/>
  <c r="J17"/>
  <c r="J12"/>
  <c r="J115"/>
  <c r="E7"/>
  <c r="E111"/>
  <c i="13" r="J37"/>
  <c r="J36"/>
  <c i="1" r="AY108"/>
  <c i="13" r="J35"/>
  <c i="1" r="AX108"/>
  <c i="13" r="BI267"/>
  <c r="BH267"/>
  <c r="BG267"/>
  <c r="BE267"/>
  <c r="T267"/>
  <c r="R267"/>
  <c r="P267"/>
  <c r="BI266"/>
  <c r="BH266"/>
  <c r="BG266"/>
  <c r="BE266"/>
  <c r="T266"/>
  <c r="R266"/>
  <c r="P266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2"/>
  <c r="BH232"/>
  <c r="BG232"/>
  <c r="BE232"/>
  <c r="T232"/>
  <c r="R232"/>
  <c r="P232"/>
  <c r="BI229"/>
  <c r="BH229"/>
  <c r="BG229"/>
  <c r="BE229"/>
  <c r="T229"/>
  <c r="R229"/>
  <c r="P229"/>
  <c r="BI220"/>
  <c r="BH220"/>
  <c r="BG220"/>
  <c r="BE220"/>
  <c r="T220"/>
  <c r="R220"/>
  <c r="P220"/>
  <c r="BI216"/>
  <c r="BH216"/>
  <c r="BG216"/>
  <c r="BE216"/>
  <c r="T216"/>
  <c r="R216"/>
  <c r="P216"/>
  <c r="BI208"/>
  <c r="BH208"/>
  <c r="BG208"/>
  <c r="BE208"/>
  <c r="T208"/>
  <c r="R208"/>
  <c r="P208"/>
  <c r="BI202"/>
  <c r="BH202"/>
  <c r="BG202"/>
  <c r="BE202"/>
  <c r="T202"/>
  <c r="R202"/>
  <c r="P202"/>
  <c r="BI199"/>
  <c r="BH199"/>
  <c r="BG199"/>
  <c r="BE199"/>
  <c r="T199"/>
  <c r="R199"/>
  <c r="P199"/>
  <c r="BI196"/>
  <c r="BH196"/>
  <c r="BG196"/>
  <c r="BE196"/>
  <c r="T196"/>
  <c r="R196"/>
  <c r="P196"/>
  <c r="BI193"/>
  <c r="BH193"/>
  <c r="BG193"/>
  <c r="BE193"/>
  <c r="T193"/>
  <c r="R193"/>
  <c r="P193"/>
  <c r="BI190"/>
  <c r="BH190"/>
  <c r="BG190"/>
  <c r="BE190"/>
  <c r="T190"/>
  <c r="R190"/>
  <c r="P190"/>
  <c r="BI187"/>
  <c r="BH187"/>
  <c r="BG187"/>
  <c r="BE187"/>
  <c r="T187"/>
  <c r="R187"/>
  <c r="P187"/>
  <c r="BI184"/>
  <c r="BH184"/>
  <c r="BG184"/>
  <c r="BE184"/>
  <c r="T184"/>
  <c r="R184"/>
  <c r="P184"/>
  <c r="BI181"/>
  <c r="BH181"/>
  <c r="BG181"/>
  <c r="BE181"/>
  <c r="T181"/>
  <c r="R181"/>
  <c r="P181"/>
  <c r="BI178"/>
  <c r="BH178"/>
  <c r="BG178"/>
  <c r="BE178"/>
  <c r="T178"/>
  <c r="R178"/>
  <c r="P178"/>
  <c r="BI166"/>
  <c r="BH166"/>
  <c r="BG166"/>
  <c r="BE166"/>
  <c r="T166"/>
  <c r="R166"/>
  <c r="P166"/>
  <c r="BI154"/>
  <c r="BH154"/>
  <c r="BG154"/>
  <c r="BE154"/>
  <c r="T154"/>
  <c r="R154"/>
  <c r="P154"/>
  <c r="BI141"/>
  <c r="BH141"/>
  <c r="BG141"/>
  <c r="BE141"/>
  <c r="T141"/>
  <c r="R141"/>
  <c r="P141"/>
  <c r="BI128"/>
  <c r="BH128"/>
  <c r="BG128"/>
  <c r="BE128"/>
  <c r="T128"/>
  <c r="R128"/>
  <c r="P128"/>
  <c r="BI127"/>
  <c r="BH127"/>
  <c r="BG127"/>
  <c r="BE127"/>
  <c r="T127"/>
  <c r="R127"/>
  <c r="P127"/>
  <c r="BI124"/>
  <c r="BH124"/>
  <c r="BG124"/>
  <c r="BE124"/>
  <c r="T124"/>
  <c r="R124"/>
  <c r="P124"/>
  <c r="J118"/>
  <c r="J117"/>
  <c r="F117"/>
  <c r="F115"/>
  <c r="E113"/>
  <c r="J92"/>
  <c r="J91"/>
  <c r="F91"/>
  <c r="F89"/>
  <c r="E87"/>
  <c r="J18"/>
  <c r="E18"/>
  <c r="F92"/>
  <c r="J17"/>
  <c r="J12"/>
  <c r="J115"/>
  <c r="E7"/>
  <c r="E85"/>
  <c i="12" r="J37"/>
  <c r="J36"/>
  <c i="1" r="AY107"/>
  <c i="12" r="J35"/>
  <c i="1" r="AX107"/>
  <c i="12" r="BI272"/>
  <c r="BH272"/>
  <c r="BG272"/>
  <c r="BE272"/>
  <c r="T272"/>
  <c r="R272"/>
  <c r="P272"/>
  <c r="BI271"/>
  <c r="BH271"/>
  <c r="BG271"/>
  <c r="BE271"/>
  <c r="T271"/>
  <c r="R271"/>
  <c r="P271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198"/>
  <c r="BH198"/>
  <c r="BG198"/>
  <c r="BE198"/>
  <c r="T198"/>
  <c r="T197"/>
  <c r="R198"/>
  <c r="R197"/>
  <c r="P198"/>
  <c r="P197"/>
  <c r="BI194"/>
  <c r="BH194"/>
  <c r="BG194"/>
  <c r="BE194"/>
  <c r="T194"/>
  <c r="R194"/>
  <c r="P194"/>
  <c r="BI190"/>
  <c r="BH190"/>
  <c r="BG190"/>
  <c r="BE190"/>
  <c r="T190"/>
  <c r="R190"/>
  <c r="P190"/>
  <c r="BI186"/>
  <c r="BH186"/>
  <c r="BG186"/>
  <c r="BE186"/>
  <c r="T186"/>
  <c r="R186"/>
  <c r="P186"/>
  <c r="BI183"/>
  <c r="BH183"/>
  <c r="BG183"/>
  <c r="BE183"/>
  <c r="T183"/>
  <c r="R183"/>
  <c r="P183"/>
  <c r="BI180"/>
  <c r="BH180"/>
  <c r="BG180"/>
  <c r="BE180"/>
  <c r="T180"/>
  <c r="R180"/>
  <c r="P180"/>
  <c r="BI177"/>
  <c r="BH177"/>
  <c r="BG177"/>
  <c r="BE177"/>
  <c r="T177"/>
  <c r="R177"/>
  <c r="P177"/>
  <c r="BI174"/>
  <c r="BH174"/>
  <c r="BG174"/>
  <c r="BE174"/>
  <c r="T174"/>
  <c r="R174"/>
  <c r="P174"/>
  <c r="BI171"/>
  <c r="BH171"/>
  <c r="BG171"/>
  <c r="BE171"/>
  <c r="T171"/>
  <c r="R171"/>
  <c r="P171"/>
  <c r="BI168"/>
  <c r="BH168"/>
  <c r="BG168"/>
  <c r="BE168"/>
  <c r="T168"/>
  <c r="R168"/>
  <c r="P168"/>
  <c r="BI165"/>
  <c r="BH165"/>
  <c r="BG165"/>
  <c r="BE165"/>
  <c r="T165"/>
  <c r="R165"/>
  <c r="P165"/>
  <c r="BI164"/>
  <c r="BH164"/>
  <c r="BG164"/>
  <c r="BE164"/>
  <c r="T164"/>
  <c r="R164"/>
  <c r="P164"/>
  <c r="BI154"/>
  <c r="BH154"/>
  <c r="BG154"/>
  <c r="BE154"/>
  <c r="T154"/>
  <c r="R154"/>
  <c r="P154"/>
  <c r="BI144"/>
  <c r="BH144"/>
  <c r="BG144"/>
  <c r="BE144"/>
  <c r="T144"/>
  <c r="R144"/>
  <c r="P144"/>
  <c r="BI134"/>
  <c r="BH134"/>
  <c r="BG134"/>
  <c r="BE134"/>
  <c r="T134"/>
  <c r="R134"/>
  <c r="P134"/>
  <c r="BI124"/>
  <c r="BH124"/>
  <c r="BG124"/>
  <c r="BE124"/>
  <c r="T124"/>
  <c r="R124"/>
  <c r="P124"/>
  <c r="J118"/>
  <c r="J117"/>
  <c r="F117"/>
  <c r="F115"/>
  <c r="E113"/>
  <c r="J92"/>
  <c r="J91"/>
  <c r="F91"/>
  <c r="F89"/>
  <c r="E87"/>
  <c r="J18"/>
  <c r="E18"/>
  <c r="F92"/>
  <c r="J17"/>
  <c r="J12"/>
  <c r="J115"/>
  <c r="E7"/>
  <c r="E111"/>
  <c i="11" r="J39"/>
  <c r="J38"/>
  <c i="1" r="AY106"/>
  <c i="11" r="J37"/>
  <c i="1" r="AX106"/>
  <c i="11" r="BI291"/>
  <c r="BH291"/>
  <c r="BG291"/>
  <c r="BE291"/>
  <c r="T291"/>
  <c r="T290"/>
  <c r="R291"/>
  <c r="R290"/>
  <c r="P291"/>
  <c r="P290"/>
  <c r="BI289"/>
  <c r="BH289"/>
  <c r="BG289"/>
  <c r="BE289"/>
  <c r="T289"/>
  <c r="R289"/>
  <c r="P289"/>
  <c r="BI288"/>
  <c r="BH288"/>
  <c r="BG288"/>
  <c r="BE288"/>
  <c r="T288"/>
  <c r="R288"/>
  <c r="P288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J125"/>
  <c r="J124"/>
  <c r="F124"/>
  <c r="F122"/>
  <c r="E120"/>
  <c r="J94"/>
  <c r="J93"/>
  <c r="F93"/>
  <c r="F91"/>
  <c r="E89"/>
  <c r="J20"/>
  <c r="E20"/>
  <c r="F94"/>
  <c r="J19"/>
  <c r="J14"/>
  <c r="J91"/>
  <c r="E7"/>
  <c r="E85"/>
  <c i="10" r="J41"/>
  <c r="J40"/>
  <c i="1" r="AY105"/>
  <c i="10" r="J39"/>
  <c i="1" r="AX105"/>
  <c i="10"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3"/>
  <c r="J122"/>
  <c r="F122"/>
  <c r="F120"/>
  <c r="E118"/>
  <c r="J96"/>
  <c r="J95"/>
  <c r="F95"/>
  <c r="F93"/>
  <c r="E91"/>
  <c r="J22"/>
  <c r="E22"/>
  <c r="F96"/>
  <c r="J21"/>
  <c r="J16"/>
  <c r="J93"/>
  <c r="E7"/>
  <c r="E112"/>
  <c i="9" r="J41"/>
  <c r="J40"/>
  <c i="1" r="AY104"/>
  <c i="9" r="J39"/>
  <c i="1" r="AX104"/>
  <c i="9"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3"/>
  <c r="J122"/>
  <c r="F122"/>
  <c r="F120"/>
  <c r="E118"/>
  <c r="J96"/>
  <c r="J95"/>
  <c r="F95"/>
  <c r="F93"/>
  <c r="E91"/>
  <c r="J22"/>
  <c r="E22"/>
  <c r="F96"/>
  <c r="J21"/>
  <c r="J16"/>
  <c r="J93"/>
  <c r="E7"/>
  <c r="E112"/>
  <c i="8" r="J41"/>
  <c r="J40"/>
  <c i="1" r="AY103"/>
  <c i="8" r="J39"/>
  <c i="1" r="AX103"/>
  <c i="8"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3"/>
  <c r="J122"/>
  <c r="F122"/>
  <c r="F120"/>
  <c r="E118"/>
  <c r="J96"/>
  <c r="J95"/>
  <c r="F95"/>
  <c r="F93"/>
  <c r="E91"/>
  <c r="J22"/>
  <c r="E22"/>
  <c r="F123"/>
  <c r="J21"/>
  <c r="J16"/>
  <c r="J120"/>
  <c r="E7"/>
  <c r="E85"/>
  <c i="7" r="J41"/>
  <c r="J40"/>
  <c i="1" r="AY102"/>
  <c i="7" r="J39"/>
  <c i="1" r="AX102"/>
  <c i="7"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3"/>
  <c r="J122"/>
  <c r="F122"/>
  <c r="F120"/>
  <c r="E118"/>
  <c r="J96"/>
  <c r="J95"/>
  <c r="F95"/>
  <c r="F93"/>
  <c r="E91"/>
  <c r="J22"/>
  <c r="E22"/>
  <c r="F123"/>
  <c r="J21"/>
  <c r="J16"/>
  <c r="J93"/>
  <c r="E7"/>
  <c r="E112"/>
  <c i="6" r="J41"/>
  <c r="J40"/>
  <c i="1" r="AY101"/>
  <c i="6" r="J39"/>
  <c i="1" r="AX101"/>
  <c i="6"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J123"/>
  <c r="J122"/>
  <c r="F122"/>
  <c r="F120"/>
  <c r="E118"/>
  <c r="J96"/>
  <c r="J95"/>
  <c r="F95"/>
  <c r="F93"/>
  <c r="E91"/>
  <c r="J22"/>
  <c r="E22"/>
  <c r="F123"/>
  <c r="J21"/>
  <c r="J16"/>
  <c r="J93"/>
  <c r="E7"/>
  <c r="E112"/>
  <c i="5" r="J41"/>
  <c r="J40"/>
  <c i="1" r="AY100"/>
  <c i="5" r="J39"/>
  <c i="1" r="AX100"/>
  <c i="5" r="BI212"/>
  <c r="BH212"/>
  <c r="BG212"/>
  <c r="BE212"/>
  <c r="T212"/>
  <c r="T211"/>
  <c r="R212"/>
  <c r="R211"/>
  <c r="P212"/>
  <c r="P211"/>
  <c r="BI210"/>
  <c r="BH210"/>
  <c r="BG210"/>
  <c r="BE210"/>
  <c r="T210"/>
  <c r="T209"/>
  <c r="R210"/>
  <c r="R209"/>
  <c r="P210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5"/>
  <c r="BH135"/>
  <c r="BG135"/>
  <c r="BE135"/>
  <c r="T135"/>
  <c r="R135"/>
  <c r="P135"/>
  <c r="BI134"/>
  <c r="BH134"/>
  <c r="BG134"/>
  <c r="BE134"/>
  <c r="T134"/>
  <c r="R134"/>
  <c r="P134"/>
  <c r="J128"/>
  <c r="J127"/>
  <c r="F127"/>
  <c r="F125"/>
  <c r="E123"/>
  <c r="J96"/>
  <c r="J95"/>
  <c r="F95"/>
  <c r="F93"/>
  <c r="E91"/>
  <c r="J22"/>
  <c r="E22"/>
  <c r="F128"/>
  <c r="J21"/>
  <c r="J16"/>
  <c r="J125"/>
  <c r="E7"/>
  <c r="E117"/>
  <c i="4" r="J41"/>
  <c r="J40"/>
  <c i="1" r="AY99"/>
  <c i="4" r="J39"/>
  <c i="1" r="AX99"/>
  <c i="4"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4"/>
  <c r="BH134"/>
  <c r="BG134"/>
  <c r="BE134"/>
  <c r="T134"/>
  <c r="R134"/>
  <c r="P134"/>
  <c r="BI133"/>
  <c r="BH133"/>
  <c r="BG133"/>
  <c r="BE133"/>
  <c r="T133"/>
  <c r="R133"/>
  <c r="P133"/>
  <c r="J127"/>
  <c r="J126"/>
  <c r="F126"/>
  <c r="F124"/>
  <c r="E122"/>
  <c r="J96"/>
  <c r="J95"/>
  <c r="F95"/>
  <c r="F93"/>
  <c r="E91"/>
  <c r="J22"/>
  <c r="E22"/>
  <c r="F127"/>
  <c r="J21"/>
  <c r="J16"/>
  <c r="J124"/>
  <c r="E7"/>
  <c r="E85"/>
  <c i="3" r="J41"/>
  <c r="J40"/>
  <c i="1" r="AY98"/>
  <c i="3" r="J39"/>
  <c i="1" r="AX98"/>
  <c i="3" r="BI183"/>
  <c r="BH183"/>
  <c r="BG183"/>
  <c r="BE183"/>
  <c r="T183"/>
  <c r="T182"/>
  <c r="R183"/>
  <c r="R182"/>
  <c r="P183"/>
  <c r="P182"/>
  <c r="BI181"/>
  <c r="BH181"/>
  <c r="BG181"/>
  <c r="BE181"/>
  <c r="T181"/>
  <c r="T180"/>
  <c r="R181"/>
  <c r="R180"/>
  <c r="P181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J127"/>
  <c r="J126"/>
  <c r="F126"/>
  <c r="F124"/>
  <c r="E122"/>
  <c r="J96"/>
  <c r="J95"/>
  <c r="F95"/>
  <c r="F93"/>
  <c r="E91"/>
  <c r="J22"/>
  <c r="E22"/>
  <c r="F127"/>
  <c r="J21"/>
  <c r="J16"/>
  <c r="J93"/>
  <c r="E7"/>
  <c r="E116"/>
  <c i="2" r="J39"/>
  <c r="J38"/>
  <c i="1" r="AY96"/>
  <c i="2" r="J37"/>
  <c i="1" r="AX96"/>
  <c i="2" r="BI380"/>
  <c r="BH380"/>
  <c r="BG380"/>
  <c r="BE380"/>
  <c r="T380"/>
  <c r="R380"/>
  <c r="P380"/>
  <c r="BI379"/>
  <c r="BH379"/>
  <c r="BG379"/>
  <c r="BE379"/>
  <c r="T379"/>
  <c r="R379"/>
  <c r="P379"/>
  <c r="BI377"/>
  <c r="BH377"/>
  <c r="BG377"/>
  <c r="BE377"/>
  <c r="T377"/>
  <c r="R377"/>
  <c r="P377"/>
  <c r="BI375"/>
  <c r="BH375"/>
  <c r="BG375"/>
  <c r="BE375"/>
  <c r="T375"/>
  <c r="R375"/>
  <c r="P375"/>
  <c r="BI371"/>
  <c r="BH371"/>
  <c r="BG371"/>
  <c r="BE371"/>
  <c r="T371"/>
  <c r="R371"/>
  <c r="P371"/>
  <c r="BI367"/>
  <c r="BH367"/>
  <c r="BG367"/>
  <c r="BE367"/>
  <c r="T367"/>
  <c r="R367"/>
  <c r="P367"/>
  <c r="BI361"/>
  <c r="BH361"/>
  <c r="BG361"/>
  <c r="BE361"/>
  <c r="T361"/>
  <c r="R361"/>
  <c r="P361"/>
  <c r="BI353"/>
  <c r="BH353"/>
  <c r="BG353"/>
  <c r="BE353"/>
  <c r="T353"/>
  <c r="R353"/>
  <c r="P353"/>
  <c r="BI349"/>
  <c r="BH349"/>
  <c r="BG349"/>
  <c r="BE349"/>
  <c r="T349"/>
  <c r="R349"/>
  <c r="P349"/>
  <c r="BI343"/>
  <c r="BH343"/>
  <c r="BG343"/>
  <c r="BE343"/>
  <c r="T343"/>
  <c r="R343"/>
  <c r="P343"/>
  <c r="BI341"/>
  <c r="BH341"/>
  <c r="BG341"/>
  <c r="BE341"/>
  <c r="T341"/>
  <c r="R341"/>
  <c r="P341"/>
  <c r="BI339"/>
  <c r="BH339"/>
  <c r="BG339"/>
  <c r="BE339"/>
  <c r="T339"/>
  <c r="R339"/>
  <c r="P339"/>
  <c r="BI334"/>
  <c r="BH334"/>
  <c r="BG334"/>
  <c r="BE334"/>
  <c r="T334"/>
  <c r="R334"/>
  <c r="P334"/>
  <c r="BI332"/>
  <c r="BH332"/>
  <c r="BG332"/>
  <c r="BE332"/>
  <c r="T332"/>
  <c r="R332"/>
  <c r="P332"/>
  <c r="BI330"/>
  <c r="BH330"/>
  <c r="BG330"/>
  <c r="BE330"/>
  <c r="T330"/>
  <c r="R330"/>
  <c r="P330"/>
  <c r="BI328"/>
  <c r="BH328"/>
  <c r="BG328"/>
  <c r="BE328"/>
  <c r="T328"/>
  <c r="R328"/>
  <c r="P328"/>
  <c r="BI326"/>
  <c r="BH326"/>
  <c r="BG326"/>
  <c r="BE326"/>
  <c r="T326"/>
  <c r="R326"/>
  <c r="P326"/>
  <c r="BI325"/>
  <c r="BH325"/>
  <c r="BG325"/>
  <c r="BE325"/>
  <c r="T325"/>
  <c r="R325"/>
  <c r="P325"/>
  <c r="BI321"/>
  <c r="BH321"/>
  <c r="BG321"/>
  <c r="BE321"/>
  <c r="T321"/>
  <c r="R321"/>
  <c r="P321"/>
  <c r="BI317"/>
  <c r="BH317"/>
  <c r="BG317"/>
  <c r="BE317"/>
  <c r="T317"/>
  <c r="R317"/>
  <c r="P317"/>
  <c r="BI315"/>
  <c r="BH315"/>
  <c r="BG315"/>
  <c r="BE315"/>
  <c r="T315"/>
  <c r="R315"/>
  <c r="P315"/>
  <c r="BI313"/>
  <c r="BH313"/>
  <c r="BG313"/>
  <c r="BE313"/>
  <c r="T313"/>
  <c r="R313"/>
  <c r="P313"/>
  <c r="BI311"/>
  <c r="BH311"/>
  <c r="BG311"/>
  <c r="BE311"/>
  <c r="T311"/>
  <c r="R311"/>
  <c r="P311"/>
  <c r="BI309"/>
  <c r="BH309"/>
  <c r="BG309"/>
  <c r="BE309"/>
  <c r="T309"/>
  <c r="R309"/>
  <c r="P309"/>
  <c r="BI307"/>
  <c r="BH307"/>
  <c r="BG307"/>
  <c r="BE307"/>
  <c r="T307"/>
  <c r="R307"/>
  <c r="P307"/>
  <c r="BI303"/>
  <c r="BH303"/>
  <c r="BG303"/>
  <c r="BE303"/>
  <c r="T303"/>
  <c r="R303"/>
  <c r="P303"/>
  <c r="BI300"/>
  <c r="BH300"/>
  <c r="BG300"/>
  <c r="BE300"/>
  <c r="T300"/>
  <c r="T299"/>
  <c r="R300"/>
  <c r="R299"/>
  <c r="P300"/>
  <c r="P299"/>
  <c r="BI298"/>
  <c r="BH298"/>
  <c r="BG298"/>
  <c r="BE298"/>
  <c r="T298"/>
  <c r="R298"/>
  <c r="P298"/>
  <c r="BI297"/>
  <c r="BH297"/>
  <c r="BG297"/>
  <c r="BE297"/>
  <c r="T297"/>
  <c r="R297"/>
  <c r="P297"/>
  <c r="BI294"/>
  <c r="BH294"/>
  <c r="BG294"/>
  <c r="BE294"/>
  <c r="T294"/>
  <c r="R294"/>
  <c r="P294"/>
  <c r="BI293"/>
  <c r="BH293"/>
  <c r="BG293"/>
  <c r="BE293"/>
  <c r="T293"/>
  <c r="R293"/>
  <c r="P293"/>
  <c r="BI290"/>
  <c r="BH290"/>
  <c r="BG290"/>
  <c r="BE290"/>
  <c r="T290"/>
  <c r="R290"/>
  <c r="P290"/>
  <c r="BI289"/>
  <c r="BH289"/>
  <c r="BG289"/>
  <c r="BE289"/>
  <c r="T289"/>
  <c r="R289"/>
  <c r="P289"/>
  <c r="BI287"/>
  <c r="BH287"/>
  <c r="BG287"/>
  <c r="BE287"/>
  <c r="T287"/>
  <c r="R287"/>
  <c r="P287"/>
  <c r="BI284"/>
  <c r="BH284"/>
  <c r="BG284"/>
  <c r="BE284"/>
  <c r="T284"/>
  <c r="R284"/>
  <c r="P284"/>
  <c r="BI276"/>
  <c r="BH276"/>
  <c r="BG276"/>
  <c r="BE276"/>
  <c r="T276"/>
  <c r="R276"/>
  <c r="P276"/>
  <c r="BI268"/>
  <c r="BH268"/>
  <c r="BG268"/>
  <c r="BE268"/>
  <c r="T268"/>
  <c r="R268"/>
  <c r="P268"/>
  <c r="BI265"/>
  <c r="BH265"/>
  <c r="BG265"/>
  <c r="BE265"/>
  <c r="T265"/>
  <c r="R265"/>
  <c r="P265"/>
  <c r="BI258"/>
  <c r="BH258"/>
  <c r="BG258"/>
  <c r="BE258"/>
  <c r="T258"/>
  <c r="R258"/>
  <c r="P258"/>
  <c r="BI255"/>
  <c r="BH255"/>
  <c r="BG255"/>
  <c r="BE255"/>
  <c r="T255"/>
  <c r="R255"/>
  <c r="P255"/>
  <c r="BI251"/>
  <c r="BH251"/>
  <c r="BG251"/>
  <c r="BE251"/>
  <c r="T251"/>
  <c r="R251"/>
  <c r="P251"/>
  <c r="BI249"/>
  <c r="BH249"/>
  <c r="BG249"/>
  <c r="BE249"/>
  <c r="T249"/>
  <c r="R249"/>
  <c r="P249"/>
  <c r="BI233"/>
  <c r="BH233"/>
  <c r="BG233"/>
  <c r="BE233"/>
  <c r="T233"/>
  <c r="R233"/>
  <c r="P233"/>
  <c r="BI231"/>
  <c r="BH231"/>
  <c r="BG231"/>
  <c r="BE231"/>
  <c r="T231"/>
  <c r="R231"/>
  <c r="P231"/>
  <c r="BI227"/>
  <c r="BH227"/>
  <c r="BG227"/>
  <c r="BE227"/>
  <c r="T227"/>
  <c r="R227"/>
  <c r="P227"/>
  <c r="BI224"/>
  <c r="BH224"/>
  <c r="BG224"/>
  <c r="BE224"/>
  <c r="T224"/>
  <c r="R224"/>
  <c r="P224"/>
  <c r="BI221"/>
  <c r="BH221"/>
  <c r="BG221"/>
  <c r="BE221"/>
  <c r="T221"/>
  <c r="R221"/>
  <c r="P221"/>
  <c r="BI217"/>
  <c r="BH217"/>
  <c r="BG217"/>
  <c r="BE217"/>
  <c r="T217"/>
  <c r="R217"/>
  <c r="P217"/>
  <c r="BI214"/>
  <c r="BH214"/>
  <c r="BG214"/>
  <c r="BE214"/>
  <c r="T214"/>
  <c r="R214"/>
  <c r="P214"/>
  <c r="BI210"/>
  <c r="BH210"/>
  <c r="BG210"/>
  <c r="BE210"/>
  <c r="T210"/>
  <c r="R210"/>
  <c r="P210"/>
  <c r="BI206"/>
  <c r="BH206"/>
  <c r="BG206"/>
  <c r="BE206"/>
  <c r="T206"/>
  <c r="R206"/>
  <c r="P206"/>
  <c r="BI198"/>
  <c r="BH198"/>
  <c r="BG198"/>
  <c r="BE198"/>
  <c r="T198"/>
  <c r="R198"/>
  <c r="P198"/>
  <c r="BI196"/>
  <c r="BH196"/>
  <c r="BG196"/>
  <c r="BE196"/>
  <c r="T196"/>
  <c r="R196"/>
  <c r="P196"/>
  <c r="BI188"/>
  <c r="BH188"/>
  <c r="BG188"/>
  <c r="BE188"/>
  <c r="T188"/>
  <c r="R188"/>
  <c r="P188"/>
  <c r="BI186"/>
  <c r="BH186"/>
  <c r="BG186"/>
  <c r="BE186"/>
  <c r="T186"/>
  <c r="R186"/>
  <c r="P186"/>
  <c r="BI185"/>
  <c r="BH185"/>
  <c r="BG185"/>
  <c r="BE185"/>
  <c r="T185"/>
  <c r="R185"/>
  <c r="P185"/>
  <c r="BI183"/>
  <c r="BH183"/>
  <c r="BG183"/>
  <c r="BE183"/>
  <c r="T183"/>
  <c r="R183"/>
  <c r="P183"/>
  <c r="BI180"/>
  <c r="BH180"/>
  <c r="BG180"/>
  <c r="BE180"/>
  <c r="T180"/>
  <c r="R180"/>
  <c r="P180"/>
  <c r="BI172"/>
  <c r="BH172"/>
  <c r="BG172"/>
  <c r="BE172"/>
  <c r="T172"/>
  <c r="T171"/>
  <c r="R172"/>
  <c r="R171"/>
  <c r="P172"/>
  <c r="P171"/>
  <c r="BI169"/>
  <c r="BH169"/>
  <c r="BG169"/>
  <c r="BE169"/>
  <c r="T169"/>
  <c r="R169"/>
  <c r="P169"/>
  <c r="BI165"/>
  <c r="BH165"/>
  <c r="BG165"/>
  <c r="BE165"/>
  <c r="T165"/>
  <c r="R165"/>
  <c r="P165"/>
  <c r="BI161"/>
  <c r="BH161"/>
  <c r="BG161"/>
  <c r="BE161"/>
  <c r="T161"/>
  <c r="R161"/>
  <c r="P161"/>
  <c r="BI159"/>
  <c r="BH159"/>
  <c r="BG159"/>
  <c r="BE159"/>
  <c r="T159"/>
  <c r="R159"/>
  <c r="P159"/>
  <c r="BI157"/>
  <c r="BH157"/>
  <c r="BG157"/>
  <c r="BE157"/>
  <c r="T157"/>
  <c r="R157"/>
  <c r="P157"/>
  <c r="BI154"/>
  <c r="BH154"/>
  <c r="BG154"/>
  <c r="BE154"/>
  <c r="T154"/>
  <c r="R154"/>
  <c r="P154"/>
  <c r="BI152"/>
  <c r="BH152"/>
  <c r="BG152"/>
  <c r="BE152"/>
  <c r="T152"/>
  <c r="R152"/>
  <c r="P152"/>
  <c r="BI150"/>
  <c r="BH150"/>
  <c r="BG150"/>
  <c r="BE150"/>
  <c r="T150"/>
  <c r="R150"/>
  <c r="P150"/>
  <c r="BI147"/>
  <c r="BH147"/>
  <c r="BG147"/>
  <c r="BE147"/>
  <c r="T147"/>
  <c r="R147"/>
  <c r="P147"/>
  <c r="BI140"/>
  <c r="BH140"/>
  <c r="BG140"/>
  <c r="BE140"/>
  <c r="T140"/>
  <c r="R140"/>
  <c r="P140"/>
  <c r="J134"/>
  <c r="J133"/>
  <c r="F133"/>
  <c r="F131"/>
  <c r="E129"/>
  <c r="J94"/>
  <c r="J93"/>
  <c r="F93"/>
  <c r="F91"/>
  <c r="E89"/>
  <c r="J20"/>
  <c r="E20"/>
  <c r="F94"/>
  <c r="J19"/>
  <c r="J14"/>
  <c r="J91"/>
  <c r="E7"/>
  <c r="E85"/>
  <c i="1" r="L90"/>
  <c r="AM90"/>
  <c r="AM89"/>
  <c r="L89"/>
  <c r="AM87"/>
  <c r="L87"/>
  <c r="L85"/>
  <c r="L84"/>
  <c i="2" r="J309"/>
  <c r="BK313"/>
  <c r="BK188"/>
  <c r="J325"/>
  <c r="BK206"/>
  <c r="BK159"/>
  <c r="BK353"/>
  <c r="BK328"/>
  <c r="BK375"/>
  <c r="BK341"/>
  <c r="BK307"/>
  <c r="J287"/>
  <c r="J334"/>
  <c r="BK186"/>
  <c r="J268"/>
  <c r="BK183"/>
  <c r="J186"/>
  <c r="J188"/>
  <c r="J379"/>
  <c r="BK379"/>
  <c i="3" r="BK163"/>
  <c r="J166"/>
  <c r="BK168"/>
  <c r="BK161"/>
  <c r="J155"/>
  <c r="J167"/>
  <c r="J134"/>
  <c r="BK141"/>
  <c r="BK151"/>
  <c r="J146"/>
  <c r="BK140"/>
  <c r="J141"/>
  <c i="4" r="BK161"/>
  <c r="BK154"/>
  <c r="J147"/>
  <c r="BK152"/>
  <c r="J164"/>
  <c r="BK157"/>
  <c r="J141"/>
  <c i="5" r="J212"/>
  <c r="J176"/>
  <c r="J163"/>
  <c r="J195"/>
  <c r="J206"/>
  <c r="J188"/>
  <c r="BK180"/>
  <c r="J173"/>
  <c r="BK165"/>
  <c r="J170"/>
  <c r="BK143"/>
  <c r="J139"/>
  <c i="6" r="BK176"/>
  <c r="BK167"/>
  <c r="J176"/>
  <c r="J163"/>
  <c r="BK155"/>
  <c r="J145"/>
  <c r="BK161"/>
  <c r="BK145"/>
  <c r="BK149"/>
  <c r="J153"/>
  <c r="J131"/>
  <c r="BK136"/>
  <c i="7" r="BK181"/>
  <c r="BK162"/>
  <c r="BK184"/>
  <c r="BK164"/>
  <c r="J132"/>
  <c r="BK157"/>
  <c r="BK180"/>
  <c r="BK148"/>
  <c r="J151"/>
  <c r="J150"/>
  <c i="8" r="BK144"/>
  <c r="BK173"/>
  <c r="BK164"/>
  <c r="BK152"/>
  <c r="BK137"/>
  <c r="BK169"/>
  <c r="J156"/>
  <c r="J164"/>
  <c r="BK148"/>
  <c r="J139"/>
  <c r="BK131"/>
  <c r="J131"/>
  <c i="9" r="BK148"/>
  <c r="BK136"/>
  <c r="J131"/>
  <c r="J144"/>
  <c r="BK135"/>
  <c r="J136"/>
  <c r="BK129"/>
  <c i="10" r="BK147"/>
  <c r="J138"/>
  <c r="BK145"/>
  <c r="J131"/>
  <c i="11" r="BK285"/>
  <c r="BK277"/>
  <c r="BK263"/>
  <c r="J253"/>
  <c r="J186"/>
  <c r="BK176"/>
  <c r="J284"/>
  <c r="J273"/>
  <c r="J264"/>
  <c r="BK254"/>
  <c r="BK239"/>
  <c r="BK228"/>
  <c r="BK214"/>
  <c r="J156"/>
  <c r="J251"/>
  <c r="J217"/>
  <c r="J246"/>
  <c r="BK173"/>
  <c r="J241"/>
  <c r="J202"/>
  <c r="BK179"/>
  <c r="BK226"/>
  <c r="J151"/>
  <c r="BK237"/>
  <c r="J220"/>
  <c r="BK169"/>
  <c r="J215"/>
  <c r="BK200"/>
  <c r="J197"/>
  <c r="J153"/>
  <c r="J213"/>
  <c r="J176"/>
  <c r="BK145"/>
  <c r="BK137"/>
  <c r="BK166"/>
  <c r="J198"/>
  <c i="12" r="J271"/>
  <c r="J261"/>
  <c r="BK198"/>
  <c r="BK261"/>
  <c r="BK215"/>
  <c r="J177"/>
  <c r="BK134"/>
  <c r="J237"/>
  <c r="BK214"/>
  <c r="J242"/>
  <c r="J250"/>
  <c r="J226"/>
  <c r="J211"/>
  <c r="J227"/>
  <c r="BK241"/>
  <c r="J231"/>
  <c r="J165"/>
  <c r="BK229"/>
  <c i="13" r="J253"/>
  <c r="J266"/>
  <c r="BK259"/>
  <c r="BK253"/>
  <c r="BK244"/>
  <c r="BK229"/>
  <c r="BK190"/>
  <c r="J128"/>
  <c r="J229"/>
  <c r="J166"/>
  <c r="BK264"/>
  <c r="BK242"/>
  <c r="J244"/>
  <c i="14" r="J374"/>
  <c r="BK357"/>
  <c r="BK341"/>
  <c r="J321"/>
  <c r="BK347"/>
  <c r="J362"/>
  <c r="BK354"/>
  <c r="BK343"/>
  <c r="J337"/>
  <c r="BK320"/>
  <c r="BK345"/>
  <c r="J319"/>
  <c r="J358"/>
  <c r="J372"/>
  <c r="BK356"/>
  <c r="J345"/>
  <c r="J320"/>
  <c r="BK254"/>
  <c r="BK260"/>
  <c r="J331"/>
  <c r="BK306"/>
  <c r="J287"/>
  <c r="J260"/>
  <c r="J167"/>
  <c r="BK334"/>
  <c r="BK322"/>
  <c r="BK317"/>
  <c r="J328"/>
  <c r="BK257"/>
  <c r="BK167"/>
  <c i="15" r="BK250"/>
  <c r="BK285"/>
  <c r="J240"/>
  <c r="BK295"/>
  <c r="J285"/>
  <c r="J281"/>
  <c r="BK240"/>
  <c r="J157"/>
  <c r="BK263"/>
  <c r="J202"/>
  <c r="J155"/>
  <c r="BK257"/>
  <c r="J211"/>
  <c r="J172"/>
  <c i="16" r="J146"/>
  <c r="J131"/>
  <c r="BK144"/>
  <c i="17" r="BK129"/>
  <c r="BK217"/>
  <c r="BK233"/>
  <c r="J239"/>
  <c r="BK211"/>
  <c r="BK239"/>
  <c r="BK178"/>
  <c r="BK143"/>
  <c r="J194"/>
  <c r="BK147"/>
  <c r="J170"/>
  <c r="J134"/>
  <c i="18" r="BK178"/>
  <c r="BK317"/>
  <c r="J300"/>
  <c r="BK291"/>
  <c r="BK282"/>
  <c r="J276"/>
  <c r="J314"/>
  <c r="J268"/>
  <c r="BK174"/>
  <c r="BK284"/>
  <c r="J181"/>
  <c r="J310"/>
  <c r="J292"/>
  <c r="BK278"/>
  <c r="BK274"/>
  <c r="BK207"/>
  <c i="2" r="J185"/>
  <c r="J154"/>
  <c r="BK321"/>
  <c r="BK268"/>
  <c r="BK169"/>
  <c r="J330"/>
  <c r="BK265"/>
  <c r="J157"/>
  <c r="BK233"/>
  <c r="J180"/>
  <c r="BK287"/>
  <c r="J231"/>
  <c r="BK150"/>
  <c r="BK309"/>
  <c r="BK172"/>
  <c r="J198"/>
  <c i="3" r="BK181"/>
  <c r="BK173"/>
  <c r="BK174"/>
  <c r="J177"/>
  <c r="J151"/>
  <c r="BK143"/>
  <c r="J157"/>
  <c r="J160"/>
  <c r="J178"/>
  <c r="J138"/>
  <c r="J164"/>
  <c r="BK158"/>
  <c r="BK166"/>
  <c i="4" r="J154"/>
  <c r="BK141"/>
  <c r="J150"/>
  <c r="BK133"/>
  <c r="BK134"/>
  <c i="5" r="BK201"/>
  <c r="BK170"/>
  <c r="J162"/>
  <c r="J143"/>
  <c r="J135"/>
  <c i="6" r="BK178"/>
  <c r="J173"/>
  <c r="BK165"/>
  <c r="J179"/>
  <c r="J175"/>
  <c r="J171"/>
  <c r="BK164"/>
  <c r="J158"/>
  <c r="J154"/>
  <c r="BK150"/>
  <c r="J143"/>
  <c r="J167"/>
  <c r="BK158"/>
  <c r="J148"/>
  <c r="BK143"/>
  <c r="BK168"/>
  <c r="BK139"/>
  <c r="BK151"/>
  <c r="J142"/>
  <c r="BK141"/>
  <c r="BK130"/>
  <c r="J134"/>
  <c r="J133"/>
  <c i="7" r="J187"/>
  <c r="J159"/>
  <c r="BK179"/>
  <c r="J169"/>
  <c r="BK145"/>
  <c r="J139"/>
  <c r="J135"/>
  <c r="J186"/>
  <c r="J184"/>
  <c r="BK176"/>
  <c r="J171"/>
  <c r="J155"/>
  <c r="J141"/>
  <c r="BK129"/>
  <c r="J180"/>
  <c r="J172"/>
  <c r="J147"/>
  <c r="J179"/>
  <c r="J156"/>
  <c r="J176"/>
  <c r="BK175"/>
  <c r="BK135"/>
  <c r="J164"/>
  <c r="J158"/>
  <c r="BK147"/>
  <c i="8" r="J155"/>
  <c r="BK150"/>
  <c r="J166"/>
  <c r="J162"/>
  <c r="J135"/>
  <c r="J150"/>
  <c r="BK134"/>
  <c r="J147"/>
  <c r="BK142"/>
  <c r="BK143"/>
  <c r="J130"/>
  <c r="J138"/>
  <c r="J129"/>
  <c i="9" r="BK150"/>
  <c r="BK142"/>
  <c r="BK137"/>
  <c r="J129"/>
  <c r="BK147"/>
  <c r="BK141"/>
  <c r="BK152"/>
  <c r="BK133"/>
  <c r="BK131"/>
  <c i="10" r="BK141"/>
  <c r="BK140"/>
  <c r="J137"/>
  <c r="J141"/>
  <c r="BK136"/>
  <c r="BK143"/>
  <c r="J132"/>
  <c r="BK137"/>
  <c r="J130"/>
  <c i="11" r="BK284"/>
  <c r="BK281"/>
  <c r="BK274"/>
  <c r="J270"/>
  <c r="BK265"/>
  <c r="J257"/>
  <c r="J223"/>
  <c r="BK189"/>
  <c r="BK264"/>
  <c r="J248"/>
  <c r="BK220"/>
  <c r="J291"/>
  <c r="J285"/>
  <c r="J281"/>
  <c r="BK270"/>
  <c r="J265"/>
  <c r="BK261"/>
  <c r="BK257"/>
  <c r="BK250"/>
  <c r="BK245"/>
  <c i="18" r="J212"/>
  <c r="J207"/>
  <c r="BK223"/>
  <c r="BK272"/>
  <c r="BK261"/>
  <c r="BK221"/>
  <c r="J159"/>
  <c r="BK181"/>
  <c i="19" r="J181"/>
  <c r="J162"/>
  <c r="BK160"/>
  <c r="BK139"/>
  <c r="J187"/>
  <c r="J174"/>
  <c r="BK156"/>
  <c r="J148"/>
  <c r="BK133"/>
  <c r="J124"/>
  <c i="2" r="J289"/>
  <c i="1" r="AS97"/>
  <c i="2" r="J293"/>
  <c r="J214"/>
  <c r="BK251"/>
  <c r="J375"/>
  <c r="BK361"/>
  <c r="J343"/>
  <c r="BK326"/>
  <c r="BK294"/>
  <c r="J377"/>
  <c r="J353"/>
  <c r="J339"/>
  <c r="J326"/>
  <c r="J300"/>
  <c r="J297"/>
  <c r="J233"/>
  <c r="BK210"/>
  <c r="BK227"/>
  <c r="J140"/>
  <c i="3" r="J183"/>
  <c r="BK178"/>
  <c r="J161"/>
  <c r="J181"/>
  <c r="J144"/>
  <c r="BK137"/>
  <c r="BK156"/>
  <c r="J169"/>
  <c r="BK138"/>
  <c r="BK164"/>
  <c r="BK160"/>
  <c r="BK172"/>
  <c r="BK157"/>
  <c r="J152"/>
  <c r="BK155"/>
  <c r="J148"/>
  <c r="J149"/>
  <c r="BK144"/>
  <c r="BK148"/>
  <c r="BK142"/>
  <c i="4" r="BK148"/>
  <c r="J159"/>
  <c r="BK144"/>
  <c r="J163"/>
  <c r="BK160"/>
  <c r="J155"/>
  <c r="J151"/>
  <c r="J134"/>
  <c r="J148"/>
  <c r="J137"/>
  <c i="5" r="J205"/>
  <c r="J175"/>
  <c r="J157"/>
  <c r="J158"/>
  <c r="J197"/>
  <c r="BK193"/>
  <c r="BK204"/>
  <c r="BK196"/>
  <c r="BK190"/>
  <c r="J183"/>
  <c r="J179"/>
  <c r="BK172"/>
  <c r="BK156"/>
  <c r="BK154"/>
  <c r="BK150"/>
  <c r="BK148"/>
  <c r="J172"/>
  <c r="J201"/>
  <c r="J184"/>
  <c r="J178"/>
  <c r="J171"/>
  <c r="J164"/>
  <c r="J154"/>
  <c r="BK141"/>
  <c r="J148"/>
  <c r="J140"/>
  <c r="BK134"/>
  <c i="6" r="J174"/>
  <c r="J169"/>
  <c r="J164"/>
  <c r="J177"/>
  <c r="J172"/>
  <c r="J165"/>
  <c r="J155"/>
  <c i="7" r="J175"/>
  <c r="J157"/>
  <c r="BK187"/>
  <c r="BK178"/>
  <c r="J137"/>
  <c r="J131"/>
  <c r="J181"/>
  <c r="BK156"/>
  <c r="BK142"/>
  <c r="J138"/>
  <c r="J134"/>
  <c r="BK153"/>
  <c r="BK177"/>
  <c i="8" r="BK166"/>
  <c r="BK156"/>
  <c r="J148"/>
  <c r="J168"/>
  <c r="J159"/>
  <c r="J173"/>
  <c r="J161"/>
  <c r="J158"/>
  <c r="J144"/>
  <c r="BK151"/>
  <c r="J143"/>
  <c r="J145"/>
  <c r="BK136"/>
  <c r="J133"/>
  <c r="BK140"/>
  <c r="BK130"/>
  <c i="9" r="BK149"/>
  <c r="J140"/>
  <c r="J134"/>
  <c r="J148"/>
  <c r="J153"/>
  <c r="BK138"/>
  <c r="BK130"/>
  <c r="BK144"/>
  <c i="10" r="BK138"/>
  <c r="BK146"/>
  <c r="J134"/>
  <c r="BK144"/>
  <c r="BK131"/>
  <c r="J136"/>
  <c i="11" r="J283"/>
  <c r="J280"/>
  <c r="BK273"/>
  <c r="BK267"/>
  <c r="J258"/>
  <c r="J254"/>
  <c r="BK206"/>
  <c r="BK171"/>
  <c r="J247"/>
  <c r="BK163"/>
  <c r="BK289"/>
  <c r="BK282"/>
  <c r="BK280"/>
  <c r="J277"/>
  <c r="BK271"/>
  <c r="J267"/>
  <c r="J260"/>
  <c r="BK255"/>
  <c r="BK248"/>
  <c r="J236"/>
  <c r="BK224"/>
  <c r="BK202"/>
  <c r="BK178"/>
  <c r="BK139"/>
  <c r="J132"/>
  <c r="J245"/>
  <c r="BK279"/>
  <c r="BK204"/>
  <c r="J243"/>
  <c r="J190"/>
  <c r="BK211"/>
  <c r="J199"/>
  <c r="J136"/>
  <c r="BK172"/>
  <c r="J142"/>
  <c r="BK219"/>
  <c r="BK153"/>
  <c r="J240"/>
  <c r="J233"/>
  <c r="J229"/>
  <c r="J204"/>
  <c r="J194"/>
  <c r="BK164"/>
  <c r="J185"/>
  <c r="BK168"/>
  <c r="BK144"/>
  <c r="BK194"/>
  <c r="BK151"/>
  <c i="12" r="J269"/>
  <c r="J262"/>
  <c r="J255"/>
  <c r="J174"/>
  <c r="BK205"/>
  <c r="J144"/>
  <c r="J229"/>
  <c r="J183"/>
  <c r="J266"/>
  <c r="BK258"/>
  <c r="BK254"/>
  <c r="J248"/>
  <c r="BK245"/>
  <c r="BK236"/>
  <c r="J216"/>
  <c r="J207"/>
  <c r="BK257"/>
  <c r="J171"/>
  <c r="BK217"/>
  <c r="J245"/>
  <c r="BK233"/>
  <c r="J213"/>
  <c r="BK251"/>
  <c r="BK243"/>
  <c r="BK216"/>
  <c r="J209"/>
  <c r="BK228"/>
  <c r="J124"/>
  <c r="J236"/>
  <c r="BK206"/>
  <c r="J228"/>
  <c r="J232"/>
  <c r="BK154"/>
  <c r="J224"/>
  <c i="13" r="J254"/>
  <c r="BK249"/>
  <c r="J267"/>
  <c r="BK263"/>
  <c r="J262"/>
  <c r="BK258"/>
  <c r="J252"/>
  <c r="BK248"/>
  <c r="BK241"/>
  <c r="BK236"/>
  <c r="J216"/>
  <c r="J193"/>
  <c r="J184"/>
  <c r="BK154"/>
  <c r="BK261"/>
  <c r="J245"/>
  <c r="J202"/>
  <c r="BK128"/>
  <c r="BK124"/>
  <c r="BK255"/>
  <c r="J237"/>
  <c r="J181"/>
  <c r="J190"/>
  <c i="14" r="BK374"/>
  <c r="J366"/>
  <c r="J356"/>
  <c r="BK344"/>
  <c r="J335"/>
  <c r="J315"/>
  <c r="J306"/>
  <c r="J370"/>
  <c r="BK365"/>
  <c r="BK358"/>
  <c r="BK349"/>
  <c r="J341"/>
  <c r="J334"/>
  <c r="J322"/>
  <c r="J368"/>
  <c r="BK328"/>
  <c r="BK304"/>
  <c i="15" r="J263"/>
  <c r="J135"/>
  <c r="BK237"/>
  <c r="J276"/>
  <c r="J189"/>
  <c r="J259"/>
  <c r="J213"/>
  <c r="BK170"/>
  <c r="J130"/>
  <c r="J260"/>
  <c r="BK138"/>
  <c r="BK219"/>
  <c r="J150"/>
  <c r="BK189"/>
  <c r="J167"/>
  <c r="J194"/>
  <c i="16" r="J150"/>
  <c r="BK139"/>
  <c r="BK129"/>
  <c r="J139"/>
  <c r="J124"/>
  <c i="17" r="J214"/>
  <c r="BK130"/>
  <c r="J208"/>
  <c r="BK170"/>
  <c r="J220"/>
  <c r="BK192"/>
  <c r="J230"/>
  <c r="J236"/>
  <c r="BK208"/>
  <c r="BK199"/>
  <c r="J175"/>
  <c r="BK220"/>
  <c r="J199"/>
  <c r="BK201"/>
  <c r="BK160"/>
  <c r="BK134"/>
  <c r="J164"/>
  <c r="J143"/>
  <c i="18" r="J297"/>
  <c r="BK273"/>
  <c r="BK319"/>
  <c r="BK316"/>
  <c r="BK311"/>
  <c r="BK306"/>
  <c r="J295"/>
  <c r="BK290"/>
  <c r="J283"/>
  <c r="BK279"/>
  <c r="J274"/>
  <c r="BK196"/>
  <c r="J277"/>
  <c r="J261"/>
  <c r="J202"/>
  <c r="BK152"/>
  <c r="BK292"/>
  <c r="J282"/>
  <c r="BK172"/>
  <c r="J316"/>
  <c r="J301"/>
  <c r="J294"/>
  <c r="J279"/>
  <c r="BK264"/>
  <c r="J149"/>
  <c i="19" r="J152"/>
  <c r="J141"/>
  <c i="2" r="BK289"/>
  <c r="J172"/>
  <c r="BK224"/>
  <c r="J380"/>
  <c r="J150"/>
  <c r="BK276"/>
  <c i="3" r="J179"/>
  <c r="BK179"/>
  <c r="BK175"/>
  <c r="J145"/>
  <c r="J168"/>
  <c r="J133"/>
  <c r="BK139"/>
  <c r="J172"/>
  <c r="J163"/>
  <c r="BK152"/>
  <c r="BK167"/>
  <c r="J137"/>
  <c i="4" r="J144"/>
  <c i="5" r="BK175"/>
  <c r="J168"/>
  <c r="BK158"/>
  <c r="BK149"/>
  <c r="BK147"/>
  <c r="J160"/>
  <c r="J202"/>
  <c r="J190"/>
  <c r="BK181"/>
  <c r="BK173"/>
  <c r="J153"/>
  <c r="J156"/>
  <c r="BK159"/>
  <c r="BK138"/>
  <c r="BK142"/>
  <c r="BK139"/>
  <c i="6" r="BK177"/>
  <c r="BK171"/>
  <c r="J162"/>
  <c r="BK174"/>
  <c r="BK170"/>
  <c r="BK162"/>
  <c r="BK156"/>
  <c r="BK152"/>
  <c r="BK144"/>
  <c r="J168"/>
  <c r="BK157"/>
  <c r="BK146"/>
  <c r="J136"/>
  <c r="J160"/>
  <c r="J135"/>
  <c r="BK138"/>
  <c r="BK137"/>
  <c i="7" r="BK188"/>
  <c r="BK159"/>
  <c r="BK160"/>
  <c r="J188"/>
  <c r="J170"/>
  <c r="J146"/>
  <c r="J143"/>
  <c r="BK139"/>
  <c r="BK155"/>
  <c r="BK134"/>
  <c r="BK171"/>
  <c r="BK167"/>
  <c r="BK151"/>
  <c i="8" r="J165"/>
  <c r="BK146"/>
  <c r="J175"/>
  <c r="BK171"/>
  <c r="BK165"/>
  <c r="BK157"/>
  <c r="J154"/>
  <c r="BK138"/>
  <c r="BK162"/>
  <c r="J152"/>
  <c r="J171"/>
  <c r="J167"/>
  <c r="BK167"/>
  <c r="BK154"/>
  <c r="J157"/>
  <c r="J149"/>
  <c r="J140"/>
  <c r="J153"/>
  <c r="J141"/>
  <c r="J136"/>
  <c r="BK129"/>
  <c r="J132"/>
  <c i="9" r="BK153"/>
  <c r="BK146"/>
  <c r="BK139"/>
  <c r="J135"/>
  <c r="J151"/>
  <c r="J142"/>
  <c r="BK151"/>
  <c r="J137"/>
  <c r="BK143"/>
  <c r="BK132"/>
  <c i="10" r="J140"/>
  <c r="J144"/>
  <c r="J135"/>
  <c r="J147"/>
  <c r="J133"/>
  <c r="BK132"/>
  <c r="BK130"/>
  <c i="11" r="BK288"/>
  <c r="J282"/>
  <c r="BK258"/>
  <c r="BK247"/>
  <c r="J237"/>
  <c r="BK230"/>
  <c r="J225"/>
  <c r="J203"/>
  <c r="BK199"/>
  <c r="J147"/>
  <c r="J255"/>
  <c r="BK244"/>
  <c r="BK236"/>
  <c r="BK161"/>
  <c r="BK229"/>
  <c r="J154"/>
  <c r="J162"/>
  <c r="J182"/>
  <c r="BK154"/>
  <c r="J141"/>
  <c r="J206"/>
  <c r="BK147"/>
  <c r="J239"/>
  <c r="J230"/>
  <c r="BK212"/>
  <c r="J192"/>
  <c r="BK165"/>
  <c r="J145"/>
  <c r="J219"/>
  <c r="BK205"/>
  <c r="J196"/>
  <c r="J173"/>
  <c r="J137"/>
  <c r="J211"/>
  <c r="J189"/>
  <c r="J175"/>
  <c r="BK160"/>
  <c r="BK140"/>
  <c r="BK187"/>
  <c r="BK132"/>
  <c r="BK174"/>
  <c r="BK149"/>
  <c r="J178"/>
  <c r="BK152"/>
  <c i="12" r="J214"/>
  <c r="BK165"/>
  <c r="J265"/>
  <c r="J256"/>
  <c r="BK240"/>
  <c r="BK221"/>
  <c r="BK271"/>
  <c r="BK264"/>
  <c r="J257"/>
  <c r="J254"/>
  <c r="J249"/>
  <c r="BK244"/>
  <c r="BK235"/>
  <c r="BK227"/>
  <c r="J212"/>
  <c r="J208"/>
  <c r="BK194"/>
  <c r="BK220"/>
  <c r="J263"/>
  <c r="BK250"/>
  <c r="BK242"/>
  <c r="J223"/>
  <c r="J221"/>
  <c r="BK248"/>
  <c r="BK208"/>
  <c r="J251"/>
  <c r="J230"/>
  <c r="J218"/>
  <c r="BK212"/>
  <c r="J206"/>
  <c r="BK218"/>
  <c r="J239"/>
  <c r="BK211"/>
  <c r="BK237"/>
  <c r="BK177"/>
  <c r="BK232"/>
  <c r="BK225"/>
  <c i="13" r="J260"/>
  <c r="BK250"/>
  <c r="BK232"/>
  <c r="J264"/>
  <c r="J261"/>
  <c r="J255"/>
  <c r="J250"/>
  <c r="BK245"/>
  <c r="J240"/>
  <c r="J220"/>
  <c r="J196"/>
  <c r="J178"/>
  <c r="J127"/>
  <c r="J241"/>
  <c i="14" r="J367"/>
  <c r="J361"/>
  <c r="BK307"/>
  <c r="BK190"/>
  <c r="J257"/>
  <c r="BK242"/>
  <c r="J190"/>
  <c r="BK338"/>
  <c i="15" r="BK273"/>
  <c r="J244"/>
  <c r="BK188"/>
  <c r="J268"/>
  <c r="J233"/>
  <c r="J203"/>
  <c r="BK153"/>
  <c r="J267"/>
  <c r="BK216"/>
  <c r="BK211"/>
  <c r="BK150"/>
  <c r="BK276"/>
  <c r="J250"/>
  <c r="J181"/>
  <c r="J163"/>
  <c r="BK194"/>
  <c r="BK130"/>
  <c r="J148"/>
  <c r="BK233"/>
  <c i="17" r="J160"/>
  <c r="J223"/>
  <c r="BK183"/>
  <c r="BK154"/>
  <c r="J141"/>
  <c r="BK175"/>
  <c r="J147"/>
  <c i="18" r="J309"/>
  <c r="BK277"/>
  <c r="J174"/>
  <c r="J321"/>
  <c r="BK315"/>
  <c r="BK309"/>
  <c r="BK301"/>
  <c r="J298"/>
  <c r="BK294"/>
  <c r="J284"/>
  <c r="J280"/>
  <c r="BK275"/>
  <c r="J178"/>
  <c r="J291"/>
  <c r="J264"/>
  <c r="BK159"/>
  <c r="BK310"/>
  <c r="BK287"/>
  <c r="BK226"/>
  <c r="BK321"/>
  <c r="J315"/>
  <c r="J305"/>
  <c r="BK295"/>
  <c r="BK213"/>
  <c r="BK212"/>
  <c r="BK271"/>
  <c r="BK161"/>
  <c r="J258"/>
  <c r="J213"/>
  <c r="BK135"/>
  <c i="19" r="BK181"/>
  <c r="J156"/>
  <c r="J135"/>
  <c r="BK177"/>
  <c r="BK162"/>
  <c r="BK141"/>
  <c r="BK174"/>
  <c r="BK184"/>
  <c i="2" r="J315"/>
  <c r="BK334"/>
  <c r="BK311"/>
  <c r="J210"/>
  <c r="BK157"/>
  <c r="J294"/>
  <c r="J217"/>
  <c r="J258"/>
  <c r="BK221"/>
  <c r="J367"/>
  <c r="J307"/>
  <c r="BK371"/>
  <c r="BK343"/>
  <c r="J332"/>
  <c r="J321"/>
  <c r="BK214"/>
  <c r="J196"/>
  <c r="J313"/>
  <c r="J221"/>
  <c r="BK297"/>
  <c r="BK258"/>
  <c r="BK152"/>
  <c r="BK325"/>
  <c i="3" r="J162"/>
  <c r="J135"/>
  <c r="BK149"/>
  <c r="BK147"/>
  <c r="BK146"/>
  <c r="BK136"/>
  <c r="BK145"/>
  <c i="4" r="BK166"/>
  <c r="BK163"/>
  <c r="J158"/>
  <c r="BK155"/>
  <c r="BK151"/>
  <c r="BK138"/>
  <c r="BK159"/>
  <c r="BK150"/>
  <c i="5" r="J208"/>
  <c r="BK187"/>
  <c r="BK171"/>
  <c r="BK188"/>
  <c r="BK203"/>
  <c r="BK189"/>
  <c r="BK212"/>
  <c r="BK205"/>
  <c r="J200"/>
  <c r="J193"/>
  <c r="J187"/>
  <c r="J181"/>
  <c r="BK178"/>
  <c r="BK174"/>
  <c r="BK163"/>
  <c r="J161"/>
  <c i="2" r="J265"/>
  <c r="BK284"/>
  <c r="J298"/>
  <c r="BK377"/>
  <c r="J349"/>
  <c r="J303"/>
  <c r="J361"/>
  <c r="BK330"/>
  <c r="BK303"/>
  <c r="J284"/>
  <c r="BK315"/>
  <c r="BK185"/>
  <c r="J276"/>
  <c r="BK140"/>
  <c i="3" r="J139"/>
  <c r="J176"/>
  <c r="BK177"/>
  <c r="BK162"/>
  <c r="J136"/>
  <c r="J154"/>
  <c r="J147"/>
  <c r="BK153"/>
  <c r="J140"/>
  <c i="4" r="J162"/>
  <c r="BK156"/>
  <c r="J143"/>
  <c r="BK140"/>
  <c r="BK162"/>
  <c r="J156"/>
  <c r="J149"/>
  <c r="BK137"/>
  <c r="J142"/>
  <c i="5" r="J203"/>
  <c r="J165"/>
  <c r="BK207"/>
  <c r="BK186"/>
  <c r="J207"/>
  <c r="BK194"/>
  <c r="BK184"/>
  <c r="BK177"/>
  <c r="BK164"/>
  <c r="J159"/>
  <c r="BK152"/>
  <c r="BK202"/>
  <c r="BK182"/>
  <c r="BK169"/>
  <c r="BK155"/>
  <c r="J152"/>
  <c r="J145"/>
  <c r="J146"/>
  <c r="J141"/>
  <c i="6" r="J170"/>
  <c r="BK160"/>
  <c r="BK173"/>
  <c r="J159"/>
  <c r="BK147"/>
  <c r="BK169"/>
  <c r="J150"/>
  <c r="BK140"/>
  <c r="BK133"/>
  <c r="J144"/>
  <c r="BK135"/>
  <c r="BK132"/>
  <c i="7" r="J177"/>
  <c r="J165"/>
  <c r="BK185"/>
  <c r="J160"/>
  <c r="J148"/>
  <c r="BK133"/>
  <c r="BK182"/>
  <c r="BK158"/>
  <c r="BK137"/>
  <c r="J130"/>
  <c r="J152"/>
  <c r="BK165"/>
  <c r="BK169"/>
  <c r="BK146"/>
  <c r="BK144"/>
  <c r="BK154"/>
  <c r="BK131"/>
  <c r="J166"/>
  <c i="8" r="J174"/>
  <c r="J137"/>
  <c r="J169"/>
  <c r="BK161"/>
  <c r="BK153"/>
  <c r="BK147"/>
  <c r="J151"/>
  <c r="BK159"/>
  <c r="BK132"/>
  <c r="J146"/>
  <c r="BK141"/>
  <c r="BK139"/>
  <c r="BK133"/>
  <c r="J134"/>
  <c i="9" r="J141"/>
  <c r="J132"/>
  <c r="BK145"/>
  <c r="J147"/>
  <c r="BK134"/>
  <c r="J130"/>
  <c i="10" r="J139"/>
  <c r="J142"/>
  <c r="J146"/>
  <c r="J129"/>
  <c i="11" r="J286"/>
  <c r="J272"/>
  <c r="J259"/>
  <c r="BK252"/>
  <c r="J169"/>
  <c r="J218"/>
  <c r="BK286"/>
  <c r="J278"/>
  <c r="BK266"/>
  <c r="BK256"/>
  <c r="BK246"/>
  <c r="BK232"/>
  <c r="BK217"/>
  <c r="J187"/>
  <c r="BK136"/>
  <c r="BK251"/>
  <c r="J238"/>
  <c r="J157"/>
  <c r="BK240"/>
  <c r="BK184"/>
  <c r="J210"/>
  <c r="BK190"/>
  <c r="J152"/>
  <c r="BK181"/>
  <c r="BK209"/>
  <c r="J209"/>
  <c r="BK193"/>
  <c r="BK177"/>
  <c r="J150"/>
  <c r="J133"/>
  <c r="J191"/>
  <c r="J179"/>
  <c r="J161"/>
  <c r="J148"/>
  <c r="BK213"/>
  <c r="J170"/>
  <c r="J216"/>
  <c r="BK162"/>
  <c r="J143"/>
  <c r="BK175"/>
  <c r="J159"/>
  <c i="12" r="J272"/>
  <c r="J264"/>
  <c r="BK259"/>
  <c r="BK253"/>
  <c r="BK180"/>
  <c r="J267"/>
  <c r="J198"/>
  <c r="BK262"/>
  <c r="BK230"/>
  <c r="J186"/>
  <c r="BK268"/>
  <c r="J219"/>
  <c r="BK238"/>
  <c r="J244"/>
  <c r="J234"/>
  <c i="13" r="J259"/>
  <c r="BK254"/>
  <c r="J251"/>
  <c r="BK247"/>
  <c r="BK243"/>
  <c r="BK238"/>
  <c r="J232"/>
  <c r="BK202"/>
  <c r="J187"/>
  <c r="J141"/>
  <c r="BK251"/>
  <c r="J236"/>
  <c r="J199"/>
  <c r="BK181"/>
  <c r="BK266"/>
  <c r="J256"/>
  <c r="J243"/>
  <c r="J242"/>
  <c r="BK196"/>
  <c r="BK141"/>
  <c r="BK239"/>
  <c i="14" r="BK371"/>
  <c r="BK363"/>
  <c r="J354"/>
  <c r="J342"/>
  <c r="J327"/>
  <c r="BK318"/>
  <c r="BK368"/>
  <c r="J355"/>
  <c r="J352"/>
  <c r="BK348"/>
  <c r="J336"/>
  <c r="BK329"/>
  <c r="BK310"/>
  <c r="BK370"/>
  <c r="J359"/>
  <c r="BK321"/>
  <c r="J236"/>
  <c r="BK352"/>
  <c r="J317"/>
  <c r="J375"/>
  <c r="BK367"/>
  <c r="BK360"/>
  <c r="J349"/>
  <c r="J344"/>
  <c r="J333"/>
  <c r="BK315"/>
  <c r="J277"/>
  <c r="J245"/>
  <c r="BK273"/>
  <c r="BK245"/>
  <c r="J323"/>
  <c r="BK236"/>
  <c r="J144"/>
  <c r="J124"/>
  <c r="BK213"/>
  <c r="J297"/>
  <c i="15" r="J264"/>
  <c r="BK157"/>
  <c r="BK221"/>
  <c r="J170"/>
  <c r="J221"/>
  <c r="J142"/>
  <c r="BK202"/>
  <c r="BK213"/>
  <c r="BK163"/>
  <c r="J225"/>
  <c i="16" r="J152"/>
  <c r="J135"/>
  <c r="BK133"/>
  <c r="J133"/>
  <c r="J126"/>
  <c r="J129"/>
  <c r="BK126"/>
  <c i="17" r="BK246"/>
  <c r="J246"/>
  <c r="J129"/>
  <c r="J183"/>
  <c r="BK227"/>
  <c r="BK189"/>
  <c r="BK236"/>
  <c r="J227"/>
  <c r="BK230"/>
  <c r="BK205"/>
  <c r="BK158"/>
  <c r="BK214"/>
  <c r="BK194"/>
  <c r="J192"/>
  <c r="BK167"/>
  <c r="J151"/>
  <c r="J137"/>
  <c r="J178"/>
  <c r="J158"/>
  <c i="18" r="BK308"/>
  <c r="BK276"/>
  <c r="J218"/>
  <c r="BK324"/>
  <c r="BK318"/>
  <c r="BK314"/>
  <c r="BK303"/>
  <c r="BK297"/>
  <c r="J293"/>
  <c r="BK285"/>
  <c r="J278"/>
  <c r="BK250"/>
  <c r="J303"/>
  <c r="J273"/>
  <c r="BK235"/>
  <c r="J196"/>
  <c r="J306"/>
  <c r="BK280"/>
  <c r="BK218"/>
  <c r="J317"/>
  <c r="J308"/>
  <c r="BK300"/>
  <c r="BK293"/>
  <c r="J285"/>
  <c r="J271"/>
  <c r="J161"/>
  <c r="J275"/>
  <c r="BK163"/>
  <c i="19" r="BK124"/>
  <c r="J133"/>
  <c i="18" r="BK154"/>
  <c r="J235"/>
  <c r="J250"/>
  <c r="J154"/>
  <c r="J223"/>
  <c r="J163"/>
  <c r="J152"/>
  <c i="19" r="BK187"/>
  <c r="J177"/>
  <c r="BK148"/>
  <c r="BK131"/>
  <c r="J160"/>
  <c r="J139"/>
  <c r="J131"/>
  <c r="J144"/>
  <c i="2" r="BK300"/>
  <c r="BK339"/>
  <c r="J328"/>
  <c r="BK217"/>
  <c r="BK332"/>
  <c r="BK290"/>
  <c r="J290"/>
  <c r="BK231"/>
  <c r="J227"/>
  <c r="BK198"/>
  <c r="BK154"/>
  <c r="BK180"/>
  <c r="J147"/>
  <c i="3" r="BK183"/>
  <c r="BK176"/>
  <c r="J173"/>
  <c r="J153"/>
  <c r="J175"/>
  <c r="BK134"/>
  <c r="J156"/>
  <c r="BK133"/>
  <c r="BK135"/>
  <c r="BK169"/>
  <c i="4" r="BK142"/>
  <c r="J140"/>
  <c r="J133"/>
  <c i="5" r="BK206"/>
  <c r="BK185"/>
  <c r="BK162"/>
  <c r="BK135"/>
  <c r="J196"/>
  <c r="J185"/>
  <c r="BK210"/>
  <c r="J177"/>
  <c r="J150"/>
  <c r="BK140"/>
  <c r="BK153"/>
  <c r="BK146"/>
  <c r="BK157"/>
  <c r="J138"/>
  <c i="6" r="J149"/>
  <c r="J152"/>
  <c r="J138"/>
  <c r="J146"/>
  <c r="J139"/>
  <c r="J137"/>
  <c r="J130"/>
  <c r="BK129"/>
  <c i="7" r="J178"/>
  <c r="BK186"/>
  <c r="BK150"/>
  <c r="J183"/>
  <c r="J144"/>
  <c r="BK138"/>
  <c r="J129"/>
  <c r="J185"/>
  <c r="BK172"/>
  <c r="J149"/>
  <c r="BK140"/>
  <c r="BK130"/>
  <c r="J136"/>
  <c r="J163"/>
  <c r="J142"/>
  <c r="BK166"/>
  <c r="BK174"/>
  <c r="J154"/>
  <c r="BK149"/>
  <c r="BK141"/>
  <c r="J167"/>
  <c r="BK152"/>
  <c r="BK136"/>
  <c r="BK132"/>
  <c r="BK170"/>
  <c r="J161"/>
  <c i="8" r="BK175"/>
  <c r="BK145"/>
  <c r="BK176"/>
  <c r="J172"/>
  <c r="BK170"/>
  <c r="J163"/>
  <c r="BK155"/>
  <c i="9" r="J152"/>
  <c r="J138"/>
  <c r="J150"/>
  <c r="J143"/>
  <c r="BK140"/>
  <c r="J146"/>
  <c i="11" r="BK269"/>
  <c r="J261"/>
  <c r="J256"/>
  <c r="BK210"/>
  <c r="BK192"/>
  <c r="J168"/>
  <c r="BK243"/>
  <c r="BK291"/>
  <c r="J289"/>
  <c r="BK283"/>
  <c r="J279"/>
  <c r="J274"/>
  <c r="BK272"/>
  <c r="J269"/>
  <c r="J263"/>
  <c r="BK259"/>
  <c r="BK253"/>
  <c r="BK241"/>
  <c r="BK233"/>
  <c r="BK216"/>
  <c r="BK197"/>
  <c r="J166"/>
  <c r="J249"/>
  <c r="J224"/>
  <c r="J252"/>
  <c r="BK231"/>
  <c r="J181"/>
  <c r="J155"/>
  <c r="J205"/>
  <c r="J235"/>
  <c r="J163"/>
  <c r="BK234"/>
  <c r="J177"/>
  <c r="J242"/>
  <c r="J232"/>
  <c r="J226"/>
  <c r="BK198"/>
  <c r="BK158"/>
  <c r="BK142"/>
  <c r="J228"/>
  <c r="BK143"/>
  <c r="J212"/>
  <c r="BK186"/>
  <c r="BK157"/>
  <c r="BK138"/>
  <c r="BK218"/>
  <c r="BK201"/>
  <c r="J180"/>
  <c r="J174"/>
  <c r="BK150"/>
  <c r="BK221"/>
  <c r="BK195"/>
  <c r="J131"/>
  <c r="BK185"/>
  <c r="J158"/>
  <c r="J146"/>
  <c r="J164"/>
  <c r="BK141"/>
  <c i="12" r="BK265"/>
  <c r="J260"/>
  <c r="J194"/>
  <c r="BK164"/>
  <c r="BK260"/>
  <c r="BK190"/>
  <c r="BK272"/>
  <c r="BK263"/>
  <c r="BK256"/>
  <c r="J253"/>
  <c r="BK247"/>
  <c r="J243"/>
  <c r="BK234"/>
  <c r="J222"/>
  <c r="J205"/>
  <c r="BK207"/>
  <c r="BK124"/>
  <c r="J240"/>
  <c r="J220"/>
  <c r="BK219"/>
  <c r="J215"/>
  <c r="BK252"/>
  <c i="13" r="J258"/>
  <c r="BK216"/>
  <c r="BK246"/>
  <c r="BK178"/>
  <c i="14" r="BK375"/>
  <c r="BK369"/>
  <c r="BK364"/>
  <c r="BK350"/>
  <c r="BK336"/>
  <c r="BK326"/>
  <c r="BK313"/>
  <c r="BK340"/>
  <c r="J363"/>
  <c r="BK351"/>
  <c r="BK342"/>
  <c r="BK331"/>
  <c r="BK277"/>
  <c r="BK361"/>
  <c r="J325"/>
  <c r="BK291"/>
  <c r="J365"/>
  <c r="BK332"/>
  <c r="BK305"/>
  <c r="J369"/>
  <c r="BK362"/>
  <c r="J351"/>
  <c r="BK346"/>
  <c r="J324"/>
  <c r="J305"/>
  <c r="BK239"/>
  <c r="J350"/>
  <c r="J332"/>
  <c r="BK267"/>
  <c r="J273"/>
  <c r="J267"/>
  <c r="BK251"/>
  <c r="J213"/>
  <c r="BK134"/>
  <c r="BK124"/>
  <c r="BK335"/>
  <c r="J326"/>
  <c r="BK323"/>
  <c r="J318"/>
  <c r="J330"/>
  <c r="J313"/>
  <c r="BK324"/>
  <c r="BK316"/>
  <c r="BK314"/>
  <c r="J242"/>
  <c r="J314"/>
  <c r="J291"/>
  <c i="15" r="BK244"/>
  <c r="J295"/>
  <c r="BK281"/>
  <c r="J257"/>
  <c r="J219"/>
  <c r="BK206"/>
  <c r="BK252"/>
  <c r="BK291"/>
  <c r="BK198"/>
  <c r="BK268"/>
  <c r="BK260"/>
  <c r="BK214"/>
  <c r="BK172"/>
  <c r="J144"/>
  <c r="J252"/>
  <c r="J153"/>
  <c r="J231"/>
  <c r="J138"/>
  <c r="BK203"/>
  <c r="J237"/>
  <c r="BK142"/>
  <c i="17" r="J211"/>
  <c r="BK223"/>
  <c r="J205"/>
  <c r="BK164"/>
  <c r="J130"/>
  <c r="J167"/>
  <c r="BK137"/>
  <c i="18" r="BK299"/>
  <c r="J240"/>
  <c r="BK323"/>
  <c r="J318"/>
  <c r="BK305"/>
  <c r="J299"/>
  <c r="J296"/>
  <c r="BK296"/>
  <c r="J286"/>
  <c r="BK258"/>
  <c r="BK281"/>
  <c i="2" r="BK317"/>
  <c r="J251"/>
  <c r="BK147"/>
  <c r="J169"/>
  <c r="J371"/>
  <c r="J341"/>
  <c r="J311"/>
  <c r="BK293"/>
  <c r="BK367"/>
  <c r="BK349"/>
  <c r="J317"/>
  <c r="BK298"/>
  <c r="J249"/>
  <c r="J224"/>
  <c r="J206"/>
  <c r="J255"/>
  <c r="J183"/>
  <c r="BK380"/>
  <c r="BK161"/>
  <c r="BK249"/>
  <c r="BK255"/>
  <c r="BK196"/>
  <c r="BK165"/>
  <c r="J161"/>
  <c r="J165"/>
  <c r="J152"/>
  <c r="J159"/>
  <c i="3" r="J174"/>
  <c r="J158"/>
  <c r="J150"/>
  <c r="BK154"/>
  <c r="J142"/>
  <c r="BK150"/>
  <c r="J143"/>
  <c i="4" r="BK167"/>
  <c r="BK164"/>
  <c r="J160"/>
  <c r="J157"/>
  <c r="J153"/>
  <c r="BK149"/>
  <c r="J167"/>
  <c r="J166"/>
  <c r="J146"/>
  <c r="BK139"/>
  <c r="J161"/>
  <c r="BK158"/>
  <c r="BK153"/>
  <c r="J152"/>
  <c r="BK147"/>
  <c r="BK143"/>
  <c r="BK146"/>
  <c r="J138"/>
  <c r="J139"/>
  <c i="5" r="J210"/>
  <c r="J194"/>
  <c r="J174"/>
  <c r="BK200"/>
  <c r="BK161"/>
  <c r="J204"/>
  <c r="BK191"/>
  <c r="BK183"/>
  <c r="BK208"/>
  <c r="BK197"/>
  <c r="J191"/>
  <c r="J189"/>
  <c r="J186"/>
  <c r="J182"/>
  <c r="BK179"/>
  <c r="BK176"/>
  <c r="BK168"/>
  <c r="BK160"/>
  <c r="J155"/>
  <c r="J151"/>
  <c r="BK145"/>
  <c r="J149"/>
  <c r="BK195"/>
  <c r="J180"/>
  <c r="J144"/>
  <c r="J169"/>
  <c r="BK151"/>
  <c r="J147"/>
  <c r="BK144"/>
  <c r="J142"/>
  <c r="J134"/>
  <c i="6" r="BK179"/>
  <c r="BK175"/>
  <c r="BK172"/>
  <c r="J166"/>
  <c r="BK163"/>
  <c r="J178"/>
  <c r="BK166"/>
  <c r="J161"/>
  <c r="J157"/>
  <c r="BK153"/>
  <c r="BK148"/>
  <c r="BK142"/>
  <c r="J147"/>
  <c r="BK159"/>
  <c r="J156"/>
  <c r="J141"/>
  <c r="J151"/>
  <c r="BK154"/>
  <c r="J140"/>
  <c r="BK134"/>
  <c r="J132"/>
  <c r="J129"/>
  <c r="BK131"/>
  <c i="7" r="BK183"/>
  <c r="J174"/>
  <c r="BK161"/>
  <c r="J140"/>
  <c r="BK173"/>
  <c r="BK163"/>
  <c r="J182"/>
  <c r="J153"/>
  <c r="J145"/>
  <c r="BK168"/>
  <c r="J173"/>
  <c r="BK143"/>
  <c r="J133"/>
  <c r="J168"/>
  <c r="J162"/>
  <c i="8" r="J176"/>
  <c r="BK172"/>
  <c r="BK163"/>
  <c r="BK135"/>
  <c r="BK174"/>
  <c r="BK168"/>
  <c r="BK158"/>
  <c r="BK149"/>
  <c r="J142"/>
  <c r="J160"/>
  <c r="J170"/>
  <c r="BK160"/>
  <c i="9" r="J139"/>
  <c r="J149"/>
  <c r="J145"/>
  <c r="J133"/>
  <c i="10" r="BK142"/>
  <c r="J145"/>
  <c r="J143"/>
  <c r="BK139"/>
  <c r="BK129"/>
  <c r="BK135"/>
  <c r="BK133"/>
  <c r="BK134"/>
  <c i="11" r="J288"/>
  <c r="BK278"/>
  <c r="J271"/>
  <c r="J266"/>
  <c r="BK260"/>
  <c r="J234"/>
  <c r="J227"/>
  <c r="BK215"/>
  <c r="BK191"/>
  <c r="BK148"/>
  <c r="J138"/>
  <c r="J250"/>
  <c r="BK238"/>
  <c r="BK249"/>
  <c r="J244"/>
  <c r="J221"/>
  <c r="BK156"/>
  <c r="BK242"/>
  <c r="J214"/>
  <c r="J171"/>
  <c r="J193"/>
  <c r="J144"/>
  <c r="BK225"/>
  <c r="J165"/>
  <c r="J140"/>
  <c r="BK235"/>
  <c r="J231"/>
  <c r="BK223"/>
  <c r="J200"/>
  <c r="J184"/>
  <c r="BK146"/>
  <c r="BK227"/>
  <c r="BK170"/>
  <c r="BK222"/>
  <c r="J201"/>
  <c r="BK180"/>
  <c r="BK167"/>
  <c r="J139"/>
  <c r="J222"/>
  <c r="BK203"/>
  <c r="BK182"/>
  <c r="J172"/>
  <c r="J149"/>
  <c r="BK131"/>
  <c r="BK196"/>
  <c r="J160"/>
  <c r="J195"/>
  <c r="BK155"/>
  <c r="BK159"/>
  <c r="J167"/>
  <c r="BK133"/>
  <c i="12" r="J268"/>
  <c r="J258"/>
  <c r="BK186"/>
  <c r="BK168"/>
  <c r="BK266"/>
  <c r="BK209"/>
  <c r="J235"/>
  <c r="BK144"/>
  <c r="BK171"/>
  <c r="BK269"/>
  <c r="BK267"/>
  <c r="J259"/>
  <c r="BK255"/>
  <c r="J252"/>
  <c r="J246"/>
  <c r="J241"/>
  <c r="BK231"/>
  <c r="J225"/>
  <c r="J210"/>
  <c r="J190"/>
  <c r="J168"/>
  <c r="BK223"/>
  <c r="BK246"/>
  <c r="BK226"/>
  <c r="J164"/>
  <c r="J154"/>
  <c r="BK213"/>
  <c r="J238"/>
  <c r="BK249"/>
  <c r="BK239"/>
  <c r="BK224"/>
  <c r="J217"/>
  <c r="BK210"/>
  <c r="BK183"/>
  <c r="J247"/>
  <c r="J180"/>
  <c r="J233"/>
  <c r="BK174"/>
  <c r="J134"/>
  <c r="BK222"/>
  <c i="13" r="BK257"/>
  <c r="J247"/>
  <c r="BK267"/>
  <c r="J263"/>
  <c r="BK260"/>
  <c r="BK256"/>
  <c r="J249"/>
  <c r="J246"/>
  <c r="BK240"/>
  <c r="BK237"/>
  <c r="BK208"/>
  <c r="BK199"/>
  <c r="BK187"/>
  <c r="BK166"/>
  <c r="BK262"/>
  <c r="J248"/>
  <c r="J239"/>
  <c r="J208"/>
  <c r="BK184"/>
  <c r="BK127"/>
  <c r="J257"/>
  <c r="BK252"/>
  <c r="J238"/>
  <c r="BK220"/>
  <c r="J154"/>
  <c r="BK193"/>
  <c r="J124"/>
  <c i="14" r="BK372"/>
  <c r="J360"/>
  <c r="J348"/>
  <c r="J329"/>
  <c r="BK319"/>
  <c r="J307"/>
  <c r="BK327"/>
  <c r="J364"/>
  <c r="BK359"/>
  <c r="J353"/>
  <c r="J346"/>
  <c r="BK339"/>
  <c r="BK333"/>
  <c r="BK325"/>
  <c r="J316"/>
  <c r="J134"/>
  <c r="J340"/>
  <c r="BK297"/>
  <c r="BK144"/>
  <c r="BK337"/>
  <c r="J310"/>
  <c r="J371"/>
  <c r="BK366"/>
  <c r="J357"/>
  <c r="BK353"/>
  <c r="J347"/>
  <c r="J343"/>
  <c r="BK330"/>
  <c r="BK287"/>
  <c r="J248"/>
  <c r="BK355"/>
  <c r="J251"/>
  <c r="J338"/>
  <c r="J254"/>
  <c r="J339"/>
  <c r="BK248"/>
  <c r="J239"/>
  <c r="J304"/>
  <c i="15" r="BK181"/>
  <c r="J291"/>
  <c r="BK267"/>
  <c r="BK225"/>
  <c r="J216"/>
  <c r="BK231"/>
  <c r="J271"/>
  <c r="BK155"/>
  <c r="J273"/>
  <c r="BK264"/>
  <c r="J198"/>
  <c r="BK148"/>
  <c r="BK271"/>
  <c r="BK259"/>
  <c r="J206"/>
  <c r="BK167"/>
  <c r="BK160"/>
  <c r="BK135"/>
  <c r="BK144"/>
  <c r="J214"/>
  <c r="J160"/>
  <c r="J188"/>
  <c i="16" r="BK152"/>
  <c r="BK146"/>
  <c r="BK131"/>
  <c r="J144"/>
  <c r="BK135"/>
  <c r="BK150"/>
  <c r="BK124"/>
  <c i="17" r="J244"/>
  <c r="BK151"/>
  <c r="J203"/>
  <c r="BK203"/>
  <c r="J201"/>
  <c r="BK244"/>
  <c r="J154"/>
  <c r="J217"/>
  <c r="BK202"/>
  <c r="BK186"/>
  <c r="J233"/>
  <c r="BK141"/>
  <c r="J189"/>
  <c r="J202"/>
  <c r="J186"/>
  <c i="18" r="J281"/>
  <c r="BK268"/>
  <c r="J245"/>
  <c r="J324"/>
  <c r="J290"/>
  <c r="J272"/>
  <c r="J226"/>
  <c r="BK156"/>
  <c r="BK304"/>
  <c r="BK286"/>
  <c r="J221"/>
  <c r="J323"/>
  <c r="J319"/>
  <c r="J311"/>
  <c r="J304"/>
  <c r="BK298"/>
  <c r="J287"/>
  <c r="BK283"/>
  <c r="BK245"/>
  <c r="BK202"/>
  <c r="BK149"/>
  <c r="J172"/>
  <c r="J156"/>
  <c r="BK240"/>
  <c r="J135"/>
  <c i="19" r="J166"/>
  <c r="BK152"/>
  <c r="BK128"/>
  <c r="J184"/>
  <c r="BK166"/>
  <c r="BK135"/>
  <c r="BK144"/>
  <c r="J128"/>
  <c i="2" l="1" r="P187"/>
  <c r="T254"/>
  <c r="R308"/>
  <c r="BK333"/>
  <c r="J333"/>
  <c r="J111"/>
  <c r="R352"/>
  <c r="R351"/>
  <c i="3" r="T132"/>
  <c r="P165"/>
  <c i="4" r="BK132"/>
  <c r="BK131"/>
  <c r="J131"/>
  <c r="J101"/>
  <c r="T132"/>
  <c r="T131"/>
  <c r="T136"/>
  <c r="BK165"/>
  <c r="J165"/>
  <c r="J106"/>
  <c i="5" r="P133"/>
  <c r="P132"/>
  <c r="R192"/>
  <c i="7" r="BK128"/>
  <c r="J128"/>
  <c r="J102"/>
  <c i="8" r="P128"/>
  <c r="P127"/>
  <c r="P126"/>
  <c i="1" r="AU103"/>
  <c i="9" r="BK128"/>
  <c r="J128"/>
  <c r="J102"/>
  <c i="10" r="R128"/>
  <c r="R127"/>
  <c r="R126"/>
  <c i="14" r="BK123"/>
  <c r="J123"/>
  <c r="J98"/>
  <c i="15" r="BK215"/>
  <c r="J215"/>
  <c r="J101"/>
  <c r="R290"/>
  <c i="17" r="BK193"/>
  <c r="J193"/>
  <c r="J100"/>
  <c i="2" r="R139"/>
  <c r="BK187"/>
  <c r="J187"/>
  <c r="J103"/>
  <c r="R254"/>
  <c r="P302"/>
  <c r="P327"/>
  <c r="R333"/>
  <c r="T342"/>
  <c r="P376"/>
  <c i="4" r="R132"/>
  <c r="R131"/>
  <c r="BK145"/>
  <c r="J145"/>
  <c r="J105"/>
  <c r="P165"/>
  <c i="5" r="R137"/>
  <c r="R136"/>
  <c i="7" r="T128"/>
  <c r="T127"/>
  <c r="T126"/>
  <c i="8" r="R128"/>
  <c r="R127"/>
  <c r="R126"/>
  <c i="10" r="P128"/>
  <c r="P127"/>
  <c r="P126"/>
  <c i="1" r="AU105"/>
  <c i="12" r="BK123"/>
  <c i="13" r="T219"/>
  <c i="14" r="T123"/>
  <c r="R373"/>
  <c i="16" r="T145"/>
  <c i="17" r="R207"/>
  <c r="BK207"/>
  <c r="J207"/>
  <c r="J101"/>
  <c i="2" r="BK254"/>
  <c r="J254"/>
  <c r="J105"/>
  <c r="R302"/>
  <c r="R301"/>
  <c r="T327"/>
  <c r="BK342"/>
  <c r="J342"/>
  <c r="J112"/>
  <c r="T376"/>
  <c i="3" r="T165"/>
  <c i="4" r="T165"/>
  <c i="5" r="BK133"/>
  <c r="J133"/>
  <c r="J102"/>
  <c r="R133"/>
  <c r="R132"/>
  <c r="R131"/>
  <c r="BK192"/>
  <c r="J192"/>
  <c r="J105"/>
  <c i="11" r="T135"/>
  <c r="T262"/>
  <c r="BK287"/>
  <c r="J287"/>
  <c r="J105"/>
  <c i="12" r="R123"/>
  <c r="P270"/>
  <c i="13" r="BK219"/>
  <c r="J219"/>
  <c r="J99"/>
  <c r="R265"/>
  <c i="14" r="R123"/>
  <c i="15" r="R169"/>
  <c r="P249"/>
  <c i="16" r="P123"/>
  <c r="P122"/>
  <c i="17" r="P128"/>
  <c i="2" r="T302"/>
  <c r="R327"/>
  <c r="T333"/>
  <c r="R342"/>
  <c r="BK376"/>
  <c r="J376"/>
  <c r="J115"/>
  <c i="3" r="BK165"/>
  <c r="J165"/>
  <c r="J104"/>
  <c i="5" r="T192"/>
  <c i="11" r="R135"/>
  <c r="R287"/>
  <c i="13" r="T123"/>
  <c i="14" r="BK303"/>
  <c r="J303"/>
  <c r="J100"/>
  <c i="15" r="T205"/>
  <c r="P270"/>
  <c i="17" r="T207"/>
  <c i="12" r="BK204"/>
  <c r="J204"/>
  <c r="J100"/>
  <c i="13" r="R235"/>
  <c i="14" r="T276"/>
  <c i="15" r="P169"/>
  <c r="BK249"/>
  <c r="J249"/>
  <c r="J103"/>
  <c r="T290"/>
  <c i="17" r="R128"/>
  <c i="14" r="T303"/>
  <c i="15" r="P215"/>
  <c r="T275"/>
  <c i="17" r="P177"/>
  <c i="16" r="T123"/>
  <c r="T122"/>
  <c r="R138"/>
  <c i="18" r="T134"/>
  <c r="BK217"/>
  <c r="J217"/>
  <c r="J100"/>
  <c r="T217"/>
  <c i="10" r="BK128"/>
  <c r="BK127"/>
  <c r="J127"/>
  <c r="J101"/>
  <c i="11" r="P135"/>
  <c r="R268"/>
  <c i="12" r="T204"/>
  <c i="13" r="R123"/>
  <c r="P265"/>
  <c i="14" r="P123"/>
  <c i="17" r="R177"/>
  <c r="R193"/>
  <c r="T229"/>
  <c r="T228"/>
  <c i="18" r="R180"/>
  <c i="2" r="T139"/>
  <c r="T187"/>
  <c r="P230"/>
  <c r="BK308"/>
  <c r="J308"/>
  <c r="J109"/>
  <c r="BK327"/>
  <c r="J327"/>
  <c r="J110"/>
  <c r="T352"/>
  <c r="T351"/>
  <c i="3" r="R132"/>
  <c r="R159"/>
  <c i="4" r="BK136"/>
  <c r="BK135"/>
  <c r="J135"/>
  <c r="J103"/>
  <c r="T145"/>
  <c i="5" r="BK137"/>
  <c r="J137"/>
  <c r="J104"/>
  <c r="P192"/>
  <c i="6" r="P128"/>
  <c r="P127"/>
  <c r="P126"/>
  <c i="1" r="AU101"/>
  <c i="7" r="R128"/>
  <c r="R127"/>
  <c r="R126"/>
  <c i="8" r="BK128"/>
  <c r="J128"/>
  <c r="J102"/>
  <c i="11" r="BK135"/>
  <c r="J135"/>
  <c r="J102"/>
  <c r="BK262"/>
  <c r="J262"/>
  <c r="J103"/>
  <c r="R262"/>
  <c r="P287"/>
  <c i="12" r="P204"/>
  <c i="13" r="R219"/>
  <c i="15" r="R129"/>
  <c r="R215"/>
  <c r="R249"/>
  <c r="R270"/>
  <c r="P275"/>
  <c i="16" r="R123"/>
  <c r="R122"/>
  <c r="P145"/>
  <c i="18" r="T180"/>
  <c r="BK249"/>
  <c r="J249"/>
  <c r="J103"/>
  <c r="BK263"/>
  <c r="J263"/>
  <c r="J106"/>
  <c r="P302"/>
  <c i="15" r="T129"/>
  <c r="BK205"/>
  <c r="J205"/>
  <c r="J100"/>
  <c r="P290"/>
  <c i="18" r="R134"/>
  <c r="P217"/>
  <c r="P263"/>
  <c r="P262"/>
  <c r="P307"/>
  <c i="12" r="BK270"/>
  <c r="J270"/>
  <c r="J101"/>
  <c i="13" r="BK235"/>
  <c r="J235"/>
  <c r="J100"/>
  <c i="14" r="R303"/>
  <c i="15" r="BK169"/>
  <c r="J169"/>
  <c r="J99"/>
  <c r="R205"/>
  <c r="R275"/>
  <c i="16" r="P138"/>
  <c r="P137"/>
  <c i="17" r="P193"/>
  <c r="BK229"/>
  <c r="BK228"/>
  <c r="J228"/>
  <c r="J105"/>
  <c i="18" r="T225"/>
  <c r="T307"/>
  <c i="11" r="P130"/>
  <c r="P129"/>
  <c r="T268"/>
  <c i="12" r="P123"/>
  <c r="P122"/>
  <c r="P121"/>
  <c i="1" r="AU107"/>
  <c i="12" r="T270"/>
  <c i="13" r="BK123"/>
  <c r="J123"/>
  <c r="J98"/>
  <c r="T265"/>
  <c i="15" r="T169"/>
  <c i="16" r="BK145"/>
  <c r="J145"/>
  <c r="J101"/>
  <c i="17" r="BK177"/>
  <c r="J177"/>
  <c r="J99"/>
  <c i="18" r="BK270"/>
  <c i="13" r="P219"/>
  <c r="BK265"/>
  <c r="J265"/>
  <c r="J101"/>
  <c i="14" r="R276"/>
  <c i="15" r="BK129"/>
  <c r="J129"/>
  <c r="J98"/>
  <c r="P205"/>
  <c r="BK270"/>
  <c r="J270"/>
  <c r="J105"/>
  <c r="BK290"/>
  <c r="J290"/>
  <c r="J107"/>
  <c i="16" r="T138"/>
  <c i="18" r="P270"/>
  <c r="P269"/>
  <c r="BK322"/>
  <c r="J322"/>
  <c r="J112"/>
  <c i="14" r="P276"/>
  <c r="P373"/>
  <c i="16" r="BK138"/>
  <c r="J138"/>
  <c r="J100"/>
  <c i="17" r="BK128"/>
  <c r="J128"/>
  <c r="J98"/>
  <c i="18" r="BK307"/>
  <c r="J307"/>
  <c r="J110"/>
  <c r="BK180"/>
  <c r="J180"/>
  <c r="J99"/>
  <c r="R225"/>
  <c r="T249"/>
  <c r="R263"/>
  <c r="R262"/>
  <c r="T302"/>
  <c i="2" r="P139"/>
  <c r="P179"/>
  <c r="R179"/>
  <c r="BK230"/>
  <c r="J230"/>
  <c r="J104"/>
  <c r="T230"/>
  <c r="T308"/>
  <c r="BK352"/>
  <c r="BK351"/>
  <c r="J351"/>
  <c r="J113"/>
  <c r="R376"/>
  <c i="3" r="BK132"/>
  <c r="P159"/>
  <c i="4" r="P136"/>
  <c r="P135"/>
  <c r="P145"/>
  <c r="R165"/>
  <c i="5" r="T133"/>
  <c r="T132"/>
  <c i="7" r="P128"/>
  <c r="P127"/>
  <c r="P126"/>
  <c i="1" r="AU102"/>
  <c i="9" r="R128"/>
  <c r="R127"/>
  <c r="R126"/>
  <c i="12" r="R204"/>
  <c i="14" r="P303"/>
  <c i="16" r="BK123"/>
  <c r="BK122"/>
  <c r="J122"/>
  <c r="J97"/>
  <c r="R145"/>
  <c r="R137"/>
  <c i="18" r="BK134"/>
  <c r="J134"/>
  <c r="J98"/>
  <c r="P225"/>
  <c r="T270"/>
  <c r="T269"/>
  <c r="T322"/>
  <c i="2" r="BK139"/>
  <c r="J139"/>
  <c r="J100"/>
  <c r="R187"/>
  <c r="P254"/>
  <c r="P308"/>
  <c r="P352"/>
  <c r="P351"/>
  <c i="3" r="BK159"/>
  <c r="J159"/>
  <c r="J103"/>
  <c r="R165"/>
  <c i="4" r="R136"/>
  <c r="R135"/>
  <c r="R145"/>
  <c i="5" r="P137"/>
  <c r="P136"/>
  <c i="6" r="T128"/>
  <c r="T127"/>
  <c r="T126"/>
  <c i="9" r="P128"/>
  <c r="P127"/>
  <c r="P126"/>
  <c i="1" r="AU104"/>
  <c i="10" r="T128"/>
  <c r="T127"/>
  <c r="T126"/>
  <c i="11" r="T130"/>
  <c r="T129"/>
  <c r="P268"/>
  <c i="13" r="T235"/>
  <c i="14" r="BK276"/>
  <c r="J276"/>
  <c r="J99"/>
  <c r="T373"/>
  <c i="15" r="P129"/>
  <c r="P128"/>
  <c r="T215"/>
  <c r="T249"/>
  <c r="T270"/>
  <c r="T269"/>
  <c r="BK275"/>
  <c r="J275"/>
  <c r="J106"/>
  <c i="17" r="P207"/>
  <c r="R229"/>
  <c r="R228"/>
  <c i="18" r="P180"/>
  <c r="BK225"/>
  <c r="J225"/>
  <c r="J101"/>
  <c r="R249"/>
  <c r="R270"/>
  <c r="R269"/>
  <c r="R302"/>
  <c r="R307"/>
  <c r="P322"/>
  <c i="19" r="R123"/>
  <c i="6" r="BK128"/>
  <c r="J128"/>
  <c r="J102"/>
  <c i="11" r="P262"/>
  <c i="13" r="P123"/>
  <c i="14" r="BK373"/>
  <c r="J373"/>
  <c r="J101"/>
  <c i="17" r="T128"/>
  <c r="P229"/>
  <c r="P228"/>
  <c i="18" r="P134"/>
  <c r="P133"/>
  <c r="P132"/>
  <c i="1" r="AU113"/>
  <c i="18" r="R217"/>
  <c r="P249"/>
  <c r="T263"/>
  <c r="T262"/>
  <c r="BK302"/>
  <c r="J302"/>
  <c r="J109"/>
  <c r="R322"/>
  <c i="19" r="P147"/>
  <c r="BK183"/>
  <c r="J183"/>
  <c r="J101"/>
  <c i="17" r="T177"/>
  <c r="T193"/>
  <c i="19" r="P123"/>
  <c r="T147"/>
  <c r="R183"/>
  <c i="2" r="BK179"/>
  <c r="J179"/>
  <c r="J102"/>
  <c r="T179"/>
  <c r="R230"/>
  <c r="BK302"/>
  <c r="J302"/>
  <c r="J108"/>
  <c r="P333"/>
  <c r="P342"/>
  <c i="3" r="P132"/>
  <c r="P131"/>
  <c r="P130"/>
  <c i="1" r="AU98"/>
  <c i="3" r="T159"/>
  <c i="4" r="P132"/>
  <c r="P131"/>
  <c r="P130"/>
  <c i="1" r="AU99"/>
  <c i="5" r="T137"/>
  <c r="T136"/>
  <c r="T131"/>
  <c i="6" r="R128"/>
  <c r="R127"/>
  <c r="R126"/>
  <c i="8" r="T128"/>
  <c r="T127"/>
  <c r="T126"/>
  <c i="9" r="T128"/>
  <c r="T127"/>
  <c r="T126"/>
  <c i="11" r="BK130"/>
  <c r="J130"/>
  <c r="J100"/>
  <c r="R130"/>
  <c r="R129"/>
  <c r="BK268"/>
  <c r="J268"/>
  <c r="J104"/>
  <c r="T287"/>
  <c i="12" r="T123"/>
  <c r="T122"/>
  <c r="T121"/>
  <c r="R270"/>
  <c i="13" r="P235"/>
  <c i="19" r="BK123"/>
  <c r="J123"/>
  <c r="J98"/>
  <c r="T123"/>
  <c r="T122"/>
  <c r="T121"/>
  <c r="BK147"/>
  <c r="J147"/>
  <c r="J99"/>
  <c r="R147"/>
  <c r="BK161"/>
  <c r="J161"/>
  <c r="J100"/>
  <c r="P161"/>
  <c r="R161"/>
  <c r="T161"/>
  <c r="P183"/>
  <c r="T183"/>
  <c i="2" r="BK171"/>
  <c r="J171"/>
  <c r="J101"/>
  <c i="12" r="BK197"/>
  <c r="J197"/>
  <c r="J99"/>
  <c i="3" r="BK182"/>
  <c r="J182"/>
  <c r="J106"/>
  <c i="11" r="BK290"/>
  <c r="J290"/>
  <c r="J106"/>
  <c i="17" r="BK222"/>
  <c r="J222"/>
  <c r="J103"/>
  <c i="3" r="BK180"/>
  <c r="J180"/>
  <c r="J105"/>
  <c i="17" r="BK219"/>
  <c r="J219"/>
  <c r="J102"/>
  <c i="5" r="BK211"/>
  <c r="J211"/>
  <c r="J107"/>
  <c i="15" r="BK243"/>
  <c r="J243"/>
  <c r="J102"/>
  <c i="18" r="BK260"/>
  <c r="J260"/>
  <c r="J104"/>
  <c i="17" r="BK226"/>
  <c r="J226"/>
  <c r="J104"/>
  <c i="2" r="BK299"/>
  <c r="J299"/>
  <c r="J106"/>
  <c i="5" r="BK209"/>
  <c r="J209"/>
  <c r="J106"/>
  <c i="18" r="BK244"/>
  <c r="J244"/>
  <c r="J102"/>
  <c r="BK320"/>
  <c r="J320"/>
  <c r="J111"/>
  <c i="19" r="E85"/>
  <c r="J89"/>
  <c r="F118"/>
  <c i="18" r="J270"/>
  <c r="J108"/>
  <c i="19" r="BF128"/>
  <c r="BF133"/>
  <c r="BF156"/>
  <c r="BF160"/>
  <c r="BF174"/>
  <c r="BF166"/>
  <c i="18" r="BK133"/>
  <c r="J133"/>
  <c r="J97"/>
  <c i="19" r="BF139"/>
  <c r="BF148"/>
  <c r="BF162"/>
  <c r="BF124"/>
  <c r="BF131"/>
  <c r="BF152"/>
  <c r="BF135"/>
  <c r="BF141"/>
  <c r="BF144"/>
  <c r="BF177"/>
  <c r="BF184"/>
  <c r="BF181"/>
  <c r="BF187"/>
  <c i="18" r="BF154"/>
  <c r="BF172"/>
  <c i="17" r="BK127"/>
  <c r="J127"/>
  <c r="J97"/>
  <c i="18" r="E85"/>
  <c r="BF196"/>
  <c r="BF235"/>
  <c i="17" r="J229"/>
  <c r="J106"/>
  <c i="18" r="BF181"/>
  <c r="BF207"/>
  <c r="BF178"/>
  <c r="BF245"/>
  <c r="BF250"/>
  <c r="BF161"/>
  <c r="BF174"/>
  <c r="BF226"/>
  <c r="BF264"/>
  <c r="BF163"/>
  <c r="F129"/>
  <c r="BF221"/>
  <c r="BF223"/>
  <c r="BF240"/>
  <c r="BF273"/>
  <c r="BF149"/>
  <c r="BF218"/>
  <c r="BF152"/>
  <c r="BF202"/>
  <c r="BF212"/>
  <c r="BF271"/>
  <c r="J89"/>
  <c r="BF135"/>
  <c r="BF156"/>
  <c r="BF261"/>
  <c r="BF268"/>
  <c r="BF285"/>
  <c r="BF286"/>
  <c r="BF295"/>
  <c r="BF298"/>
  <c r="BF311"/>
  <c r="BF316"/>
  <c r="BF318"/>
  <c r="BF321"/>
  <c r="BF278"/>
  <c r="BF279"/>
  <c r="BF283"/>
  <c r="BF290"/>
  <c r="BF301"/>
  <c r="BF213"/>
  <c r="BF275"/>
  <c r="BF281"/>
  <c r="BF294"/>
  <c r="BF297"/>
  <c r="BF306"/>
  <c r="BF308"/>
  <c r="BF309"/>
  <c r="BF315"/>
  <c r="BF258"/>
  <c r="BF272"/>
  <c r="BF276"/>
  <c r="BF277"/>
  <c r="BF284"/>
  <c r="BF287"/>
  <c r="BF291"/>
  <c r="BF292"/>
  <c r="BF293"/>
  <c r="BF296"/>
  <c r="BF299"/>
  <c r="BF300"/>
  <c r="BF304"/>
  <c r="BF305"/>
  <c r="BF310"/>
  <c r="BF319"/>
  <c r="BF323"/>
  <c r="BF324"/>
  <c r="BF159"/>
  <c r="BF274"/>
  <c r="BF280"/>
  <c r="BF282"/>
  <c r="BF303"/>
  <c r="BF314"/>
  <c r="BF317"/>
  <c i="17" r="J89"/>
  <c r="E116"/>
  <c r="BF134"/>
  <c r="BF151"/>
  <c r="BF158"/>
  <c i="16" r="J123"/>
  <c r="J98"/>
  <c r="BK137"/>
  <c r="J137"/>
  <c r="J99"/>
  <c i="17" r="BF129"/>
  <c r="BF130"/>
  <c r="BF137"/>
  <c r="BF143"/>
  <c r="BF175"/>
  <c r="BF186"/>
  <c r="BF194"/>
  <c r="BF141"/>
  <c r="F92"/>
  <c r="BF164"/>
  <c r="BF208"/>
  <c r="BF199"/>
  <c r="BF202"/>
  <c r="BF154"/>
  <c r="BF201"/>
  <c r="BF205"/>
  <c r="BF217"/>
  <c r="BF223"/>
  <c r="BF167"/>
  <c r="BF227"/>
  <c r="BF230"/>
  <c r="BF170"/>
  <c r="BF178"/>
  <c r="BF244"/>
  <c r="BF233"/>
  <c r="BF239"/>
  <c r="BF189"/>
  <c r="BF192"/>
  <c r="BF211"/>
  <c r="BF214"/>
  <c r="BF147"/>
  <c r="BF160"/>
  <c r="BF183"/>
  <c r="BF246"/>
  <c r="BF203"/>
  <c r="BF220"/>
  <c r="BF236"/>
  <c i="16" r="F118"/>
  <c r="BF129"/>
  <c r="BF139"/>
  <c r="E111"/>
  <c r="J89"/>
  <c r="BF131"/>
  <c r="BF135"/>
  <c r="BF144"/>
  <c r="BF126"/>
  <c i="15" r="BK128"/>
  <c i="16" r="BF124"/>
  <c r="BF133"/>
  <c r="BF146"/>
  <c r="BF150"/>
  <c r="BF152"/>
  <c i="15" r="BF219"/>
  <c r="BF138"/>
  <c r="BF225"/>
  <c r="BF148"/>
  <c r="BF150"/>
  <c r="F92"/>
  <c r="BF142"/>
  <c r="BF160"/>
  <c i="14" r="BK122"/>
  <c r="J122"/>
  <c r="J97"/>
  <c i="15" r="BF203"/>
  <c r="BF213"/>
  <c r="BF153"/>
  <c r="BF167"/>
  <c r="BF172"/>
  <c r="BF189"/>
  <c r="BF250"/>
  <c r="BF263"/>
  <c r="BF155"/>
  <c r="BF244"/>
  <c r="BF267"/>
  <c r="E85"/>
  <c r="BF144"/>
  <c r="BF170"/>
  <c r="BF181"/>
  <c r="BF216"/>
  <c r="BF240"/>
  <c r="BF268"/>
  <c r="BF198"/>
  <c r="BF206"/>
  <c r="BF157"/>
  <c r="BF211"/>
  <c r="BF237"/>
  <c r="BF259"/>
  <c r="BF233"/>
  <c r="BF273"/>
  <c r="BF135"/>
  <c r="BF194"/>
  <c r="BF202"/>
  <c r="BF214"/>
  <c r="BF276"/>
  <c r="BF231"/>
  <c r="J121"/>
  <c r="BF130"/>
  <c r="BF221"/>
  <c r="BF252"/>
  <c r="BF264"/>
  <c r="BF285"/>
  <c r="BF291"/>
  <c r="BF295"/>
  <c r="BF163"/>
  <c r="BF188"/>
  <c r="BF257"/>
  <c r="BF271"/>
  <c r="BF260"/>
  <c r="BF281"/>
  <c i="14" r="E85"/>
  <c r="BF134"/>
  <c r="BF251"/>
  <c r="BF273"/>
  <c r="BF326"/>
  <c r="BF329"/>
  <c r="BF297"/>
  <c r="BF321"/>
  <c r="BF324"/>
  <c r="F92"/>
  <c r="BF317"/>
  <c r="BF213"/>
  <c r="BF257"/>
  <c r="BF260"/>
  <c r="BF287"/>
  <c r="BF325"/>
  <c r="BF144"/>
  <c r="BF277"/>
  <c r="BF327"/>
  <c r="BF332"/>
  <c r="BF344"/>
  <c r="BF343"/>
  <c r="BF328"/>
  <c r="BF330"/>
  <c r="BF334"/>
  <c r="BF339"/>
  <c r="BF242"/>
  <c r="BF248"/>
  <c r="BF254"/>
  <c r="BF305"/>
  <c r="BF314"/>
  <c r="BF124"/>
  <c r="BF267"/>
  <c r="BF318"/>
  <c r="BF350"/>
  <c r="BF357"/>
  <c r="BF342"/>
  <c r="BF345"/>
  <c r="BF351"/>
  <c r="BF352"/>
  <c r="BF363"/>
  <c r="BF366"/>
  <c r="BF291"/>
  <c r="BF306"/>
  <c r="BF313"/>
  <c r="BF322"/>
  <c r="BF338"/>
  <c r="BF356"/>
  <c i="13" r="BK122"/>
  <c r="J122"/>
  <c r="J97"/>
  <c i="14" r="J89"/>
  <c r="BF167"/>
  <c r="BF190"/>
  <c r="BF236"/>
  <c r="BF239"/>
  <c r="BF245"/>
  <c r="BF304"/>
  <c r="BF360"/>
  <c r="BF368"/>
  <c r="BF310"/>
  <c r="BF323"/>
  <c r="BF335"/>
  <c r="BF340"/>
  <c r="BF341"/>
  <c r="BF349"/>
  <c r="BF354"/>
  <c r="BF362"/>
  <c r="BF365"/>
  <c r="BF331"/>
  <c r="BF333"/>
  <c r="BF336"/>
  <c r="BF307"/>
  <c r="BF315"/>
  <c r="BF316"/>
  <c r="BF319"/>
  <c r="BF320"/>
  <c r="BF337"/>
  <c r="BF346"/>
  <c r="BF347"/>
  <c r="BF348"/>
  <c r="BF353"/>
  <c r="BF355"/>
  <c r="BF358"/>
  <c r="BF359"/>
  <c r="BF361"/>
  <c r="BF364"/>
  <c r="BF367"/>
  <c r="BF369"/>
  <c r="BF370"/>
  <c r="BF371"/>
  <c r="BF372"/>
  <c r="BF374"/>
  <c r="BF375"/>
  <c i="12" r="J123"/>
  <c r="J98"/>
  <c i="13" r="E111"/>
  <c r="BF141"/>
  <c r="BF166"/>
  <c r="BF184"/>
  <c r="BF127"/>
  <c r="BF193"/>
  <c r="BF202"/>
  <c r="BF229"/>
  <c r="BF242"/>
  <c r="J89"/>
  <c r="F118"/>
  <c r="BF243"/>
  <c r="BF241"/>
  <c r="BF255"/>
  <c r="BF256"/>
  <c r="BF259"/>
  <c r="BF124"/>
  <c r="BF232"/>
  <c r="BF250"/>
  <c r="BF260"/>
  <c r="BF264"/>
  <c r="BF128"/>
  <c r="BF154"/>
  <c r="BF178"/>
  <c r="BF181"/>
  <c r="BF187"/>
  <c r="BF190"/>
  <c r="BF196"/>
  <c r="BF208"/>
  <c r="BF216"/>
  <c r="BF220"/>
  <c r="BF236"/>
  <c r="BF237"/>
  <c r="BF238"/>
  <c r="BF239"/>
  <c r="BF240"/>
  <c r="BF244"/>
  <c r="BF245"/>
  <c r="BF246"/>
  <c r="BF249"/>
  <c r="BF252"/>
  <c r="BF254"/>
  <c r="BF261"/>
  <c r="BF266"/>
  <c r="BF267"/>
  <c r="BF199"/>
  <c r="BF247"/>
  <c r="BF248"/>
  <c r="BF251"/>
  <c r="BF253"/>
  <c r="BF257"/>
  <c r="BF258"/>
  <c r="BF262"/>
  <c r="BF263"/>
  <c i="12" r="J89"/>
  <c r="BF224"/>
  <c r="BF227"/>
  <c r="BF164"/>
  <c r="BF233"/>
  <c r="BF183"/>
  <c r="BF194"/>
  <c r="BF214"/>
  <c r="BF216"/>
  <c r="BF234"/>
  <c r="BF124"/>
  <c r="BF165"/>
  <c r="BF247"/>
  <c r="BF220"/>
  <c r="BF222"/>
  <c r="BF223"/>
  <c r="BF229"/>
  <c r="BF154"/>
  <c r="BF180"/>
  <c r="BF211"/>
  <c r="BF221"/>
  <c r="BF225"/>
  <c r="BF249"/>
  <c r="BF250"/>
  <c r="BF251"/>
  <c r="BF238"/>
  <c r="BF239"/>
  <c r="BF241"/>
  <c r="BF240"/>
  <c r="BF243"/>
  <c r="F118"/>
  <c r="BF209"/>
  <c r="BF210"/>
  <c r="BF242"/>
  <c r="E85"/>
  <c r="BF144"/>
  <c r="BF168"/>
  <c r="BF218"/>
  <c r="BF253"/>
  <c r="BF171"/>
  <c r="BF190"/>
  <c r="BF198"/>
  <c r="BF208"/>
  <c r="BF228"/>
  <c r="BF230"/>
  <c r="BF134"/>
  <c r="BF186"/>
  <c r="BF205"/>
  <c r="BF217"/>
  <c r="BF235"/>
  <c r="BF252"/>
  <c r="BF255"/>
  <c r="BF262"/>
  <c r="BF174"/>
  <c r="BF177"/>
  <c r="BF206"/>
  <c r="BF207"/>
  <c r="BF232"/>
  <c r="BF237"/>
  <c r="BF244"/>
  <c r="BF245"/>
  <c r="BF246"/>
  <c r="BF256"/>
  <c r="BF257"/>
  <c r="BF258"/>
  <c r="BF259"/>
  <c r="BF271"/>
  <c r="BF272"/>
  <c r="BF219"/>
  <c r="BF212"/>
  <c r="BF226"/>
  <c r="BF231"/>
  <c r="BF236"/>
  <c r="BF248"/>
  <c r="BF254"/>
  <c r="BF264"/>
  <c r="BF260"/>
  <c r="BF265"/>
  <c r="BF268"/>
  <c i="11" r="BK129"/>
  <c r="BK134"/>
  <c r="J134"/>
  <c r="J101"/>
  <c i="12" r="BF213"/>
  <c r="BF215"/>
  <c r="BF261"/>
  <c r="BF263"/>
  <c r="BF266"/>
  <c r="BF267"/>
  <c r="BF269"/>
  <c i="11" r="BF155"/>
  <c r="BF170"/>
  <c r="BF179"/>
  <c r="BF194"/>
  <c r="BF201"/>
  <c r="BF159"/>
  <c r="BF206"/>
  <c r="BF213"/>
  <c r="BF148"/>
  <c r="BF166"/>
  <c r="BF168"/>
  <c r="J122"/>
  <c r="BF133"/>
  <c r="BF136"/>
  <c r="BF147"/>
  <c r="BF150"/>
  <c r="BF154"/>
  <c r="BF169"/>
  <c r="BF171"/>
  <c r="BF173"/>
  <c r="BF212"/>
  <c r="BF214"/>
  <c r="BF219"/>
  <c r="BF225"/>
  <c r="BF141"/>
  <c r="BF190"/>
  <c r="BF199"/>
  <c r="BF203"/>
  <c r="BF205"/>
  <c r="BF216"/>
  <c r="BF197"/>
  <c r="BF140"/>
  <c r="BF211"/>
  <c r="BF217"/>
  <c r="BF222"/>
  <c r="BF230"/>
  <c r="BF228"/>
  <c i="10" r="BK126"/>
  <c r="J126"/>
  <c r="J100"/>
  <c r="J128"/>
  <c r="J102"/>
  <c i="11" r="BF131"/>
  <c r="BF132"/>
  <c r="BF143"/>
  <c r="BF145"/>
  <c r="BF172"/>
  <c r="BF174"/>
  <c r="BF176"/>
  <c r="BF185"/>
  <c r="BF202"/>
  <c r="BF204"/>
  <c r="BF218"/>
  <c r="BF223"/>
  <c r="BF235"/>
  <c r="BF237"/>
  <c r="BF238"/>
  <c r="BF239"/>
  <c r="BF240"/>
  <c r="BF241"/>
  <c r="BF138"/>
  <c r="BF160"/>
  <c r="BF162"/>
  <c r="BF178"/>
  <c r="BF180"/>
  <c r="BF182"/>
  <c r="BF187"/>
  <c r="BF146"/>
  <c r="BF177"/>
  <c r="BF181"/>
  <c r="BF195"/>
  <c r="BF198"/>
  <c r="BF243"/>
  <c r="BF137"/>
  <c r="BF151"/>
  <c r="BF153"/>
  <c r="BF196"/>
  <c r="E116"/>
  <c r="F125"/>
  <c r="BF152"/>
  <c r="BF158"/>
  <c r="BF161"/>
  <c r="BF163"/>
  <c r="BF164"/>
  <c r="BF191"/>
  <c r="BF192"/>
  <c r="BF226"/>
  <c r="BF227"/>
  <c r="BF233"/>
  <c r="BF234"/>
  <c r="BF247"/>
  <c r="BF157"/>
  <c r="BF186"/>
  <c r="BF282"/>
  <c r="BF215"/>
  <c r="BF246"/>
  <c r="BF250"/>
  <c r="BF256"/>
  <c r="BF257"/>
  <c r="BF139"/>
  <c r="BF142"/>
  <c r="BF144"/>
  <c r="BF175"/>
  <c r="BF189"/>
  <c r="BF200"/>
  <c r="BF209"/>
  <c r="BF210"/>
  <c r="BF220"/>
  <c r="BF221"/>
  <c r="BF229"/>
  <c r="BF242"/>
  <c r="BF248"/>
  <c r="BF249"/>
  <c r="BF255"/>
  <c r="BF263"/>
  <c r="BF265"/>
  <c r="BF266"/>
  <c r="BF267"/>
  <c r="BF273"/>
  <c r="BF274"/>
  <c r="BF277"/>
  <c r="BF281"/>
  <c r="BF285"/>
  <c r="BF286"/>
  <c r="BF288"/>
  <c r="BF289"/>
  <c r="BF291"/>
  <c r="BF149"/>
  <c r="BF156"/>
  <c r="BF165"/>
  <c r="BF167"/>
  <c r="BF184"/>
  <c r="BF193"/>
  <c r="BF231"/>
  <c r="BF236"/>
  <c r="BF244"/>
  <c r="BF245"/>
  <c r="BF251"/>
  <c r="BF252"/>
  <c r="BF258"/>
  <c r="BF270"/>
  <c r="BF278"/>
  <c r="BF280"/>
  <c r="BF284"/>
  <c r="BF224"/>
  <c r="BF232"/>
  <c r="BF253"/>
  <c r="BF254"/>
  <c r="BF259"/>
  <c r="BF260"/>
  <c r="BF261"/>
  <c r="BF264"/>
  <c r="BF269"/>
  <c r="BF271"/>
  <c r="BF272"/>
  <c r="BF279"/>
  <c r="BF283"/>
  <c i="10" r="BF131"/>
  <c r="BF137"/>
  <c i="9" r="BK127"/>
  <c r="J127"/>
  <c r="J101"/>
  <c i="10" r="BF133"/>
  <c r="E85"/>
  <c r="J120"/>
  <c r="BF130"/>
  <c r="F123"/>
  <c r="BF129"/>
  <c r="BF145"/>
  <c r="BF143"/>
  <c r="BF147"/>
  <c r="BF135"/>
  <c r="BF140"/>
  <c r="BF132"/>
  <c r="BF136"/>
  <c r="BF139"/>
  <c r="BF141"/>
  <c r="BF144"/>
  <c r="BF142"/>
  <c r="BF146"/>
  <c r="BF134"/>
  <c r="BF138"/>
  <c i="9" r="E85"/>
  <c r="F123"/>
  <c i="8" r="BK127"/>
  <c r="J127"/>
  <c r="J101"/>
  <c i="9" r="BF129"/>
  <c r="BF137"/>
  <c r="BF139"/>
  <c r="J120"/>
  <c r="BF130"/>
  <c r="BF133"/>
  <c r="BF134"/>
  <c r="BF136"/>
  <c r="BF140"/>
  <c r="BF143"/>
  <c r="BF144"/>
  <c r="BF148"/>
  <c r="BF131"/>
  <c r="BF135"/>
  <c r="BF138"/>
  <c r="BF145"/>
  <c r="BF146"/>
  <c r="BF151"/>
  <c r="BF132"/>
  <c r="BF141"/>
  <c r="BF142"/>
  <c r="BF147"/>
  <c r="BF149"/>
  <c r="BF150"/>
  <c r="BF152"/>
  <c r="BF153"/>
  <c i="7" r="BK127"/>
  <c r="J127"/>
  <c r="J101"/>
  <c i="8" r="J93"/>
  <c r="E112"/>
  <c r="BF132"/>
  <c r="BF138"/>
  <c r="BF139"/>
  <c r="BF137"/>
  <c r="F96"/>
  <c r="BF134"/>
  <c r="BF158"/>
  <c r="BF135"/>
  <c r="BF154"/>
  <c r="BF140"/>
  <c r="BF141"/>
  <c r="BF142"/>
  <c r="BF144"/>
  <c r="BF150"/>
  <c r="BF152"/>
  <c r="BF160"/>
  <c r="BF162"/>
  <c r="BF129"/>
  <c r="BF131"/>
  <c r="BF133"/>
  <c r="BF145"/>
  <c r="BF148"/>
  <c r="BF151"/>
  <c r="BF174"/>
  <c r="BF143"/>
  <c r="BF146"/>
  <c r="BF153"/>
  <c r="BF156"/>
  <c r="BF164"/>
  <c r="BF169"/>
  <c r="BF170"/>
  <c r="BF136"/>
  <c r="BF155"/>
  <c r="BF157"/>
  <c r="BF161"/>
  <c r="BF163"/>
  <c r="BF166"/>
  <c r="BF167"/>
  <c r="BF168"/>
  <c r="BF171"/>
  <c r="BF172"/>
  <c r="BF173"/>
  <c r="BF175"/>
  <c r="BF176"/>
  <c r="BF130"/>
  <c r="BF147"/>
  <c r="BF149"/>
  <c r="BF159"/>
  <c r="BF165"/>
  <c i="7" r="BF151"/>
  <c r="BF152"/>
  <c r="BF158"/>
  <c r="BF169"/>
  <c r="BF162"/>
  <c r="F96"/>
  <c r="BF137"/>
  <c r="BF149"/>
  <c r="BF161"/>
  <c r="BF170"/>
  <c r="BF153"/>
  <c r="BF157"/>
  <c r="BF140"/>
  <c r="BF155"/>
  <c r="BF159"/>
  <c r="BF168"/>
  <c r="BF146"/>
  <c r="BF156"/>
  <c r="BF165"/>
  <c r="J120"/>
  <c r="BF129"/>
  <c r="BF136"/>
  <c r="BF142"/>
  <c r="BF147"/>
  <c r="BF167"/>
  <c r="BF150"/>
  <c r="BF160"/>
  <c r="BF163"/>
  <c r="BF178"/>
  <c r="BF143"/>
  <c r="BF148"/>
  <c r="BF164"/>
  <c r="BF177"/>
  <c r="E85"/>
  <c r="BF130"/>
  <c r="BF135"/>
  <c r="BF139"/>
  <c r="BF141"/>
  <c r="BF131"/>
  <c r="BF132"/>
  <c r="BF154"/>
  <c r="BF171"/>
  <c r="BF172"/>
  <c r="BF174"/>
  <c r="BF175"/>
  <c r="BF184"/>
  <c i="6" r="BK127"/>
  <c r="J127"/>
  <c r="J101"/>
  <c i="7" r="BF133"/>
  <c r="BF138"/>
  <c r="BF144"/>
  <c r="BF176"/>
  <c r="BF166"/>
  <c r="BF180"/>
  <c r="BF186"/>
  <c r="BF188"/>
  <c r="BF145"/>
  <c r="BF181"/>
  <c r="BF183"/>
  <c r="BF134"/>
  <c r="BF173"/>
  <c r="BF179"/>
  <c r="BF182"/>
  <c r="BF185"/>
  <c r="BF187"/>
  <c i="5" r="P131"/>
  <c i="1" r="AU100"/>
  <c i="5" r="BK136"/>
  <c r="J136"/>
  <c r="J103"/>
  <c i="6" r="J120"/>
  <c i="5" r="BK132"/>
  <c r="BK131"/>
  <c r="J131"/>
  <c i="6" r="E85"/>
  <c r="BF131"/>
  <c r="BF138"/>
  <c r="BF132"/>
  <c r="BF133"/>
  <c r="BF135"/>
  <c r="BF141"/>
  <c r="F96"/>
  <c r="BF140"/>
  <c r="BF144"/>
  <c r="BF145"/>
  <c r="BF139"/>
  <c r="BF142"/>
  <c r="BF136"/>
  <c r="BF147"/>
  <c r="BF134"/>
  <c r="BF148"/>
  <c r="BF152"/>
  <c r="BF156"/>
  <c r="BF159"/>
  <c r="BF162"/>
  <c r="BF130"/>
  <c r="BF137"/>
  <c r="BF129"/>
  <c r="BF150"/>
  <c r="BF161"/>
  <c r="BF164"/>
  <c r="BF151"/>
  <c r="BF153"/>
  <c r="BF157"/>
  <c r="BF163"/>
  <c r="BF169"/>
  <c r="BF158"/>
  <c r="BF175"/>
  <c r="BF143"/>
  <c r="BF146"/>
  <c r="BF149"/>
  <c r="BF154"/>
  <c r="BF155"/>
  <c r="BF166"/>
  <c r="BF168"/>
  <c r="BF173"/>
  <c r="BF174"/>
  <c r="BF176"/>
  <c r="BF160"/>
  <c r="BF165"/>
  <c r="BF167"/>
  <c r="BF170"/>
  <c r="BF171"/>
  <c r="BF172"/>
  <c r="BF177"/>
  <c r="BF178"/>
  <c r="BF179"/>
  <c i="4" r="J136"/>
  <c r="J104"/>
  <c i="5" r="E85"/>
  <c i="4" r="BK130"/>
  <c r="J130"/>
  <c r="J132"/>
  <c r="J102"/>
  <c i="5" r="J93"/>
  <c r="F96"/>
  <c r="BF135"/>
  <c r="BF146"/>
  <c r="BF144"/>
  <c r="BF155"/>
  <c r="BF158"/>
  <c r="BF152"/>
  <c r="BF159"/>
  <c r="BF160"/>
  <c r="BF162"/>
  <c r="BF165"/>
  <c r="BF138"/>
  <c r="BF145"/>
  <c r="BF147"/>
  <c r="BF153"/>
  <c r="BF156"/>
  <c r="BF140"/>
  <c r="BF148"/>
  <c r="BF175"/>
  <c r="BF187"/>
  <c r="BF205"/>
  <c r="BF134"/>
  <c r="BF139"/>
  <c r="BF141"/>
  <c r="BF143"/>
  <c r="BF170"/>
  <c r="BF177"/>
  <c r="BF150"/>
  <c r="BF151"/>
  <c r="BF154"/>
  <c r="BF161"/>
  <c r="BF164"/>
  <c r="BF171"/>
  <c r="BF174"/>
  <c r="BF176"/>
  <c r="BF179"/>
  <c r="BF184"/>
  <c r="BF191"/>
  <c r="BF194"/>
  <c r="BF196"/>
  <c r="BF197"/>
  <c r="BF200"/>
  <c r="BF201"/>
  <c r="BF202"/>
  <c r="BF203"/>
  <c r="BF206"/>
  <c r="BF212"/>
  <c r="BF189"/>
  <c r="BF190"/>
  <c r="BF207"/>
  <c r="BF210"/>
  <c r="BF142"/>
  <c r="BF149"/>
  <c r="BF172"/>
  <c r="BF173"/>
  <c r="BF178"/>
  <c r="BF180"/>
  <c r="BF182"/>
  <c r="BF183"/>
  <c r="BF185"/>
  <c r="BF186"/>
  <c r="BF193"/>
  <c r="BF195"/>
  <c r="BF204"/>
  <c r="BF208"/>
  <c r="BF157"/>
  <c r="BF163"/>
  <c r="BF168"/>
  <c r="BF169"/>
  <c r="BF181"/>
  <c r="BF188"/>
  <c i="4" r="E116"/>
  <c i="3" r="J132"/>
  <c r="J102"/>
  <c i="4" r="BF133"/>
  <c r="BF134"/>
  <c r="J93"/>
  <c r="BF137"/>
  <c r="BF139"/>
  <c r="BF143"/>
  <c r="F96"/>
  <c r="BF141"/>
  <c r="BF146"/>
  <c r="BF147"/>
  <c r="BF148"/>
  <c r="BF138"/>
  <c r="BF140"/>
  <c r="BF156"/>
  <c r="BF158"/>
  <c r="BF160"/>
  <c r="BF167"/>
  <c r="BF150"/>
  <c r="BF154"/>
  <c r="BF155"/>
  <c r="BF162"/>
  <c r="BF153"/>
  <c r="BF161"/>
  <c r="BF163"/>
  <c r="BF164"/>
  <c r="BF142"/>
  <c r="BF144"/>
  <c r="BF149"/>
  <c r="BF151"/>
  <c r="BF152"/>
  <c r="BF157"/>
  <c r="BF159"/>
  <c r="BF166"/>
  <c i="3" r="E85"/>
  <c r="F96"/>
  <c r="BF144"/>
  <c r="BF135"/>
  <c r="BF137"/>
  <c r="BF139"/>
  <c r="BF143"/>
  <c r="BF151"/>
  <c i="2" r="BK138"/>
  <c r="J138"/>
  <c r="J99"/>
  <c r="BK301"/>
  <c r="J301"/>
  <c r="J107"/>
  <c r="J352"/>
  <c r="J114"/>
  <c i="3" r="J124"/>
  <c r="BF155"/>
  <c r="BF133"/>
  <c r="BF134"/>
  <c r="BF140"/>
  <c r="BF153"/>
  <c r="BF142"/>
  <c r="BF145"/>
  <c r="BF152"/>
  <c r="BF157"/>
  <c r="BF146"/>
  <c r="BF156"/>
  <c r="BF150"/>
  <c r="BF163"/>
  <c r="BF136"/>
  <c r="BF160"/>
  <c r="BF154"/>
  <c r="BF174"/>
  <c r="BF177"/>
  <c r="BF162"/>
  <c r="BF169"/>
  <c r="BF173"/>
  <c r="BF179"/>
  <c r="BF138"/>
  <c r="BF141"/>
  <c r="BF147"/>
  <c r="BF148"/>
  <c r="BF149"/>
  <c r="BF164"/>
  <c r="BF175"/>
  <c r="BF166"/>
  <c r="BF167"/>
  <c r="BF168"/>
  <c r="BF158"/>
  <c r="BF178"/>
  <c r="BF183"/>
  <c r="BF161"/>
  <c r="BF176"/>
  <c r="BF181"/>
  <c r="BF172"/>
  <c i="2" r="BF293"/>
  <c r="F134"/>
  <c r="BF154"/>
  <c r="BF186"/>
  <c r="BF206"/>
  <c r="BF377"/>
  <c r="BF147"/>
  <c r="BF172"/>
  <c r="J131"/>
  <c r="BF251"/>
  <c r="BF379"/>
  <c r="BF325"/>
  <c r="BF326"/>
  <c r="BF332"/>
  <c r="E125"/>
  <c r="BF150"/>
  <c r="BF185"/>
  <c r="BF180"/>
  <c r="BF198"/>
  <c r="BF169"/>
  <c r="BF183"/>
  <c r="BF214"/>
  <c r="BF231"/>
  <c r="BF268"/>
  <c r="BF276"/>
  <c r="BF227"/>
  <c r="BF217"/>
  <c r="BF249"/>
  <c r="BF287"/>
  <c r="BF307"/>
  <c r="BF313"/>
  <c r="BF328"/>
  <c r="BF334"/>
  <c r="BF341"/>
  <c r="BF343"/>
  <c r="BF353"/>
  <c r="BF375"/>
  <c r="BF298"/>
  <c r="BF309"/>
  <c r="BF311"/>
  <c r="BF317"/>
  <c r="BF330"/>
  <c r="BF349"/>
  <c r="BF361"/>
  <c r="BF367"/>
  <c r="BF371"/>
  <c r="BF233"/>
  <c r="BF265"/>
  <c r="BF297"/>
  <c r="BF380"/>
  <c r="BF303"/>
  <c r="BF140"/>
  <c r="BF159"/>
  <c r="BF196"/>
  <c r="BF210"/>
  <c r="BF258"/>
  <c r="BF289"/>
  <c r="BF290"/>
  <c r="BF294"/>
  <c r="BF315"/>
  <c r="BF321"/>
  <c r="BF339"/>
  <c r="BF157"/>
  <c r="BF152"/>
  <c r="BF161"/>
  <c r="BF255"/>
  <c r="BF284"/>
  <c r="BF188"/>
  <c r="BF221"/>
  <c r="BF224"/>
  <c r="BF300"/>
  <c r="BF165"/>
  <c r="F35"/>
  <c i="1" r="AZ96"/>
  <c i="4" r="F39"/>
  <c i="1" r="BB99"/>
  <c i="5" r="F39"/>
  <c i="1" r="BB100"/>
  <c i="6" r="F39"/>
  <c i="1" r="BB101"/>
  <c i="7" r="J37"/>
  <c i="1" r="AV102"/>
  <c i="8" r="F37"/>
  <c i="1" r="AZ103"/>
  <c i="9" r="F39"/>
  <c i="1" r="BB104"/>
  <c i="10" r="J37"/>
  <c i="1" r="AV105"/>
  <c i="11" r="F38"/>
  <c i="1" r="BC106"/>
  <c i="13" r="J33"/>
  <c i="1" r="AV108"/>
  <c i="14" r="F36"/>
  <c i="1" r="BC109"/>
  <c i="15" r="J33"/>
  <c i="1" r="AV110"/>
  <c i="17" r="F36"/>
  <c i="1" r="BC112"/>
  <c i="18" r="F36"/>
  <c i="1" r="BC113"/>
  <c i="19" r="F36"/>
  <c i="1" r="BC114"/>
  <c i="3" r="F40"/>
  <c i="1" r="BC98"/>
  <c i="3" r="F37"/>
  <c i="1" r="AZ98"/>
  <c i="4" r="F37"/>
  <c i="1" r="AZ99"/>
  <c i="4" r="F41"/>
  <c i="1" r="BD99"/>
  <c i="5" r="F40"/>
  <c i="1" r="BC100"/>
  <c i="6" r="F41"/>
  <c i="1" r="BD101"/>
  <c i="8" r="F39"/>
  <c i="1" r="BB103"/>
  <c i="9" r="F37"/>
  <c i="1" r="AZ104"/>
  <c i="10" r="F39"/>
  <c i="1" r="BB105"/>
  <c r="AU97"/>
  <c i="12" r="F37"/>
  <c i="1" r="BD107"/>
  <c i="12" r="F36"/>
  <c i="1" r="BC107"/>
  <c i="14" r="F33"/>
  <c i="1" r="AZ109"/>
  <c i="16" r="F35"/>
  <c i="1" r="BB111"/>
  <c i="16" r="F37"/>
  <c i="1" r="BD111"/>
  <c i="16" r="F36"/>
  <c i="1" r="BC111"/>
  <c i="17" r="F33"/>
  <c i="1" r="AZ112"/>
  <c i="18" r="J33"/>
  <c i="1" r="AV113"/>
  <c i="2" r="F39"/>
  <c i="1" r="BD96"/>
  <c i="4" r="J34"/>
  <c i="5" r="F41"/>
  <c i="1" r="BD100"/>
  <c i="7" r="F39"/>
  <c i="1" r="BB102"/>
  <c i="8" r="F40"/>
  <c i="1" r="BC103"/>
  <c i="10" r="F37"/>
  <c i="1" r="AZ105"/>
  <c i="11" r="F37"/>
  <c i="1" r="BB106"/>
  <c i="13" r="F37"/>
  <c i="1" r="BD108"/>
  <c i="15" r="F36"/>
  <c i="1" r="BC110"/>
  <c i="18" r="F33"/>
  <c i="1" r="AZ113"/>
  <c i="19" r="F37"/>
  <c i="1" r="BD114"/>
  <c i="2" r="F38"/>
  <c i="1" r="BC96"/>
  <c i="7" r="F37"/>
  <c i="1" r="AZ102"/>
  <c i="8" r="F41"/>
  <c i="1" r="BD103"/>
  <c i="11" r="F39"/>
  <c i="1" r="BD106"/>
  <c i="14" r="J33"/>
  <c i="1" r="AV109"/>
  <c i="16" r="J33"/>
  <c i="1" r="AV111"/>
  <c i="16" r="F33"/>
  <c i="1" r="AZ111"/>
  <c i="17" r="F35"/>
  <c i="1" r="BB112"/>
  <c i="19" r="F35"/>
  <c i="1" r="BB114"/>
  <c r="AS95"/>
  <c r="AS94"/>
  <c i="3" r="F39"/>
  <c i="1" r="BB98"/>
  <c i="4" r="J37"/>
  <c i="1" r="AV99"/>
  <c i="5" r="J37"/>
  <c i="1" r="AV100"/>
  <c i="7" r="F40"/>
  <c i="1" r="BC102"/>
  <c i="9" r="F40"/>
  <c i="1" r="BC104"/>
  <c i="11" r="J35"/>
  <c i="1" r="AV106"/>
  <c i="13" r="F36"/>
  <c i="1" r="BC108"/>
  <c i="17" r="J33"/>
  <c i="1" r="AV112"/>
  <c i="19" r="F33"/>
  <c i="1" r="AZ114"/>
  <c i="2" r="F37"/>
  <c i="1" r="BB96"/>
  <c i="6" r="F40"/>
  <c i="1" r="BC101"/>
  <c i="7" r="F41"/>
  <c i="1" r="BD102"/>
  <c i="9" r="J37"/>
  <c i="1" r="AV104"/>
  <c i="10" r="F40"/>
  <c i="1" r="BC105"/>
  <c i="12" r="F33"/>
  <c i="1" r="AZ107"/>
  <c i="12" r="F35"/>
  <c i="1" r="BB107"/>
  <c i="14" r="F35"/>
  <c i="1" r="BB109"/>
  <c i="15" r="F37"/>
  <c i="1" r="BD110"/>
  <c i="18" r="F35"/>
  <c i="1" r="BB113"/>
  <c i="19" r="J33"/>
  <c i="1" r="AV114"/>
  <c i="3" r="J37"/>
  <c i="1" r="AV98"/>
  <c i="3" r="F41"/>
  <c i="1" r="BD98"/>
  <c i="4" r="F40"/>
  <c i="1" r="BC99"/>
  <c i="5" r="F37"/>
  <c i="1" r="AZ100"/>
  <c i="5" r="J34"/>
  <c i="6" r="J37"/>
  <c i="1" r="AV101"/>
  <c i="8" r="J37"/>
  <c i="1" r="AV103"/>
  <c i="9" r="F41"/>
  <c i="1" r="BD104"/>
  <c i="10" r="F41"/>
  <c i="1" r="BD105"/>
  <c i="11" r="F35"/>
  <c i="1" r="AZ106"/>
  <c i="13" r="F33"/>
  <c i="1" r="AZ108"/>
  <c i="14" r="F37"/>
  <c i="1" r="BD109"/>
  <c i="15" r="F35"/>
  <c i="1" r="BB110"/>
  <c i="18" r="F37"/>
  <c i="1" r="BD113"/>
  <c i="2" r="J35"/>
  <c i="1" r="AV96"/>
  <c i="6" r="F37"/>
  <c i="1" r="AZ101"/>
  <c i="12" r="J33"/>
  <c i="1" r="AV107"/>
  <c i="13" r="F35"/>
  <c i="1" r="BB108"/>
  <c i="15" r="F33"/>
  <c i="1" r="AZ110"/>
  <c i="17" r="F37"/>
  <c i="1" r="BD112"/>
  <c i="19" l="1" r="R122"/>
  <c r="R121"/>
  <c i="2" r="P138"/>
  <c i="19" r="P122"/>
  <c r="P121"/>
  <c i="1" r="AU114"/>
  <c i="11" r="BK128"/>
  <c r="J128"/>
  <c r="J98"/>
  <c i="17" r="T127"/>
  <c r="T126"/>
  <c i="2" r="T138"/>
  <c i="18" r="BK269"/>
  <c r="J269"/>
  <c r="J107"/>
  <c i="16" r="R121"/>
  <c i="15" r="P269"/>
  <c r="P127"/>
  <c i="1" r="AU110"/>
  <c i="11" r="P134"/>
  <c r="P128"/>
  <c i="1" r="AU106"/>
  <c i="13" r="P122"/>
  <c r="P121"/>
  <c i="1" r="AU108"/>
  <c i="15" r="T128"/>
  <c r="T127"/>
  <c i="11" r="R134"/>
  <c r="R128"/>
  <c i="16" r="P121"/>
  <c i="1" r="AU111"/>
  <c i="18" r="T133"/>
  <c r="T132"/>
  <c i="17" r="P127"/>
  <c r="P126"/>
  <c i="1" r="AU112"/>
  <c i="14" r="P122"/>
  <c r="P121"/>
  <c i="1" r="AU109"/>
  <c i="2" r="T301"/>
  <c i="12" r="R122"/>
  <c r="R121"/>
  <c i="14" r="T122"/>
  <c r="T121"/>
  <c i="15" r="R269"/>
  <c i="2" r="P301"/>
  <c i="12" r="BK122"/>
  <c r="BK121"/>
  <c r="J121"/>
  <c r="J96"/>
  <c i="4" r="R130"/>
  <c i="18" r="R133"/>
  <c r="R132"/>
  <c i="3" r="BK131"/>
  <c r="J131"/>
  <c r="J101"/>
  <c r="R131"/>
  <c r="R130"/>
  <c i="13" r="R122"/>
  <c r="R121"/>
  <c i="17" r="R127"/>
  <c r="R126"/>
  <c i="11" r="T134"/>
  <c r="T128"/>
  <c i="2" r="R138"/>
  <c r="R137"/>
  <c i="4" r="T135"/>
  <c r="T130"/>
  <c i="15" r="R128"/>
  <c r="R127"/>
  <c i="13" r="T122"/>
  <c r="T121"/>
  <c i="14" r="R122"/>
  <c r="R121"/>
  <c i="16" r="T137"/>
  <c r="T121"/>
  <c i="3" r="T131"/>
  <c r="T130"/>
  <c i="15" r="BK269"/>
  <c r="J269"/>
  <c r="J104"/>
  <c i="18" r="BK262"/>
  <c r="J262"/>
  <c r="J105"/>
  <c i="19" r="BK122"/>
  <c r="BK121"/>
  <c r="J121"/>
  <c r="J96"/>
  <c i="18" r="BK132"/>
  <c r="J132"/>
  <c r="J96"/>
  <c i="17" r="BK126"/>
  <c r="J126"/>
  <c r="J96"/>
  <c i="16" r="BK121"/>
  <c r="J121"/>
  <c r="J96"/>
  <c i="15" r="J128"/>
  <c r="J97"/>
  <c i="14" r="BK121"/>
  <c r="J121"/>
  <c r="J96"/>
  <c i="13" r="BK121"/>
  <c r="J121"/>
  <c i="11" r="J129"/>
  <c r="J99"/>
  <c i="9" r="BK126"/>
  <c r="J126"/>
  <c r="J100"/>
  <c i="8" r="BK126"/>
  <c r="J126"/>
  <c r="J100"/>
  <c i="7" r="BK126"/>
  <c r="J126"/>
  <c i="6" r="BK126"/>
  <c r="J126"/>
  <c r="J100"/>
  <c i="1" r="AG100"/>
  <c i="5" r="J100"/>
  <c r="J132"/>
  <c r="J101"/>
  <c i="1" r="AG99"/>
  <c i="4" r="J100"/>
  <c i="2" r="BK137"/>
  <c r="J137"/>
  <c r="J32"/>
  <c i="1" r="AG96"/>
  <c i="3" r="F38"/>
  <c i="1" r="BA98"/>
  <c i="6" r="F38"/>
  <c i="1" r="BA101"/>
  <c i="8" r="J38"/>
  <c i="1" r="AW103"/>
  <c r="AT103"/>
  <c i="12" r="J34"/>
  <c i="1" r="AW107"/>
  <c r="AT107"/>
  <c i="2" r="J36"/>
  <c i="1" r="AW96"/>
  <c r="AT96"/>
  <c i="9" r="F38"/>
  <c i="1" r="BA104"/>
  <c i="10" r="J34"/>
  <c i="1" r="AG105"/>
  <c i="12" r="F34"/>
  <c i="1" r="BA107"/>
  <c i="17" r="F34"/>
  <c i="1" r="BA112"/>
  <c i="17" r="J34"/>
  <c i="1" r="AW112"/>
  <c r="AT112"/>
  <c i="4" r="F38"/>
  <c i="1" r="BA99"/>
  <c i="11" r="J32"/>
  <c i="1" r="AG106"/>
  <c i="13" r="F34"/>
  <c i="1" r="BA108"/>
  <c i="7" r="J38"/>
  <c i="1" r="AW102"/>
  <c r="AT102"/>
  <c i="11" r="F36"/>
  <c i="1" r="BA106"/>
  <c i="6" r="J38"/>
  <c i="1" r="AW101"/>
  <c r="AT101"/>
  <c r="AZ97"/>
  <c r="AV97"/>
  <c i="14" r="J34"/>
  <c i="1" r="AW109"/>
  <c r="AT109"/>
  <c i="3" r="J38"/>
  <c i="1" r="AW98"/>
  <c r="AT98"/>
  <c i="10" r="F38"/>
  <c i="1" r="BA105"/>
  <c i="18" r="J34"/>
  <c i="1" r="AW113"/>
  <c r="AT113"/>
  <c i="5" r="J38"/>
  <c i="1" r="AW100"/>
  <c r="AT100"/>
  <c r="AN100"/>
  <c i="19" r="J34"/>
  <c i="1" r="AW114"/>
  <c r="AT114"/>
  <c i="4" r="J38"/>
  <c i="1" r="AW99"/>
  <c r="AT99"/>
  <c r="AN99"/>
  <c i="15" r="J34"/>
  <c i="1" r="AW110"/>
  <c r="AT110"/>
  <c i="2" r="F36"/>
  <c i="1" r="BA96"/>
  <c i="10" r="J38"/>
  <c i="1" r="AW105"/>
  <c r="AT105"/>
  <c i="15" r="F34"/>
  <c i="1" r="BA110"/>
  <c i="8" r="F38"/>
  <c i="1" r="BA103"/>
  <c i="7" r="J34"/>
  <c i="1" r="AG102"/>
  <c i="9" r="J38"/>
  <c i="1" r="AW104"/>
  <c r="AT104"/>
  <c i="18" r="F34"/>
  <c i="1" r="BA113"/>
  <c i="5" r="F38"/>
  <c i="1" r="BA100"/>
  <c r="BB97"/>
  <c r="AX97"/>
  <c i="13" r="J34"/>
  <c i="1" r="AW108"/>
  <c r="AT108"/>
  <c i="19" r="F34"/>
  <c i="1" r="BA114"/>
  <c i="7" r="F38"/>
  <c i="1" r="BA102"/>
  <c r="BC97"/>
  <c r="AY97"/>
  <c r="BD97"/>
  <c i="11" r="J36"/>
  <c i="1" r="AW106"/>
  <c r="AT106"/>
  <c i="13" r="J30"/>
  <c i="1" r="AG108"/>
  <c i="16" r="F34"/>
  <c i="1" r="BA111"/>
  <c i="14" r="F34"/>
  <c i="1" r="BA109"/>
  <c i="16" r="J34"/>
  <c i="1" r="AW111"/>
  <c r="AT111"/>
  <c i="2" l="1" r="T137"/>
  <c r="P137"/>
  <c i="1" r="AU96"/>
  <c i="12" r="J122"/>
  <c r="J97"/>
  <c i="15" r="BK127"/>
  <c r="J127"/>
  <c r="J96"/>
  <c i="3" r="BK130"/>
  <c r="J130"/>
  <c r="J100"/>
  <c i="19" r="J122"/>
  <c r="J97"/>
  <c i="1" r="AN108"/>
  <c i="13" r="J96"/>
  <c r="J39"/>
  <c i="1" r="AN106"/>
  <c r="AN105"/>
  <c i="11" r="J41"/>
  <c i="10" r="J43"/>
  <c i="1" r="AN102"/>
  <c i="7" r="J100"/>
  <c r="J43"/>
  <c i="5" r="J43"/>
  <c i="4" r="J43"/>
  <c i="1" r="AN96"/>
  <c i="2" r="J98"/>
  <c r="J41"/>
  <c i="19" r="J30"/>
  <c i="1" r="AG114"/>
  <c i="12" r="J30"/>
  <c i="1" r="AG107"/>
  <c i="8" r="J34"/>
  <c i="1" r="AG103"/>
  <c r="AN103"/>
  <c r="AZ95"/>
  <c r="BC95"/>
  <c r="AY95"/>
  <c r="BD95"/>
  <c i="14" r="J30"/>
  <c i="1" r="AG109"/>
  <c r="AN109"/>
  <c i="17" r="J30"/>
  <c i="1" r="AG112"/>
  <c r="AN112"/>
  <c i="18" r="J30"/>
  <c i="1" r="AG113"/>
  <c r="AN113"/>
  <c r="AU95"/>
  <c r="AU94"/>
  <c i="6" r="J34"/>
  <c i="1" r="AG101"/>
  <c i="9" r="J34"/>
  <c i="1" r="AG104"/>
  <c r="AN104"/>
  <c r="BA97"/>
  <c r="AW97"/>
  <c r="AT97"/>
  <c r="BB95"/>
  <c r="AX95"/>
  <c i="16" r="J30"/>
  <c i="1" r="AG111"/>
  <c r="AN111"/>
  <c i="12" l="1" r="J39"/>
  <c i="19" r="J39"/>
  <c i="18" r="J39"/>
  <c i="17" r="J39"/>
  <c i="16" r="J39"/>
  <c i="14" r="J39"/>
  <c i="9" r="J43"/>
  <c i="8" r="J43"/>
  <c i="6" r="J43"/>
  <c i="1" r="AN101"/>
  <c r="AN107"/>
  <c r="AN114"/>
  <c r="BA95"/>
  <c r="BD94"/>
  <c r="W33"/>
  <c r="AZ94"/>
  <c r="AV94"/>
  <c r="AK29"/>
  <c i="3" r="J34"/>
  <c i="1" r="AG98"/>
  <c r="AN98"/>
  <c i="15" r="J30"/>
  <c i="1" r="AG110"/>
  <c r="AN110"/>
  <c r="AV95"/>
  <c r="BC94"/>
  <c r="AY94"/>
  <c r="BB94"/>
  <c r="AX94"/>
  <c i="15" l="1" r="J39"/>
  <c i="3" r="J43"/>
  <c i="1" r="AG97"/>
  <c r="AG95"/>
  <c r="AG94"/>
  <c r="AK26"/>
  <c r="W29"/>
  <c r="AW95"/>
  <c r="AT95"/>
  <c r="AN95"/>
  <c r="W32"/>
  <c r="BA94"/>
  <c r="AW94"/>
  <c r="AK30"/>
  <c r="W31"/>
  <c l="1" r="AK35"/>
  <c r="AN97"/>
  <c r="W30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<sst xmlns="http://schemas.openxmlformats.org/spreadsheetml/2006/main">
  <si>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</si>
  <si>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</si>
  <si>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</si>
  <si>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</si>
  <si>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{6430b479-ca17-4f94-b859-8cc139abc84e}</t>
  </si>
  <si>
    <t xml:space="preserve">&gt;&gt;  skryté stĺpce  &lt;&lt;</t>
  </si>
  <si>
    <t>0,01</t>
  </si>
  <si>
    <t>23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</si>
  <si>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</si>
  <si>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</si>
  <si>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</si>
  <si>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</si>
  <si>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</si>
  <si>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25-141-1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</si>
  <si>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</si>
  <si>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</si>
  <si>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Pamätník SNP - obnova veľkoplošnej dlažby</t>
  </si>
  <si>
    <t>JKSO:</t>
  </si>
  <si>
    <t>ČS:</t>
  </si>
  <si>
    <t>Miesto:</t>
  </si>
  <si>
    <t>Kapitulská 23, 975 59 Banská Bystrica</t>
  </si>
  <si>
    <t>Dátum:</t>
  </si>
  <si>
    <t>28. 7. 2026</t>
  </si>
  <si>
    <t>Objednávateľ:</t>
  </si>
  <si>
    <t>IČO:</t>
  </si>
  <si>
    <t>Múzeum SNP Banská Bystrica</t>
  </si>
  <si>
    <t>IČ DPH:</t>
  </si>
  <si>
    <t>Zhotoviteľ:</t>
  </si>
  <si>
    <t>Vyplň údaj</t>
  </si>
  <si>
    <t>Projektant:</t>
  </si>
  <si>
    <t>Ing. arch. Vlasta Ilievová</t>
  </si>
  <si>
    <t>True</t>
  </si>
  <si>
    <t>Spracovateľ:</t>
  </si>
  <si>
    <t>Ing. Hladíková, Ing. Žarnovický</t>
  </si>
  <si>
    <t>Poznámka:</t>
  </si>
  <si>
    <t xml:space="preserve">Projektová dokumentácia je vždy nadradená všetkým výkazom výmer a rozpočtom!_x000d_
K správnemu naceneniu výkazu výmer je potrebné naštudovanie PD a obhliadka stavby. Naceniť je potrebné jestvujúci výkaz výmer podľa pokynov tendrového zadávateľa, resp. zmluvy o dielo. Rozdiely uviesť pod čiaru._x000d_
Výkaz výmer výberom položiek, priloženými výpočtami má napomôcť a urýchliť dodávateľovi správne naceniť všetky práce podľa PD ku kompletnej realizácií, skolaudovaní a užívateľnosti stavebného diela._x000d_
Práce a dodávky obsiahnuté v projektovej dokumentácii a neobsiahnuté vo výkaze výmer je dodávateľ povinný položkovo rozšpecifikovať a naceniť pod čiaru, mimo ponukového rozpočtu pre objektívne rozhodovanie.  _x000d_
Zmeny, opravy VV a návrhy na možné zníženie stavebných nákladov dodávateľ nacení rovnako pod čiaru a priloží k ponukovému rozpočtu. Výmeny materiálov je potrebné prekonzultovať s architektom a investorom. Pri materiáloch uvedených všeobecne dodávateľ špecifikuje konkrétny uvažovaný druh.   _x000d_
Dodávateľ rozšpecifikuje použitie VRN-ov: napr. označenie staveniska, čistenie komunikácií, opatrenia pre stav. v zimnom období, poistenie, geodet. merania a dokumentáciu, skúšky, vzorky, dielenskú dokumentáciu, stavebný výťah, žeriav v súčinnosti a položkami pre zvislý presun hmôt vo všetkých výkazoch, vyčistenie všetkých dotknutých plôch od stavebného odpadu, aj ako príprava pre sadové úpravy.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</si>
  <si>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</si>
  <si>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</si>
  <si>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</si>
  <si>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</si>
  <si>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</si>
  <si>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</si>
  <si>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</si>
  <si>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</si>
  <si>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</si>
  <si>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</si>
  <si>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</si>
  <si>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</si>
  <si>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</si>
  <si>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</si>
  <si>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</si>
  <si>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</si>
  <si>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</si>
  <si>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</si>
  <si>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</si>
  <si>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</si>
  <si>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</si>
  <si>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</si>
  <si>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</si>
  <si>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</si>
  <si>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</si>
  <si>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</si>
  <si>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</si>
  <si>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</si>
  <si>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</si>
  <si>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</si>
  <si>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</si>
  <si>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</si>
  <si>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</si>
  <si>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</si>
  <si>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</si>
  <si>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</si>
  <si>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</si>
  <si>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</si>
  <si>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</si>
  <si>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</si>
  <si>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</si>
  <si>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</si>
  <si>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</si>
  <si>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</si>
  <si>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SO.01</t>
  </si>
  <si>
    <t>Spevnené plochy</t>
  </si>
  <si>
    <t>STA</t>
  </si>
  <si>
    <t>1</t>
  </si>
  <si>
    <t>{8646ba1e-d38a-4544-85d0-5da0c04e19f3}</t>
  </si>
  <si>
    <t>/</t>
  </si>
  <si>
    <t>SO.01-01</t>
  </si>
  <si>
    <t>Oprava spevnených plôch a oporných múrov</t>
  </si>
  <si>
    <t>Časť</t>
  </si>
  <si>
    <t>2</t>
  </si>
  <si>
    <t>{4318897b-fb25-4a2f-b80f-1500cdac9b23}</t>
  </si>
  <si>
    <t>SO.01-02</t>
  </si>
  <si>
    <t>Areálové NN rozvody a nabíjacia stanica</t>
  </si>
  <si>
    <t>{cff36e55-9559-47bd-8ce7-d00a02d84248}</t>
  </si>
  <si>
    <t>NS</t>
  </si>
  <si>
    <t>Nabíjacia stanica</t>
  </si>
  <si>
    <t>3</t>
  </si>
  <si>
    <t>{e99de868-c612-45f7-9fe5-9c59fb4891e4}</t>
  </si>
  <si>
    <t>SLP</t>
  </si>
  <si>
    <t>Vonkajšie rozvody slaboprúdu</t>
  </si>
  <si>
    <t>{8ac26735-2cb0-4cec-92a9-ecc1c4781e7e}</t>
  </si>
  <si>
    <t>NN</t>
  </si>
  <si>
    <t>Areálové rozvody NN</t>
  </si>
  <si>
    <t>{75d99a06-49a1-4891-b7e3-10b36f73947b}</t>
  </si>
  <si>
    <t>R1</t>
  </si>
  <si>
    <t>Zásuvková skriňa R1</t>
  </si>
  <si>
    <t>{c73ef8f0-b8f0-43e1-abc7-59f5a1713461}</t>
  </si>
  <si>
    <t>R2</t>
  </si>
  <si>
    <t>Zásuvková skriňa R2</t>
  </si>
  <si>
    <t>{9ccbe716-a448-47e3-9748-2e5b17481dcf}</t>
  </si>
  <si>
    <t>R3</t>
  </si>
  <si>
    <t>Zásuvková skriňa R3</t>
  </si>
  <si>
    <t>{0db4ca88-d529-4a85-a789-0d4fb553a100}</t>
  </si>
  <si>
    <t>R5</t>
  </si>
  <si>
    <t>Zásuvková skriňa R5</t>
  </si>
  <si>
    <t>{a90e8fb2-68a9-4572-9d5e-974679fcd375}</t>
  </si>
  <si>
    <t>RH</t>
  </si>
  <si>
    <t>Rozvádzač RH - doplnenie vývodu</t>
  </si>
  <si>
    <t>{fa8fd51e-dea0-41b0-b1cf-9450ea0e262a}</t>
  </si>
  <si>
    <t>SO.01-03</t>
  </si>
  <si>
    <t>Vonkajšie osvetlenie</t>
  </si>
  <si>
    <t>{83ac02dd-501a-4e8f-b437-344236de4c9e}</t>
  </si>
  <si>
    <t>SO.02</t>
  </si>
  <si>
    <t>Rekonštrukcia prípojky vody</t>
  </si>
  <si>
    <t>{84650626-9235-4af1-99ca-37966156b355}</t>
  </si>
  <si>
    <t>SO.03</t>
  </si>
  <si>
    <t>Areálový rozvod vody</t>
  </si>
  <si>
    <t>{07c57dec-aafb-4283-a279-289293363e46}</t>
  </si>
  <si>
    <t>SO.04</t>
  </si>
  <si>
    <t>Areálová splašková a dažďová kanalizácia</t>
  </si>
  <si>
    <t>{6266c9c8-ded5-4e93-b898-c449f8b7a998}</t>
  </si>
  <si>
    <t>SO.05</t>
  </si>
  <si>
    <t>Bezbariérová rampa k služob. vstupu a k vstupu do depozitu</t>
  </si>
  <si>
    <t>{a056f2de-ddb0-4006-9dd6-0b0d90c97238}</t>
  </si>
  <si>
    <t>SO.06</t>
  </si>
  <si>
    <t>Prestrešenie služobného vstupu a vstupu do depozitu</t>
  </si>
  <si>
    <t>{4397416e-da4c-4b9d-93f0-583b2bdb0e91}</t>
  </si>
  <si>
    <t>SO.07</t>
  </si>
  <si>
    <t>Úprava exteriéru pri kancelárii riaditeľa</t>
  </si>
  <si>
    <t>{f98c2605-13cd-4211-af37-03039e010145}</t>
  </si>
  <si>
    <t>PS.08</t>
  </si>
  <si>
    <t>Debarierizačné prvky</t>
  </si>
  <si>
    <t>{5bf5fbdd-8841-4ab6-933c-bb79090bc762}</t>
  </si>
  <si>
    <t>01</t>
  </si>
  <si>
    <t>Práce pod čiarou v zmysle pripomienok VO</t>
  </si>
  <si>
    <t>{c0a76d3e-a793-4e51-b5fb-1fcc8f1e81e4}</t>
  </si>
  <si>
    <t>A_plocha_pojazdná</t>
  </si>
  <si>
    <t>A_plocha</t>
  </si>
  <si>
    <t>m2</t>
  </si>
  <si>
    <t>1576</t>
  </si>
  <si>
    <t>B_plocha_pojazdná</t>
  </si>
  <si>
    <t>B_plocha</t>
  </si>
  <si>
    <t>1688</t>
  </si>
  <si>
    <t>KRYCÍ LIST ROZPOČTU</t>
  </si>
  <si>
    <t>C_plocha_pochodzna</t>
  </si>
  <si>
    <t>C_plocha</t>
  </si>
  <si>
    <t>151,5</t>
  </si>
  <si>
    <t>D_čadičova_dlaz</t>
  </si>
  <si>
    <t>D_čadičová_dlažba</t>
  </si>
  <si>
    <t>144</t>
  </si>
  <si>
    <t>H_dlazba_travertin</t>
  </si>
  <si>
    <t>H_dlažba_travertín</t>
  </si>
  <si>
    <t>6,5</t>
  </si>
  <si>
    <t>nátery_kov_konštr</t>
  </si>
  <si>
    <t>nátery_kovových_konštrukcií</t>
  </si>
  <si>
    <t>71,86</t>
  </si>
  <si>
    <t>Objekt:</t>
  </si>
  <si>
    <t>odstranenie_zeminy</t>
  </si>
  <si>
    <t>odstranenie zeminy</t>
  </si>
  <si>
    <t>m3</t>
  </si>
  <si>
    <t>1865,26</t>
  </si>
  <si>
    <t>SO.01 - Spevnené plochy</t>
  </si>
  <si>
    <t>OM_plocha</t>
  </si>
  <si>
    <t>369,01</t>
  </si>
  <si>
    <t>Časť:</t>
  </si>
  <si>
    <t>zahumusovanie</t>
  </si>
  <si>
    <t>10,05</t>
  </si>
  <si>
    <t>SO.01-01 - Oprava spevnených plôch a oporných múrov</t>
  </si>
  <si>
    <t>žľab</t>
  </si>
  <si>
    <t>m</t>
  </si>
  <si>
    <t>47</t>
  </si>
  <si>
    <t>Akad. Arch. Pavol Kuzma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</si>
  <si>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</si>
  <si>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</si>
  <si>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</si>
  <si>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</si>
  <si>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</si>
  <si>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</si>
  <si>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</si>
  <si>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</si>
  <si>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</si>
  <si>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</si>
  <si>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</si>
  <si>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</si>
  <si>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</si>
  <si>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</si>
  <si>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</si>
  <si>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767 - Konštrukcie doplnkové kovové</t>
  </si>
  <si>
    <t xml:space="preserve">    769 - Montáže vzduchotechnických zariadení</t>
  </si>
  <si>
    <t xml:space="preserve">    772 - Podlahy z prírodného a konglomerovaného kameňa</t>
  </si>
  <si>
    <t xml:space="preserve">    783 - Nátery</t>
  </si>
  <si>
    <t>M - Práce a dodávky M</t>
  </si>
  <si>
    <t xml:space="preserve">    21-M - Elektromontáže</t>
  </si>
  <si>
    <t>VRN - Investičné náklady neobsiahnuté v cenách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</si>
  <si>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</si>
  <si>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</si>
  <si>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</si>
  <si>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</si>
  <si>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</si>
  <si>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</si>
  <si>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</si>
  <si>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</si>
  <si>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</si>
  <si>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</si>
  <si>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</si>
  <si>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</si>
  <si>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</si>
  <si>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</si>
  <si>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</si>
  <si>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</si>
  <si>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</si>
  <si>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131201102.S</t>
  </si>
  <si>
    <t>Výkop nezapaženej jamy v hornine 3, nad 100 do 1000 m3</t>
  </si>
  <si>
    <t>4</t>
  </si>
  <si>
    <t>1574935344</t>
  </si>
  <si>
    <t>VV</t>
  </si>
  <si>
    <t xml:space="preserve">"B1, odstránenie pôvodnej zeminy"  1565*0,55</t>
  </si>
  <si>
    <t xml:space="preserve">"B2, odstránenie pôvodnej zeminy"  1688*0,55</t>
  </si>
  <si>
    <t xml:space="preserve">"B3, odstránenie pôvodnej zeminy"  144*0,3</t>
  </si>
  <si>
    <t xml:space="preserve">"B7, odstránenie pôvodnej zeminy"  (9,7+100)*0,3</t>
  </si>
  <si>
    <t>Medzisúčet</t>
  </si>
  <si>
    <t>Súčet</t>
  </si>
  <si>
    <t>131201109.S</t>
  </si>
  <si>
    <t>Hĺbenie nezapažených jám a zárezov. Príplatok za lepivosť horniny 3</t>
  </si>
  <si>
    <t>207099523</t>
  </si>
  <si>
    <t>1865,26*0,3 'Prepočítané koeficientom množstva</t>
  </si>
  <si>
    <t>162201102.S</t>
  </si>
  <si>
    <t>Vodorovné premiestnenie výkopku z horniny 1-4 nad 20-50m</t>
  </si>
  <si>
    <t>-271025629</t>
  </si>
  <si>
    <t>162501171.S</t>
  </si>
  <si>
    <t>Vodorovné premiestnenie výkopku po spevnenej ceste z horniny tr.1-4, nad 10000 m3 na vzdialenosť do 2500 m</t>
  </si>
  <si>
    <t>680888028</t>
  </si>
  <si>
    <t>odstranenie_zeminy-zahumusovanie</t>
  </si>
  <si>
    <t>5</t>
  </si>
  <si>
    <t>162501173.S</t>
  </si>
  <si>
    <t>Vodorovné premiestnenie výkopku po spevnenej ceste z horniny tr.1-4, nad 10000 m3, príplatok k cene za každých ďalšich a začatých 1000 m</t>
  </si>
  <si>
    <t>391986905</t>
  </si>
  <si>
    <t>P</t>
  </si>
  <si>
    <t>Poznámka k položke:_x000d_
Uvažované s presunom do 10 km.</t>
  </si>
  <si>
    <t>"Uvažované s presunom do 10 km"(odstranenie_zeminy- zahumusovanie)*7,5</t>
  </si>
  <si>
    <t>6</t>
  </si>
  <si>
    <t>171201203.S</t>
  </si>
  <si>
    <t>Uloženie sypaniny na skládky nad 1000 do 10000 m3</t>
  </si>
  <si>
    <t>-1266250651</t>
  </si>
  <si>
    <t>7</t>
  </si>
  <si>
    <t>171209002.S</t>
  </si>
  <si>
    <t>Poplatok za skladovanie - zemina a kamenivo (17 05) ostatné</t>
  </si>
  <si>
    <t>t</t>
  </si>
  <si>
    <t>727602433</t>
  </si>
  <si>
    <t xml:space="preserve">"objemová hmonosť stredne vlhkej zeminy 1800kg/m3"  (odstranenie_zeminy-zahumusovanie)*1,8</t>
  </si>
  <si>
    <t>8</t>
  </si>
  <si>
    <t>174101001.S</t>
  </si>
  <si>
    <t>Zásyp zeminou do 100 m3</t>
  </si>
  <si>
    <t>-1524562066</t>
  </si>
  <si>
    <t xml:space="preserve">"E, dosypanie humusu"  67*0,15</t>
  </si>
  <si>
    <t>9</t>
  </si>
  <si>
    <t>180402111.S</t>
  </si>
  <si>
    <t>Založenie trávnika parkového výsevom v rovine do 1:5</t>
  </si>
  <si>
    <t>-779766042</t>
  </si>
  <si>
    <t xml:space="preserve">"E, trávnaté plochy"  67</t>
  </si>
  <si>
    <t xml:space="preserve">"G, úprava plôch po ukončení prác pre dané klimatické podmienky"  171,5</t>
  </si>
  <si>
    <t>10</t>
  </si>
  <si>
    <t>M</t>
  </si>
  <si>
    <t>005720001400.S</t>
  </si>
  <si>
    <t>Osivá tráv - semená parkovej zmesi</t>
  </si>
  <si>
    <t>kg</t>
  </si>
  <si>
    <t>1954078696</t>
  </si>
  <si>
    <t>238,5*0,0309 'Prepočítané koeficientom množstva</t>
  </si>
  <si>
    <t>Zakladanie</t>
  </si>
  <si>
    <t>11</t>
  </si>
  <si>
    <t>215901101.S</t>
  </si>
  <si>
    <t xml:space="preserve">Zhutnenie, podkladné lôžko zhutniť na deformačný modul Edef 40-50 MPa </t>
  </si>
  <si>
    <t>43918098</t>
  </si>
  <si>
    <t>Vodorovné konštrukcie</t>
  </si>
  <si>
    <t>12</t>
  </si>
  <si>
    <t>41132161s.S</t>
  </si>
  <si>
    <t xml:space="preserve">Betón do formy pre veľkoformátovú dlažbu, železový </t>
  </si>
  <si>
    <t>-991210746</t>
  </si>
  <si>
    <t xml:space="preserve">"betónová veľkoformátová dlažba, 1400ks"    1,5*0,75*0,1*1400</t>
  </si>
  <si>
    <t>13</t>
  </si>
  <si>
    <t>411362441.S</t>
  </si>
  <si>
    <t>Výstuž veľkoformátovej dlažby, zo sietí KARI, priemer drôtu 8/8 mm, veľkosť oka 100x100 mm</t>
  </si>
  <si>
    <t>-1233536267</t>
  </si>
  <si>
    <t xml:space="preserve">"betónová veľkoformátová dlažba"   1,5*0,75*1400</t>
  </si>
  <si>
    <t>14</t>
  </si>
  <si>
    <t>41335207x.S</t>
  </si>
  <si>
    <t>Forma na výrobu veľkoformátovej betónové dlažby</t>
  </si>
  <si>
    <t>ks</t>
  </si>
  <si>
    <t>38661626</t>
  </si>
  <si>
    <t>15</t>
  </si>
  <si>
    <t>41335207y.S</t>
  </si>
  <si>
    <t>Výroba veľkoformátových dlažieb do formy</t>
  </si>
  <si>
    <t>998274017</t>
  </si>
  <si>
    <t>Komunikácie</t>
  </si>
  <si>
    <t>16</t>
  </si>
  <si>
    <t>11310651a.S</t>
  </si>
  <si>
    <t>Rozoberanie veľkoformátovej dlažby v ploche nad 200 m2, nedeštruktívnym spôsobom -0,41700t</t>
  </si>
  <si>
    <t>445712351</t>
  </si>
  <si>
    <t>Poznámka k položke:_x000d_
Nepoškodené dlažby cca 55% uskladniť v oplotenom stavenisku.</t>
  </si>
  <si>
    <t xml:space="preserve">"B1"  1565</t>
  </si>
  <si>
    <t xml:space="preserve">"B2"  1688</t>
  </si>
  <si>
    <t xml:space="preserve">"B3"  144</t>
  </si>
  <si>
    <t xml:space="preserve">"B4"  64</t>
  </si>
  <si>
    <t xml:space="preserve">"nepoškodená veľkoplošná dlažba cca 55%"  3461*0,55</t>
  </si>
  <si>
    <t>17</t>
  </si>
  <si>
    <t>11420310.s</t>
  </si>
  <si>
    <t>Uskladnenie veľkoplošnej dlažby presun na určené miesto</t>
  </si>
  <si>
    <t>-765567466</t>
  </si>
  <si>
    <t xml:space="preserve">"uskladnenie nepoškodenej veľkoplošnej dlažby cca 55%"  3461*0,55</t>
  </si>
  <si>
    <t>18</t>
  </si>
  <si>
    <t>59691124a.S</t>
  </si>
  <si>
    <t>Kladenie veľkoformátovej betónovej dlažby, rozmer 1500x750mm, hr.100mm so zriadením lôžka z kameniva hr. 50 mm, s vyplnením škár kamenivom drobným s dvojitým zhutnením</t>
  </si>
  <si>
    <t>1446627322</t>
  </si>
  <si>
    <t xml:space="preserve">"A, pojazdná plocha"  1576</t>
  </si>
  <si>
    <t xml:space="preserve">"B, pojazdná plocha"  1688</t>
  </si>
  <si>
    <t xml:space="preserve">"C, pochôdzna plocha"  151,5</t>
  </si>
  <si>
    <t>19</t>
  </si>
  <si>
    <t>591111111.S</t>
  </si>
  <si>
    <t>Kladenie dlažby z kociek do lôžka z kameniva ťaženého</t>
  </si>
  <si>
    <t>765588122</t>
  </si>
  <si>
    <t xml:space="preserve">"D, čadičová dlažba"  144</t>
  </si>
  <si>
    <t>20</t>
  </si>
  <si>
    <t>632310000100.S</t>
  </si>
  <si>
    <t>Dlaždice čadičové 51x15x10cm a 35x15x10cm</t>
  </si>
  <si>
    <t>-1842133438</t>
  </si>
  <si>
    <t xml:space="preserve">"doplnenie novými kockami"  50</t>
  </si>
  <si>
    <t>50*1,01 'Prepočítané koeficientom množstva</t>
  </si>
  <si>
    <t>21</t>
  </si>
  <si>
    <t>56473011a.S</t>
  </si>
  <si>
    <t>Podklad alebo kryt z kameniva hrubého drveného veľ. 0-16 mm s rozprestretím a zhutnením hr. 100 mm</t>
  </si>
  <si>
    <t>1505739631</t>
  </si>
  <si>
    <t>22</t>
  </si>
  <si>
    <t>56476011b.S</t>
  </si>
  <si>
    <t>Podklad alebo kryt z kameniva hrubého drveného veľ. 0-16 mm s rozprestretím a zhutnením hr. 200 mm</t>
  </si>
  <si>
    <t>-1594059194</t>
  </si>
  <si>
    <t>56473021a.S</t>
  </si>
  <si>
    <t>Podklad alebo kryt z kameniva hrubého drveného veľ. 0-32 mm s rozprestretím a zhutnením hr. 100 mm</t>
  </si>
  <si>
    <t>-1729497718</t>
  </si>
  <si>
    <t>24</t>
  </si>
  <si>
    <t>56476021b.S</t>
  </si>
  <si>
    <t>Podklad alebo kryt z kameniva hrubého drveného veľ. 0-32 mm s rozprestretím a zhutnením hr. 200 mm</t>
  </si>
  <si>
    <t>-280351919</t>
  </si>
  <si>
    <t>25</t>
  </si>
  <si>
    <t>56476111a.S</t>
  </si>
  <si>
    <t>Podklad alebo kryt z kameniva hrubého drveného veľ. 32-63 mm s rozprestretím a zhutnením hr. 200 mm</t>
  </si>
  <si>
    <t>-533433586</t>
  </si>
  <si>
    <t>Úpravy povrchov, podlahy, osadenie</t>
  </si>
  <si>
    <t>26</t>
  </si>
  <si>
    <t>622460122.S</t>
  </si>
  <si>
    <t>Príprava vonkajšieho podkladu stien penetráciou hĺbkovou na nasiakavé podklady</t>
  </si>
  <si>
    <t>-2134115275</t>
  </si>
  <si>
    <t xml:space="preserve">"F, žľab dažďovej kanalizácie, porušené časti odhad 50%"  64*(0,3+0,35+0,3)*0,5</t>
  </si>
  <si>
    <t>27</t>
  </si>
  <si>
    <t>62247325a.S</t>
  </si>
  <si>
    <t>Hydrofóbny nanoimpregnačný náter betónových konštrukcií a konštrukcií z kameňa (napr. NanoConcept)</t>
  </si>
  <si>
    <t>-1358194437</t>
  </si>
  <si>
    <t>"oporné múry "</t>
  </si>
  <si>
    <t>"OM 1" 3,4*11,95+(1,36+0,43)*0,7</t>
  </si>
  <si>
    <t>"OM2" 7,72*32,3-2,1*0,8*5+(0,43*0,7+3,7)</t>
  </si>
  <si>
    <t xml:space="preserve">"OM3"  17,7*2+0,7*15,85</t>
  </si>
  <si>
    <t xml:space="preserve">"OM4"  13,2*2+0,7*13,25</t>
  </si>
  <si>
    <t>"veľkoformátová dlažba pojazdná"</t>
  </si>
  <si>
    <t>"veľkoformátová dlažba pochôdzna"</t>
  </si>
  <si>
    <t>28</t>
  </si>
  <si>
    <t>62747123a.S</t>
  </si>
  <si>
    <t>Vyspravenie sanačnou maltou, 2 vrstvy hr. 20 mm</t>
  </si>
  <si>
    <t>-1836246990</t>
  </si>
  <si>
    <t>29</t>
  </si>
  <si>
    <t>31131191a.S</t>
  </si>
  <si>
    <t>Remeselná úprava plomb, odstránnenie zvetraných častí, vyarmovať, doplniť chýbajúcu zvetranú hmotu, doplombovať v zhode s jestvujúvim povrchom</t>
  </si>
  <si>
    <t>-348732294</t>
  </si>
  <si>
    <t xml:space="preserve">"doplnenie chýbajúcej a odstránenej zvetralej hmoty, odhad 10% z plochy oporných múrov"  OM_plocha*0,1</t>
  </si>
  <si>
    <t>Ostatné konštrukcie a práce-búranie</t>
  </si>
  <si>
    <t>30</t>
  </si>
  <si>
    <t>952901111.S</t>
  </si>
  <si>
    <t>Vyčistenie dna betónového žlabu</t>
  </si>
  <si>
    <t>-2058648605</t>
  </si>
  <si>
    <t xml:space="preserve">"F, vyčistenie žľabu"  žľab*0,35</t>
  </si>
  <si>
    <t>31</t>
  </si>
  <si>
    <t>952903021.S</t>
  </si>
  <si>
    <t>Čistenie tlakovou vodou od rias, machu a lišajníkov z úrovne terénu</t>
  </si>
  <si>
    <t>-867282195</t>
  </si>
  <si>
    <t xml:space="preserve">"plocha dlažieb"  3397+144</t>
  </si>
  <si>
    <t>"dočistenie dlažby cca 55%" (3397+144)*0,55</t>
  </si>
  <si>
    <t xml:space="preserve">"F, žľab dažďovej kanalizácie"  žľab*(0,3+0,35+0,3)</t>
  </si>
  <si>
    <t xml:space="preserve">"oporné múry"  OM_plocha</t>
  </si>
  <si>
    <t>32</t>
  </si>
  <si>
    <t>961043111.S</t>
  </si>
  <si>
    <t xml:space="preserve">Búranie betónovej plochy nad 4 m2 z betónu prostého,  -2,20000t</t>
  </si>
  <si>
    <t>1606055827</t>
  </si>
  <si>
    <t xml:space="preserve">"B6"  6,5*0,1+12*0,3</t>
  </si>
  <si>
    <t>33</t>
  </si>
  <si>
    <t>965043341.S</t>
  </si>
  <si>
    <t xml:space="preserve">Búranie podkladov pod dlažby, liatych dlažieb a mazanín,betón s poterom,teracom hr.do 100 mm, plochy nad 4 m2  -2,20000t</t>
  </si>
  <si>
    <t>1291874149</t>
  </si>
  <si>
    <t xml:space="preserve">"poškodená veľkoplošná dlažba cca 45%"  3461*0,1*0,45</t>
  </si>
  <si>
    <t>34</t>
  </si>
  <si>
    <t>974049187.S</t>
  </si>
  <si>
    <t>Odstránenie zvyškov betónových škár</t>
  </si>
  <si>
    <t>-2056118607</t>
  </si>
  <si>
    <t xml:space="preserve">"medzi dlažbou"  </t>
  </si>
  <si>
    <t xml:space="preserve">"B1"  1565*0,15</t>
  </si>
  <si>
    <t xml:space="preserve">"B2"  1688*0,15</t>
  </si>
  <si>
    <t xml:space="preserve">"B3"  144*0,15</t>
  </si>
  <si>
    <t xml:space="preserve">"B4"  64*0,15</t>
  </si>
  <si>
    <t>35</t>
  </si>
  <si>
    <t>97608521a.S</t>
  </si>
  <si>
    <t xml:space="preserve">Vybúranie mriežky dažďového žľabu, nedeštruktívnym spôsobom  -0,02400t</t>
  </si>
  <si>
    <t>650518668</t>
  </si>
  <si>
    <t xml:space="preserve">"B5, krycia mriežka š.350mm"  47</t>
  </si>
  <si>
    <t>36</t>
  </si>
  <si>
    <t>978015391.S</t>
  </si>
  <si>
    <t xml:space="preserve">Otlčenie porušených častí,  -0,05900t</t>
  </si>
  <si>
    <t>804323570</t>
  </si>
  <si>
    <t xml:space="preserve">"F, žľab dažďovej kanalizácie, porušené časti odhad 50%"  žľab*(0,3+0,35+0,3)*0,5</t>
  </si>
  <si>
    <t>37</t>
  </si>
  <si>
    <t>979081111.S</t>
  </si>
  <si>
    <t>Odvoz sutiny a vybúraných hmôt na skládku do 1 km</t>
  </si>
  <si>
    <t>-262018059</t>
  </si>
  <si>
    <t>38</t>
  </si>
  <si>
    <t>979081121.S</t>
  </si>
  <si>
    <t>Odvoz sutiny a vybúraných hmôt na skládku za každý ďalší 1 km</t>
  </si>
  <si>
    <t>-1939218111</t>
  </si>
  <si>
    <t>Poznámka k položke:_x000d_
Uvažované s odvozom do vzdialenosti 10 km</t>
  </si>
  <si>
    <t>445,301*10 'Prepočítané koeficientom množstva</t>
  </si>
  <si>
    <t>39</t>
  </si>
  <si>
    <t>979082111.S</t>
  </si>
  <si>
    <t>Vnútrostavenisková doprava sutiny a vybúraných hmôt do 10 m</t>
  </si>
  <si>
    <t>153124193</t>
  </si>
  <si>
    <t>40</t>
  </si>
  <si>
    <t>979082121.S</t>
  </si>
  <si>
    <t>Vnútrostavenisková doprava sutiny a vybúraných hmôt za každých ďalších 5 m</t>
  </si>
  <si>
    <t>-2068451466</t>
  </si>
  <si>
    <t>Poznámka k položke:_x000d_
Uvažované s vnútrostaveniskovým presunom sutiny do vzdialenosti 25 m</t>
  </si>
  <si>
    <t>445,301*3 'Prepočítané koeficientom množstva</t>
  </si>
  <si>
    <t>41</t>
  </si>
  <si>
    <t>979089012.S</t>
  </si>
  <si>
    <t>Poplatok za skladovanie - betón, tehly, dlaždice (17 01) ostatné</t>
  </si>
  <si>
    <t>-1811705996</t>
  </si>
  <si>
    <t>42</t>
  </si>
  <si>
    <t>979089714.S</t>
  </si>
  <si>
    <t>Prenájom kontajneru 10 m3</t>
  </si>
  <si>
    <t>1955744736</t>
  </si>
  <si>
    <t>99</t>
  </si>
  <si>
    <t>Presun hmôt HSV</t>
  </si>
  <si>
    <t>43</t>
  </si>
  <si>
    <t>998223011.S</t>
  </si>
  <si>
    <t>Presun hmôt pre pozemné komunikácie s krytom dláždeným (822 2.3, 822 5.3) akejkoľvek dĺžky objektu</t>
  </si>
  <si>
    <t>-447027769</t>
  </si>
  <si>
    <t>PSV</t>
  </si>
  <si>
    <t>Práce a dodávky PSV</t>
  </si>
  <si>
    <t>711</t>
  </si>
  <si>
    <t>Izolácie proti vode a vlhkosti</t>
  </si>
  <si>
    <t>44</t>
  </si>
  <si>
    <t>711113131.S</t>
  </si>
  <si>
    <t>Izolácie proti zemnej vlhkosti a povrchovej vode 2-zložkovou stierkou hydroizolačnou minerálnou pružnou hr. 2 mm na ploche vodorovnej</t>
  </si>
  <si>
    <t>-658674248</t>
  </si>
  <si>
    <t>45</t>
  </si>
  <si>
    <t>998711201.S</t>
  </si>
  <si>
    <t>Presun hmôt pre izoláciu proti vode v objektoch výšky do 6 m</t>
  </si>
  <si>
    <t>%</t>
  </si>
  <si>
    <t>-1221901297</t>
  </si>
  <si>
    <t>767</t>
  </si>
  <si>
    <t>Konštrukcie doplnkové kovové</t>
  </si>
  <si>
    <t>46</t>
  </si>
  <si>
    <t>392571111.S</t>
  </si>
  <si>
    <t>Opieskovanie kovových konštrukcií</t>
  </si>
  <si>
    <t>723270940</t>
  </si>
  <si>
    <t>76799191a.S</t>
  </si>
  <si>
    <t>Ostatné opravy - galvanizácia povrchu oceľových konštrukcií</t>
  </si>
  <si>
    <t>2066025210</t>
  </si>
  <si>
    <t>48</t>
  </si>
  <si>
    <t>767995101.S</t>
  </si>
  <si>
    <t>Montáž ostatných atypických kovových stavebných doplnkových konštrukcií do 5 kg</t>
  </si>
  <si>
    <t>175903802</t>
  </si>
  <si>
    <t xml:space="preserve">"L profil"   žľab*2,77*2</t>
  </si>
  <si>
    <t>49</t>
  </si>
  <si>
    <t>13231000190a.S</t>
  </si>
  <si>
    <t>Tyč oceľová prierezu L 45x35x5 mm, ozn. 11 373, podľa EN ISO S235JRG1</t>
  </si>
  <si>
    <t>1969469403</t>
  </si>
  <si>
    <t>260,38*0,00102 'Prepočítané koeficientom množstva</t>
  </si>
  <si>
    <t>50</t>
  </si>
  <si>
    <t>767996801.S</t>
  </si>
  <si>
    <t xml:space="preserve">Demontáž ostatných doplnkov stavieb s hmotnosťou jednotlivých dielov konštrukcií do 50 kg,  -0,00100t</t>
  </si>
  <si>
    <t>1108286826</t>
  </si>
  <si>
    <t xml:space="preserve">"demontáž L profilu v dažďovej kanalizácii, uvažovaná hmotnosť 2,77kg/m"  žľab*2*2,77</t>
  </si>
  <si>
    <t xml:space="preserve">"kryt kanalizácie, 2ks"  12</t>
  </si>
  <si>
    <t>51</t>
  </si>
  <si>
    <t>953942421.S</t>
  </si>
  <si>
    <t>Spätná montáž mreže dažďovej kanalizácie</t>
  </si>
  <si>
    <t>1304494009</t>
  </si>
  <si>
    <t xml:space="preserve">"F, žľab dažďovej kanalizácie"  47</t>
  </si>
  <si>
    <t>52</t>
  </si>
  <si>
    <t>95394242a.S</t>
  </si>
  <si>
    <t>Spätná montáž krytu kanalizácie</t>
  </si>
  <si>
    <t>-1422030428</t>
  </si>
  <si>
    <t>53</t>
  </si>
  <si>
    <t>998767201.S</t>
  </si>
  <si>
    <t>Presun hmôt pre kovové stavebné doplnkové konštrukcie v objektoch výšky do 6 m</t>
  </si>
  <si>
    <t>-419564223</t>
  </si>
  <si>
    <t>769</t>
  </si>
  <si>
    <t>Montáže vzduchotechnických zariadení</t>
  </si>
  <si>
    <t>54</t>
  </si>
  <si>
    <t>769036042.S</t>
  </si>
  <si>
    <t>Spätná montáž lamelových mreží prierezu 1.680-4.000 m2</t>
  </si>
  <si>
    <t>-593151525</t>
  </si>
  <si>
    <t xml:space="preserve">"vetracie lamelové mreže 2100x800mm"  11</t>
  </si>
  <si>
    <t>55</t>
  </si>
  <si>
    <t>769082900.S</t>
  </si>
  <si>
    <t xml:space="preserve">Demontáž lamelových mreží prierezu 1.680-4.000 m2, nedeštruktívnou metódou  -0,0710 t</t>
  </si>
  <si>
    <t>-610093220</t>
  </si>
  <si>
    <t>56</t>
  </si>
  <si>
    <t>998769201.S</t>
  </si>
  <si>
    <t>Presun hmôt pre montáž vzduchotechnických zariadení v stavbe (objekte) výšky do 7 m</t>
  </si>
  <si>
    <t>344226280</t>
  </si>
  <si>
    <t>772</t>
  </si>
  <si>
    <t>Podlahy z prírodného a konglomerovaného kameňa</t>
  </si>
  <si>
    <t>57</t>
  </si>
  <si>
    <t>772506150.S</t>
  </si>
  <si>
    <t>Kladenie kamennej dlažby 20 - 50 mm</t>
  </si>
  <si>
    <t>1952209</t>
  </si>
  <si>
    <t>Poznámka k položke:_x000d_
Dlažbu ukončiť čadičovími pásikmi na výšku. Do stredu osadiť odvodňovací žľab s atypickou krycou mriežkou.</t>
  </si>
  <si>
    <t xml:space="preserve">"H, kamenná dlažba travertín"   6,5</t>
  </si>
  <si>
    <t>58</t>
  </si>
  <si>
    <t>583840000200.S</t>
  </si>
  <si>
    <t>Dlažba travertín hr. 30mm</t>
  </si>
  <si>
    <t>200272425</t>
  </si>
  <si>
    <t>6,5*1,04 'Prepočítané koeficientom množstva</t>
  </si>
  <si>
    <t>59</t>
  </si>
  <si>
    <t>998772201.S</t>
  </si>
  <si>
    <t>Presun hmôt pre kamennú dlažbu v objektoch výšky do 6 m</t>
  </si>
  <si>
    <t>1957154186</t>
  </si>
  <si>
    <t>783</t>
  </si>
  <si>
    <t>Nátery</t>
  </si>
  <si>
    <t>60</t>
  </si>
  <si>
    <t>783271001.S</t>
  </si>
  <si>
    <t>Nátery kov.stav.doplnk.konštr. polyuretánové jednonásobné 2x s emailovaním.- 105μm</t>
  </si>
  <si>
    <t>-578994778</t>
  </si>
  <si>
    <t>žľab*0,35*2</t>
  </si>
  <si>
    <t xml:space="preserve">"kryt kanalizácie, 2ks"  2</t>
  </si>
  <si>
    <t xml:space="preserve">"vetracie lamelové mreže"  11*2,1*0,8*2</t>
  </si>
  <si>
    <t>61</t>
  </si>
  <si>
    <t>783271007.S</t>
  </si>
  <si>
    <t>Nátery kov.stav.doplnk.konštr. polyuretánové farby šedej základné - 35µm</t>
  </si>
  <si>
    <t>-458295387</t>
  </si>
  <si>
    <t>Práce a dodávky M</t>
  </si>
  <si>
    <t>21-M</t>
  </si>
  <si>
    <t>Elektromontáže</t>
  </si>
  <si>
    <t>62</t>
  </si>
  <si>
    <t>210010624.S</t>
  </si>
  <si>
    <t>Chránička z PVC, uložené voľne</t>
  </si>
  <si>
    <t>64</t>
  </si>
  <si>
    <t>-424475059</t>
  </si>
  <si>
    <t xml:space="preserve">"CH.1"  13</t>
  </si>
  <si>
    <t xml:space="preserve">"CH.2"  9</t>
  </si>
  <si>
    <t xml:space="preserve">"CH.3"  15</t>
  </si>
  <si>
    <t xml:space="preserve">"CH.4"  125</t>
  </si>
  <si>
    <t xml:space="preserve">"CH.5, viď. časť elektroinštalácia"  </t>
  </si>
  <si>
    <t xml:space="preserve">"CH.6"  14</t>
  </si>
  <si>
    <t>63</t>
  </si>
  <si>
    <t>34575005774a.S</t>
  </si>
  <si>
    <t>Chránička z PVC, priemer 200</t>
  </si>
  <si>
    <t>128</t>
  </si>
  <si>
    <t>1782141248</t>
  </si>
  <si>
    <t>37*1,02 'Prepočítané koeficientom množstva</t>
  </si>
  <si>
    <t>34575005771b.S</t>
  </si>
  <si>
    <t>Chránička z PVC, priemer 100</t>
  </si>
  <si>
    <t>-958240103</t>
  </si>
  <si>
    <t>125*1,02 'Prepočítané koeficientom množstva</t>
  </si>
  <si>
    <t>65</t>
  </si>
  <si>
    <t>34575005773c.S</t>
  </si>
  <si>
    <t>Chránička z PVC, priemer 125</t>
  </si>
  <si>
    <t>2091078969</t>
  </si>
  <si>
    <t>14*1,02 'Prepočítané koeficientom množstva</t>
  </si>
  <si>
    <t>66</t>
  </si>
  <si>
    <t>998921201.S</t>
  </si>
  <si>
    <t>Presun hmôt pre montáž silnoprúdových rozvodov a zariadení v stavbe (objekte) výšky do 7 m</t>
  </si>
  <si>
    <t>-397521082</t>
  </si>
  <si>
    <t>VRN</t>
  </si>
  <si>
    <t>Investičné náklady neobsiahnuté v cenách</t>
  </si>
  <si>
    <t>67</t>
  </si>
  <si>
    <t>000600021.S</t>
  </si>
  <si>
    <t>Zariadenie staveniska - prevádzkové oplotenie staveniska</t>
  </si>
  <si>
    <t>1024</t>
  </si>
  <si>
    <t>990030170</t>
  </si>
  <si>
    <t xml:space="preserve">"oplotenie zariadenia staveniska"  95</t>
  </si>
  <si>
    <t>68</t>
  </si>
  <si>
    <t>000200031.S</t>
  </si>
  <si>
    <t>Prieskumné práce - žiadosť KPU Banská Bystrica o obhliadku možných archeologických nálezov</t>
  </si>
  <si>
    <t>hod</t>
  </si>
  <si>
    <t>1533719864</t>
  </si>
  <si>
    <t>69</t>
  </si>
  <si>
    <t>001000011.S</t>
  </si>
  <si>
    <t>Inžinierska činnosť - dozory autorský dozor projektanta</t>
  </si>
  <si>
    <t>531328455</t>
  </si>
  <si>
    <t>SO.01-02 - Areálové NN rozvody a nabíjacia stanica</t>
  </si>
  <si>
    <t>Úroveň 3:</t>
  </si>
  <si>
    <t>NS - Nabíjacia stanica</t>
  </si>
  <si>
    <t>Ing. Ján Božek</t>
  </si>
  <si>
    <t xml:space="preserve">M - Práce a dodávky M   </t>
  </si>
  <si>
    <t xml:space="preserve">    21-M - Elektromontáže   </t>
  </si>
  <si>
    <t xml:space="preserve">    22-M - Montáže oznamovacích a zabezpečovacích zariadení   </t>
  </si>
  <si>
    <t xml:space="preserve">    46-M - Zemné práce vykonávané pri externých montážnych prácach   </t>
  </si>
  <si>
    <t xml:space="preserve">    95-M - Revízie   </t>
  </si>
  <si>
    <t xml:space="preserve">VRN - Vedľajšie rozpočtové náklady   </t>
  </si>
  <si>
    <t xml:space="preserve">Práce a dodávky M   </t>
  </si>
  <si>
    <t xml:space="preserve">Elektromontáže   </t>
  </si>
  <si>
    <t>210010090.S</t>
  </si>
  <si>
    <t>Rúrka ohybná elektroinštalačná z HDPE, D 50 uložená voľne</t>
  </si>
  <si>
    <t>345710006220.S</t>
  </si>
  <si>
    <t>Rúrka ohybná 09050 dvojplášťová korugovaná z HDPE, UV stabilná bezhalogénová, D 50 mm</t>
  </si>
  <si>
    <t>256</t>
  </si>
  <si>
    <t>210195022.S</t>
  </si>
  <si>
    <t>Montáž a zapojenie nabíjacej stanice elektromobilov samostatne stojacej na verejných parkoviskách 3F, 22 kW, 2 vozidlá</t>
  </si>
  <si>
    <t>357180008200.S</t>
  </si>
  <si>
    <t>Nabíjacia stanica pre elektromobily samostane stojaca 22 kW, 3F, zásuvka T2 TF, zásuvka IP 54 napr. ECOMOBILITY 204.CA26B-T2T2M , vrátane prúdového chrániča typ B</t>
  </si>
  <si>
    <t>357180011600.S</t>
  </si>
  <si>
    <t>Nabíjací kábel 5 m, 32 A, 3F, koncovky T2-T2, IEC, IP 44, pre nabíjacie stanice elektromobilov</t>
  </si>
  <si>
    <t>357180012100.S</t>
  </si>
  <si>
    <t>Držiak kábla pre nabíjacie stanice elektromobilov</t>
  </si>
  <si>
    <t>357180012300.S</t>
  </si>
  <si>
    <t>Základňa pre samostatne stojacu montáž nabíjacích staníc elektromobilov, oceľová</t>
  </si>
  <si>
    <t>POZNÁMKA</t>
  </si>
  <si>
    <t>- navrhnuté el. zariadenia môžu byť nahradené iným technickým zrovnatelným ekvivalentom</t>
  </si>
  <si>
    <t>210220002.S</t>
  </si>
  <si>
    <t>Uzemňovacie vedenie na povrchu FeZn páska uzemňovacia do 120 mm2</t>
  </si>
  <si>
    <t>354410058800.S</t>
  </si>
  <si>
    <t>Pásovina uzemňovacia FeZn 30 x 4 mm</t>
  </si>
  <si>
    <t>210220010.S/R</t>
  </si>
  <si>
    <t>Náter zemniaceho pásku do 120 mm2 (1x náter vrátane svoriek a vyznač. žlt. pruhov)</t>
  </si>
  <si>
    <t>2360055</t>
  </si>
  <si>
    <t>Antikorózna páska 356 50 (č. výr. 2360055)</t>
  </si>
  <si>
    <t>210220021.S</t>
  </si>
  <si>
    <t>Uzemňovacie vedenie v zemi FeZn vrátane izolácie spojov O 10 mm</t>
  </si>
  <si>
    <t>354410054800.S</t>
  </si>
  <si>
    <t>Drôt bleskozvodový FeZn, d 10 mm</t>
  </si>
  <si>
    <t>210220243.S</t>
  </si>
  <si>
    <t>Svorka FeZn spojovacia SS</t>
  </si>
  <si>
    <t>354410003400.S</t>
  </si>
  <si>
    <t>Svorka FeZn spojovacia označenie SS 2 skrutky s príložkou</t>
  </si>
  <si>
    <t>210222245</t>
  </si>
  <si>
    <t>Svorka FeZn pripojovacia SP, pre vonkajšie práce</t>
  </si>
  <si>
    <t>354410004000.S</t>
  </si>
  <si>
    <t>Svorka FeZn pripájaca označenie SP 1</t>
  </si>
  <si>
    <t>210800203.S</t>
  </si>
  <si>
    <t>Kábel medený uložený v rúrke CYKY 450/750 V 5x16</t>
  </si>
  <si>
    <t>341110002400.S</t>
  </si>
  <si>
    <t>Kábel medený CYKY-J 5x16 mm2</t>
  </si>
  <si>
    <t>MD</t>
  </si>
  <si>
    <t>Mimostavenisková doprava</t>
  </si>
  <si>
    <t>MV</t>
  </si>
  <si>
    <t>Murárske výpomoci</t>
  </si>
  <si>
    <t>PD</t>
  </si>
  <si>
    <t>Presun dodávok</t>
  </si>
  <si>
    <t>PM</t>
  </si>
  <si>
    <t>Podružný materiál</t>
  </si>
  <si>
    <t>POZNÁMKA 2</t>
  </si>
  <si>
    <t>Tento dokument obsahuje individuálne stanovené položky a jednotkové ceny orientačného výkazu výmer a orientačného rozpočtu, ktoré sú podkladom pre stanovenie odhadovanej ceny diela v rozsahu projektovej dokumentácie.</t>
  </si>
  <si>
    <t>PPV</t>
  </si>
  <si>
    <t>Podiel pridružených výkonov</t>
  </si>
  <si>
    <t>22-M</t>
  </si>
  <si>
    <t xml:space="preserve">Montáže oznamovacích a zabezpečovacích zariadení   </t>
  </si>
  <si>
    <t>220270203</t>
  </si>
  <si>
    <t>Vodič oznamovací izolovaný U 4 x 0,4 mm uložený v rúrke,lište,bez zapojenia (pre bytovú výstavbu)</t>
  </si>
  <si>
    <t>341230001600</t>
  </si>
  <si>
    <t>Kábel medený dátový S/UTP CAT 6a - typ kábla upresniť pred realizáciou</t>
  </si>
  <si>
    <t>220512110.S/R</t>
  </si>
  <si>
    <t>Ukončenie kábla FTP CAT6a</t>
  </si>
  <si>
    <t>46-M</t>
  </si>
  <si>
    <t xml:space="preserve">Zemné práce vykonávané pri externých montážnych prácach   </t>
  </si>
  <si>
    <t>460200124.S</t>
  </si>
  <si>
    <t>Hĺbenie káblovej ryhy ručne 35 cm širokej a 40 cm hlbokej, v zemine triedy 4</t>
  </si>
  <si>
    <t>460300006.S</t>
  </si>
  <si>
    <t>Zhutnenie zeminy po vrstvách pri zahrnutí rýh strojom, vrstva zeminy 20 cm</t>
  </si>
  <si>
    <t>460420022.S</t>
  </si>
  <si>
    <t>Zriadenie, rekonšt. káblového lôžka z piesku bez zakrytia, v ryhe šír. do 65 cm, hrúbky vrstvy 10 cm</t>
  </si>
  <si>
    <t>583410001600.S</t>
  </si>
  <si>
    <t>Kamenivo drvené hrubé frakcia 8-11 mm</t>
  </si>
  <si>
    <t>70</t>
  </si>
  <si>
    <t xml:space="preserve">70 * 0,104   </t>
  </si>
  <si>
    <t>460420202.S</t>
  </si>
  <si>
    <t>Rekonštr. káblového lôžka z preosiatej zeminy so zakrytím tehlami naprieč smeru kábla šírka 35 cm</t>
  </si>
  <si>
    <t>72</t>
  </si>
  <si>
    <t>1234000234021</t>
  </si>
  <si>
    <t>Ochranná platňa na káble, PVC, KPL 150/10/SLER YE, PVC (UNIVOLT)</t>
  </si>
  <si>
    <t>74</t>
  </si>
  <si>
    <t>460560124.S</t>
  </si>
  <si>
    <t>Ručný zásyp nezap. káblovej ryhy bez zhutn. zeminy, 35 cm širokej, 40 cm hlbokej v zemine tr. 4</t>
  </si>
  <si>
    <t>76</t>
  </si>
  <si>
    <t>460620014.S</t>
  </si>
  <si>
    <t>Proviz. úprava terénu v zemine tr. 4, aby nerovnosti terénu neboli väčšie ako 2 cm od vodor.hladiny</t>
  </si>
  <si>
    <t>78</t>
  </si>
  <si>
    <t>80</t>
  </si>
  <si>
    <t>82</t>
  </si>
  <si>
    <t>Poznámka 3</t>
  </si>
  <si>
    <t>Výkop prenapojenie NS je spoločný pre napojenie vstupnej rampy</t>
  </si>
  <si>
    <t>84</t>
  </si>
  <si>
    <t>86</t>
  </si>
  <si>
    <t>95-M</t>
  </si>
  <si>
    <t xml:space="preserve">Revízie   </t>
  </si>
  <si>
    <t>Odhad</t>
  </si>
  <si>
    <t>Komplexné a predkomplexné skúšky, merania, revízna správa, skutkový stav</t>
  </si>
  <si>
    <t>88</t>
  </si>
  <si>
    <t xml:space="preserve">Vedľajšie rozpočtové náklady   </t>
  </si>
  <si>
    <t>Geodetické práce - vykonávané pred výstavbou určenie priebehu nadzemného alebo podzemného existujúceho aj plánovaného vedenia</t>
  </si>
  <si>
    <t>eur</t>
  </si>
  <si>
    <t>90</t>
  </si>
  <si>
    <t>SLP - Vonkajšie rozvody slaboprúdu</t>
  </si>
  <si>
    <t xml:space="preserve">HSV - Práce a dodávky HSV   </t>
  </si>
  <si>
    <t xml:space="preserve">    3 - Zvislé a kompletné konštrukcie   </t>
  </si>
  <si>
    <t xml:space="preserve">Práce a dodávky HSV   </t>
  </si>
  <si>
    <t xml:space="preserve">Zvislé a kompletné konštrukcie   </t>
  </si>
  <si>
    <t>388793001.S/R</t>
  </si>
  <si>
    <t>Káblová chránička 1x HDPE pre optický kábel</t>
  </si>
  <si>
    <t>286130078500.S/R</t>
  </si>
  <si>
    <t>Mikrotrubička s vnútornou lubrikačnou vrstvou pre zníženie trenia D 14/10 mm, HDPE</t>
  </si>
  <si>
    <t>- navrhnuté el. zariadenia môžu byť nahradené iným technickým zrovnateľným ekvivalentom</t>
  </si>
  <si>
    <t>Výkope je spoločný s NN rozvodmi</t>
  </si>
  <si>
    <t>220065055.S</t>
  </si>
  <si>
    <t>Spájanie optických vlákien, zvarovaním, miestna sieť</t>
  </si>
  <si>
    <t>220071801.S</t>
  </si>
  <si>
    <t>Montáž spojky optickej, miestna sieť, počet optických vlákien do 012</t>
  </si>
  <si>
    <t>220185001.S/R</t>
  </si>
  <si>
    <t>Zafúkanie 1x optického kábla, vonk. sieť</t>
  </si>
  <si>
    <t>Optk</t>
  </si>
  <si>
    <t>Optický typ - typ upresniť pred realizáciou podľa požiadaviek investora</t>
  </si>
  <si>
    <t>Kábel medený dátový S/UTP CAT 6a - typ kábla upresniť pred realizáciou podľa požiadaviek investora</t>
  </si>
  <si>
    <t>220511020.S</t>
  </si>
  <si>
    <t>Ukončene FTP káblov</t>
  </si>
  <si>
    <t>220512014.S</t>
  </si>
  <si>
    <t xml:space="preserve">Montáž optického patch panelu do  rozvadzača</t>
  </si>
  <si>
    <t>Opt.switch</t>
  </si>
  <si>
    <t>Optická switch, optická vaňa, prevodník</t>
  </si>
  <si>
    <t>220512108.S</t>
  </si>
  <si>
    <t>Montáž tieneného patch panelu, Poe</t>
  </si>
  <si>
    <t>383150021400.S/R</t>
  </si>
  <si>
    <t>Patch panel xxxxRJ45/s, Cat.6e, komplet osadený</t>
  </si>
  <si>
    <t>220512110.S</t>
  </si>
  <si>
    <t>Zapojenie jedneho portu do patch panelu - 1xRJ45 cca vrátane exist. káblov cca</t>
  </si>
  <si>
    <t>220512135.S</t>
  </si>
  <si>
    <t>Meranie certifikácie cat.6A, vystavenie protokolu</t>
  </si>
  <si>
    <t>Kam</t>
  </si>
  <si>
    <t>Vonkajšia IP kamera osadené na stĺpe pri Mäsiarskej bašte kompatibilná s existujúcum kamerovým systémom v Pamätníku SNP - upresní investor pred realizáciou</t>
  </si>
  <si>
    <t>NN - Areálové rozvody NN</t>
  </si>
  <si>
    <t xml:space="preserve">    9 - Ostatné konštrukcie a práce-búranie   </t>
  </si>
  <si>
    <t xml:space="preserve">Ostatné konštrukcie a práce-búranie   </t>
  </si>
  <si>
    <t>971056019.S</t>
  </si>
  <si>
    <t>Jadrové vrty diamantovými korunkami do D 225 mm do stien - železobetónových -0,00095t</t>
  </si>
  <si>
    <t>cm</t>
  </si>
  <si>
    <t>972056019.S</t>
  </si>
  <si>
    <t>Jadrové vrty diamantovými korunkami do D 225 mm do stropov - železobetónových -0,00095t</t>
  </si>
  <si>
    <t>210010094.S</t>
  </si>
  <si>
    <t>Rúrka ohybná elektroinštalačná z HDPE, D 110 uložená voľne</t>
  </si>
  <si>
    <t>345710006000.S</t>
  </si>
  <si>
    <t xml:space="preserve">Rúrka ohybná 09110 dvojplášťová korugovaná z HDPE, bezhalogénová, D 110 mm   cca</t>
  </si>
  <si>
    <t>210020101.S</t>
  </si>
  <si>
    <t>Káblový výložník a rošt zvarovaný, šírky 200 až 400 mm (L 30/30/3 mm)</t>
  </si>
  <si>
    <t>345760006500.S</t>
  </si>
  <si>
    <t>Výložnik pozdĺžny Vz 1,25 k uloženiu roštov a káblov</t>
  </si>
  <si>
    <t>345760007400.S</t>
  </si>
  <si>
    <t>Stojina SVz 03, oceľový U-profil 35/25/25/3 pozinkovaná</t>
  </si>
  <si>
    <t>210020313.S</t>
  </si>
  <si>
    <t>Káblový žľab - káblový nosný systém, pozink., vrátane príslušenstva, 500/100 mm vrátane veka a podpery</t>
  </si>
  <si>
    <t>345750010700.S</t>
  </si>
  <si>
    <t>Žľab káblový, šxv 500x100 mm, z pozinkovanej ocele</t>
  </si>
  <si>
    <t>345750012100.S</t>
  </si>
  <si>
    <t>Kryt pre káblový žľab šírky 500 mm, z pozinkovanej ocele</t>
  </si>
  <si>
    <t>210020671.S</t>
  </si>
  <si>
    <t>Konštrukcia oceľová, klasická všeobecná výroba, montáž vrátane základného náteru</t>
  </si>
  <si>
    <t>132210006300.S</t>
  </si>
  <si>
    <t>Tyč oceľová jemná plochá šxhr 20x5 mm, ozn. 11 373, podľa EN alebo EN ISO S235JRG1</t>
  </si>
  <si>
    <t>132310001200.S</t>
  </si>
  <si>
    <t>Tyč oceľová prierezu L 30x30x4 mm, ozn. 11 373, podľa EN ISO S235JRG1</t>
  </si>
  <si>
    <t>145540000500.S</t>
  </si>
  <si>
    <t>Profil oceľový 50x2 mm zváraný tenkostenný uzavretý štvorcový</t>
  </si>
  <si>
    <t>246220000900.S</t>
  </si>
  <si>
    <t>Farba syntetická suríková S 2005</t>
  </si>
  <si>
    <t>246420001200.S</t>
  </si>
  <si>
    <t>Riedidlo S-6006 do syntetických a olejových látok</t>
  </si>
  <si>
    <t>312110000800.S</t>
  </si>
  <si>
    <t>Elektróda zváracia E-R 117 D 2,5 mm x dĺ. 350 mm nelegovaná s rutilovým a kyslým obalom</t>
  </si>
  <si>
    <t>tks</t>
  </si>
  <si>
    <t>210020780.S</t>
  </si>
  <si>
    <t>Protipožiarna stenová prepážka z protipožiarnych vložiek (typu PTV) hrúbka prepážky do 400 mm</t>
  </si>
  <si>
    <t>PU</t>
  </si>
  <si>
    <t>Požiarna upchávka</t>
  </si>
  <si>
    <t>210101584.S</t>
  </si>
  <si>
    <t>NN koncovky pre 3 a 4-žilové káble s plastovou a papierovou izoláciou do 1kV (120-240 mm2)</t>
  </si>
  <si>
    <t>345810006300.S</t>
  </si>
  <si>
    <t>Koncovka NN s polymérovou izoláciou EPKT 0063-L12 120-240</t>
  </si>
  <si>
    <t>210190006.S/R</t>
  </si>
  <si>
    <t>Montáž pilierovej zásuvkovej skrine R</t>
  </si>
  <si>
    <t>210220020.S</t>
  </si>
  <si>
    <t>Uzemňovacie vedenie v zemi FeZn do 120 mm2 vrátane izolácie spojov</t>
  </si>
  <si>
    <t>354410054810.S</t>
  </si>
  <si>
    <t>Drôt bleskozvodový FeZn, d 10 mm, PVC</t>
  </si>
  <si>
    <t xml:space="preserve">10 * 0,625   </t>
  </si>
  <si>
    <t>210220252.S</t>
  </si>
  <si>
    <t>Svorka FeZn odbočovacia spojovacia SR 01, SR 02 (pásovina do 120 mm2)</t>
  </si>
  <si>
    <t>354410000400.S</t>
  </si>
  <si>
    <t>Svorka FeZn odbočovacia spojovacia označenie SR 01</t>
  </si>
  <si>
    <t xml:space="preserve">- navrhnuté el. zariadenia môžu byť nahradené  iným technickým zrovnatelným ekvivalentom</t>
  </si>
  <si>
    <t>210800199.S</t>
  </si>
  <si>
    <t>Kábel medený uložený v rúrke CYKY 450/750 V 5x2,5</t>
  </si>
  <si>
    <t>341110002000.S</t>
  </si>
  <si>
    <t>Kábel medený CYKY-J 5x2,5 mm2</t>
  </si>
  <si>
    <t>210810067.S</t>
  </si>
  <si>
    <t>Kábel medený silový uložený pevne 1-CYKY 0,6/1 kV 5x70</t>
  </si>
  <si>
    <t>341110006800.S</t>
  </si>
  <si>
    <t>Kábel medený 1-CYKY-J 5x70 mm2 RM</t>
  </si>
  <si>
    <t>210902140.S</t>
  </si>
  <si>
    <t>Kábel hliníkový silový uložený v rúrke 1-AYKY 0,6/1 kV 3x240+120</t>
  </si>
  <si>
    <t>341110030400.S</t>
  </si>
  <si>
    <t>Kábel hliníkový 1-AYKY 3x240+120 mm2</t>
  </si>
  <si>
    <t>210950205</t>
  </si>
  <si>
    <t>Príplatok na zaťahovanie káblov, váha kábla do 8 kg</t>
  </si>
  <si>
    <t>92</t>
  </si>
  <si>
    <t>Ukončenie vodičov v rozvádzač. vrátane zapojenia a vodičovej koncovky do 240 mm2</t>
  </si>
  <si>
    <t>94</t>
  </si>
  <si>
    <t>354310015000.S</t>
  </si>
  <si>
    <t>Káblové oko hliníkové lisovacie 240 Al 617210</t>
  </si>
  <si>
    <t>96</t>
  </si>
  <si>
    <t>98</t>
  </si>
  <si>
    <t>100</t>
  </si>
  <si>
    <t>102</t>
  </si>
  <si>
    <t>104</t>
  </si>
  <si>
    <t>106</t>
  </si>
  <si>
    <t>108</t>
  </si>
  <si>
    <t>110</t>
  </si>
  <si>
    <t>460200225.S</t>
  </si>
  <si>
    <t>Hĺbenie káblovej ryhy ručne 50 cm širokej a 40 cm hlbokej, v zemine triedy 5</t>
  </si>
  <si>
    <t>112</t>
  </si>
  <si>
    <t>114</t>
  </si>
  <si>
    <t>116</t>
  </si>
  <si>
    <t>583110000300.S</t>
  </si>
  <si>
    <t>Drvina vápencová frakcia 0-4 mm</t>
  </si>
  <si>
    <t>118</t>
  </si>
  <si>
    <t xml:space="preserve">400 * 0,104   </t>
  </si>
  <si>
    <t>120</t>
  </si>
  <si>
    <t>122</t>
  </si>
  <si>
    <t>124</t>
  </si>
  <si>
    <t>460560225.S</t>
  </si>
  <si>
    <t>Ručný zásyp nezap. káblovej ryhy bez zhutn. zeminy, 50 cm širokej, 40 cm hlbokej v zemine tr. 5</t>
  </si>
  <si>
    <t>126</t>
  </si>
  <si>
    <t>130</t>
  </si>
  <si>
    <t>132</t>
  </si>
  <si>
    <t>134</t>
  </si>
  <si>
    <t>136</t>
  </si>
  <si>
    <t>138</t>
  </si>
  <si>
    <t>140</t>
  </si>
  <si>
    <t>R1 - Zásuvková skriňa R1</t>
  </si>
  <si>
    <t>Rozvodnica nerez.</t>
  </si>
  <si>
    <t>Pilierová rozvodnica nerezová podľa PD, prípojnice, montážne kryty, ranžír, svorkovnice - Výrobnú dokumentáciu pre zásuvkové skrine je potrebné prekonzultovať pred realizáciou s investorom. Výrobnú dokumentáciu rieši dodávateľ stavby.</t>
  </si>
  <si>
    <t>210111131.S</t>
  </si>
  <si>
    <t>Priemyslová zásuvka vstavaná CEE 250 V / 16A, vrátane zapojenia, IEG 1632, 2P + PE</t>
  </si>
  <si>
    <t>345540007706.S</t>
  </si>
  <si>
    <t>Zásuvka vstavaná priemyslová VZG 16, 2P + PE, IP 67 - 250V, 16A</t>
  </si>
  <si>
    <t>210111133.S</t>
  </si>
  <si>
    <t>Priemyslová zásuvka vstavaná CEE 400 V / 16A, vrátane zapojenia, IEG 1643, 3P + PE, IEG 1653, 3P + N + PE</t>
  </si>
  <si>
    <t>345540004900.S</t>
  </si>
  <si>
    <t>Zásuvka vstavaná priemyslová 5P 16A 400V IP67 IEG 1653 šikmá</t>
  </si>
  <si>
    <t>210111134.S</t>
  </si>
  <si>
    <t>Priemyslová zásuvka vstavaná CEE 400 V / 32A, vrátane zapojenia, IEG 3253, 3P + PE, IEG 3253, 3P + N + PE</t>
  </si>
  <si>
    <t>345540005100.S</t>
  </si>
  <si>
    <t>Zásuvka vstavaná priemyslová 5P 32A 400V IP67 IEG 3243 šikmá</t>
  </si>
  <si>
    <t>210111135.S</t>
  </si>
  <si>
    <t>Priemyslová zásuvka vstavaná CEE 400 V / 63A, vrátane zapojenia, IEG 6343, 3P + PE, IEGN 6353, 3P + N + PE</t>
  </si>
  <si>
    <t>345540005300.S</t>
  </si>
  <si>
    <t>Zásuvka vstavaná priemyslová 5P 63A 400V IP67 IEG 6353 šikmá</t>
  </si>
  <si>
    <t>210111136.S</t>
  </si>
  <si>
    <t>Priemyslová zásuvka vstavaná CEE 400 V / 125A, vrátane zapojenia, IEGN 12553, 3P + PE, IEGN 12553, 3P + N + PE</t>
  </si>
  <si>
    <t>345540007732.S</t>
  </si>
  <si>
    <t>Zásuvka vstavaná priemyslová IEGN 12553, 3P + N+PE, IP 67 - 400V, 125A</t>
  </si>
  <si>
    <t>210120003.S</t>
  </si>
  <si>
    <t>Odpínače valcových poistkových vložiek 10 x 38 jednopólové do 32 A</t>
  </si>
  <si>
    <t>345290013300.S</t>
  </si>
  <si>
    <t>Odpínač valcových poistiek OPVP 10-1, 32A, veľkosť 10x38</t>
  </si>
  <si>
    <t>345290014600.S</t>
  </si>
  <si>
    <t>Poistková vložka valcová PVA10 6A gG, veľkosť 10x38</t>
  </si>
  <si>
    <t>210120013.S</t>
  </si>
  <si>
    <t>Odpínače valcových poistkových vložiek 22 x 58 trojpólové do 125 A</t>
  </si>
  <si>
    <t>345290014100.S</t>
  </si>
  <si>
    <t>Odpínač valcových poistiek OPVP 22-3, 125A, veľkosť 22x58</t>
  </si>
  <si>
    <t>345290016400.S</t>
  </si>
  <si>
    <t>Poistková vložka valcová PV22 125A aM, veľkosť 22x58</t>
  </si>
  <si>
    <t>345290016100.S</t>
  </si>
  <si>
    <t>Poistková vložka valcová PV22 63A gG, veľkosť 22x58</t>
  </si>
  <si>
    <t>210120401.S</t>
  </si>
  <si>
    <t>Istič vzduchový jednopólový do 63 A</t>
  </si>
  <si>
    <t>358220006900.S</t>
  </si>
  <si>
    <t>Istič 1P, 16 A, charakteristika B, 10 kA, 1 modul</t>
  </si>
  <si>
    <t>358220006700.S</t>
  </si>
  <si>
    <t>Istič 1P, 10 A, charakteristika B, 10 kA, 1 modul</t>
  </si>
  <si>
    <t>210120404.S</t>
  </si>
  <si>
    <t>Istič vzduchový trojpólový do 63 A</t>
  </si>
  <si>
    <t>358220046400.S</t>
  </si>
  <si>
    <t>Istič 3P, 32 A, charakteristika B, 10 kA, 3 moduly</t>
  </si>
  <si>
    <t>358220046100.S</t>
  </si>
  <si>
    <t>Istič 3P, 16 A, charakteristika B, 10 kA, 3 moduly</t>
  </si>
  <si>
    <t>358220046500.S</t>
  </si>
  <si>
    <t>Istič 3P, 40 A, charakteristika B, 10 kA, 3 moduly</t>
  </si>
  <si>
    <t>358220046700.S</t>
  </si>
  <si>
    <t>Istič 3P, 63 A, charakteristika B, 10 kA, 3 moduly</t>
  </si>
  <si>
    <t>210120407.S</t>
  </si>
  <si>
    <t>Istič vzduchový trojpólový do 125 A na DIN lištu</t>
  </si>
  <si>
    <t>358220053700.S</t>
  </si>
  <si>
    <t>Istič 3P, 125 A, charakteristika C, 16 kA, 4,5 modulu</t>
  </si>
  <si>
    <t>210120411.S</t>
  </si>
  <si>
    <t>Prúdové chrániče štvorpólové 25 - 80 A</t>
  </si>
  <si>
    <t>358230027900.S</t>
  </si>
  <si>
    <t>Prúdový chránič 4P, 40 A, 30 mA, typ A, 4 moduly</t>
  </si>
  <si>
    <t>210120414.S</t>
  </si>
  <si>
    <t>Prúdové chrániče s nadprúdovou ochranou dvojpólové</t>
  </si>
  <si>
    <t>358230006200.S</t>
  </si>
  <si>
    <t>Prúdový chránič s istením 1P+N, charakteristika B, 16 A, 10000 A/10 kA, 30 mA, typ A, 2 moduly</t>
  </si>
  <si>
    <t>210120423.S</t>
  </si>
  <si>
    <t>Zvodiče prepätia kombinované typu 1+2 (triedy B + C) 3pól, 3+1pól</t>
  </si>
  <si>
    <t>OEZ:38361</t>
  </si>
  <si>
    <t>Kombinovaný zvodič bleskových prúdov a prepätia SJBC-25E-3-MZS, typ 1+2, Iimp 25 kA, Uc AC 350 V, výmenné moduly, so signalizáciou, iskrisko, varistor</t>
  </si>
  <si>
    <t>210120501.S</t>
  </si>
  <si>
    <t>Výkonové ističe vzduchové do 160 A, 3P</t>
  </si>
  <si>
    <t>358220060116.S/R</t>
  </si>
  <si>
    <t>Výkonový istič 3P, 160 A, s tepelno-magnetickou spúšťou, 16 kA</t>
  </si>
  <si>
    <t>210160811.S</t>
  </si>
  <si>
    <t>Montáž meracieho transformátora prúdu 50 - 250A/5A,</t>
  </si>
  <si>
    <t>389810003650.S</t>
  </si>
  <si>
    <t>Tranformátor prúdu 250A/5A ciachovaný, 10VA</t>
  </si>
  <si>
    <t>210161012.S</t>
  </si>
  <si>
    <t>Elektromer trojfázový pripojenie cez prúdové transformátory</t>
  </si>
  <si>
    <t>389810000812.S</t>
  </si>
  <si>
    <t>Elektromer trojfázový, x/5A, montáž na DIN lištu</t>
  </si>
  <si>
    <t>210192570.S</t>
  </si>
  <si>
    <t>Prepojovací mostík vrátane zapojenia do 63 A</t>
  </si>
  <si>
    <t>ZS1b</t>
  </si>
  <si>
    <t>Svorkovnica ZS1b</t>
  </si>
  <si>
    <t xml:space="preserve">- navrhnuté el. zariadenia môžu byť nahradené    iným technickým zrovnateľným ekvivalentom</t>
  </si>
  <si>
    <t>R2 - Zásuvková skriňa R2</t>
  </si>
  <si>
    <t xml:space="preserve">Pilierová rozvodnica nerezová  ranžír podľa PD, prípojnice, montážne kryty , svorkovnice - Výrobnú dokumentáciu pre zásuvkové skrine je potrebné prekonzultovať pred realizáciou s investorom. Výrobnú dokumentáciu rieši dodávateľ stavby.</t>
  </si>
  <si>
    <t>345290014610.S/R</t>
  </si>
  <si>
    <t>Poistková vložka valcová PVA10 63A gG, veľkosť 10x38</t>
  </si>
  <si>
    <t>345290014610.S</t>
  </si>
  <si>
    <t>210120033.S</t>
  </si>
  <si>
    <t>Lištové poistkové odpínače SPH 1 trojpólové do 250 A</t>
  </si>
  <si>
    <t>345290012200.S</t>
  </si>
  <si>
    <t>Odpínač poistkový lištový FSD-33-LL, 250A, veľkosť 1</t>
  </si>
  <si>
    <t>210120041.S</t>
  </si>
  <si>
    <t>Poistkový spodok SPH 00 trojpólový do 160 A</t>
  </si>
  <si>
    <t>210120053.S</t>
  </si>
  <si>
    <t>Radové poistkové odpínače SPH 1 jednopólové do 250 A</t>
  </si>
  <si>
    <t>345290010605.S</t>
  </si>
  <si>
    <t>Poistkový odpínač, veľkosť 1, 1P, na montážnu dosku, skrutkové svorky</t>
  </si>
  <si>
    <t>210120106.S</t>
  </si>
  <si>
    <t>Poistka nožová veľkost 000 do 160A 500 V</t>
  </si>
  <si>
    <t>345290005600.S</t>
  </si>
  <si>
    <t>Poistková vložka nožová PNA000 160A gG, veľkosť 000</t>
  </si>
  <si>
    <t>210120502.S</t>
  </si>
  <si>
    <t>Výkonové ističe vzduchové do 250 A, 3P</t>
  </si>
  <si>
    <t>358220060124.S</t>
  </si>
  <si>
    <t>Výkonový istič 3P, 250 A, s tepelno-magnetickou spúšťou, 25 kA</t>
  </si>
  <si>
    <t>210161011.S</t>
  </si>
  <si>
    <t>Elektromer trojfázový na priame pripojenie</t>
  </si>
  <si>
    <t>389810000810.S</t>
  </si>
  <si>
    <t>Elektromer trojfázový 63A, 4 moduly, impulzný výstup, priame pripojenie, montáž na DIN lištu</t>
  </si>
  <si>
    <t>R3 - Zásuvková skriňa R3</t>
  </si>
  <si>
    <t>Pilierová rozvodnica nerezová, prípojnice, montážne kryty , ranžír svorkovnice - Výrobnú dokumentáciu pre zásuvkové skrine je potrebné prekonzultovať pred realizáciou s investorom. Výrobnú dokumentáciu rieši dodávateľ stavby.</t>
  </si>
  <si>
    <t>R5 - Zásuvková skriňa R5</t>
  </si>
  <si>
    <t>Pilierová rozvodnica nerezová, prípojnice, montážne kryty , ranžír, svorkovnice - Výrobnú dokumentáciu pre zásuvkové skrine je potrebné prekonzultovať pred realizáciou s investorom. Výrobnú dokumentáciu rieši dodávateľ stavby.</t>
  </si>
  <si>
    <t>RH - Rozvádzač RH - doplnenie vývodu</t>
  </si>
  <si>
    <t>OEZ:35494</t>
  </si>
  <si>
    <t>Radová rozvádzačová skriňa QA40-200806, krytie IP40, jednokrídlové dvere, V x Š x H 2000 x 800 x 600 + ranžír + prípojnice, kryty, radové svorky</t>
  </si>
  <si>
    <t>358220046600.S</t>
  </si>
  <si>
    <t>Istič 3P, 50 A, charakteristika B, 10 kA, 3 moduly</t>
  </si>
  <si>
    <t>210120410.S</t>
  </si>
  <si>
    <t>Prúdové chrániče dvojpólové 16 - 80 A</t>
  </si>
  <si>
    <t>358230012500.S</t>
  </si>
  <si>
    <t>Prídavný blok prúdových chráničov 2P, 40 A, 300 mA, typ A, 2 moduly</t>
  </si>
  <si>
    <t>358220060116.S</t>
  </si>
  <si>
    <t>úprava v rozvádzači RH, predĺženie prípojníc..</t>
  </si>
  <si>
    <t>SO.01-03 - Vonkajšie osvetlenie</t>
  </si>
  <si>
    <t>941955001/R</t>
  </si>
  <si>
    <t>Montážna Vysokozdvižná Plošina</t>
  </si>
  <si>
    <t>96222783</t>
  </si>
  <si>
    <t>Box IP66 pre DMX Splytter</t>
  </si>
  <si>
    <t>DMX Splitter</t>
  </si>
  <si>
    <t>SENSA DMX G2 RDM SPLITTER 4CH</t>
  </si>
  <si>
    <t>DMX Power Supply</t>
  </si>
  <si>
    <t>SENSA DMX G2 POWER SUPPLY</t>
  </si>
  <si>
    <t>210010026.S</t>
  </si>
  <si>
    <t>Rúrka ohybná elektroinštalačná z PVC typ FXP 25, uložená pevne</t>
  </si>
  <si>
    <t>345710009200.S</t>
  </si>
  <si>
    <t>Rúrka ohybná vlnitá pancierová so strednou mechanickou odolnosťou z PVC-U, D 25</t>
  </si>
  <si>
    <t>210010109.S</t>
  </si>
  <si>
    <t>Lišta elektroinštalačná z PVC 40x20, uložená pevne, vkladacia</t>
  </si>
  <si>
    <t>345750065100.S</t>
  </si>
  <si>
    <t>Lišta hranatá z PVC, 40x20 mm</t>
  </si>
  <si>
    <t>210010322.S</t>
  </si>
  <si>
    <t>Krabica (KR 97) odbočná s viečkom, svorkovnicou vrátane zapojenia, kruhová</t>
  </si>
  <si>
    <t>345410001200.S/R</t>
  </si>
  <si>
    <t>Krabica odbočná z PVC s viečkom a svorkovnicou IP66 ccca</t>
  </si>
  <si>
    <t>210011312.S</t>
  </si>
  <si>
    <t>Osadenie polyamidovej príchytky (hmoždinky) HM 12 do tvrdého kameňa, jednoduchého betónu a železobetónu</t>
  </si>
  <si>
    <t>311310002200.S</t>
  </si>
  <si>
    <t>Hmoždinka dlhá so skrutkou, sivá, M 10x135 mm</t>
  </si>
  <si>
    <t>210020305.S</t>
  </si>
  <si>
    <t>Káblový žľab - káblový nosný systém, pozink., vrátane príslušenstva, 125/50 mm vrátane veka a podpery</t>
  </si>
  <si>
    <t>ARK-221120</t>
  </si>
  <si>
    <t>Drôtený žľab 100x 50/2000mm ARK-221120 (ŽZ)</t>
  </si>
  <si>
    <t>ARK-222209</t>
  </si>
  <si>
    <t>Víko VZM 100 ''ŽZ'' 1,0 mm</t>
  </si>
  <si>
    <t>ARK-223012</t>
  </si>
  <si>
    <t>Drôtený žľab spojka SZM 1 (ŽZ+G5) ARK-223012</t>
  </si>
  <si>
    <t>ARK-226010</t>
  </si>
  <si>
    <t>podpěra žlabu PZM 100 ŽZ</t>
  </si>
  <si>
    <t>bet</t>
  </si>
  <si>
    <t>Betónová kocka pre uchytenie žľabu na streche + gumená podlažka</t>
  </si>
  <si>
    <t>210100001.S</t>
  </si>
  <si>
    <t>Ukončenie vodičov v rozvádzač. vrátane zapojenia a vodičovej koncovky do 2,5 mm2</t>
  </si>
  <si>
    <t>210100002.S</t>
  </si>
  <si>
    <t>Ukončenie vodičov v rozvádzač. vrátane zapojenia a vodičovej koncovky do 6 mm2</t>
  </si>
  <si>
    <t>354310017900.S</t>
  </si>
  <si>
    <t>Káblové oko medené lisovacie CU 46x4 KU-L</t>
  </si>
  <si>
    <t>210110401.S</t>
  </si>
  <si>
    <t>Modulárne vypínače 1P do 63 A na DIN lištu</t>
  </si>
  <si>
    <t>358220022000.S</t>
  </si>
  <si>
    <t>Istiaci modulárny vypínač 1P-250 V, 20 A, 1 modul</t>
  </si>
  <si>
    <t>DMX controller</t>
  </si>
  <si>
    <t>SENSA DMX G2 CONTROLLER KIT</t>
  </si>
  <si>
    <t>DMX ovl</t>
  </si>
  <si>
    <t>SENSA DMX G2 SWITCH 8 POS PREWIRED</t>
  </si>
  <si>
    <t>210120101.S</t>
  </si>
  <si>
    <t>Poistkový patrón montáž do 63 A, vrátane dotykového krúžku</t>
  </si>
  <si>
    <t>345290008800.S</t>
  </si>
  <si>
    <t>Patrón poistkový 10A</t>
  </si>
  <si>
    <t>210120426.S</t>
  </si>
  <si>
    <t>Zvodiče prepätia kombinované typu 1+2 (triedy B + C) 1pól, 1+1pól</t>
  </si>
  <si>
    <t>PC3</t>
  </si>
  <si>
    <t>Prapäťová ochrana SP-T2+T3-320/Y-CLT-LED do stožiarovej svorkovnice</t>
  </si>
  <si>
    <t>210193075/R</t>
  </si>
  <si>
    <t>Domova rozvodnica pre zapustenú montáž bez sekacích prác</t>
  </si>
  <si>
    <t>210201351.S</t>
  </si>
  <si>
    <t>Zapojenie LED svetlometu IP65, stropné - nástenné</t>
  </si>
  <si>
    <t>F</t>
  </si>
  <si>
    <t>ER SI L12 5000-RGBW WF BK LF STD 66 Zuntobel</t>
  </si>
  <si>
    <t>C</t>
  </si>
  <si>
    <t>CONT3 12L70 RGBW MB RDMX SP ANT</t>
  </si>
  <si>
    <t>CONT3 36L70 RGBW MB RDMX SP ANT</t>
  </si>
  <si>
    <t>A</t>
  </si>
  <si>
    <t>96633447 CONT3 12L70-RGBW NB RDMX SP ANT</t>
  </si>
  <si>
    <t>9663</t>
  </si>
  <si>
    <t>CONT3 12L DIFFUSER UWB 55x55° BK</t>
  </si>
  <si>
    <t>B</t>
  </si>
  <si>
    <t>CONT3 36L70-RGBW NB RDMX SP ANT</t>
  </si>
  <si>
    <t>96633467 CONT3 36/52L DIFFUSER UWB 55x55° BK</t>
  </si>
  <si>
    <t>210201772.S</t>
  </si>
  <si>
    <t>Zapojenie uličného LED svietidla IP66</t>
  </si>
  <si>
    <t>939</t>
  </si>
  <si>
    <t>IP 24L70 840 EWR M C95 BP 3550 HFX SP CL2 M60 GY-S</t>
  </si>
  <si>
    <t>210201871/R</t>
  </si>
  <si>
    <t>Montáž základového roštu pre uličné svietidlá 5-12m</t>
  </si>
  <si>
    <t>4006</t>
  </si>
  <si>
    <t>Základový rošt</t>
  </si>
  <si>
    <t>592620001030/R</t>
  </si>
  <si>
    <t>Betónový základ pre stožiare , trieda betónu C 25/30,</t>
  </si>
  <si>
    <t>Poznámka k položke:_x000d_
trieda betónu C25/30 stožiare SAL 114/B60, SAL 120</t>
  </si>
  <si>
    <t>210201872.S/R</t>
  </si>
  <si>
    <t>rekonštrukcia exist. betónových základov pre oceľ. kryty svietidiel</t>
  </si>
  <si>
    <t>Vysprav</t>
  </si>
  <si>
    <t>Bet. mazanina / vyspraovacia hmota na betón</t>
  </si>
  <si>
    <t>210201880</t>
  </si>
  <si>
    <t>Montáž stožiarovej svorkovnice pre 1 poistku</t>
  </si>
  <si>
    <t>348370005300</t>
  </si>
  <si>
    <t>Stožiarová svorkovnica štvoržilová TB,</t>
  </si>
  <si>
    <t>Poznámka k položke:_x000d_
jedno poistkové púzdro pripojené fázy L1 a L2</t>
  </si>
  <si>
    <t>210201924.S/R</t>
  </si>
  <si>
    <t>Montáž svietidla exterierového na stenu do 10 kg</t>
  </si>
  <si>
    <t>210201964.S</t>
  </si>
  <si>
    <t>Montáž svietidla na stožiar do 10 kg</t>
  </si>
  <si>
    <t>210201992.S/R</t>
  </si>
  <si>
    <t>Osadenie oceľ. krytu pre svietidlá typu A58</t>
  </si>
  <si>
    <t>SV kryt</t>
  </si>
  <si>
    <t>Kópia oceľ. nerez. krytu pre LED svietidlá, vrátane výrobej dokumnetácie odsúhlasenej investorom</t>
  </si>
  <si>
    <t>210201992.S/R.1</t>
  </si>
  <si>
    <t>Rekonštrukcia exist. oceľ. nerez krytov pre svietidlá</t>
  </si>
  <si>
    <t>rek. sv</t>
  </si>
  <si>
    <t>Rekonštrukcia spracovaná odborne reštaurátorsky exist. nerez. krytov pre svietidlá vrátane prípravy pre inštaláciu svietiel</t>
  </si>
  <si>
    <t>210202001.S/R</t>
  </si>
  <si>
    <t>Osadenie stožiara nerezového výšky do 6 m so zemným koncom pre uličné svietidlá</t>
  </si>
  <si>
    <t>316740002018/R</t>
  </si>
  <si>
    <t>Nerezový stožiar v=6m pre osadenie efektových svietidiel - typ a tvar upresní investor resp. arch.</t>
  </si>
  <si>
    <t>210204042</t>
  </si>
  <si>
    <t>Príplatok k osvetľov. stož. oceľový. Platí i pre demontáž.</t>
  </si>
  <si>
    <t>210204102.S</t>
  </si>
  <si>
    <t>Výložník oceľový jednoramenný - na stĺp</t>
  </si>
  <si>
    <t>47204105/C35</t>
  </si>
  <si>
    <t>Výložník pre osadenie efekt. svietidiel - typ upresní investor</t>
  </si>
  <si>
    <t>210204201</t>
  </si>
  <si>
    <t>Elektrovýstroj stožiara pre 1 okruh</t>
  </si>
  <si>
    <t>Antikorózna páska 356 50 (č. výr. 2360055) - alebo iný technicky zrovnateľný ekvivalent</t>
  </si>
  <si>
    <t>Uzemňovacie vedenie v zemi FeZn vrátane izolácie spojov</t>
  </si>
  <si>
    <t>Pásovina uzemňovacia FeZn 30 x 4 mm - alebo iný technicky zrovnateľný ekvivalent</t>
  </si>
  <si>
    <t>71</t>
  </si>
  <si>
    <t>142</t>
  </si>
  <si>
    <t xml:space="preserve">70 * 0,625   </t>
  </si>
  <si>
    <t>73</t>
  </si>
  <si>
    <t>210220101.S</t>
  </si>
  <si>
    <t>Podpery vedenia FeZn na plochú strechu PV21</t>
  </si>
  <si>
    <t>146</t>
  </si>
  <si>
    <t>354410034800.S</t>
  </si>
  <si>
    <t>Podpera vedenia FeZn na ploché strechy označenie PV 21 oceľ</t>
  </si>
  <si>
    <t>148</t>
  </si>
  <si>
    <t>75</t>
  </si>
  <si>
    <t>354410034900.S</t>
  </si>
  <si>
    <t>Podložka plastová k podpere vedenia FeZn označenie podložka k PV 21</t>
  </si>
  <si>
    <t>150</t>
  </si>
  <si>
    <t>210220204.S</t>
  </si>
  <si>
    <t>Zachytávacia tyč FeZn bez osadenia JP 10, JP 15, JP 20</t>
  </si>
  <si>
    <t>152</t>
  </si>
  <si>
    <t>77</t>
  </si>
  <si>
    <t>354410023000.S</t>
  </si>
  <si>
    <t>Tyč zachytávacia FeZn na upevnenie do muriva označenie JP 10</t>
  </si>
  <si>
    <t>154</t>
  </si>
  <si>
    <t>156</t>
  </si>
  <si>
    <t>79</t>
  </si>
  <si>
    <t>158</t>
  </si>
  <si>
    <t>160</t>
  </si>
  <si>
    <t>81</t>
  </si>
  <si>
    <t>162</t>
  </si>
  <si>
    <t>210220253.S</t>
  </si>
  <si>
    <t>Svorka FeZn uzemňovacia SR03</t>
  </si>
  <si>
    <t>164</t>
  </si>
  <si>
    <t>83</t>
  </si>
  <si>
    <t>354410000900.S</t>
  </si>
  <si>
    <t>Svorka FeZn uzemňovacia označenie SR 03 A</t>
  </si>
  <si>
    <t>166</t>
  </si>
  <si>
    <t>210220306.S</t>
  </si>
  <si>
    <t>Podstavec betónový k zachytávacej tyči a oddialenému bleskozvodu</t>
  </si>
  <si>
    <t>168</t>
  </si>
  <si>
    <t>85</t>
  </si>
  <si>
    <t>354410024800.S</t>
  </si>
  <si>
    <t>Podstavec betónový k zachytávacej tyči FeZn označenie JP a OB 350x350</t>
  </si>
  <si>
    <t>170</t>
  </si>
  <si>
    <t>354410058640.S</t>
  </si>
  <si>
    <t>Klin nerezový do podstavca, d 330 mm</t>
  </si>
  <si>
    <t>172</t>
  </si>
  <si>
    <t>87</t>
  </si>
  <si>
    <t>210220306.SR</t>
  </si>
  <si>
    <t>Podstavec betónový k odialeniu zachyt sústavy od NN káblov</t>
  </si>
  <si>
    <t>174</t>
  </si>
  <si>
    <t>176</t>
  </si>
  <si>
    <t>89</t>
  </si>
  <si>
    <t>210220307.S</t>
  </si>
  <si>
    <t>Stenová kotva Fezn k oddialenému bleskozvodu FR OB</t>
  </si>
  <si>
    <t>178</t>
  </si>
  <si>
    <t>354410068400.S</t>
  </si>
  <si>
    <t>Kotva stenová - držiak ocelová žiarovo zinkovaná označenie FR OB</t>
  </si>
  <si>
    <t>180</t>
  </si>
  <si>
    <t>91</t>
  </si>
  <si>
    <t>210220316.S</t>
  </si>
  <si>
    <t>Svorka FeZn k zachytávacej tyči k oddialenému bleskozvodu SR 03 E OB</t>
  </si>
  <si>
    <t>182</t>
  </si>
  <si>
    <t>354410068800.S</t>
  </si>
  <si>
    <t>Držiak FeZn zvodového drôtu k OB ocelový žiarovo zinkovaný označenie SR 03 E OB D= 8-10 mm</t>
  </si>
  <si>
    <t>184</t>
  </si>
  <si>
    <t>93</t>
  </si>
  <si>
    <t>210220325.S</t>
  </si>
  <si>
    <t>Oddelovacia tyč, sklolaminát</t>
  </si>
  <si>
    <t>186</t>
  </si>
  <si>
    <t>354410064135.S</t>
  </si>
  <si>
    <t>Tyč izolujúca, sklolaminát 0,5 m</t>
  </si>
  <si>
    <t>188</t>
  </si>
  <si>
    <t>95</t>
  </si>
  <si>
    <t>210220800.S</t>
  </si>
  <si>
    <t>Uzemňovacie vedenie na povrchu AlMgSi drôt zvodový O 8-10 mm</t>
  </si>
  <si>
    <t>190</t>
  </si>
  <si>
    <t>354410064200.S</t>
  </si>
  <si>
    <t>Drôt bleskozvodový zliatina AlMgSi, d 8 mm, Al</t>
  </si>
  <si>
    <t>192</t>
  </si>
  <si>
    <t>97</t>
  </si>
  <si>
    <t>210220800.S/R</t>
  </si>
  <si>
    <t>Uzemňovacie vedenie na povrchu AlMgSi drôt zvodový O 8-10 mm - úprava exist. bleskozod. sústavy</t>
  </si>
  <si>
    <t>194</t>
  </si>
  <si>
    <t>196</t>
  </si>
  <si>
    <t>210800186.S</t>
  </si>
  <si>
    <t>Kábel medený uložený v rúrke CYKY 450/750 V 3x1,5</t>
  </si>
  <si>
    <t>198</t>
  </si>
  <si>
    <t>341110000700.S</t>
  </si>
  <si>
    <t>Kábel medený CYKY 3x1,5 mm2</t>
  </si>
  <si>
    <t>200</t>
  </si>
  <si>
    <t>101</t>
  </si>
  <si>
    <t>210800187.S</t>
  </si>
  <si>
    <t>Kábel medený uložený v rúrke CYKY 450/750 V 3x2,5</t>
  </si>
  <si>
    <t>202</t>
  </si>
  <si>
    <t>341110000850.S</t>
  </si>
  <si>
    <t>Kábel medený CYKY-J 3x2,5 mm2</t>
  </si>
  <si>
    <t>204</t>
  </si>
  <si>
    <t>103</t>
  </si>
  <si>
    <t>206</t>
  </si>
  <si>
    <t>208</t>
  </si>
  <si>
    <t>105</t>
  </si>
  <si>
    <t>210800200.S</t>
  </si>
  <si>
    <t>Kábel medený uložený v rúrke CYKY 450/750 V 5x4</t>
  </si>
  <si>
    <t>210</t>
  </si>
  <si>
    <t>341110002100.S</t>
  </si>
  <si>
    <t>Kábel medený CYKY-J 5x4 mm2</t>
  </si>
  <si>
    <t>212</t>
  </si>
  <si>
    <t>107</t>
  </si>
  <si>
    <t>210800202.S</t>
  </si>
  <si>
    <t>Kábel medený uložený v rúrke CYKY 450/750 V 5x10</t>
  </si>
  <si>
    <t>214</t>
  </si>
  <si>
    <t>341110002300.S</t>
  </si>
  <si>
    <t>Kábel medený CYKY-J 5x10 mm2</t>
  </si>
  <si>
    <t>216</t>
  </si>
  <si>
    <t>109</t>
  </si>
  <si>
    <t>210800508.S/R</t>
  </si>
  <si>
    <t>Vodič medený DMX</t>
  </si>
  <si>
    <t>218</t>
  </si>
  <si>
    <t>96261601</t>
  </si>
  <si>
    <t>DMX kábel pre uloženie do exteriéru / do zeme DMX SENSA DMX CABLE DMX512</t>
  </si>
  <si>
    <t>220</t>
  </si>
  <si>
    <t>111</t>
  </si>
  <si>
    <t>210800613.S</t>
  </si>
  <si>
    <t xml:space="preserve">Vodič medený uložený voľne H07V-K (CYA)  450/750 V 6</t>
  </si>
  <si>
    <t>222</t>
  </si>
  <si>
    <t>341310009100.S</t>
  </si>
  <si>
    <t>Vodič medený flexibilný H07V-K 6 mm2 cca</t>
  </si>
  <si>
    <t>224</t>
  </si>
  <si>
    <t>113</t>
  </si>
  <si>
    <t>226</t>
  </si>
  <si>
    <t>228</t>
  </si>
  <si>
    <t>115</t>
  </si>
  <si>
    <t>Bet.1</t>
  </si>
  <si>
    <t>Betónová kocka pre montáž svietidla typ "B"</t>
  </si>
  <si>
    <t>230</t>
  </si>
  <si>
    <t>210964355.S</t>
  </si>
  <si>
    <t>Demontáž na spätnú montáž - svietidla exterierového na stenu do 10 kg vrátane odpojenia cca</t>
  </si>
  <si>
    <t>232</t>
  </si>
  <si>
    <t>117</t>
  </si>
  <si>
    <t>210964425.S</t>
  </si>
  <si>
    <t xml:space="preserve">Demontáž do sute - svietidla zo stožiara do 10 kg vrátane odpojenia   -0,01000 t</t>
  </si>
  <si>
    <t>234</t>
  </si>
  <si>
    <t>210969555.S/R</t>
  </si>
  <si>
    <t xml:space="preserve">Demontáž - kábel hliníkový silový uložený pevne 1-AYKY 0,6/1 kV 4x35   -0,00114 t cca</t>
  </si>
  <si>
    <t>236</t>
  </si>
  <si>
    <t>119</t>
  </si>
  <si>
    <t>DMX oživenie</t>
  </si>
  <si>
    <t>Oživenie a naprogramovanie DMX osvetlenia</t>
  </si>
  <si>
    <t>súb</t>
  </si>
  <si>
    <t>238</t>
  </si>
  <si>
    <t>240</t>
  </si>
  <si>
    <t>121</t>
  </si>
  <si>
    <t>242</t>
  </si>
  <si>
    <t>244</t>
  </si>
  <si>
    <t>123</t>
  </si>
  <si>
    <t>246</t>
  </si>
  <si>
    <t>248</t>
  </si>
  <si>
    <t>125</t>
  </si>
  <si>
    <t>250</t>
  </si>
  <si>
    <t>252</t>
  </si>
  <si>
    <t>127</t>
  </si>
  <si>
    <t>254</t>
  </si>
  <si>
    <t>129</t>
  </si>
  <si>
    <t>258</t>
  </si>
  <si>
    <t>260</t>
  </si>
  <si>
    <t>131</t>
  </si>
  <si>
    <t>460050602.S</t>
  </si>
  <si>
    <t>Výkop jamy pre stožiar, bet.základ, kotvu, príp. iné zar.,(vč.čerp.vody), ručný ,v zemine tr. 3 - 4 cca</t>
  </si>
  <si>
    <t>262</t>
  </si>
  <si>
    <t>Betón pre základ cca</t>
  </si>
  <si>
    <t>264</t>
  </si>
  <si>
    <t>133</t>
  </si>
  <si>
    <t>266</t>
  </si>
  <si>
    <t>268</t>
  </si>
  <si>
    <t>135</t>
  </si>
  <si>
    <t>270</t>
  </si>
  <si>
    <t>272</t>
  </si>
  <si>
    <t xml:space="preserve">630 * 0,104   </t>
  </si>
  <si>
    <t>137</t>
  </si>
  <si>
    <t>274</t>
  </si>
  <si>
    <t>276</t>
  </si>
  <si>
    <t>139</t>
  </si>
  <si>
    <t>460490012.S</t>
  </si>
  <si>
    <t>Rozvinutie a uloženie výstražnej fólie z PE do ryhy, šírka do 33 cm</t>
  </si>
  <si>
    <t>278</t>
  </si>
  <si>
    <t>283230008000</t>
  </si>
  <si>
    <t>Výstražná fóla PE, šxhr 300x0,08 mm, dĺ. 250 m, farba červená, HAGARD</t>
  </si>
  <si>
    <t>280</t>
  </si>
  <si>
    <t>141</t>
  </si>
  <si>
    <t>282</t>
  </si>
  <si>
    <t>284</t>
  </si>
  <si>
    <t>143</t>
  </si>
  <si>
    <t>286</t>
  </si>
  <si>
    <t>288</t>
  </si>
  <si>
    <t>145</t>
  </si>
  <si>
    <t>290</t>
  </si>
  <si>
    <t>292</t>
  </si>
  <si>
    <t>147</t>
  </si>
  <si>
    <t>294</t>
  </si>
  <si>
    <t>296</t>
  </si>
  <si>
    <t>149</t>
  </si>
  <si>
    <t>298</t>
  </si>
  <si>
    <t>SO.02 - Rekonštrukcia prípojky vody</t>
  </si>
  <si>
    <t>Ing. Lucia Kapustová</t>
  </si>
  <si>
    <t>Pri fakturácii stavebných prác bude uplatnený režim prenosu daňovej povinnosti na príjemcu plnenia. DPH zo základu sadzby odvedie príjemca plnenia podľa § 69 ods. 12 zákona č. 222/2004 o DPH.</t>
  </si>
  <si>
    <t xml:space="preserve">    1 - Zemné práce   </t>
  </si>
  <si>
    <t xml:space="preserve">    4 - Vodorovné konštrukcie   </t>
  </si>
  <si>
    <t xml:space="preserve">    8 - Rúrové vedenie   </t>
  </si>
  <si>
    <t xml:space="preserve">    99 - Presun hmôt HSV   </t>
  </si>
  <si>
    <t xml:space="preserve">Zemné práce   </t>
  </si>
  <si>
    <t>132301202.S</t>
  </si>
  <si>
    <t>Výkop ryhy šírky 600-2000mm hor 4 100-1000 m3</t>
  </si>
  <si>
    <t xml:space="preserve">výkop pre prípojku vody   </t>
  </si>
  <si>
    <t xml:space="preserve">(1,55+1,45)/2*28,5" - samostatný výkop   </t>
  </si>
  <si>
    <t xml:space="preserve">0,5*(1,45+1,48)/2*1,7" - spoločný výkop - prípojka pitnej vody  a úžitkový vodovod   </t>
  </si>
  <si>
    <t xml:space="preserve">0,5*(1,53+1,50)/2*11,7" - spoločný výkop - prípojka pitnej vody  a úžitkový vodovod   </t>
  </si>
  <si>
    <t xml:space="preserve">0,5*(1,45+1,44)/2*1,6" - spoločný výkop - prípojka pitnej vody  a úžitkový vodovod   </t>
  </si>
  <si>
    <t xml:space="preserve">0,5*(1,44+1,45)/2*19,5" - spoločný výkop - prípojka pitnej vody  a úžitkový vodovod   </t>
  </si>
  <si>
    <t xml:space="preserve">0,5*(1,45+1,45)/2*42,4" - spoločný výkop - prípojka pitnej vody  a úžitkový vodovod   </t>
  </si>
  <si>
    <t xml:space="preserve">0,5*(1,45+1,57)/2*3,2" - spoločný výkop - prípojka pitnej vody  a úžitkový vodovod   </t>
  </si>
  <si>
    <t xml:space="preserve">Súčet   </t>
  </si>
  <si>
    <t>132301209.S</t>
  </si>
  <si>
    <t>Príplatok za lepivosť pri hĺbení rýh š. nad 600 do 2 000 mm zapažených i nezapažených, s urovnaním dna v hornine 4</t>
  </si>
  <si>
    <t>151101102.S</t>
  </si>
  <si>
    <t>Paženie a rozopretie stien rýh pre podzemné vedenie, príložné do 4 m</t>
  </si>
  <si>
    <t xml:space="preserve">paženie výkopov pre prípojku vody   </t>
  </si>
  <si>
    <t xml:space="preserve">2*(1,55+1,45)/2*28,5" - samostatný výkop   </t>
  </si>
  <si>
    <t xml:space="preserve">2*0,5*(1,45+1,48)/2*1,7" - spoločný výkop - prípojka pitnej vody  a úžitkový vodovod   </t>
  </si>
  <si>
    <t xml:space="preserve">2*0,5*(1,53+1,50)/2*11,7" - spoločný výkop - prípojka pitnej vody  a úžitkový vodovod   </t>
  </si>
  <si>
    <t xml:space="preserve">2*0,5*(1,45+1,44)/2*1,6" - spoločný výkop - prípojka pitnej vody  a úžitkový vodovod   </t>
  </si>
  <si>
    <t xml:space="preserve">2*0,5*(1,44+1,45)/2*19,5" - spoločný výkop - prípojka pitnej vody  a úžitkový vodovod   </t>
  </si>
  <si>
    <t xml:space="preserve">2*0,5*(1,45+1,45)/2*42,4" - spoločný výkop - prípojka pitnej vody  a úžitkový vodovod   </t>
  </si>
  <si>
    <t xml:space="preserve">2*0,5*(1,45+1,57)/2*3,2" - spoločný výkop - prípojka pitnej vody  a úžitkový vodovod   </t>
  </si>
  <si>
    <t>151101112.S</t>
  </si>
  <si>
    <t>Odstránenie paženia rýh pre podzemné vedenie, príložné hĺbky do 4 m</t>
  </si>
  <si>
    <t xml:space="preserve">odstránenie paženie výkopov pre prípojku vody   </t>
  </si>
  <si>
    <t>161101501</t>
  </si>
  <si>
    <t>Zvislé premiestnenie výkopku z horniny I až IV, nosením za každé 3 m výšky</t>
  </si>
  <si>
    <t>167101101.S</t>
  </si>
  <si>
    <t>Nakladanie neuľahnutého výkopku z hornín tr.1-4 do 100 m3</t>
  </si>
  <si>
    <t xml:space="preserve">101,259-64,905" - (objem výkopov- objem zasypu)   </t>
  </si>
  <si>
    <t>162501112.S</t>
  </si>
  <si>
    <t>Vodorovné premiestnenie výkopku po nespevnenej ceste z horniny tr.1-4, do 100 m3 na vzdialenosť do 3000 m</t>
  </si>
  <si>
    <t>167101151.S</t>
  </si>
  <si>
    <t>Nakladanie neuľahnutého výkopku z hornín tr.5-7 do 100 m3</t>
  </si>
  <si>
    <t xml:space="preserve">9,368 +26,296" - (lôžko + obsyp)   </t>
  </si>
  <si>
    <t>162501222.S</t>
  </si>
  <si>
    <t>Vodorovné premiestnenie výkopku po nespevnenej ceste z horniny tr.5-7, do 100 m3 na vzdialenosť do 3000 m</t>
  </si>
  <si>
    <t>162501223.S</t>
  </si>
  <si>
    <t>Vodorovné premiestnenie výkopku po nespevnenej ceste z horniny tr.5-7, do 100 m3, príplatok k cene za každých ďalšich a začatých 1000 m</t>
  </si>
  <si>
    <t>171201201.S</t>
  </si>
  <si>
    <t>Uloženie sypaniny na skládky do 100 m3</t>
  </si>
  <si>
    <t>Poplatok za skládku - zemina a kamenivo (17 05) ostatné</t>
  </si>
  <si>
    <t xml:space="preserve">1,67*36,354   </t>
  </si>
  <si>
    <t>Zásyp sypaninou so zhutnením jám, šachiet, rýh, zárezov alebo okolo objektov do 100 m3</t>
  </si>
  <si>
    <t xml:space="preserve">zásyp potrubia prípojky vody   </t>
  </si>
  <si>
    <t xml:space="preserve">101,259 -(9,368+0,6905+26,296)" = výkopy-(lôžko+potrubie+obsyp)   </t>
  </si>
  <si>
    <t>175101102.S</t>
  </si>
  <si>
    <t>Obsyp potrubia sypaninou z vhodných hornín 1 až 4 s prehodením sypaniny</t>
  </si>
  <si>
    <t xml:space="preserve">0,3836*28,5" - potrubie d90mm v samostatnom výkope   </t>
  </si>
  <si>
    <t xml:space="preserve">0,1918*(108,6-28,5)"- potrubie d63mm v spoločnom výkope   </t>
  </si>
  <si>
    <t>583310002700.S</t>
  </si>
  <si>
    <t>Štrkopiesok frakcia 0-8 mm</t>
  </si>
  <si>
    <t xml:space="preserve">26,296*2,65   </t>
  </si>
  <si>
    <t xml:space="preserve">Vodorovné konštrukcie   </t>
  </si>
  <si>
    <t>451572111.S</t>
  </si>
  <si>
    <t>Lôžko pod potrubie, stoky a drobné objekty, v otvorenom výkope z kameniva drobného ťaženého 0-4 mm</t>
  </si>
  <si>
    <t xml:space="preserve">lôžko pod potrubie prípojky vody - v samostatnom výkope   </t>
  </si>
  <si>
    <t xml:space="preserve">1,0*0,15*28,5   </t>
  </si>
  <si>
    <t xml:space="preserve">lôžko pod potrubie prípojky vody - v spoločnom výkope   </t>
  </si>
  <si>
    <t xml:space="preserve">0,5*0,15*67,9   </t>
  </si>
  <si>
    <t xml:space="preserve">Rúrové vedenie   </t>
  </si>
  <si>
    <t>871171056.S</t>
  </si>
  <si>
    <t>Montáž vodovodného potrubia z dvojvsrtvového PE 100 SDR17/PN10 zváraných natupo D 32x2,0 mm</t>
  </si>
  <si>
    <t>286130030700.S</t>
  </si>
  <si>
    <t>Rúra HDPE na vodu PE100 PN10 SDR17 32x2x100 m</t>
  </si>
  <si>
    <t>871251066.S</t>
  </si>
  <si>
    <t>Montáž vodovodného potrubia z dvojvsrtvového PE 100 SDR17/PN10 zváraných natupo D 90x5,4 mm</t>
  </si>
  <si>
    <t>286130031200.S</t>
  </si>
  <si>
    <t>Rúra HDPE na vodu PE100 PN10 SDR17 90x5,4x12 m</t>
  </si>
  <si>
    <t>286530021700.S</t>
  </si>
  <si>
    <t>Koleno 90° na tupo PE 100, na vodu, plyn a kanalizáciu, SDR 17 D 90 mm</t>
  </si>
  <si>
    <t>286530023500.S</t>
  </si>
  <si>
    <t>Koleno 45° na tupo PE 100, na vodu, plyn a kanalizáciu, SDR 11 D 90 mm</t>
  </si>
  <si>
    <t>286530266100.S</t>
  </si>
  <si>
    <t>Lemový nákružok k privareniu HDPE, D 90 mm</t>
  </si>
  <si>
    <t>5525531000</t>
  </si>
  <si>
    <t xml:space="preserve">Tvarovky  - príruba ALU d90</t>
  </si>
  <si>
    <t>857242121.S</t>
  </si>
  <si>
    <t>Montáž liatinovej tvarovky jednoosovej na potrubí z rúr prírubových DN 80</t>
  </si>
  <si>
    <t>552520045300.S</t>
  </si>
  <si>
    <t>Tvarovka prírubová liatinová FF kus, DN 80/200, PN 16 s epoxidovou ochrannou vrstvou, na vodu</t>
  </si>
  <si>
    <t>552520045600.S</t>
  </si>
  <si>
    <t>Tvarovka prírubová liatinová FF kus, DN 80/400, PN 16 s epoxidovou ochrannou vrstvou, na vodu</t>
  </si>
  <si>
    <t>552520045800.S</t>
  </si>
  <si>
    <t>Tvarovka prírubová liatinová FF kus, DN 80/600, PN 16 s epoxidovou ochrannou vrstvou, na vodu</t>
  </si>
  <si>
    <t>552520046000.S</t>
  </si>
  <si>
    <t>Tvarovka prírubová liatinová FF kus, DN 80/1000, PN 16 s epoxidovou ochrannou vrstvou, na vodu</t>
  </si>
  <si>
    <t>552520052300.S</t>
  </si>
  <si>
    <t>Prechod prírubový liatinový FFR, DN 80/50, PN 16 s epoxidovou ochrannou vrstvou, na vodu</t>
  </si>
  <si>
    <t>552520058300.S</t>
  </si>
  <si>
    <t>Koleno liatinové prírubové 90°, DN 80, PN 16, s epoxidovou ochrannou vrstvou, na vodu</t>
  </si>
  <si>
    <t>552520088300.S</t>
  </si>
  <si>
    <t>Koleno liatinové prírubové s pätkou 90°, DN 80, PN 16, s epoxidovou ochrannou vrstvou, na vodu</t>
  </si>
  <si>
    <t>319440012200.S</t>
  </si>
  <si>
    <t>Príruba slepá liatinová DN 80, PN10, s epoxidovou ochrannou vrstvou, na vodu</t>
  </si>
  <si>
    <t>319440014300.S</t>
  </si>
  <si>
    <t>Príruba špeciálna DN 80, PN16, D 98 mm, s istením proti posunu pre liatinové potrubia, na vodu</t>
  </si>
  <si>
    <t>857242192.S</t>
  </si>
  <si>
    <t>Príplatok k cene za práce v štôlni, v uzavretom kanáli alebo v objektoch na montáž liatinových tvaroviek jednoosových prírubových DN od 80 do 250</t>
  </si>
  <si>
    <t>857244121.S</t>
  </si>
  <si>
    <t>Montáž liatinovej tvarovky odbočnej na potrubí z rúr prírubových DN 80</t>
  </si>
  <si>
    <t>552520059800.S</t>
  </si>
  <si>
    <t>T-kus prírubový liatinový, DN 80/80, PN 16 s epoxidovou ochrannou vrstvou, na vodu</t>
  </si>
  <si>
    <t>891163111.S</t>
  </si>
  <si>
    <t>Montáž vodovodnej armatúry na potrubí ventil hlavný pre prípojky DN 25</t>
  </si>
  <si>
    <t>551110029100.S</t>
  </si>
  <si>
    <t>Prípojkový ventil uzatvarací priamy 1"</t>
  </si>
  <si>
    <t>422210001805.S</t>
  </si>
  <si>
    <t xml:space="preserve">Zemná súprava ventilová teleskopická 1,25-1,8m, pre ventil  DN 25 mm</t>
  </si>
  <si>
    <t>891211111.S</t>
  </si>
  <si>
    <t>Montáž filtra prírubového DN 50</t>
  </si>
  <si>
    <t>422010001000.S</t>
  </si>
  <si>
    <t>Prírubový filter na vodu DN 50, dĺ. 230 mm, telo a viečko liatina, sitko oceľ</t>
  </si>
  <si>
    <t>891214121.S</t>
  </si>
  <si>
    <t>Montáž vodovodného kompenzátora upchávkového a gumového alebo montážnej vložky DN 50</t>
  </si>
  <si>
    <t>551190009500.S</t>
  </si>
  <si>
    <t>Vložka montážna prírubová DN 50, PN 16, pre neagresínve prevádzkové kvapaliny a vodu, do max. teploty 50 °, uhlíková oceľ s protikoróznou ochranou, EPDM tesnenie</t>
  </si>
  <si>
    <t>891215321.S</t>
  </si>
  <si>
    <t>Montáž spätnej klapky DN 50</t>
  </si>
  <si>
    <t>422820000200</t>
  </si>
  <si>
    <t>Klapka spätná DN 50, typ L 10-117-616 P2</t>
  </si>
  <si>
    <t>891241111.S</t>
  </si>
  <si>
    <t>Montáž vodovodného posúvača s osadením zemnej súpravy (bez poklopov) DN 80</t>
  </si>
  <si>
    <t>422210001000.S</t>
  </si>
  <si>
    <t>Posúvač uzatvárací DN 80, liatinový, PN 16, č.4000 E2</t>
  </si>
  <si>
    <t>551180014900.S</t>
  </si>
  <si>
    <t>Ručné koliesko zo šedej liatiny DN 80 pre armatúry domovej prípojky, uzatváracie uzávery a armatúry pre viac dimenzií</t>
  </si>
  <si>
    <t>891241221.S</t>
  </si>
  <si>
    <t>Montáž vodovodnej armatúry na potrubí, posúvač v šachte s ručným kolieskom DN 80</t>
  </si>
  <si>
    <t>422210001800.S</t>
  </si>
  <si>
    <t xml:space="preserve">Zemná súprava posúvačová teleskopická 1,25-1,8m, pre posúvač  DN 80 mm</t>
  </si>
  <si>
    <t>891247211.S</t>
  </si>
  <si>
    <t>Montáž vodovodnej armatúry na potrubí, hydrant nadzemný DN 80</t>
  </si>
  <si>
    <t>449160001800</t>
  </si>
  <si>
    <t>Nadzemný hydrant EURO 2000-RW DN 80, krytie potrubia 1,5 m, 2B, na vodu, 250.18, HAWLE</t>
  </si>
  <si>
    <t>891249111.S</t>
  </si>
  <si>
    <t>Montáž navrtávacieho pásu s ventilom menovitého tlaku 1 MPa na potrubí z rúr liat., oceľ.,plast. DN 80</t>
  </si>
  <si>
    <t>551180011100</t>
  </si>
  <si>
    <t>Navrtávací pás univerzálny s závitovým výstupom DN 80 - 1" na vodu, z tvárnej liatiny, strmeň nerez</t>
  </si>
  <si>
    <t>722221020.S</t>
  </si>
  <si>
    <t>Montáž guľového kohúta závitového priameho pre vodu G 1</t>
  </si>
  <si>
    <t>551110005100.S</t>
  </si>
  <si>
    <t>Guľový uzáver pre vodu 1", niklovaná mosadz</t>
  </si>
  <si>
    <t>722262151.S</t>
  </si>
  <si>
    <t>Montáž vodomeru pre vodu do 30°C prírubového skrutkového vertikálneho DN 50</t>
  </si>
  <si>
    <t>388240000405</t>
  </si>
  <si>
    <t>Vodomer prírubový DN 50, združený , typ Meitwin DN50, vrátane kalibrácie</t>
  </si>
  <si>
    <t>899101111.S</t>
  </si>
  <si>
    <t>Osadenie poklopu liatinového a oceľového vrátane rámu hmotn. do 50 kg</t>
  </si>
  <si>
    <t>552410002705</t>
  </si>
  <si>
    <t>Poklop 600x600 mm, z kompozitu , s rámom, s tesnením</t>
  </si>
  <si>
    <t>899401111.S</t>
  </si>
  <si>
    <t>Osadenie poklopu liatinového ventilového</t>
  </si>
  <si>
    <t>552410000300.S</t>
  </si>
  <si>
    <t>Poklop ventilový pre vodu, liatinivý</t>
  </si>
  <si>
    <t>899401112.S</t>
  </si>
  <si>
    <t>Osadenie poklopu liatinového posúvačového</t>
  </si>
  <si>
    <t>552410000100.S</t>
  </si>
  <si>
    <t>Poklop posúvačový pre vodu, liatinový</t>
  </si>
  <si>
    <t>899713111.S</t>
  </si>
  <si>
    <t>Orientačná tabuľka na vodovodných a kanalizačných radoch na stĺpiku oceľovom alebo betónovom</t>
  </si>
  <si>
    <t>899721121.S</t>
  </si>
  <si>
    <t>Signalizačný vodič na potrubí PE DN do 150</t>
  </si>
  <si>
    <t>899721131.S</t>
  </si>
  <si>
    <t>Označenie vodovodného potrubia bielou výstražnou fóliou</t>
  </si>
  <si>
    <t>899912101.S</t>
  </si>
  <si>
    <t>Montáž oceľových chráničiek D 159x10</t>
  </si>
  <si>
    <t>142110002400.S</t>
  </si>
  <si>
    <t>Rúra oceľová bezšvová hladká kruhová d 159 mm, hr. steny 10,0 mm, ozn.11 353.0</t>
  </si>
  <si>
    <t>899912131.S</t>
  </si>
  <si>
    <t>Montáž kĺznej dištančnej objímky montovanej na potrubie DN 50 - 100</t>
  </si>
  <si>
    <t>319510017410</t>
  </si>
  <si>
    <t>Klzné dištančné objímky "RACI" , jedna objímka z 3ks segmentu typ S, výška 20mmm, celkom 30 ks objímok (spolu 90 ks segnetu S)</t>
  </si>
  <si>
    <t>767832100.S</t>
  </si>
  <si>
    <t>Montáž oceľového rebríka do betónovej steny vodomernej šachty</t>
  </si>
  <si>
    <t>553430002715</t>
  </si>
  <si>
    <t>Šachtový rebrík z pozinkovanej ocele, svetlá šírka 400mm, dĺžka 1,50m, počet priečok 6</t>
  </si>
  <si>
    <t>892241111.S</t>
  </si>
  <si>
    <t>Ostatné práce na rúrovom vedení, tlakové skúšky vodovodného potrubia DN do 80</t>
  </si>
  <si>
    <t>892372111.S</t>
  </si>
  <si>
    <t>Zabezpečenie koncov vodovodného potrubia pri tlakových skúškach DN do 300</t>
  </si>
  <si>
    <t>892273111.S</t>
  </si>
  <si>
    <t>Preplach a dezinfekcia vodovodného potrubia DN od 80 do 125</t>
  </si>
  <si>
    <t>899101111</t>
  </si>
  <si>
    <t>Porealizačné zameranie prípojky vody</t>
  </si>
  <si>
    <t>PC 892500</t>
  </si>
  <si>
    <t>Vytýčenie trasy vodovodu v rovine</t>
  </si>
  <si>
    <t>721300922</t>
  </si>
  <si>
    <t>Montážne a pomocné práce spojené s realizáciou rekonštrukcie prípojky vody..... HZS 16,0 EUR/hod</t>
  </si>
  <si>
    <t>hod.</t>
  </si>
  <si>
    <t xml:space="preserve">Presun hmôt HSV   </t>
  </si>
  <si>
    <t>998276101.S</t>
  </si>
  <si>
    <t>Presun hmôt pre rúrové vedenie hĺbené z rúr z plast., hmôt alebo sklolamin. v otvorenom výkope</t>
  </si>
  <si>
    <t>998276118.S</t>
  </si>
  <si>
    <t>Príplatok k cenám za zväčšený presun pre rúrové vedenie hĺbené z rúr z plast., hmôt alebo sklolamin. nad vymedzenú najväčšiu dopravnú vzdialenosť 3000-5000 m</t>
  </si>
  <si>
    <t>SO.03 - Areálový rozvod vody</t>
  </si>
  <si>
    <t>131301101.S</t>
  </si>
  <si>
    <t>Výkop nezapaženej jamy v hornine 4, do 100 m3</t>
  </si>
  <si>
    <t xml:space="preserve">1,7*1,7*1,4" - výkop pre VŠ   </t>
  </si>
  <si>
    <t>131301109.S</t>
  </si>
  <si>
    <t>Hĺbenie nezapažených jám a zárezov. Príplatok za lepivosť horniny 4</t>
  </si>
  <si>
    <t>132301201.S</t>
  </si>
  <si>
    <t>Výkop ryhy šírky 600-2000mm hor 4 do 100 m3</t>
  </si>
  <si>
    <t xml:space="preserve">výkop pre areálový rozvod úžitkovej vody od ZN po objekt   </t>
  </si>
  <si>
    <t xml:space="preserve">(1,75+1,64)/2*2,0" - samostatný výkop úžitková voda   </t>
  </si>
  <si>
    <t xml:space="preserve">(1,53+1,52)/2*2,8" - samostatný výkop úžitková voda   </t>
  </si>
  <si>
    <t xml:space="preserve">0,5*(1,52+1,51)/2*1,2" - spoločný výkop - prípojka pitnej vody  a úžitkový vodovod   </t>
  </si>
  <si>
    <t xml:space="preserve">0,5*(1,55+1,54)/2*11,7" - spoločný výkop - prípojka pitnej vody  a úžitkový vodovod   </t>
  </si>
  <si>
    <t xml:space="preserve">0,5*(1,49+1,46)/2*1,0" - spoločný výkop - prípojka pitnej vody  a úžitkový vodovod   </t>
  </si>
  <si>
    <t xml:space="preserve">0,5*(1,46+1,45)/2*20,2" - spoločný výkop - prípojka pitnej vody  a úžitkový vodovod   </t>
  </si>
  <si>
    <t xml:space="preserve">0,5*(1,45+1,48)/2*41,3" - spoločný výkop - prípojka pitnej vody  a úžitkový vodovod   </t>
  </si>
  <si>
    <t xml:space="preserve">0,5*(1,48+1,57)/2*2,8" - spoločný výkop - prípojka pitnej vody  a úžitkový vodovod   </t>
  </si>
  <si>
    <t xml:space="preserve">výkop pre areálový rozvod pitnej úžitkovej vody od objektu po VŠ   </t>
  </si>
  <si>
    <t xml:space="preserve">(1,55+0,97)/2*13,0" - spoločný výkop - pitná voda  a úžitkový vodovod   </t>
  </si>
  <si>
    <t xml:space="preserve">paženie pre areálový rozvod  úžitkovej a pitnej vody   </t>
  </si>
  <si>
    <t xml:space="preserve">2*(1,75+1,64)/2*2,0" - samostatný výkop úžitková voda   </t>
  </si>
  <si>
    <t xml:space="preserve">2*(1,53+1,52)/2*2,8" - samostatný výkop úžitková voda   </t>
  </si>
  <si>
    <t xml:space="preserve">2*0,5*(1,52+1,51)/2*1,2" - spoločný výkop - prípojka pitnej vody  a úžitkový vodovod   </t>
  </si>
  <si>
    <t xml:space="preserve">2*0,5*(1,55+1,54)/2*11,7" - spoločný výkop - prípojka pitnej vody  a úžitkový vodovod   </t>
  </si>
  <si>
    <t xml:space="preserve">2*0,5*(1,49+1,46)/2*1,0" - spoločný výkop - prípojka pitnej vody  a úžitkový vodovod   </t>
  </si>
  <si>
    <t xml:space="preserve">2*0,5*(1,46+1,45)/2*20,2" - spoločný výkop - prípojka pitnej vody  a úžitkový vodovod   </t>
  </si>
  <si>
    <t xml:space="preserve">2*0,5*(1,45+1,48)/2*41,3" - spoločný výkop - prípojka pitnej vody  a úžitkový vodovod   </t>
  </si>
  <si>
    <t xml:space="preserve">2*0,5*(1,48+1,57)/2*2,8" - spoločný výkop - prípojka pitnej vody  a úžitkový vodovod   </t>
  </si>
  <si>
    <t xml:space="preserve">2*(1,55+0,97)/2*13,0" - spoločný výkop - pitná voda  a úžitkový vodovod   </t>
  </si>
  <si>
    <t xml:space="preserve">odstránenie paženie výkopov pre areálové rozvody vody   </t>
  </si>
  <si>
    <t xml:space="preserve">0,5*(81,808+4,046)   </t>
  </si>
  <si>
    <t xml:space="preserve">(4,046+81,808)-56,55" - (objem výkopov- objem zasypu)   </t>
  </si>
  <si>
    <t xml:space="preserve">7,56 +20,483" - (lôžko + obsyp)   </t>
  </si>
  <si>
    <t xml:space="preserve">1,67*29,304   </t>
  </si>
  <si>
    <t xml:space="preserve">zásyp potrubia sreálových rozvodov vody   </t>
  </si>
  <si>
    <t xml:space="preserve">81,808 -(7,56+0,1204+20,483)" = výkopy-(lôžko+potrubie+obsyp)   </t>
  </si>
  <si>
    <t xml:space="preserve">zásyp VŠ   </t>
  </si>
  <si>
    <t xml:space="preserve">4,046-(0,199+0,942)" = výkop-(podkladová doska + objem VŠ)   </t>
  </si>
  <si>
    <t xml:space="preserve">0,3387*4,8" - potrubie d40mm v samostatnom výkope   </t>
  </si>
  <si>
    <t xml:space="preserve">0,5*0,3387*(84,0-4,8)"- potrubie d40mm v spoločnom výkope   </t>
  </si>
  <si>
    <t xml:space="preserve">0,5*0,3245*13,0"- potrubie d25mm v spoločnom výkope úžitková k VŠ   </t>
  </si>
  <si>
    <t xml:space="preserve">0,5*0,3245*13,0"- potrubie d25mm v spoločnom výkope pitná k VŠ   </t>
  </si>
  <si>
    <t xml:space="preserve">1,0*0,3312*2,2"- potrubie pitnej vody d32mm od prípojky vody po ČŠ   </t>
  </si>
  <si>
    <t xml:space="preserve">1,0*0,3312*1,5"- potrubie pitnej vody d32mm od ČŠ po ZN   </t>
  </si>
  <si>
    <t xml:space="preserve">20,483*2,65   </t>
  </si>
  <si>
    <t xml:space="preserve">lôžko pod potrubie úžitkovej vody - v samostatnom výkope   </t>
  </si>
  <si>
    <t xml:space="preserve">1,0*0,15*4,8   </t>
  </si>
  <si>
    <t xml:space="preserve">lôžko pod potrubie úžikovej vody - v spoločnom výkope   </t>
  </si>
  <si>
    <t xml:space="preserve">0,5*0,15*65,2   </t>
  </si>
  <si>
    <t xml:space="preserve">0,5*0,15*13,0   </t>
  </si>
  <si>
    <t xml:space="preserve">lôžko pod potrubie pitnej vody - v spoločnom výkope   </t>
  </si>
  <si>
    <t>452311146</t>
  </si>
  <si>
    <t>Dosky, bloky, sedlá z betónu v otvorenom výkope tr. C 20/25</t>
  </si>
  <si>
    <t xml:space="preserve">1,3*1,3*3,14/4*0,15" -  podkladová doska pod VŠ   </t>
  </si>
  <si>
    <t>452351101</t>
  </si>
  <si>
    <t>Debnenie v otvorenom výkope dosiek, sedlových lôžok a blokov pod potrubie,stoky a drobné objekty</t>
  </si>
  <si>
    <t xml:space="preserve">3,14*1,3*0,15" - debnenie podkladovej dosky pod VmŠ   </t>
  </si>
  <si>
    <t>871171055</t>
  </si>
  <si>
    <t>Montáž vodovodného potrubia z dvojvsrtvového PE 100 SDR17/PN10 zváraných natupo D 25x1,8 mm</t>
  </si>
  <si>
    <t>286130035805</t>
  </si>
  <si>
    <t>Rúra HDPE na vodu PE100 SDR17 25x1,8x100 m (od objektu do VŠ)</t>
  </si>
  <si>
    <t>Rúra HDPE na vodu PE100 PN10 SDR17 32x2x100 m (od prípojky vod vody do ČŠ a do ZN - doplňovanie vody do ZN)</t>
  </si>
  <si>
    <t>871181058.S</t>
  </si>
  <si>
    <t>Montáž vodovodného potrubia z dvojvsrtvového PE 100 SDR17/PN10 zváraných natupo D 40x2,4 mm</t>
  </si>
  <si>
    <t>286130030800.S</t>
  </si>
  <si>
    <t>Rúra HDPE na vodu PE100 PN10 SDR17 40x2,4x100 m (úžitkový vodovod od ZN do objektu)</t>
  </si>
  <si>
    <t>286530020200.S</t>
  </si>
  <si>
    <t>Koleno 90° na tupo PE 100, na vodu, plyn a kanalizáciu, SDR 11 D 40 mm</t>
  </si>
  <si>
    <t>286530023100.S</t>
  </si>
  <si>
    <t>Koleno 45° na tupo PE 100, na vodu, plyn a kanalizáciu, SDR 11 D 40 mm</t>
  </si>
  <si>
    <t>722221015.S</t>
  </si>
  <si>
    <t>Montáž guľového kohúta závitového priameho pre vodu G 3/4</t>
  </si>
  <si>
    <t>551110005000.S</t>
  </si>
  <si>
    <t>Guľový uzáver pre vodu 3/4", niklovaná mosadz (v šachte VŠ)</t>
  </si>
  <si>
    <t>Guľový uzáver pre vodu 1", niklovaná mosadz (v šachte ČŠ)</t>
  </si>
  <si>
    <t>893810131.S</t>
  </si>
  <si>
    <t>Osadenie vodomernej šachty kruhovej z PP samonosnej D do 1,2 m, svetlej hĺbky do 1,0 m</t>
  </si>
  <si>
    <t>286610023650</t>
  </si>
  <si>
    <t>Šachta plastová samonosná kruhová priemeru 1000mm, výšky 1300mm, vrátane vstupného otvoru priemeru 600mm (napr. Smart od fy. Scobax)</t>
  </si>
  <si>
    <t>PC899912101</t>
  </si>
  <si>
    <t>Montáž oceľových chráničiek D 102x7</t>
  </si>
  <si>
    <t>141110010000.S</t>
  </si>
  <si>
    <t>Rúra oceľová bezšvová hladká kruhová d 102 mm, hr. steny 7,0 mm, ozn. 11 353.0.</t>
  </si>
  <si>
    <t>Klzné dištančné objímky "RACI" , jedna objímka z 2ks segmentu typ S, výška 20mmm, celkom 31 ks objímok (spolu 62 ks segnetu S)</t>
  </si>
  <si>
    <t>722262153</t>
  </si>
  <si>
    <t>Oceľová chránička DN50, dĺžka 1000mm</t>
  </si>
  <si>
    <t>722262153.1</t>
  </si>
  <si>
    <t>Oceľová chránička DN80, dĺžka 1000mm</t>
  </si>
  <si>
    <t>892233111.S</t>
  </si>
  <si>
    <t>Preplach a dezinfekcia vodovodného potrubia DN od 40 do 70</t>
  </si>
  <si>
    <t>Porealizačné zameranie areálových rozvodov vody</t>
  </si>
  <si>
    <t>Montážne a pomocné práce spojené s realizáciou areálového rozvodu vody..... HZS 16,0 EUR/hod</t>
  </si>
  <si>
    <t>SO.04 - Areálová splašková a dažďová kanalizácia</t>
  </si>
  <si>
    <t>131301102.S</t>
  </si>
  <si>
    <t>Výkop nezapaženej jamy v hornine 4, nad 100 do 1000 m3</t>
  </si>
  <si>
    <t xml:space="preserve">výkop pre ZN1 a ZN2   </t>
  </si>
  <si>
    <t xml:space="preserve">(7,9*8,9*3,0*0,5) + (11,5*11,39*2,7*0,5)   </t>
  </si>
  <si>
    <t xml:space="preserve">výkop pre ČŠ   </t>
  </si>
  <si>
    <t xml:space="preserve">(3,45*3,25*1,0) + (5,21*5,01*0,53)   </t>
  </si>
  <si>
    <t xml:space="preserve">výkop pre kanalizačné šachty   </t>
  </si>
  <si>
    <t xml:space="preserve">2,7*2,7*4,7" - výkop pre Š1   </t>
  </si>
  <si>
    <t xml:space="preserve">2,4*2,4*1,85" - výkop pre Š2   </t>
  </si>
  <si>
    <t xml:space="preserve">2,4*2,4*(2,24+2,37+1,65+1,63+1,40+1,76)"- výkop pre DŠ1 až DŠ7   </t>
  </si>
  <si>
    <t xml:space="preserve">výkop pre splaškovú kanalizáciu - vetva "S"   </t>
  </si>
  <si>
    <t xml:space="preserve">(2,45+2,36)/2*10,3   </t>
  </si>
  <si>
    <t xml:space="preserve">(2,36+1,65)/2*10,3   </t>
  </si>
  <si>
    <t xml:space="preserve">výkop pre splaškovú kanalizáciu - vetva "S1"   </t>
  </si>
  <si>
    <t xml:space="preserve">(1,37+1,22)/2*2,6   </t>
  </si>
  <si>
    <t xml:space="preserve">(1,22+0,72)/2*11,1   </t>
  </si>
  <si>
    <t xml:space="preserve">Medzisúčet   </t>
  </si>
  <si>
    <t xml:space="preserve">výkop pre splaškovú kanalizáciu - vetva "D"   </t>
  </si>
  <si>
    <t xml:space="preserve">(1,95+1,85)/2*7,0   </t>
  </si>
  <si>
    <t xml:space="preserve">(1,85+2,23)/2*12,0   </t>
  </si>
  <si>
    <t xml:space="preserve">(2,31+2,13)/2*10,2   </t>
  </si>
  <si>
    <t xml:space="preserve">(2,13+2,13)/2*14,5   </t>
  </si>
  <si>
    <t xml:space="preserve">(2,13+2,27)/2*1,0   </t>
  </si>
  <si>
    <t xml:space="preserve">(2,27+1,55)/2*37,7   </t>
  </si>
  <si>
    <t xml:space="preserve">(1,55+1,53)/2*16,8   </t>
  </si>
  <si>
    <t xml:space="preserve">(1,53+1,30)/2*12,6   </t>
  </si>
  <si>
    <t xml:space="preserve">výkop pre splaškovú kanalizáciu - vetva "D-1"   </t>
  </si>
  <si>
    <t xml:space="preserve">(2,14+1,99)/2*6,1   </t>
  </si>
  <si>
    <t xml:space="preserve">(1,99+1,69)/2*11,6   </t>
  </si>
  <si>
    <t xml:space="preserve">(1,69+1,61)/2*5,0   </t>
  </si>
  <si>
    <t xml:space="preserve">paženie výkopu pre splaškovú kanalizáciu - vetva "S"   </t>
  </si>
  <si>
    <t xml:space="preserve">2*(2,45+2,36)/2*10,3   </t>
  </si>
  <si>
    <t xml:space="preserve">2*(2,36+1,65)/2*10,3   </t>
  </si>
  <si>
    <t xml:space="preserve">paženie výkopu pre splaškovú kanalizáciu - vetva "S1"   </t>
  </si>
  <si>
    <t xml:space="preserve">2*(1,37+1,22)/2*2,6   </t>
  </si>
  <si>
    <t xml:space="preserve">2*(1,22+0,72)/2*11,1   </t>
  </si>
  <si>
    <t xml:space="preserve">paženie výkopu pre splaškovú kanalizáciu - vetva "D"   </t>
  </si>
  <si>
    <t xml:space="preserve">2*(1,95+1,85)/2*7,0   </t>
  </si>
  <si>
    <t xml:space="preserve">2*(1,85+2,23)/2*12,0   </t>
  </si>
  <si>
    <t xml:space="preserve">2*(2,31+2,13)/2*10,2   </t>
  </si>
  <si>
    <t xml:space="preserve">2*(2,13+2,13)/2*14,5   </t>
  </si>
  <si>
    <t xml:space="preserve">2*(2,13+2,27)/2*1,0   </t>
  </si>
  <si>
    <t xml:space="preserve">2*(2,27+1,55)/2*37,7   </t>
  </si>
  <si>
    <t xml:space="preserve">2*(1,55+1,53)/2*16,8   </t>
  </si>
  <si>
    <t xml:space="preserve">2*(1,53+1,30)/2*12,6   </t>
  </si>
  <si>
    <t xml:space="preserve">paženie výkopu pre splaškovú kanalizáciu - vetva "D-1"   </t>
  </si>
  <si>
    <t xml:space="preserve">2*(2,14+1,99)/2*6,1   </t>
  </si>
  <si>
    <t xml:space="preserve">2*(1,99+1,69)/2*11,6   </t>
  </si>
  <si>
    <t xml:space="preserve">2*(1,69+1,61)/2*5,0   </t>
  </si>
  <si>
    <t xml:space="preserve">0,5*(415,909+310,966)   </t>
  </si>
  <si>
    <t xml:space="preserve">(415,909+310,966)-427,146" - (objem výkopov- objem zasypu)   </t>
  </si>
  <si>
    <t xml:space="preserve">29,532+7,618+90,147" - (lôžko + obsyp)   </t>
  </si>
  <si>
    <t xml:space="preserve">1,67*299,729   </t>
  </si>
  <si>
    <t>174101002.S</t>
  </si>
  <si>
    <t>Zásyp sypaninou so zhutnením jám, šachiet, rýh, zárezov alebo okolo objektov nad 100 do 1000 m3</t>
  </si>
  <si>
    <t xml:space="preserve">zásyp potrubia kanalizácie   </t>
  </si>
  <si>
    <t xml:space="preserve">310,966 -(27,75+8,316+90,147)" = výkopy-(lôžko+potrubie+obsyp)   </t>
  </si>
  <si>
    <t xml:space="preserve">zásyp objektov  -  ČŠ, ZN1, ZN2 a kanalizačných šachiet   </t>
  </si>
  <si>
    <t xml:space="preserve">výkopy-objem (ČŠ + ZN1 + ZN2 + kanaliz. šahcty + podsyp + lôžko+ podkladové dosky)   </t>
  </si>
  <si>
    <t xml:space="preserve">415,909 -(12,751+57,46+57,46+25,7+7,512+1,757+10,876)   </t>
  </si>
  <si>
    <t xml:space="preserve">0,4127*13,7" - potrubie DN125mm   </t>
  </si>
  <si>
    <t xml:space="preserve">0,4474*20,6" - potrubie DN150mm   </t>
  </si>
  <si>
    <t xml:space="preserve">0,4853*116,7" - potrubie DN200mm   </t>
  </si>
  <si>
    <t xml:space="preserve">0,5483*34,0" - potrubie DN300mm   </t>
  </si>
  <si>
    <t xml:space="preserve">90,147*2,65   </t>
  </si>
  <si>
    <t xml:space="preserve">1,0*0,15*13,7" - lôžko pod podrubie DN125mm   </t>
  </si>
  <si>
    <t xml:space="preserve">1,0*0,15*20,6" - lôžko pod podrubie DN150mm   </t>
  </si>
  <si>
    <t xml:space="preserve">1,0*0,15*116,7" - lôžko pod podrubie DN200mm   </t>
  </si>
  <si>
    <t xml:space="preserve">1,0*0,15*34,0" - lôžko pod podrubie DN300mm   </t>
  </si>
  <si>
    <t xml:space="preserve">2,8*2,7*0,03" -  lôžko pod ČŠ   </t>
  </si>
  <si>
    <t xml:space="preserve">8,1*6,4*0,03" -  lôžko pod ZN1 a ZN2   </t>
  </si>
  <si>
    <t>451573111.S</t>
  </si>
  <si>
    <t>Lôžko pod potrubie, stoky a drobné objekty, v otvorenom výkope z piesku a štrkopiesku do 63 mm</t>
  </si>
  <si>
    <t xml:space="preserve">3,0*2,9*0,12" -  štrkový podsyp pod ČŠ   </t>
  </si>
  <si>
    <t xml:space="preserve">8,3*6,6*0,12" -  štrkový podsyp pod ZN1 a ZN2   </t>
  </si>
  <si>
    <t xml:space="preserve">2,8*2,7*0,15" -  podkladová doska pod ČŠ   </t>
  </si>
  <si>
    <t xml:space="preserve">8,1*6,4*0,15" -  podkladová doska pod ZN1 a ZN2   </t>
  </si>
  <si>
    <t xml:space="preserve">1,7*1,7*0,1" -  podkladová doska pod Š1   </t>
  </si>
  <si>
    <t xml:space="preserve">1,5*1,5*0,1*8" -  podkladová doska pod Š2, DŠ1 až DŠ7   </t>
  </si>
  <si>
    <t xml:space="preserve">2*(2,8+2,7)*0,15" -  podkladová doska pod ČŠ   </t>
  </si>
  <si>
    <t xml:space="preserve">2*(8,1+6,4)*0,15" -  podkladová doska pod ZN1 a ZN2   </t>
  </si>
  <si>
    <t xml:space="preserve">4*1,7*0,1" -  podkladová doska pod Š1   </t>
  </si>
  <si>
    <t xml:space="preserve">4*1,5*0,1*8" -  podkladová doska pod Š2, DŠ1 až DŠ7   </t>
  </si>
  <si>
    <t>871266000.S</t>
  </si>
  <si>
    <t>Montáž kanalizačného PVC-U potrubia hladkého viacvrstvového DN 100</t>
  </si>
  <si>
    <t>286120000500.S</t>
  </si>
  <si>
    <t>Rúra PVC hladký, kanalizačný, gravitačný systém Dxr 110x3,2 mm, dĺ. 3 m, SN8 - napenená (viacvrstvová) - chránička pre elektro káble medzi ČŠ a ZN2</t>
  </si>
  <si>
    <t>871276002.S</t>
  </si>
  <si>
    <t>Montáž kanalizačného PVC-U potrubia hladkého viacvrstvového DN 125</t>
  </si>
  <si>
    <t>286110002005</t>
  </si>
  <si>
    <t>Rúra PVC-U hladký, kanalizačný, gravitačný systém Dxr 125x3,2 mm, dĺ. 1 m, SN8 - plnostenná</t>
  </si>
  <si>
    <t xml:space="preserve">15 * 0,2   </t>
  </si>
  <si>
    <t>286110002005.1</t>
  </si>
  <si>
    <t>Rúra PVC-U hladký, kanalizačný, gravitačný systém Dxr 125x3,2 mm, dĺ. 3 m, SN8 - plnostenná</t>
  </si>
  <si>
    <t xml:space="preserve">20 * 0,2   </t>
  </si>
  <si>
    <t>871326004.S</t>
  </si>
  <si>
    <t>Montáž kanalizačného PVC-U potrubia hladkého viacvrstvového DN 150</t>
  </si>
  <si>
    <t>286110009606</t>
  </si>
  <si>
    <t>Rúra PVC-U hladký, kanalizačný, gravitačný systém Dxr 160x4,7 mm , dĺ. 3 m, SN8</t>
  </si>
  <si>
    <t>286110009900.S</t>
  </si>
  <si>
    <t>Rúra PVC-U hladký, kanalizačný, gravitačný systém Dxr 160x4,7 mm , dĺ. 5 m, SN8</t>
  </si>
  <si>
    <t>871356006.S</t>
  </si>
  <si>
    <t>Montáž kanalizačného PVC-U potrubia hladkého viacvrstvového DN 200</t>
  </si>
  <si>
    <t>286110000205</t>
  </si>
  <si>
    <t>Rúra PVC-U hladký, kanalizačný, gravitačný systém Dxr 200x5,9 mm, dĺ. 1m, SN8</t>
  </si>
  <si>
    <t>286110000205.1</t>
  </si>
  <si>
    <t>Rúra PVC-U hladký, kanalizačný, gravitačný systém Dxr 200x5,9 mm, dĺ. 2m, SN8</t>
  </si>
  <si>
    <t>286110000205.2</t>
  </si>
  <si>
    <t>Rúra PVC-U hladký, kanalizačný, gravitačný systém Dxr 200x5,9 mm, dĺ. 5m, SN8</t>
  </si>
  <si>
    <t>871376010.S</t>
  </si>
  <si>
    <t>Montáž kanalizačného PVC-U potrubia hladkého viacvrstvového DN 300</t>
  </si>
  <si>
    <t>286110001006</t>
  </si>
  <si>
    <t>Rúra PVC-U hladký, kanalizačný, gravitačný systém Dxr 315x9,2 mm, dĺ. 1m, SN8</t>
  </si>
  <si>
    <t>286110001006.1</t>
  </si>
  <si>
    <t>Rúra PVC-U hladký, kanalizačný, gravitačný systém Dxr 315x9,2 mm, dĺ. 2m, SN8</t>
  </si>
  <si>
    <t>286110001008</t>
  </si>
  <si>
    <t>Rúra PVC-U hladký, kanalizačný, gravitačný systém Dxr 315x9,2 mm, dĺ. 5m, SN8</t>
  </si>
  <si>
    <t>877276002.S</t>
  </si>
  <si>
    <t>Montáž kanalizačného PVC-U kolena DN 125</t>
  </si>
  <si>
    <t>286510003700</t>
  </si>
  <si>
    <t>Koleno PVC-U, DN 125x15° hladká pre gravitačnú kanalizáciu PVC-U, SN8</t>
  </si>
  <si>
    <t>877326004.S</t>
  </si>
  <si>
    <t>Montáž kanalizačného PVC-U kolena DN 150</t>
  </si>
  <si>
    <t>286510004600</t>
  </si>
  <si>
    <t xml:space="preserve">Koleno PVC-U, DN 160x87° hladká pre gravitačnú kanalizáciu  PVC-U, SN8</t>
  </si>
  <si>
    <t>877356006.S</t>
  </si>
  <si>
    <t>Montáž kanalizačného PVC-U kolena DN 200</t>
  </si>
  <si>
    <t>286510004800</t>
  </si>
  <si>
    <t>Koleno PVC-U, DN 200x30° hladká pre gravitačnú kanalizáciu PVC-U, SN8</t>
  </si>
  <si>
    <t>877376010.S</t>
  </si>
  <si>
    <t>Montáž kanalizačného PVC-U kolena DN 300</t>
  </si>
  <si>
    <t>286510005800</t>
  </si>
  <si>
    <t xml:space="preserve">Koleno PVC-U, DN 315x45° hladká pre gravitačnú kanalizáciu  PVC-U, SN8</t>
  </si>
  <si>
    <t>286510005900.S</t>
  </si>
  <si>
    <t xml:space="preserve">Koleno PVC-U, DN 315x87° hladká pre gravitačnú kanalizáciu  PVC-U, SN8</t>
  </si>
  <si>
    <t>894421112</t>
  </si>
  <si>
    <t>Zriadenie šachiet prefabrikovaných 4-10t (šachta Š1 a Š2, DŠ1 až DŠ7, vstupný komín do ZN1 a ZN2)</t>
  </si>
  <si>
    <t>592240002105</t>
  </si>
  <si>
    <t>Betónový prefabrikovaný diel šachty - kónus TBS 1000/625 - SK, pre kanalizačnú šachtu DN 1000</t>
  </si>
  <si>
    <t>592240004005</t>
  </si>
  <si>
    <t>Betónový prefabrikovaný diel šachty - dno prefabrikované SU- M 1000/H600 - S, priemer 1000mm, výška 600mm</t>
  </si>
  <si>
    <t>592240004005.1</t>
  </si>
  <si>
    <t>Betónový prefabrikovaný diel šachty - dno prefabrikované SU- M 1000/H1000 - S, priemer 1000mm, výška 1000mm</t>
  </si>
  <si>
    <t>592240002305</t>
  </si>
  <si>
    <t>Betónový prefabrikovaný diel šachty - skruž TBS-1000/250 - S, pre kanalizačnú šachtu DN 1000 - rozmer 1000x250x100 mm</t>
  </si>
  <si>
    <t>5922402400</t>
  </si>
  <si>
    <t>Betónový prefabrikovaný diel šachty - skruž TBS-1000/500 - S, pre kanalizačnú šachtu DN 1000 - rozmer 1000x500x100 mm</t>
  </si>
  <si>
    <t>592240005300.S</t>
  </si>
  <si>
    <t>Betónový prefabrikovaný diel šachty - dno betónové priame pre kanalizačnú šachtu, čadič 180°, DN 1200, vnútorný priemer 1200mm, výška 1080mm, s kynetou</t>
  </si>
  <si>
    <t>592240004800.S</t>
  </si>
  <si>
    <t>Betónový prefabrikovaný diel šachty - skruž betónová pre kanalizačnú šachtu DN 1200, PF1200/500, vnútorný priemer 1200mm, výška 500mm</t>
  </si>
  <si>
    <t>592240004801.S</t>
  </si>
  <si>
    <t>Betónový prefabrikovaný diel šachty - skruž betónová pre kanalizačnú šachtu DN 1200, PF 1200/250 mm, priemer 1200mm, výška 250mm so stúpadlami</t>
  </si>
  <si>
    <t>592240004705</t>
  </si>
  <si>
    <t>Betónový prefabrikovaný diel šachty - kónus - koncová sruž pre kanalizačnú šachtu DN 1200, rozmer PF 1200/625, vnútorný priemer dolný 1200mm, vnútorný priemer horný 625mm, so stúpadlami</t>
  </si>
  <si>
    <t>5922402411</t>
  </si>
  <si>
    <t>Betónový prefabrikovaný diel šachty - vyrovnávací prstenec TBS- 625x60mm</t>
  </si>
  <si>
    <t>5922402411.1</t>
  </si>
  <si>
    <t>Betónový prefabrikovaný diel šachty - vyrovnávací prstenec TBS- 625x80mm</t>
  </si>
  <si>
    <t>894431131.S</t>
  </si>
  <si>
    <t>Montáž revíznej šachty z PVC, DN 400/160 (DN šachty/DN potr. ved.), tlak 12,5 t, hĺ. 850 do 1200 mm</t>
  </si>
  <si>
    <t>5922402412</t>
  </si>
  <si>
    <t>Betónový prefabrikovaný diel šachty - vyrovnávací prstenec TBS- 625x100mm</t>
  </si>
  <si>
    <t>286610002300.S</t>
  </si>
  <si>
    <t>Zberné dno DN 400, vtok/výtok DN 160, pre PP revízne šachty na PVC hladkú kanalizáciu s predĺžením</t>
  </si>
  <si>
    <t>286610027900.S</t>
  </si>
  <si>
    <t xml:space="preserve">Predĺženie vlnovcové PVC,  DN 400, dĺžka 6 m, SN 4, pre PVC revízne šachty</t>
  </si>
  <si>
    <t>286710035800.S</t>
  </si>
  <si>
    <t>Gumové tesnenie šachtovej rúry DN400 mm ku kanalizačnej revíznej šachte DN400 mm</t>
  </si>
  <si>
    <t>552410002500</t>
  </si>
  <si>
    <t>Poklop liatinový kruhový D 425, na plastovú šachtu DN400mm, tr. zaťaženia A15</t>
  </si>
  <si>
    <t>899102111</t>
  </si>
  <si>
    <t>Osadenie poklopu liatinového a oceľového vrátane rámu hmotn. nad 50 do 100 kg</t>
  </si>
  <si>
    <t>552410002300</t>
  </si>
  <si>
    <t>Poklop liatinový T 600, tr. zaťaženia B125 (poklop Š1, Š2, DŠ1 až DŠ7 poklop vstupu do ZN1 a ZN2)</t>
  </si>
  <si>
    <t>552410002605.S</t>
  </si>
  <si>
    <t>Poklop ľahký štvorcový s rámom 800x800 mm (vstupy do ČŠ)</t>
  </si>
  <si>
    <t>894101113.S</t>
  </si>
  <si>
    <t>Osadenie akumulačnej nádrže železobetónovej, hmotnosti nad 10 t</t>
  </si>
  <si>
    <t>286610000505</t>
  </si>
  <si>
    <t>ZN1 a ZN2 - Zásobná nádrž na dažďovú vodu - retenčná nádrž železobetónová 6,0x3,6x2,6m, užitočný objem 38,0m3 , únosnosť 40 ton (napr. KL RN40, fy. Klartec s.r.o. Trnava)</t>
  </si>
  <si>
    <t>893301002.S</t>
  </si>
  <si>
    <t>Osadenie vodomernej šachty železobetónovej, hmotnosti nad 3 do 6 t</t>
  </si>
  <si>
    <t>594300001701</t>
  </si>
  <si>
    <t xml:space="preserve">ČŠ - armatúrna šachta, objem 6,5 m3, železobetónová, vnútorné rozmery 2000x2100mm, svetlá výška 2000mm, vstupný otvor 800x800mm, vrátane stúpadiel osadených pri výrobe  (napr. VŠ 2050/1750/1800 od fy. Klartec s.r.o. Trnava)</t>
  </si>
  <si>
    <t>594300001700.S</t>
  </si>
  <si>
    <t xml:space="preserve">ČŠ - zhotovenie  betónového vstupného komína  800x800mm, výšky 300mm, vrátane materiálu</t>
  </si>
  <si>
    <t>5943300305</t>
  </si>
  <si>
    <t>Doprava ZN1, ZN2 a ČŠ na stavbu + žeriav pre osadenie (20 hodín)</t>
  </si>
  <si>
    <t>súb.</t>
  </si>
  <si>
    <t>PC351311134</t>
  </si>
  <si>
    <t xml:space="preserve">Zabetónovanie vstupného otvodu do ZN1 a ZN2 (2ks) -  z prostého betónu vodostavebného C 25/30, hr. 150 mm</t>
  </si>
  <si>
    <t>892311000.S</t>
  </si>
  <si>
    <t>Skúška tesnosti kanalizácie DN125 A DN150 mm</t>
  </si>
  <si>
    <t>892351000.S</t>
  </si>
  <si>
    <t>Skúška tesnosti kanalizácie D 200 mm</t>
  </si>
  <si>
    <t>892371000.S</t>
  </si>
  <si>
    <t>Skúška tesnosti kanalizácie D 300 mm</t>
  </si>
  <si>
    <t>899721132.S</t>
  </si>
  <si>
    <t>Označenie kanalizačného potrubia hnedou výstražnou fóliou</t>
  </si>
  <si>
    <t>PC89237211</t>
  </si>
  <si>
    <t>Utesnenie prestupov potrubia cez stenu ČŠ a ZN, vodotesným tmelom- vonkajší priememr potrubia do DN50</t>
  </si>
  <si>
    <t>PC89237211.1</t>
  </si>
  <si>
    <t xml:space="preserve">Utesnenie prestupov potrubia cez stenu ČŠ a ZN, vodotesným tmelom- vonkajší priememr potrubia  DN110</t>
  </si>
  <si>
    <t>PC89237211.2</t>
  </si>
  <si>
    <t xml:space="preserve">Utesnenie prestupov potrubia cez stenu ZN, vodotesným tmelom- vonkajší priememr potrubia  DN315</t>
  </si>
  <si>
    <t>Porealizačné zameranie kanalizácie</t>
  </si>
  <si>
    <t>Montážne a pomocné práce spojené s realizáciou areálovej kanalizácie..... HZS 16,0 EUR/hod</t>
  </si>
  <si>
    <t>N2_schody</t>
  </si>
  <si>
    <t>N2_dlažba</t>
  </si>
  <si>
    <t>2,25</t>
  </si>
  <si>
    <t>N3_doska</t>
  </si>
  <si>
    <t>52,692</t>
  </si>
  <si>
    <t>N4_mreža</t>
  </si>
  <si>
    <t>7,069</t>
  </si>
  <si>
    <t>N5_trávnate_plochy</t>
  </si>
  <si>
    <t>N5_trávnaté_plochy</t>
  </si>
  <si>
    <t>173</t>
  </si>
  <si>
    <t>N6</t>
  </si>
  <si>
    <t>82,3</t>
  </si>
  <si>
    <t>N7_zábradlie</t>
  </si>
  <si>
    <t>N8</t>
  </si>
  <si>
    <t>24,25</t>
  </si>
  <si>
    <t>SO.05 - Bezbariérová rampa k služob. vstupu a k vstupu do depozitu</t>
  </si>
  <si>
    <t>40,865</t>
  </si>
  <si>
    <t>výkop</t>
  </si>
  <si>
    <t>10,32</t>
  </si>
  <si>
    <t>131201101.S</t>
  </si>
  <si>
    <t>Výkop nezapaženej jamy v hornine 3, do 100 m3</t>
  </si>
  <si>
    <t>1107258295</t>
  </si>
  <si>
    <t xml:space="preserve">"B6"   74,3*0,55</t>
  </si>
  <si>
    <t xml:space="preserve">"B7, vykázané v časti SO.01"  0</t>
  </si>
  <si>
    <t>-952612112</t>
  </si>
  <si>
    <t>40,865*0,3 'Prepočítané koeficientom množstva</t>
  </si>
  <si>
    <t>132201101.S</t>
  </si>
  <si>
    <t>Výkop ryhy do šírky 600 mm v horn.3 do 100 m3</t>
  </si>
  <si>
    <t>1745264903</t>
  </si>
  <si>
    <t xml:space="preserve">"základové pásy pod T1 "  60,0*0,43*0,4</t>
  </si>
  <si>
    <t>132201109.S</t>
  </si>
  <si>
    <t>Príplatok k cene za lepivosť pri hĺbení rýh šírky do 600 mm zapažených i nezapažených s urovnaním dna v hornine 3</t>
  </si>
  <si>
    <t>303534171</t>
  </si>
  <si>
    <t>10,32*0,3 'Prepočítané koeficientom množstva</t>
  </si>
  <si>
    <t>-698899273</t>
  </si>
  <si>
    <t>1435547412</t>
  </si>
  <si>
    <t>odstranenie_zeminy+výkop-(N5_trávnate_plochy*0,15)</t>
  </si>
  <si>
    <t>1829741719</t>
  </si>
  <si>
    <t>"Uvažované s presunom do 10 km"(odstranenie_zeminy+výkop-(N5_trávnate_plochy*0,15))*7,5</t>
  </si>
  <si>
    <t>1475662541</t>
  </si>
  <si>
    <t>-1834816449</t>
  </si>
  <si>
    <t xml:space="preserve">"objemová hmonosť stredne vlhkej zeminy 1800kg/m3"  (odstranenie_zeminy+výkop-(N5_trávnate_plochy*0,15))*1,8</t>
  </si>
  <si>
    <t>-859032559</t>
  </si>
  <si>
    <t>Poznámka k položke:_x000d_
Plochu dosypať a vyspádovať s rampou.</t>
  </si>
  <si>
    <t>N5_trávnate_plochy*0,15</t>
  </si>
  <si>
    <t>103640000100.S</t>
  </si>
  <si>
    <t>Zemina pre terénne úpravy - ornica</t>
  </si>
  <si>
    <t>-561037814</t>
  </si>
  <si>
    <t>25,95*1,89 'Prepočítané koeficientom množstva</t>
  </si>
  <si>
    <t>1337581342</t>
  </si>
  <si>
    <t xml:space="preserve">"N5, trávnaté plochy"  125+48</t>
  </si>
  <si>
    <t>-2080250328</t>
  </si>
  <si>
    <t>173*0,035 'Prepočítané koeficientom množstva</t>
  </si>
  <si>
    <t xml:space="preserve">Zhutnenie, podkladné lôžko zhutniť na deformačný modul Edef min. 60 MPa </t>
  </si>
  <si>
    <t>-733273151</t>
  </si>
  <si>
    <t>273321411.S</t>
  </si>
  <si>
    <t>Betón základových dosiek, železový (bez výstuže), tr. C 25/30</t>
  </si>
  <si>
    <t>-1145698375</t>
  </si>
  <si>
    <t>Poznámka k položke:_x000d_
Metličkovaný povrch s rezanými drážkami pôvodného členenia dlažby o rozmere 1500x750mm. Drážka hr. 5mm, hĺbka 10mm.</t>
  </si>
  <si>
    <t xml:space="preserve">"N3, viď statika v.č.1 " </t>
  </si>
  <si>
    <t xml:space="preserve">"D1"  8,01*2,25</t>
  </si>
  <si>
    <t xml:space="preserve">"D2"  3,6*1,955+2,45*6,625</t>
  </si>
  <si>
    <t xml:space="preserve">"D3"  7,6*1,5</t>
  </si>
  <si>
    <t>N3_doska*0,175</t>
  </si>
  <si>
    <t>273351215.S</t>
  </si>
  <si>
    <t>Debnenie stien základových dosiek, zhotovenie-dielce</t>
  </si>
  <si>
    <t>-254423989</t>
  </si>
  <si>
    <t>Poznámka k položke:_x000d_
V zmysle KPU šalovanie pôvodnými technologickými postupmi.</t>
  </si>
  <si>
    <t>"D1" (8,01*2+2,25*2)*0,175</t>
  </si>
  <si>
    <t xml:space="preserve">"D2"  (3,6*2+1,955*2)*0,175+(2,45*2+6,625*2)*0,175</t>
  </si>
  <si>
    <t>"D3" (7,6*2+1,5*2)*0,175</t>
  </si>
  <si>
    <t>273351216.S</t>
  </si>
  <si>
    <t>Debnenie stien základových dosiek, odstránenie-dielce</t>
  </si>
  <si>
    <t>1453635049</t>
  </si>
  <si>
    <t>274321411.S</t>
  </si>
  <si>
    <t>Betón základových pásov, železový (bez výstuže), tr. C 25/30</t>
  </si>
  <si>
    <t>-246546933</t>
  </si>
  <si>
    <t>"betónovanie do výkopu +3,5%</t>
  </si>
  <si>
    <t xml:space="preserve">"základové pásy pod T1 "  60,0*0,3*0,4*1,035</t>
  </si>
  <si>
    <t xml:space="preserve">"bet. základ pod N2"  0,5*0,2*1,5*2*1,035</t>
  </si>
  <si>
    <t>279321411.S</t>
  </si>
  <si>
    <t>Betón základových múrov, železový (bez výstuže), tr. C 25/30</t>
  </si>
  <si>
    <t>-285125592</t>
  </si>
  <si>
    <t xml:space="preserve">"T1"  58,2*0,5*0,2</t>
  </si>
  <si>
    <t xml:space="preserve">"T2"  2,16*0,325*0,2</t>
  </si>
  <si>
    <t>279351105.S</t>
  </si>
  <si>
    <t>Debnenie základových múrov obojstranné zhotovenie-dielce</t>
  </si>
  <si>
    <t>-1056457488</t>
  </si>
  <si>
    <t xml:space="preserve">"T1"  58,2*0,5*2</t>
  </si>
  <si>
    <t xml:space="preserve">"T2"  2,16*0,325*2</t>
  </si>
  <si>
    <t>279351106.S</t>
  </si>
  <si>
    <t>Debnenie základových múrov obojstranné odstránenie-dielce</t>
  </si>
  <si>
    <t>1844616376</t>
  </si>
  <si>
    <t>273361821.S</t>
  </si>
  <si>
    <t>Výstuž základov z ocele B500 (10505)</t>
  </si>
  <si>
    <t>-2068385023</t>
  </si>
  <si>
    <t xml:space="preserve">"viď statika v.č. 2"  684,30*0,001</t>
  </si>
  <si>
    <t>-1882735206</t>
  </si>
  <si>
    <t xml:space="preserve">"N2, stupne"  1,5*0,75*2</t>
  </si>
  <si>
    <t>N2_schody*0,2</t>
  </si>
  <si>
    <t>-1856603917</t>
  </si>
  <si>
    <t>1662099346</t>
  </si>
  <si>
    <t>-862804929</t>
  </si>
  <si>
    <t>852250198</t>
  </si>
  <si>
    <t>-447171113</t>
  </si>
  <si>
    <t xml:space="preserve">"viď. rez C-C"  N4_mreža</t>
  </si>
  <si>
    <t>56476111-1.S</t>
  </si>
  <si>
    <t>Podklad alebo kryt z kameniva hrubého drveného veľ. 0-63 mm s rozprestretím a zhutnením hr. 200 mm</t>
  </si>
  <si>
    <t>-1527763707</t>
  </si>
  <si>
    <t>56485111-1.S</t>
  </si>
  <si>
    <t>Podklad zo štrkodrviny fr.31,5 Gc s rozprestretím a zhutnením, po zhutnení hr. 150 mm</t>
  </si>
  <si>
    <t>-314795694</t>
  </si>
  <si>
    <t xml:space="preserve">"ŠD fr. 31,5 Gc, zhutnená"  N6</t>
  </si>
  <si>
    <t xml:space="preserve">"N8, plocha s uloženými kameňmi"  24,25</t>
  </si>
  <si>
    <t>56485111-2.S</t>
  </si>
  <si>
    <t>Podklad zo štrkodrviny fr.63 Gc s rozprestretím a zhutnením, po zhutnení hr. 150 mm</t>
  </si>
  <si>
    <t>1463255429</t>
  </si>
  <si>
    <t xml:space="preserve">"ŠD fr. 63 Gc, zhutnená"  N6</t>
  </si>
  <si>
    <t>581140312.S</t>
  </si>
  <si>
    <t>Kryt cementobetónový cestných komunikácií skupiny CB III pre TDZ IV, V a VI, hr. 220 mm</t>
  </si>
  <si>
    <t>-1713613119</t>
  </si>
  <si>
    <t xml:space="preserve">"N6, asfaltové plochy"  82,3</t>
  </si>
  <si>
    <t>58382000080-1.S</t>
  </si>
  <si>
    <t>D+M žulové valúny /Liptov/ neupravené, z vyvretých hornín, priemer cca 100-400mm</t>
  </si>
  <si>
    <t>1987588171</t>
  </si>
  <si>
    <t>Poznámka k položke:_x000d_
hustota 2900kg/m3</t>
  </si>
  <si>
    <t>N8*0,4*2900*0,001</t>
  </si>
  <si>
    <t>-1712455895</t>
  </si>
  <si>
    <t xml:space="preserve">"N2"  N2_schody</t>
  </si>
  <si>
    <t>-2143098788</t>
  </si>
  <si>
    <t>-719064025</t>
  </si>
  <si>
    <t>961055111.S</t>
  </si>
  <si>
    <t xml:space="preserve">Búranie železobetónových konštrukcií,  -2,40000t</t>
  </si>
  <si>
    <t>1702417419</t>
  </si>
  <si>
    <t xml:space="preserve">"B1, schody"   0,185*0,33*1,67*3</t>
  </si>
  <si>
    <t xml:space="preserve">"B2, schody"   0,165*0,30*2,45*2+1,85*2,45*0,5</t>
  </si>
  <si>
    <t xml:space="preserve">"B5, šachta"   (1,0*1,0*0,2)+(1,0*0,15*4*1,0)</t>
  </si>
  <si>
    <t>976071111.S</t>
  </si>
  <si>
    <t xml:space="preserve">Vybúranie kovových madiel a zábradlí,  -0,03700t</t>
  </si>
  <si>
    <t>-556117047</t>
  </si>
  <si>
    <t xml:space="preserve">"B3, zábradlie"  4,3</t>
  </si>
  <si>
    <t>-1624671681</t>
  </si>
  <si>
    <t>214912389</t>
  </si>
  <si>
    <t>8,835*9 'Prepočítané koeficientom množstva</t>
  </si>
  <si>
    <t>1042122076</t>
  </si>
  <si>
    <t>295594561</t>
  </si>
  <si>
    <t>Poznámka k položke:_x000d_
Uvažované s vnútrostaveniskovým presunom sutiny do vzdialenosti 35 m</t>
  </si>
  <si>
    <t>8,835*5 'Prepočítané koeficientom množstva</t>
  </si>
  <si>
    <t xml:space="preserve">Poplatok za skládku - betón, tehly, dlaždice, obkladačky a keramika  (17 01), ostatné</t>
  </si>
  <si>
    <t>1298241032</t>
  </si>
  <si>
    <t>-2099737442</t>
  </si>
  <si>
    <t>711131102.S</t>
  </si>
  <si>
    <t>Zhotovenie geotextílie alebo tkaniny na plochu vodorovnú</t>
  </si>
  <si>
    <t>-1439329681</t>
  </si>
  <si>
    <t>693110004500.S</t>
  </si>
  <si>
    <t>Geotextília polypropylénová netkaná 300 g/m2</t>
  </si>
  <si>
    <t>-1233634429</t>
  </si>
  <si>
    <t>82,3*1,15 'Prepočítané koeficientom množstva</t>
  </si>
  <si>
    <t>767162240.S</t>
  </si>
  <si>
    <t xml:space="preserve">D+M oceľové oplotenie, vr. kotvenia a povrchovej úpravy  </t>
  </si>
  <si>
    <t>-927435037</t>
  </si>
  <si>
    <t>Poznámka k položke:_x000d_
Tvarová a materiálna kópia existujúceho zábradlia. _x000d_
Rám zábradlia z profilu jokl 80/40mm, výplň 30x0,8mm._x000d_
RAL 7009</t>
  </si>
  <si>
    <t xml:space="preserve">"N7, zábradlie"  6,5</t>
  </si>
  <si>
    <t>Galvanizácia povrchu oceľových konštrukcií</t>
  </si>
  <si>
    <t>-1773194694</t>
  </si>
  <si>
    <t>N7_zábradlie*1,2</t>
  </si>
  <si>
    <t>767995200.S</t>
  </si>
  <si>
    <t>D+M atypického výrobku - oceľová mreža, kotvenie do bet. konštrukcií</t>
  </si>
  <si>
    <t>1604460830</t>
  </si>
  <si>
    <t>Poznámka k položke:_x000d_
Osadiť do oceľových profilov 50x50x6mm.</t>
  </si>
  <si>
    <t xml:space="preserve">"N4, oceľová mreža"  2,52*0,935*3</t>
  </si>
  <si>
    <t>-1192128991</t>
  </si>
  <si>
    <t>N4_mreža*2</t>
  </si>
  <si>
    <t>N7_zábradlie*1,2*2</t>
  </si>
  <si>
    <t>1223093144</t>
  </si>
  <si>
    <t>S1_strieška</t>
  </si>
  <si>
    <t>6,171</t>
  </si>
  <si>
    <t>SO.06 - Prestrešenie služobného vstupu a vstupu do depozitu</t>
  </si>
  <si>
    <t xml:space="preserve">    762 - Konštrukcie tesárske</t>
  </si>
  <si>
    <t>622473255.S</t>
  </si>
  <si>
    <t>Hydrofobizačný náter</t>
  </si>
  <si>
    <t>-1988618262</t>
  </si>
  <si>
    <t>63245162-1.S</t>
  </si>
  <si>
    <t>Reprofilačná malta hr. 10-15 mm</t>
  </si>
  <si>
    <t>2016706079</t>
  </si>
  <si>
    <t>Poznámka k položke:_x000d_
Výsledný povrch vytvorený replofilačnou maltou bude spracovaný reštaurátorom._x000d_
Výsledný vzhľad bude kopírovať materiálové a farebné riešenie pôvodnej fasády._x000d_
Pred zhotovením je potrebné vytvoriť a odsúhlasiť vzorku.</t>
  </si>
  <si>
    <t>621460121.S</t>
  </si>
  <si>
    <t>Príprava vonkajšieho podkladu podhľadov penetráciou základnou</t>
  </si>
  <si>
    <t>1537760847</t>
  </si>
  <si>
    <t>611481121.S</t>
  </si>
  <si>
    <t>Potiahnutie vnútorných stropov sklotextilnou mriežkou s vložením bez lepidla</t>
  </si>
  <si>
    <t>-1736997357</t>
  </si>
  <si>
    <t>625255111.S</t>
  </si>
  <si>
    <t>Systém hydroizolácie a zateplenia balkónov a lodžií - hydroizolačná stierka na báze cementu</t>
  </si>
  <si>
    <t>-1186140750</t>
  </si>
  <si>
    <t>621460114.S</t>
  </si>
  <si>
    <t>Príprava vonkajšieho podkladu podhľadov na hladké nenasiakavé podklady adhéznym mostíkom</t>
  </si>
  <si>
    <t>-1312760716</t>
  </si>
  <si>
    <t>762</t>
  </si>
  <si>
    <t>Konštrukcie tesárske</t>
  </si>
  <si>
    <t>762421336</t>
  </si>
  <si>
    <t>Obloženie stropov alebo strešných podhľadov z dosiek CETRIS skrutkovaných na zraz hr. dosky 20 mm</t>
  </si>
  <si>
    <t>-778588314</t>
  </si>
  <si>
    <t xml:space="preserve">"S1"   0,85*0,96*2+(0,85+0,96*2)*0,2</t>
  </si>
  <si>
    <t xml:space="preserve">"S1"   1,52*1,07*2+(1,52+1,07*2)*0,2</t>
  </si>
  <si>
    <t>998762202.S</t>
  </si>
  <si>
    <t>Presun hmôt pre konštrukcie tesárske v objektoch výšky do 12 m</t>
  </si>
  <si>
    <t>-1024511916</t>
  </si>
  <si>
    <t>76799510-3.S</t>
  </si>
  <si>
    <t>Montáž ostatných atypických kovových stavebných doplnkových konštrukcií vr. kotvenia a povrchovej úpravy žiarové zinkovanie</t>
  </si>
  <si>
    <t>1076157805</t>
  </si>
  <si>
    <t xml:space="preserve">Poznámka k položke:_x000d_
_x000d_
_x000d_
_x000d_
</t>
  </si>
  <si>
    <t xml:space="preserve">"viď. statika v.č.4, konštrukcia prestrešenia"  98,20</t>
  </si>
  <si>
    <t>134810001100.S</t>
  </si>
  <si>
    <t>Oceľové konštrukcie, ozn. 11 373, podľa EN ISO S235</t>
  </si>
  <si>
    <t>-214279681</t>
  </si>
  <si>
    <t>98,2*0,0011 'Prepočítané koeficientom množstva</t>
  </si>
  <si>
    <t>-1891159655</t>
  </si>
  <si>
    <t>N1_dlažba</t>
  </si>
  <si>
    <t>40,5</t>
  </si>
  <si>
    <t>N2_uprava_terenu</t>
  </si>
  <si>
    <t>23,888</t>
  </si>
  <si>
    <t>vykop</t>
  </si>
  <si>
    <t>6,316</t>
  </si>
  <si>
    <t>SO.07 - Úprava exteriéru pri kancelárii riaditeľa</t>
  </si>
  <si>
    <t>11121211-1.S</t>
  </si>
  <si>
    <t>Odstránenie náletových drevín priem. do 100 mm s odstránením pňa v rovine alebo na svahu do 1:5, s vyčistením územia</t>
  </si>
  <si>
    <t>-982831361</t>
  </si>
  <si>
    <t>2025132586</t>
  </si>
  <si>
    <t xml:space="preserve">"B1, odstránenie pôvodnej zeminy"  3,9*5,77+1,2*5,77*0,2</t>
  </si>
  <si>
    <t>1054037981</t>
  </si>
  <si>
    <t>23,888*0,3 'Prepočítané koeficientom množstva</t>
  </si>
  <si>
    <t>-457558655</t>
  </si>
  <si>
    <t xml:space="preserve">"základové pásy, múrik"  20,34*0,6*0,5*1,035</t>
  </si>
  <si>
    <t>456109817</t>
  </si>
  <si>
    <t>6,316*0,3 'Prepočítané koeficientom množstva</t>
  </si>
  <si>
    <t>1447461471</t>
  </si>
  <si>
    <t>1017582769</t>
  </si>
  <si>
    <t>-1854277423</t>
  </si>
  <si>
    <t>"Uvažované s presunom do 10 km"(odstranenie_zeminy+vykop)*7,5</t>
  </si>
  <si>
    <t>-2000867260</t>
  </si>
  <si>
    <t>-170776593</t>
  </si>
  <si>
    <t xml:space="preserve">"objemová hmonosť stredne vlhkej zeminy 1800kg/m3"  (odstranenie_zeminy+vykop)*1,8</t>
  </si>
  <si>
    <t>1143350166</t>
  </si>
  <si>
    <t xml:space="preserve">"trávniková zemina"  N2_uprava_terenu*0,1</t>
  </si>
  <si>
    <t xml:space="preserve">"dosypaná zemina zhutnená"  N2_uprava_terenu*0,4</t>
  </si>
  <si>
    <t>1796067899</t>
  </si>
  <si>
    <t>5*1,89 'Prepočítané koeficientom množstva</t>
  </si>
  <si>
    <t>103640000200.S</t>
  </si>
  <si>
    <t>Zemina pre terénne úpravy - zásypová</t>
  </si>
  <si>
    <t>319638233</t>
  </si>
  <si>
    <t>20*1,89 'Prepočítané koeficientom množstva</t>
  </si>
  <si>
    <t>1971584892</t>
  </si>
  <si>
    <t>Poznámka k položke:_x000d_
Predpokladná plocha.</t>
  </si>
  <si>
    <t xml:space="preserve">"N2, úprava terenu"  50</t>
  </si>
  <si>
    <t>1650385477</t>
  </si>
  <si>
    <t>50*0,035 'Prepočítané koeficientom množstva</t>
  </si>
  <si>
    <t>-69894770</t>
  </si>
  <si>
    <t xml:space="preserve">"betónovanie do výkopu +3,5%"  </t>
  </si>
  <si>
    <t xml:space="preserve">"základ schody"  1,5*0,3*0,7*1,035</t>
  </si>
  <si>
    <t>274361821.S</t>
  </si>
  <si>
    <t>Výstuž základových pásov z ocele B500 (10505)</t>
  </si>
  <si>
    <t>1121193897</t>
  </si>
  <si>
    <t xml:space="preserve">"viď. statika v.č. 3"  244,2*0,001</t>
  </si>
  <si>
    <t>-1696873812</t>
  </si>
  <si>
    <t xml:space="preserve">"betónový múrik"  20,34*0,3*0,6</t>
  </si>
  <si>
    <t>820312787</t>
  </si>
  <si>
    <t xml:space="preserve">"betónový múrik"  20,34*0,6*2</t>
  </si>
  <si>
    <t>32702044</t>
  </si>
  <si>
    <t>-1609323788</t>
  </si>
  <si>
    <t xml:space="preserve">"N1, betónová veľkoformátová dlažba, 72ks"  0,75*0,75*72</t>
  </si>
  <si>
    <t>N1_dlažba*0,1</t>
  </si>
  <si>
    <t>-1365270213</t>
  </si>
  <si>
    <t xml:space="preserve">"N1, betónová veľkoformátová dlažba, 72ks"  N1_dlažba</t>
  </si>
  <si>
    <t>-1188596255</t>
  </si>
  <si>
    <t>1293741522</t>
  </si>
  <si>
    <t>434121453.S</t>
  </si>
  <si>
    <t xml:space="preserve">Osadzovanie schodiskových stupňov </t>
  </si>
  <si>
    <t>165163652</t>
  </si>
  <si>
    <t xml:space="preserve">"betónový stupeň"   3*1,5</t>
  </si>
  <si>
    <t>59372000020-1.S</t>
  </si>
  <si>
    <t>Stupeň priamy betónový schodiskový rovný, lxšxv 1500x300x150 mm</t>
  </si>
  <si>
    <t>1462902882</t>
  </si>
  <si>
    <t>2,97*1,01 'Prepočítané koeficientom množstva</t>
  </si>
  <si>
    <t>-1745953018</t>
  </si>
  <si>
    <t>N1_dlažba+0,15*18,4</t>
  </si>
  <si>
    <t>56471011-1.S</t>
  </si>
  <si>
    <t>Podklad alebo kryt z kameniva hrubého drveného veľ. 4-8 mm s rozprestretím a zhutnením hr. 30-50 mm</t>
  </si>
  <si>
    <t>325140579</t>
  </si>
  <si>
    <t>Poznámka k položke:_x000d_
Podkladné lôžko zhutniť na deformačný modul Edef = 40 - 50 MPa.</t>
  </si>
  <si>
    <t>-1482502637</t>
  </si>
  <si>
    <t>Kladenie veľkoformátovej betónovej dlažby, rozmer 750x750mm, hr.100mm so zriadením lôžka z kameniva hr. 50 mm, s vyplnením škár kamenivom drobným s dvojitým zhutnením</t>
  </si>
  <si>
    <t>-1211022866</t>
  </si>
  <si>
    <t>-412881349</t>
  </si>
  <si>
    <t xml:space="preserve">Búranie základov alebo vybúranie otvorov plochy nad 4 m2 z betónu prostého alebo preloženého kameňom,  -2,20000t</t>
  </si>
  <si>
    <t>1173604619</t>
  </si>
  <si>
    <t xml:space="preserve">"B2, bet. oporný múrik"  (5,77+12,41+4,96)*0,3*0,9</t>
  </si>
  <si>
    <t>Presun hmôt s krytom dláždeným (822 2.3, 822 5.3) akejkoľvek dĺžky objektu</t>
  </si>
  <si>
    <t>502252653</t>
  </si>
  <si>
    <t xml:space="preserve">D+M oceľové zábradlie, vr. kotvenia a povrchovej úpravy  </t>
  </si>
  <si>
    <t>-1135000696</t>
  </si>
  <si>
    <t>Poznámka k položke:_x000d_
Tvarová a materiálna kópia existujúceho zábradlia.</t>
  </si>
  <si>
    <t xml:space="preserve">"zábradlie"  1,1</t>
  </si>
  <si>
    <t>767914830.S</t>
  </si>
  <si>
    <t xml:space="preserve">Demontáž pletovového s oceľ. stĺpikmi, výšky nad 1 do 2 m,  -0,00900t</t>
  </si>
  <si>
    <t>43985932</t>
  </si>
  <si>
    <t xml:space="preserve">"B2, oplotenie"  5,77+12,41+4,96</t>
  </si>
  <si>
    <t>767920810.S</t>
  </si>
  <si>
    <t xml:space="preserve">Demontáž vrát a vrátok na oplotenie s plochou jednotlivo do 2m2,  -0,19200t</t>
  </si>
  <si>
    <t>715465264</t>
  </si>
  <si>
    <t xml:space="preserve">"B2, bránička"  1</t>
  </si>
  <si>
    <t>-2119857931</t>
  </si>
  <si>
    <t xml:space="preserve">"schodnica Jokel 80x60x3mm, 6,31kg/m"  (1,2*2+1,43*2)*6,31</t>
  </si>
  <si>
    <t>Oceľové konštrukcie, ozn. 11 373, podľa EN ISO S235JR</t>
  </si>
  <si>
    <t>592427398</t>
  </si>
  <si>
    <t>33,191*0,0011 'Prepočítané koeficientom množstva</t>
  </si>
  <si>
    <t>852971020</t>
  </si>
  <si>
    <t>výkop_zeminy</t>
  </si>
  <si>
    <t>výkop zeminy</t>
  </si>
  <si>
    <t>3,759</t>
  </si>
  <si>
    <t>2,066</t>
  </si>
  <si>
    <t>PS.08 - Debarierizačné prvky</t>
  </si>
  <si>
    <t>-1906301860</t>
  </si>
  <si>
    <t>"výkop pre N9"</t>
  </si>
  <si>
    <t xml:space="preserve">"prvok, poloha č.1"  1,33*0,12</t>
  </si>
  <si>
    <t xml:space="preserve">"prvok, poloha č.2"  2,73*0,12</t>
  </si>
  <si>
    <t xml:space="preserve">"prvok, poloha č.3"  0*0,12</t>
  </si>
  <si>
    <t xml:space="preserve">"prvok, poloha č.4"  2,61*0,12</t>
  </si>
  <si>
    <t xml:space="preserve">"prvok, poloha č.5"  3,24*0,12</t>
  </si>
  <si>
    <t xml:space="preserve">"betónový základ prvok 1"  0,4*0,4*0,9</t>
  </si>
  <si>
    <t xml:space="preserve">"betónový základ prvok 2"  1,0*1,0*1,1</t>
  </si>
  <si>
    <t xml:space="preserve">"betónový základ prvok 4"  1,0*1,0*1,1</t>
  </si>
  <si>
    <t xml:space="preserve">"betónový základ prvok 5"  0,4*0,4*0,9</t>
  </si>
  <si>
    <t xml:space="preserve">"vymedzovací stĺpik, poloha č.1"  0,3*0,3*0,9</t>
  </si>
  <si>
    <t>628967610</t>
  </si>
  <si>
    <t>3,759*0,3 'Prepočítané koeficientom množstva</t>
  </si>
  <si>
    <t>1193097291</t>
  </si>
  <si>
    <t>162501101.S</t>
  </si>
  <si>
    <t>Vodorovné premiestnenie výkopku po spevnenej ceste z horniny tr.1-4, do 100 m3 na vzdialenosť do 2500 m</t>
  </si>
  <si>
    <t>-1187297591</t>
  </si>
  <si>
    <t>výkop_zeminy-zahumusovanie</t>
  </si>
  <si>
    <t>162501105.S</t>
  </si>
  <si>
    <t>Vodorovné premiestnenie výkopku po spevnenej ceste z horniny tr.1-4, do 100 m3, príplatok k cene za každých ďalšich a začatých 1000 m</t>
  </si>
  <si>
    <t>-737284078</t>
  </si>
  <si>
    <t>"Uvažované s presunom do 10 km"(výkop_zeminy- zahumusovanie)*7,5</t>
  </si>
  <si>
    <t>-52884119</t>
  </si>
  <si>
    <t>Poplatok za skládku - zemina a kamenivo (17 05), ostatné</t>
  </si>
  <si>
    <t>432247836</t>
  </si>
  <si>
    <t xml:space="preserve">"objemová hmonosť stredne vlhkej zeminy 1800kg/m3"  (výkop_zeminy-zahumusovanie)*1,8</t>
  </si>
  <si>
    <t>771285677</t>
  </si>
  <si>
    <t xml:space="preserve">"N5, trávnané plochy, dosypanie ornice" </t>
  </si>
  <si>
    <t xml:space="preserve">"prvok, poloha č.1"  1,30*0,2</t>
  </si>
  <si>
    <t xml:space="preserve">"prvok, poloha č.2"  3,00*0,2</t>
  </si>
  <si>
    <t xml:space="preserve">"prvok, poloha č.3"  0</t>
  </si>
  <si>
    <t xml:space="preserve">"prvok, poloha č.4"  2,90*0,2</t>
  </si>
  <si>
    <t xml:space="preserve">"prvok, poloha č.5"  3,13*0,2</t>
  </si>
  <si>
    <t>877805118</t>
  </si>
  <si>
    <t>2,066*1,89 'Prepočítané koeficientom množstva</t>
  </si>
  <si>
    <t>-1375911495</t>
  </si>
  <si>
    <t xml:space="preserve">"N5, trávnané plochy" </t>
  </si>
  <si>
    <t>zahumusovanie/0,2</t>
  </si>
  <si>
    <t>1174360601</t>
  </si>
  <si>
    <t>10,33*0,0509 'Prepočítané koeficientom množstva</t>
  </si>
  <si>
    <t>1977004387</t>
  </si>
  <si>
    <t xml:space="preserve">"betónový základ prvok 1"  0,4*0,4</t>
  </si>
  <si>
    <t xml:space="preserve">"betónový základ prvok 5"  0,4*0,4</t>
  </si>
  <si>
    <t xml:space="preserve">"betónový základ prvok 2"  1,0*1,0</t>
  </si>
  <si>
    <t xml:space="preserve">"betónový základ prvok 4"  1,0*1,0</t>
  </si>
  <si>
    <t xml:space="preserve">"štrkové lôžko pre N8"  </t>
  </si>
  <si>
    <t xml:space="preserve">"prvok, poloha č.3"  2,84</t>
  </si>
  <si>
    <t xml:space="preserve">"štrkové lôžko pre N9"  </t>
  </si>
  <si>
    <t xml:space="preserve">"prvok, poloha č.1"  1,33-0,4*0,4</t>
  </si>
  <si>
    <t xml:space="preserve">"prvok, poloha č.2"  2,73-1,0*1,0</t>
  </si>
  <si>
    <t xml:space="preserve">"prvok, poloha č.4"  2,61-1,0*1,0</t>
  </si>
  <si>
    <t xml:space="preserve">"prvok, poloha č.5"  3,24-0,4*0,4</t>
  </si>
  <si>
    <t xml:space="preserve">"N1, pochôdzna plocha, prvok, poloha č.5"  1,50*0,75</t>
  </si>
  <si>
    <t>275313711.S</t>
  </si>
  <si>
    <t>Betón základových pätiek, prostý tr. C 25/30</t>
  </si>
  <si>
    <t>1597937699</t>
  </si>
  <si>
    <t>"betónovanie do výkopu +3,5%"</t>
  </si>
  <si>
    <t xml:space="preserve">"betónový základ prvok 1"  0,4*0,4*0,9*1,035</t>
  </si>
  <si>
    <t xml:space="preserve">"betónový základ prvok 5"  0,4*0,4*0,9*1,035</t>
  </si>
  <si>
    <t>275313711-1.S</t>
  </si>
  <si>
    <t>Betón základových pätiek, prostý tr. C 25/30, hladený metličkový betón</t>
  </si>
  <si>
    <t>440288968</t>
  </si>
  <si>
    <t xml:space="preserve">"betónový základ prvok 2"  1,0*1,0*1,1*1,035</t>
  </si>
  <si>
    <t xml:space="preserve">"betónový základ prvok 4"  1,0*1,0*1,1*1,035</t>
  </si>
  <si>
    <t>275351215.S</t>
  </si>
  <si>
    <t>Debnenie stien základových pätiek, zhotovenie-dielce</t>
  </si>
  <si>
    <t>2009414358</t>
  </si>
  <si>
    <t>"debnenie 100mm nad terénom"</t>
  </si>
  <si>
    <t xml:space="preserve">"betónový základ prvok 2"  (1,0*2+1,0*2)*0,1</t>
  </si>
  <si>
    <t xml:space="preserve">"betónový základ prvok 4"  (1,0*2+1,0*2)*0,1</t>
  </si>
  <si>
    <t>275351216.S</t>
  </si>
  <si>
    <t>Debnenie stien základovýcb pätiek, odstránenie-dielce</t>
  </si>
  <si>
    <t>-700182619</t>
  </si>
  <si>
    <t>271521121.S</t>
  </si>
  <si>
    <t xml:space="preserve">Vankúše zhutnené  z kameniva drveného, frakcie 4 - 8 mm</t>
  </si>
  <si>
    <t>-866265186</t>
  </si>
  <si>
    <t xml:space="preserve">"N1, pochôdzna plocha, prvok, poloha č.5"  1,50*0,75*0,03</t>
  </si>
  <si>
    <t>-381445818</t>
  </si>
  <si>
    <t xml:space="preserve">"N1, betónová veľkoformátová dlažba, 1400ks"    1,5*0,75*0,1*1</t>
  </si>
  <si>
    <t>1466734610</t>
  </si>
  <si>
    <t xml:space="preserve">"N1, betónová veľkoformátová dlažba"   1,5*0,75*1</t>
  </si>
  <si>
    <t>-1188968022</t>
  </si>
  <si>
    <t xml:space="preserve">"N1, pochôdzna plocha, prvok, poloha č.5"  1</t>
  </si>
  <si>
    <t>564720111.S</t>
  </si>
  <si>
    <t>Podklad alebo kryt z kameniva hrubého drveného veľ. 8-16 mm s rozprestretím a zhutnením hr. 80 mm</t>
  </si>
  <si>
    <t>2036649083</t>
  </si>
  <si>
    <t>564730111.S</t>
  </si>
  <si>
    <t>Podklad alebo kryt z kameniva hrubého drveného veľ. 8-16 mm s rozprestretím a zhutnením hr. 100 mm</t>
  </si>
  <si>
    <t>1673098488</t>
  </si>
  <si>
    <t xml:space="preserve">Kladenie veľkoformátovej betónovej dlažby, rozmer 1500x750mm, hr.100mm </t>
  </si>
  <si>
    <t>-637768673</t>
  </si>
  <si>
    <t>-1454891377</t>
  </si>
  <si>
    <t xml:space="preserve">"N1, pochôdzna plocha, prvok, poloha č.5"  1,5*0,75</t>
  </si>
  <si>
    <t>91593003-1.S</t>
  </si>
  <si>
    <t>Osadenie obrubníka</t>
  </si>
  <si>
    <t>-826839854</t>
  </si>
  <si>
    <t xml:space="preserve">"prvok, poloha č.1"  2,40</t>
  </si>
  <si>
    <t xml:space="preserve">"prvok, poloha č.2"  5,00</t>
  </si>
  <si>
    <t xml:space="preserve">"prvok, poloha č.4"  5,00</t>
  </si>
  <si>
    <t xml:space="preserve">"prvok, poloha č.5"  5,50</t>
  </si>
  <si>
    <t>223305</t>
  </si>
  <si>
    <t xml:space="preserve">Pozinkovaný oceľový obrubník –  výška 120mm, hr.1,5mm</t>
  </si>
  <si>
    <t>-97913047</t>
  </si>
  <si>
    <t>17,9*1,05 'Prepočítané koeficientom množstva</t>
  </si>
  <si>
    <t>-339153820</t>
  </si>
  <si>
    <t>76711115-3.S</t>
  </si>
  <si>
    <t>D+M kovový vymedzovací stĺpik, kovenie do základu</t>
  </si>
  <si>
    <t>1089138449</t>
  </si>
  <si>
    <t xml:space="preserve">Poznámka k položke:_x000d_
_x000d_
</t>
  </si>
  <si>
    <t xml:space="preserve">"stĺpik, poloha č.1"  1</t>
  </si>
  <si>
    <t>-989898601</t>
  </si>
  <si>
    <t>472649525</t>
  </si>
  <si>
    <t>446285871</t>
  </si>
  <si>
    <t>-711610016</t>
  </si>
  <si>
    <t>55918856</t>
  </si>
  <si>
    <t>210011309.S</t>
  </si>
  <si>
    <t>Osadenie polyamidovej príchytky HM 6 do tvrdého kameňa, jednoduchého betónu a železobetónu</t>
  </si>
  <si>
    <t>197477606</t>
  </si>
  <si>
    <t>311310002700.S</t>
  </si>
  <si>
    <t>Hmoždinka klasická, sivá, M 6x30 mm cca</t>
  </si>
  <si>
    <t>-808160427</t>
  </si>
  <si>
    <t>210020951</t>
  </si>
  <si>
    <t>Výstražná a označovacia tabuľka vrátane montáže, smaltovaná, formát A3 - A4</t>
  </si>
  <si>
    <t>-1949989632</t>
  </si>
  <si>
    <t>548230000400</t>
  </si>
  <si>
    <t>Tabuľka výstražná - alebo iný technicky zrovnateľný ekvivalent</t>
  </si>
  <si>
    <t>-334365579</t>
  </si>
  <si>
    <t>1606561500</t>
  </si>
  <si>
    <t>OEZ:38293</t>
  </si>
  <si>
    <t>Ističochránič, In 10 A, Ue AC 230 V, charakteristika B, Idn 30 mA, 1+N-pól, Icn 10 kA, typ A</t>
  </si>
  <si>
    <t>-1539530421</t>
  </si>
  <si>
    <t>OEZ:38294</t>
  </si>
  <si>
    <t>Ističochránič, In 16 A, Ue AC 230 V, charakteristika B, Idn 30 mA, 1+N-pól, Icn 10 kA, typ A</t>
  </si>
  <si>
    <t>-2113427450</t>
  </si>
  <si>
    <t>-185627806</t>
  </si>
  <si>
    <t>-509605686</t>
  </si>
  <si>
    <t>210222020.S</t>
  </si>
  <si>
    <t>Uzemňovacie vedenie v zemi FeZn do 120 mm2 vrátane izolácie spojov, pre vonkajšie práce</t>
  </si>
  <si>
    <t>942525880</t>
  </si>
  <si>
    <t>1110580921</t>
  </si>
  <si>
    <t>210222021.S</t>
  </si>
  <si>
    <t>Uzemňovacie vedenie v zemi FeZn vrátane izolácie spojov d 10 mm, pre vonkajšie práce</t>
  </si>
  <si>
    <t>1413519704</t>
  </si>
  <si>
    <t>-1584540084</t>
  </si>
  <si>
    <t>210222245.S</t>
  </si>
  <si>
    <t>133397101</t>
  </si>
  <si>
    <t>-741610082</t>
  </si>
  <si>
    <t>210222253.S</t>
  </si>
  <si>
    <t>Svorka FeZn uzemňovacia SR03, pre vonkajšie práce</t>
  </si>
  <si>
    <t>-35553398</t>
  </si>
  <si>
    <t>-1200015452</t>
  </si>
  <si>
    <t>2126118512</t>
  </si>
  <si>
    <t>341110000750.S</t>
  </si>
  <si>
    <t>Kábel medený CYKY-J 3x1,5 mm2</t>
  </si>
  <si>
    <t>1312636681</t>
  </si>
  <si>
    <t>-889061428</t>
  </si>
  <si>
    <t>430315999</t>
  </si>
  <si>
    <t>210950202</t>
  </si>
  <si>
    <t>Príplatok na zaťahovanie káblov, váha kábla do 2 kg</t>
  </si>
  <si>
    <t>1115754739</t>
  </si>
  <si>
    <t>-1263189498</t>
  </si>
  <si>
    <t>224179135</t>
  </si>
  <si>
    <t>úprava R</t>
  </si>
  <si>
    <t>Úprava exist. skrine</t>
  </si>
  <si>
    <t>-120854379</t>
  </si>
  <si>
    <t>-209782687</t>
  </si>
  <si>
    <t>Kábel medený dátový FTP CAT 6a</t>
  </si>
  <si>
    <t>1275488028</t>
  </si>
  <si>
    <t>mer</t>
  </si>
  <si>
    <t>Certifikačné meranie</t>
  </si>
  <si>
    <t>-317068910</t>
  </si>
  <si>
    <t>1812990805</t>
  </si>
  <si>
    <t>460200164</t>
  </si>
  <si>
    <t>Hĺbenie káblovej ryhy ručne 35 cm širokej a 80 cm hlbokej, v zemine triedy 4</t>
  </si>
  <si>
    <t>932501991</t>
  </si>
  <si>
    <t>460300006</t>
  </si>
  <si>
    <t>-1365467029</t>
  </si>
  <si>
    <t>1045170514</t>
  </si>
  <si>
    <t>583410004400.S</t>
  </si>
  <si>
    <t>Štrkodrva frakcia 0-63 mm</t>
  </si>
  <si>
    <t>-1717618708</t>
  </si>
  <si>
    <t xml:space="preserve">220 * 0,104   </t>
  </si>
  <si>
    <t>482620261</t>
  </si>
  <si>
    <t>-2087168295</t>
  </si>
  <si>
    <t>460560164</t>
  </si>
  <si>
    <t>Ručný zásyp nezap. káblovej ryhy bez zhutn. zeminy, 35 cm širokej, 80 cm hlbokej v zemine tr. 4</t>
  </si>
  <si>
    <t>-1563417853</t>
  </si>
  <si>
    <t>-1170628104</t>
  </si>
  <si>
    <t>-673049293</t>
  </si>
  <si>
    <t>-564671034</t>
  </si>
  <si>
    <t>950106003/R</t>
  </si>
  <si>
    <t>Meranie pri revíziách meranie izolačných odporov, revízna správa, skutkový stav</t>
  </si>
  <si>
    <t>mer.</t>
  </si>
  <si>
    <t>-1354135508</t>
  </si>
  <si>
    <t>000300013.S</t>
  </si>
  <si>
    <t>1798565974</t>
  </si>
  <si>
    <t>72506183</t>
  </si>
  <si>
    <t>výkop_patky</t>
  </si>
  <si>
    <t>2,426</t>
  </si>
  <si>
    <t>01 - Práce pod čiarou v zmysle pripomienok VO</t>
  </si>
  <si>
    <t>131211101.S</t>
  </si>
  <si>
    <t xml:space="preserve">Hĺbenie jám v  hornine tr.3 súdržných - ručným náradím</t>
  </si>
  <si>
    <t>698921344</t>
  </si>
  <si>
    <t>"pätky nové" 0,7*0,7*0,55*9</t>
  </si>
  <si>
    <t>131211119.S</t>
  </si>
  <si>
    <t>Príplatok za lepivosť pri hĺbení jám ručným náradím v hornine tr. 3</t>
  </si>
  <si>
    <t>-31820498</t>
  </si>
  <si>
    <t>2,426*0,3 'Prepočítané koeficientom množstva</t>
  </si>
  <si>
    <t>405355926</t>
  </si>
  <si>
    <t>162301102.S</t>
  </si>
  <si>
    <t>Vodorovné premiestnenie výkopku po spevnenej ceste z horniny tr.1-4, do 100 m3 na vzdialenosť do 1000 m</t>
  </si>
  <si>
    <t>-1567209195</t>
  </si>
  <si>
    <t>1119222887</t>
  </si>
  <si>
    <t>2,426*9 'Prepočítané koeficientom množstva</t>
  </si>
  <si>
    <t>-1744726176</t>
  </si>
  <si>
    <t>-71057582</t>
  </si>
  <si>
    <t xml:space="preserve">"objemová hmonosť stredne vlhkej zeminy 1800kg/m3"  výkop_patky*1,8</t>
  </si>
  <si>
    <t>1607046943</t>
  </si>
  <si>
    <t>"obsyp, pätky nové" (0,7*0,7-0,5*0,5)*0,55*9</t>
  </si>
  <si>
    <t>271533011.S</t>
  </si>
  <si>
    <t xml:space="preserve">Násyp pod základové konštrukcie so zhutnením z  kameniva hrubého drveného fr. 4 - 8 mm</t>
  </si>
  <si>
    <t>744428416</t>
  </si>
  <si>
    <t>"pätky nové" 0,5*0,5*0,1*9</t>
  </si>
  <si>
    <t xml:space="preserve">"pätky podvihnuté"  0,5*0,5*1,0*2</t>
  </si>
  <si>
    <t>-132785046</t>
  </si>
  <si>
    <t xml:space="preserve">"pätky rekonštruované"  0,5*0,5*0,3*2</t>
  </si>
  <si>
    <t>"pätky nové" 0,5*0,5*1,0*9</t>
  </si>
  <si>
    <t>-1945862772</t>
  </si>
  <si>
    <t xml:space="preserve">"pätky rekonštruované"  0,5*4*0,3*2</t>
  </si>
  <si>
    <t>"pätky nové" 0,5*4*0,65*9</t>
  </si>
  <si>
    <t>-1347869480</t>
  </si>
  <si>
    <t>113106011.S</t>
  </si>
  <si>
    <t xml:space="preserve">Rozoberanie dlažby s akýmkoľvek lôžkom a výplňou škár, ručne,  -0,11800t</t>
  </si>
  <si>
    <t>-1382463327</t>
  </si>
  <si>
    <t>Poznámka k položke:_x000d_
Vrátane dočasného uskladnenia na určenom mieste.</t>
  </si>
  <si>
    <t xml:space="preserve">"čadičová dlažba"  50,5</t>
  </si>
  <si>
    <t>-517174167</t>
  </si>
  <si>
    <t xml:space="preserve">"nepoškodená veľkoplošná dlažba cca 55%"  3461*0,45</t>
  </si>
  <si>
    <t>Uskladnenie dlažby a presun na určené miesto</t>
  </si>
  <si>
    <t>-379533126</t>
  </si>
  <si>
    <t>1910062524</t>
  </si>
  <si>
    <t xml:space="preserve">"D, čadičová dlažba"  -93,5</t>
  </si>
  <si>
    <t>592460002700.S</t>
  </si>
  <si>
    <t>Výroba vzoriek - dlažba, rozmer 30x80x10 mm</t>
  </si>
  <si>
    <t>-498418332</t>
  </si>
  <si>
    <t xml:space="preserve">Poznámka k položke:_x000d_
Spôsob úpravy, ako aj materiálová skladba bude dohodnutá s vybratým uchádzačom po vzájomnej konzultácii. </t>
  </si>
  <si>
    <t xml:space="preserve">Búranie základov z betónu prostého,  -2,20000t</t>
  </si>
  <si>
    <t>-1124407105</t>
  </si>
  <si>
    <t>961043-1.S</t>
  </si>
  <si>
    <t>Podvihnutie a manipulácia s betónovou pätkou</t>
  </si>
  <si>
    <t>-211184446</t>
  </si>
  <si>
    <t>Poznámka k položke:_x000d_
Podvihne pätky pre 
umožnenie nasypať štrkový podsyp a 
uloženie pätky späť.</t>
  </si>
  <si>
    <t xml:space="preserve">"pätky podvihnuté"  2</t>
  </si>
  <si>
    <t>ZOZNAM FIGÚR</t>
  </si>
  <si>
    <t>Výmera</t>
  </si>
  <si>
    <t>SO.01/ SO.01-01</t>
  </si>
  <si>
    <t>Použitie figúry: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</si>
</sst>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0000A8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b/>
      <sz val="9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4" fillId="0" borderId="0" applyNumberFormat="0" applyFill="0" applyBorder="0" applyAlignment="0" applyProtection="0"/>
  </cellStyleXfs>
  <cellXfs count="27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8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164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19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4" fillId="0" borderId="14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5" fillId="5" borderId="6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right" vertical="center"/>
    </xf>
    <xf numFmtId="0" fontId="25" fillId="5" borderId="8" xfId="0" applyFont="1" applyFill="1" applyBorder="1" applyAlignment="1">
      <alignment horizontal="left" vertical="center"/>
    </xf>
    <xf numFmtId="0" fontId="25" fillId="5" borderId="0" xfId="0" applyFont="1" applyFill="1" applyAlignment="1">
      <alignment horizontal="center" vertical="center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3" fillId="0" borderId="14" xfId="0" applyNumberFormat="1" applyFont="1" applyBorder="1" applyAlignment="1">
      <alignment vertical="center"/>
    </xf>
    <xf numFmtId="4" fontId="23" fillId="0" borderId="0" xfId="0" applyNumberFormat="1" applyFont="1" applyBorder="1" applyAlignment="1">
      <alignment vertical="center"/>
    </xf>
    <xf numFmtId="166" fontId="23" fillId="0" borderId="0" xfId="0" applyNumberFormat="1" applyFont="1" applyBorder="1" applyAlignment="1">
      <alignment vertical="center"/>
    </xf>
    <xf numFmtId="4" fontId="23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/>
    </xf>
    <xf numFmtId="4" fontId="30" fillId="0" borderId="0" xfId="0" applyNumberFormat="1" applyFont="1" applyAlignment="1">
      <alignment horizontal="right" vertical="center"/>
    </xf>
    <xf numFmtId="4" fontId="30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31" fillId="0" borderId="14" xfId="0" applyNumberFormat="1" applyFont="1" applyBorder="1" applyAlignment="1">
      <alignment vertical="center"/>
    </xf>
    <xf numFmtId="4" fontId="31" fillId="0" borderId="0" xfId="0" applyNumberFormat="1" applyFont="1" applyBorder="1" applyAlignment="1">
      <alignment vertical="center"/>
    </xf>
    <xf numFmtId="166" fontId="31" fillId="0" borderId="0" xfId="0" applyNumberFormat="1" applyFont="1" applyBorder="1" applyAlignment="1">
      <alignment vertical="center"/>
    </xf>
    <xf numFmtId="4" fontId="31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2" fillId="0" borderId="0" xfId="1" applyFont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7" fillId="0" borderId="0" xfId="0" applyNumberFormat="1" applyFont="1" applyAlignment="1">
      <alignment horizontal="right" vertical="center"/>
    </xf>
    <xf numFmtId="4" fontId="31" fillId="0" borderId="19" xfId="0" applyNumberFormat="1" applyFont="1" applyBorder="1" applyAlignment="1">
      <alignment vertical="center"/>
    </xf>
    <xf numFmtId="4" fontId="31" fillId="0" borderId="20" xfId="0" applyNumberFormat="1" applyFont="1" applyBorder="1" applyAlignment="1">
      <alignment vertical="center"/>
    </xf>
    <xf numFmtId="166" fontId="31" fillId="0" borderId="20" xfId="0" applyNumberFormat="1" applyFont="1" applyBorder="1" applyAlignment="1">
      <alignment vertical="center"/>
    </xf>
    <xf numFmtId="4" fontId="31" fillId="0" borderId="21" xfId="0" applyNumberFormat="1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9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5" fillId="5" borderId="0" xfId="0" applyFont="1" applyFill="1" applyAlignment="1">
      <alignment horizontal="left" vertical="center"/>
    </xf>
    <xf numFmtId="0" fontId="25" fillId="5" borderId="0" xfId="0" applyFont="1" applyFill="1" applyAlignment="1">
      <alignment horizontal="right" vertical="center"/>
    </xf>
    <xf numFmtId="0" fontId="3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5" fillId="5" borderId="16" xfId="0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 wrapText="1"/>
    </xf>
    <xf numFmtId="0" fontId="25" fillId="5" borderId="18" xfId="0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7" fillId="0" borderId="0" xfId="0" applyNumberFormat="1" applyFont="1" applyAlignment="1"/>
    <xf numFmtId="166" fontId="37" fillId="0" borderId="12" xfId="0" applyNumberFormat="1" applyFont="1" applyBorder="1" applyAlignment="1"/>
    <xf numFmtId="166" fontId="37" fillId="0" borderId="13" xfId="0" applyNumberFormat="1" applyFont="1" applyBorder="1" applyAlignment="1"/>
    <xf numFmtId="4" fontId="38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5" fillId="0" borderId="22" xfId="0" applyFont="1" applyBorder="1" applyAlignment="1" applyProtection="1">
      <alignment horizontal="center" vertical="center"/>
      <protection locked="0"/>
    </xf>
    <xf numFmtId="49" fontId="25" fillId="0" borderId="22" xfId="0" applyNumberFormat="1" applyFont="1" applyBorder="1" applyAlignment="1" applyProtection="1">
      <alignment horizontal="left" vertical="center" wrapText="1"/>
      <protection locked="0"/>
    </xf>
    <xf numFmtId="0" fontId="25" fillId="0" borderId="22" xfId="0" applyFont="1" applyBorder="1" applyAlignment="1" applyProtection="1">
      <alignment horizontal="left" vertical="center" wrapText="1"/>
      <protection locked="0"/>
    </xf>
    <xf numFmtId="0" fontId="25" fillId="0" borderId="22" xfId="0" applyFont="1" applyBorder="1" applyAlignment="1" applyProtection="1">
      <alignment horizontal="center" vertical="center" wrapText="1"/>
      <protection locked="0"/>
    </xf>
    <xf numFmtId="167" fontId="25" fillId="0" borderId="22" xfId="0" applyNumberFormat="1" applyFont="1" applyBorder="1" applyAlignment="1" applyProtection="1">
      <alignment vertical="center"/>
      <protection locked="0"/>
    </xf>
    <xf numFmtId="4" fontId="25" fillId="3" borderId="22" xfId="0" applyNumberFormat="1" applyFont="1" applyFill="1" applyBorder="1" applyAlignment="1" applyProtection="1">
      <alignment vertical="center"/>
      <protection locked="0"/>
    </xf>
    <xf numFmtId="4" fontId="25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6" fillId="3" borderId="14" xfId="0" applyFont="1" applyFill="1" applyBorder="1" applyAlignment="1" applyProtection="1">
      <alignment horizontal="left" vertical="center"/>
      <protection locked="0"/>
    </xf>
    <xf numFmtId="0" fontId="26" fillId="0" borderId="0" xfId="0" applyFont="1" applyBorder="1" applyAlignment="1">
      <alignment horizontal="center" vertical="center"/>
    </xf>
    <xf numFmtId="166" fontId="26" fillId="0" borderId="0" xfId="0" applyNumberFormat="1" applyFont="1" applyBorder="1" applyAlignment="1">
      <alignment vertical="center"/>
    </xf>
    <xf numFmtId="166" fontId="26" fillId="0" borderId="15" xfId="0" applyNumberFormat="1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0" fillId="0" borderId="0" xfId="0" applyFont="1" applyAlignment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1" fillId="0" borderId="22" xfId="0" applyFont="1" applyBorder="1" applyAlignment="1" applyProtection="1">
      <alignment horizontal="center" vertical="center"/>
      <protection locked="0"/>
    </xf>
    <xf numFmtId="49" fontId="41" fillId="0" borderId="22" xfId="0" applyNumberFormat="1" applyFont="1" applyBorder="1" applyAlignment="1" applyProtection="1">
      <alignment horizontal="left" vertical="center" wrapText="1"/>
      <protection locked="0"/>
    </xf>
    <xf numFmtId="0" fontId="41" fillId="0" borderId="22" xfId="0" applyFont="1" applyBorder="1" applyAlignment="1" applyProtection="1">
      <alignment horizontal="left" vertical="center" wrapText="1"/>
      <protection locked="0"/>
    </xf>
    <xf numFmtId="0" fontId="41" fillId="0" borderId="22" xfId="0" applyFont="1" applyBorder="1" applyAlignment="1" applyProtection="1">
      <alignment horizontal="center" vertical="center" wrapText="1"/>
      <protection locked="0"/>
    </xf>
    <xf numFmtId="167" fontId="41" fillId="0" borderId="22" xfId="0" applyNumberFormat="1" applyFont="1" applyBorder="1" applyAlignment="1" applyProtection="1">
      <alignment vertical="center"/>
      <protection locked="0"/>
    </xf>
    <xf numFmtId="4" fontId="41" fillId="3" borderId="22" xfId="0" applyNumberFormat="1" applyFont="1" applyFill="1" applyBorder="1" applyAlignment="1" applyProtection="1">
      <alignment vertical="center"/>
      <protection locked="0"/>
    </xf>
    <xf numFmtId="4" fontId="41" fillId="0" borderId="22" xfId="0" applyNumberFormat="1" applyFont="1" applyBorder="1" applyAlignment="1" applyProtection="1">
      <alignment vertical="center"/>
      <protection locked="0"/>
    </xf>
    <xf numFmtId="0" fontId="42" fillId="0" borderId="22" xfId="0" applyFont="1" applyBorder="1" applyAlignment="1" applyProtection="1">
      <alignment vertical="center"/>
      <protection locked="0"/>
    </xf>
    <xf numFmtId="0" fontId="42" fillId="0" borderId="3" xfId="0" applyFont="1" applyBorder="1" applyAlignment="1">
      <alignment vertical="center"/>
    </xf>
    <xf numFmtId="0" fontId="41" fillId="3" borderId="14" xfId="0" applyFont="1" applyFill="1" applyBorder="1" applyAlignment="1" applyProtection="1">
      <alignment horizontal="left" vertical="center"/>
      <protection locked="0"/>
    </xf>
    <xf numFmtId="0" fontId="41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167" fontId="25" fillId="3" borderId="22" xfId="0" applyNumberFormat="1" applyFont="1" applyFill="1" applyBorder="1" applyAlignment="1" applyProtection="1">
      <alignment vertical="center"/>
      <protection locked="0"/>
    </xf>
    <xf numFmtId="0" fontId="26" fillId="3" borderId="19" xfId="0" applyFont="1" applyFill="1" applyBorder="1" applyAlignment="1" applyProtection="1">
      <alignment horizontal="left" vertical="center"/>
      <protection locked="0"/>
    </xf>
    <xf numFmtId="0" fontId="26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166" fontId="26" fillId="0" borderId="21" xfId="0" applyNumberFormat="1" applyFont="1" applyBorder="1" applyAlignment="1">
      <alignment vertical="center"/>
    </xf>
    <xf numFmtId="0" fontId="41" fillId="3" borderId="19" xfId="0" applyFont="1" applyFill="1" applyBorder="1" applyAlignment="1" applyProtection="1">
      <alignment horizontal="left" vertical="center"/>
      <protection locked="0"/>
    </xf>
    <xf numFmtId="0" fontId="41" fillId="0" borderId="20" xfId="0" applyFont="1" applyBorder="1" applyAlignment="1">
      <alignment horizontal="center" vertical="center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43" fillId="0" borderId="16" xfId="0" applyFont="1" applyBorder="1" applyAlignment="1">
      <alignment horizontal="left" vertical="center" wrapText="1"/>
    </xf>
    <xf numFmtId="0" fontId="43" fillId="0" borderId="22" xfId="0" applyFont="1" applyBorder="1" applyAlignment="1">
      <alignment horizontal="left" vertical="center" wrapText="1"/>
    </xf>
    <xf numFmtId="0" fontId="43" fillId="0" borderId="22" xfId="0" applyFont="1" applyBorder="1" applyAlignment="1">
      <alignment horizontal="left" vertical="center"/>
    </xf>
    <xf numFmtId="167" fontId="43" fillId="0" borderId="18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8" fillId="0" borderId="0" xfId="0" applyFont="1" applyAlignment="1">
      <alignment horizontal="left"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styles" Target="styles.xml" /><Relationship Id="rId22" Type="http://schemas.openxmlformats.org/officeDocument/2006/relationships/theme" Target="theme/theme1.xml" /><Relationship Id="rId23" Type="http://schemas.openxmlformats.org/officeDocument/2006/relationships/calcChain" Target="calcChain.xml" /><Relationship Id="rId2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1</v>
      </c>
      <c r="BT1" s="17" t="s">
        <v>3</v>
      </c>
      <c r="BU1" s="17" t="s">
        <v>3</v>
      </c>
      <c r="BV1" s="17" t="s">
        <v>4</v>
      </c>
    </row>
    <row r="2" s="1" customFormat="1" ht="36.96" customHeight="1">
      <c r="AR2" s="18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9" t="s">
        <v>6</v>
      </c>
      <c r="BT2" s="19" t="s">
        <v>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7</v>
      </c>
    </row>
    <row r="4" s="1" customFormat="1" ht="24.96" customHeight="1">
      <c r="B4" s="22"/>
      <c r="D4" s="23" t="s">
        <v>8</v>
      </c>
      <c r="AR4" s="22"/>
      <c r="AS4" s="24" t="s">
        <v>9</v>
      </c>
      <c r="BE4" s="25" t="s">
        <v>10</v>
      </c>
      <c r="BS4" s="19" t="s">
        <v>11</v>
      </c>
    </row>
    <row r="5" s="1" customFormat="1" ht="12" customHeight="1">
      <c r="B5" s="22"/>
      <c r="D5" s="26" t="s">
        <v>12</v>
      </c>
      <c r="K5" s="27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22"/>
      <c r="BE5" s="28" t="s">
        <v>14</v>
      </c>
      <c r="BS5" s="19" t="s">
        <v>6</v>
      </c>
    </row>
    <row r="6" s="1" customFormat="1" ht="36.96" customHeight="1">
      <c r="B6" s="22"/>
      <c r="D6" s="29" t="s">
        <v>15</v>
      </c>
      <c r="K6" s="30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22"/>
      <c r="BE6" s="31"/>
      <c r="BS6" s="19" t="s">
        <v>6</v>
      </c>
    </row>
    <row r="7" s="1" customFormat="1" ht="12" customHeight="1">
      <c r="B7" s="22"/>
      <c r="D7" s="32" t="s">
        <v>17</v>
      </c>
      <c r="K7" s="27" t="s">
        <v>1</v>
      </c>
      <c r="AK7" s="32" t="s">
        <v>18</v>
      </c>
      <c r="AN7" s="27" t="s">
        <v>1</v>
      </c>
      <c r="AR7" s="22"/>
      <c r="BE7" s="31"/>
      <c r="BS7" s="19" t="s">
        <v>6</v>
      </c>
    </row>
    <row r="8" s="1" customFormat="1" ht="12" customHeight="1">
      <c r="B8" s="22"/>
      <c r="D8" s="32" t="s">
        <v>19</v>
      </c>
      <c r="K8" s="27" t="s">
        <v>20</v>
      </c>
      <c r="AK8" s="32" t="s">
        <v>21</v>
      </c>
      <c r="AN8" s="33" t="s">
        <v>22</v>
      </c>
      <c r="AR8" s="22"/>
      <c r="BE8" s="31"/>
      <c r="BS8" s="19" t="s">
        <v>6</v>
      </c>
    </row>
    <row r="9" s="1" customFormat="1" ht="14.4" customHeight="1">
      <c r="B9" s="22"/>
      <c r="AR9" s="22"/>
      <c r="BE9" s="31"/>
      <c r="BS9" s="19" t="s">
        <v>6</v>
      </c>
    </row>
    <row r="10" s="1" customFormat="1" ht="12" customHeight="1">
      <c r="B10" s="22"/>
      <c r="D10" s="32" t="s">
        <v>23</v>
      </c>
      <c r="AK10" s="32" t="s">
        <v>24</v>
      </c>
      <c r="AN10" s="27" t="s">
        <v>1</v>
      </c>
      <c r="AR10" s="22"/>
      <c r="BE10" s="31"/>
      <c r="BS10" s="19" t="s">
        <v>6</v>
      </c>
    </row>
    <row r="11" s="1" customFormat="1" ht="18.48" customHeight="1">
      <c r="B11" s="22"/>
      <c r="E11" s="27" t="s">
        <v>25</v>
      </c>
      <c r="AK11" s="32" t="s">
        <v>26</v>
      </c>
      <c r="AN11" s="27" t="s">
        <v>1</v>
      </c>
      <c r="AR11" s="22"/>
      <c r="BE11" s="31"/>
      <c r="BS11" s="19" t="s">
        <v>6</v>
      </c>
    </row>
    <row r="12" s="1" customFormat="1" ht="6.96" customHeight="1">
      <c r="B12" s="22"/>
      <c r="AR12" s="22"/>
      <c r="BE12" s="31"/>
      <c r="BS12" s="19" t="s">
        <v>6</v>
      </c>
    </row>
    <row r="13" s="1" customFormat="1" ht="12" customHeight="1">
      <c r="B13" s="22"/>
      <c r="D13" s="32" t="s">
        <v>27</v>
      </c>
      <c r="AK13" s="32" t="s">
        <v>24</v>
      </c>
      <c r="AN13" s="34" t="s">
        <v>28</v>
      </c>
      <c r="AR13" s="22"/>
      <c r="BE13" s="31"/>
      <c r="BS13" s="19" t="s">
        <v>6</v>
      </c>
    </row>
    <row r="14">
      <c r="B14" s="22"/>
      <c r="E14" s="34" t="s">
        <v>28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26</v>
      </c>
      <c r="AN14" s="34" t="s">
        <v>28</v>
      </c>
      <c r="AR14" s="22"/>
      <c r="BE14" s="31"/>
      <c r="BS14" s="19" t="s">
        <v>6</v>
      </c>
    </row>
    <row r="15" s="1" customFormat="1" ht="6.96" customHeight="1">
      <c r="B15" s="22"/>
      <c r="AR15" s="22"/>
      <c r="BE15" s="31"/>
      <c r="BS15" s="19" t="s">
        <v>3</v>
      </c>
    </row>
    <row r="16" s="1" customFormat="1" ht="12" customHeight="1">
      <c r="B16" s="22"/>
      <c r="D16" s="32" t="s">
        <v>29</v>
      </c>
      <c r="AK16" s="32" t="s">
        <v>24</v>
      </c>
      <c r="AN16" s="27" t="s">
        <v>1</v>
      </c>
      <c r="AR16" s="22"/>
      <c r="BE16" s="31"/>
      <c r="BS16" s="19" t="s">
        <v>3</v>
      </c>
    </row>
    <row r="17" s="1" customFormat="1" ht="18.48" customHeight="1">
      <c r="B17" s="22"/>
      <c r="E17" s="27" t="s">
        <v>30</v>
      </c>
      <c r="AK17" s="32" t="s">
        <v>26</v>
      </c>
      <c r="AN17" s="27" t="s">
        <v>1</v>
      </c>
      <c r="AR17" s="22"/>
      <c r="BE17" s="31"/>
      <c r="BS17" s="19" t="s">
        <v>31</v>
      </c>
    </row>
    <row r="18" s="1" customFormat="1" ht="6.96" customHeight="1">
      <c r="B18" s="22"/>
      <c r="AR18" s="22"/>
      <c r="BE18" s="31"/>
      <c r="BS18" s="19" t="s">
        <v>6</v>
      </c>
    </row>
    <row r="19" s="1" customFormat="1" ht="12" customHeight="1">
      <c r="B19" s="22"/>
      <c r="D19" s="32" t="s">
        <v>32</v>
      </c>
      <c r="AK19" s="32" t="s">
        <v>24</v>
      </c>
      <c r="AN19" s="27" t="s">
        <v>1</v>
      </c>
      <c r="AR19" s="22"/>
      <c r="BE19" s="31"/>
      <c r="BS19" s="19" t="s">
        <v>6</v>
      </c>
    </row>
    <row r="20" s="1" customFormat="1" ht="18.48" customHeight="1">
      <c r="B20" s="22"/>
      <c r="E20" s="27" t="s">
        <v>33</v>
      </c>
      <c r="AK20" s="32" t="s">
        <v>26</v>
      </c>
      <c r="AN20" s="27" t="s">
        <v>1</v>
      </c>
      <c r="AR20" s="22"/>
      <c r="BE20" s="31"/>
      <c r="BS20" s="19" t="s">
        <v>31</v>
      </c>
    </row>
    <row r="21" s="1" customFormat="1" ht="6.96" customHeight="1">
      <c r="B21" s="22"/>
      <c r="AR21" s="22"/>
      <c r="BE21" s="31"/>
    </row>
    <row r="22" s="1" customFormat="1" ht="12" customHeight="1">
      <c r="B22" s="22"/>
      <c r="D22" s="32" t="s">
        <v>34</v>
      </c>
      <c r="AR22" s="22"/>
      <c r="BE22" s="31"/>
    </row>
    <row r="23" s="1" customFormat="1" ht="167.25" customHeight="1">
      <c r="B23" s="22"/>
      <c r="E23" s="36" t="s">
        <v>35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R23" s="22"/>
      <c r="BE23" s="31"/>
    </row>
    <row r="24" s="1" customFormat="1" ht="6.96" customHeight="1">
      <c r="B24" s="22"/>
      <c r="AR24" s="22"/>
      <c r="BE24" s="31"/>
    </row>
    <row r="25" s="1" customFormat="1" ht="6.96" customHeight="1">
      <c r="B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R25" s="22"/>
      <c r="BE25" s="31"/>
    </row>
    <row r="26" s="2" customFormat="1" ht="25.92" customHeight="1">
      <c r="A26" s="38"/>
      <c r="B26" s="39"/>
      <c r="C26" s="38"/>
      <c r="D26" s="40" t="s">
        <v>36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8"/>
      <c r="AQ26" s="38"/>
      <c r="AR26" s="39"/>
      <c r="BE26" s="31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9"/>
      <c r="BE27" s="31"/>
    </row>
    <row r="28" s="2" customForma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37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38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39</v>
      </c>
      <c r="AL28" s="43"/>
      <c r="AM28" s="43"/>
      <c r="AN28" s="43"/>
      <c r="AO28" s="43"/>
      <c r="AP28" s="38"/>
      <c r="AQ28" s="38"/>
      <c r="AR28" s="39"/>
      <c r="BE28" s="31"/>
    </row>
    <row r="29" s="3" customFormat="1" ht="14.4" customHeight="1">
      <c r="A29" s="3"/>
      <c r="B29" s="44"/>
      <c r="C29" s="3"/>
      <c r="D29" s="32" t="s">
        <v>40</v>
      </c>
      <c r="E29" s="3"/>
      <c r="F29" s="45" t="s">
        <v>41</v>
      </c>
      <c r="G29" s="3"/>
      <c r="H29" s="3"/>
      <c r="I29" s="3"/>
      <c r="J29" s="3"/>
      <c r="K29" s="3"/>
      <c r="L29" s="46">
        <v>0.23000000000000001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8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8">
        <f>ROUND(AV94, 2)</f>
        <v>0</v>
      </c>
      <c r="AL29" s="47"/>
      <c r="AM29" s="47"/>
      <c r="AN29" s="47"/>
      <c r="AO29" s="47"/>
      <c r="AP29" s="47"/>
      <c r="AQ29" s="47"/>
      <c r="AR29" s="49"/>
      <c r="AS29" s="47"/>
      <c r="AT29" s="47"/>
      <c r="AU29" s="47"/>
      <c r="AV29" s="47"/>
      <c r="AW29" s="47"/>
      <c r="AX29" s="47"/>
      <c r="AY29" s="47"/>
      <c r="AZ29" s="47"/>
      <c r="BE29" s="50"/>
    </row>
    <row r="30" s="3" customFormat="1" ht="14.4" customHeight="1">
      <c r="A30" s="3"/>
      <c r="B30" s="44"/>
      <c r="C30" s="3"/>
      <c r="D30" s="3"/>
      <c r="E30" s="3"/>
      <c r="F30" s="45" t="s">
        <v>42</v>
      </c>
      <c r="G30" s="3"/>
      <c r="H30" s="3"/>
      <c r="I30" s="3"/>
      <c r="J30" s="3"/>
      <c r="K30" s="3"/>
      <c r="L30" s="51">
        <v>0.23000000000000001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5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52">
        <f>ROUND(AW94, 2)</f>
        <v>0</v>
      </c>
      <c r="AL30" s="3"/>
      <c r="AM30" s="3"/>
      <c r="AN30" s="3"/>
      <c r="AO30" s="3"/>
      <c r="AP30" s="3"/>
      <c r="AQ30" s="3"/>
      <c r="AR30" s="44"/>
      <c r="BE30" s="50"/>
    </row>
    <row r="31" hidden="1" s="3" customFormat="1" ht="14.4" customHeight="1">
      <c r="A31" s="3"/>
      <c r="B31" s="44"/>
      <c r="C31" s="3"/>
      <c r="D31" s="3"/>
      <c r="E31" s="3"/>
      <c r="F31" s="32" t="s">
        <v>43</v>
      </c>
      <c r="G31" s="3"/>
      <c r="H31" s="3"/>
      <c r="I31" s="3"/>
      <c r="J31" s="3"/>
      <c r="K31" s="3"/>
      <c r="L31" s="51">
        <v>0.23000000000000001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5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52">
        <v>0</v>
      </c>
      <c r="AL31" s="3"/>
      <c r="AM31" s="3"/>
      <c r="AN31" s="3"/>
      <c r="AO31" s="3"/>
      <c r="AP31" s="3"/>
      <c r="AQ31" s="3"/>
      <c r="AR31" s="44"/>
      <c r="BE31" s="50"/>
    </row>
    <row r="32" hidden="1" s="3" customFormat="1" ht="14.4" customHeight="1">
      <c r="A32" s="3"/>
      <c r="B32" s="44"/>
      <c r="C32" s="3"/>
      <c r="D32" s="3"/>
      <c r="E32" s="3"/>
      <c r="F32" s="32" t="s">
        <v>44</v>
      </c>
      <c r="G32" s="3"/>
      <c r="H32" s="3"/>
      <c r="I32" s="3"/>
      <c r="J32" s="3"/>
      <c r="K32" s="3"/>
      <c r="L32" s="51">
        <v>0.23000000000000001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5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52">
        <v>0</v>
      </c>
      <c r="AL32" s="3"/>
      <c r="AM32" s="3"/>
      <c r="AN32" s="3"/>
      <c r="AO32" s="3"/>
      <c r="AP32" s="3"/>
      <c r="AQ32" s="3"/>
      <c r="AR32" s="44"/>
      <c r="BE32" s="50"/>
    </row>
    <row r="33" hidden="1" s="3" customFormat="1" ht="14.4" customHeight="1">
      <c r="A33" s="3"/>
      <c r="B33" s="44"/>
      <c r="C33" s="3"/>
      <c r="D33" s="3"/>
      <c r="E33" s="3"/>
      <c r="F33" s="45" t="s">
        <v>45</v>
      </c>
      <c r="G33" s="3"/>
      <c r="H33" s="3"/>
      <c r="I33" s="3"/>
      <c r="J33" s="3"/>
      <c r="K33" s="3"/>
      <c r="L33" s="46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8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8">
        <v>0</v>
      </c>
      <c r="AL33" s="47"/>
      <c r="AM33" s="47"/>
      <c r="AN33" s="47"/>
      <c r="AO33" s="47"/>
      <c r="AP33" s="47"/>
      <c r="AQ33" s="47"/>
      <c r="AR33" s="49"/>
      <c r="AS33" s="47"/>
      <c r="AT33" s="47"/>
      <c r="AU33" s="47"/>
      <c r="AV33" s="47"/>
      <c r="AW33" s="47"/>
      <c r="AX33" s="47"/>
      <c r="AY33" s="47"/>
      <c r="AZ33" s="47"/>
      <c r="BE33" s="50"/>
    </row>
    <row r="34" s="2" customFormat="1" ht="6.96" customHeight="1">
      <c r="A34" s="38"/>
      <c r="B34" s="39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9"/>
      <c r="BE34" s="31"/>
    </row>
    <row r="35" s="2" customFormat="1" ht="25.92" customHeight="1">
      <c r="A35" s="38"/>
      <c r="B35" s="39"/>
      <c r="C35" s="53"/>
      <c r="D35" s="54" t="s">
        <v>46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47</v>
      </c>
      <c r="U35" s="55"/>
      <c r="V35" s="55"/>
      <c r="W35" s="55"/>
      <c r="X35" s="57" t="s">
        <v>48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39"/>
      <c r="BE35" s="38"/>
    </row>
    <row r="36" s="2" customFormat="1" ht="6.96" customHeight="1">
      <c r="A36" s="38"/>
      <c r="B36" s="39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9"/>
      <c r="BE36" s="38"/>
    </row>
    <row r="37" s="2" customFormat="1" ht="14.4" customHeight="1">
      <c r="A37" s="38"/>
      <c r="B37" s="39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9"/>
      <c r="BE37" s="38"/>
    </row>
    <row r="38" s="1" customFormat="1" ht="14.4" customHeight="1">
      <c r="B38" s="22"/>
      <c r="AR38" s="22"/>
    </row>
    <row r="39" s="1" customFormat="1" ht="14.4" customHeight="1">
      <c r="B39" s="22"/>
      <c r="AR39" s="22"/>
    </row>
    <row r="40" s="1" customFormat="1" ht="14.4" customHeight="1">
      <c r="B40" s="22"/>
      <c r="AR40" s="22"/>
    </row>
    <row r="41" s="1" customFormat="1" ht="14.4" customHeight="1">
      <c r="B41" s="22"/>
      <c r="AR41" s="22"/>
    </row>
    <row r="42" s="1" customFormat="1" ht="14.4" customHeight="1">
      <c r="B42" s="22"/>
      <c r="AR42" s="22"/>
    </row>
    <row r="43" s="1" customFormat="1" ht="14.4" customHeight="1">
      <c r="B43" s="22"/>
      <c r="AR43" s="22"/>
    </row>
    <row r="44" s="1" customFormat="1" ht="14.4" customHeight="1">
      <c r="B44" s="22"/>
      <c r="AR44" s="22"/>
    </row>
    <row r="45" s="1" customFormat="1" ht="14.4" customHeight="1">
      <c r="B45" s="22"/>
      <c r="AR45" s="22"/>
    </row>
    <row r="46" s="1" customFormat="1" ht="14.4" customHeight="1">
      <c r="B46" s="22"/>
      <c r="AR46" s="22"/>
    </row>
    <row r="47" s="1" customFormat="1" ht="14.4" customHeight="1">
      <c r="B47" s="22"/>
      <c r="AR47" s="22"/>
    </row>
    <row r="48" s="1" customFormat="1" ht="14.4" customHeight="1">
      <c r="B48" s="22"/>
      <c r="AR48" s="22"/>
    </row>
    <row r="49" s="2" customFormat="1" ht="14.4" customHeight="1">
      <c r="B49" s="60"/>
      <c r="D49" s="61" t="s">
        <v>49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50</v>
      </c>
      <c r="AI49" s="62"/>
      <c r="AJ49" s="62"/>
      <c r="AK49" s="62"/>
      <c r="AL49" s="62"/>
      <c r="AM49" s="62"/>
      <c r="AN49" s="62"/>
      <c r="AO49" s="62"/>
      <c r="AR49" s="60"/>
    </row>
    <row r="50">
      <c r="B50" s="22"/>
      <c r="AR50" s="22"/>
    </row>
    <row r="51">
      <c r="B51" s="22"/>
      <c r="AR51" s="22"/>
    </row>
    <row r="52">
      <c r="B52" s="22"/>
      <c r="AR52" s="22"/>
    </row>
    <row r="53">
      <c r="B53" s="22"/>
      <c r="AR53" s="22"/>
    </row>
    <row r="54">
      <c r="B54" s="22"/>
      <c r="AR54" s="22"/>
    </row>
    <row r="55">
      <c r="B55" s="22"/>
      <c r="AR55" s="22"/>
    </row>
    <row r="56">
      <c r="B56" s="22"/>
      <c r="AR56" s="22"/>
    </row>
    <row r="57">
      <c r="B57" s="22"/>
      <c r="AR57" s="22"/>
    </row>
    <row r="58">
      <c r="B58" s="22"/>
      <c r="AR58" s="22"/>
    </row>
    <row r="59">
      <c r="B59" s="22"/>
      <c r="AR59" s="22"/>
    </row>
    <row r="60" s="2" customFormat="1">
      <c r="A60" s="38"/>
      <c r="B60" s="39"/>
      <c r="C60" s="38"/>
      <c r="D60" s="63" t="s">
        <v>51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52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51</v>
      </c>
      <c r="AI60" s="41"/>
      <c r="AJ60" s="41"/>
      <c r="AK60" s="41"/>
      <c r="AL60" s="41"/>
      <c r="AM60" s="63" t="s">
        <v>52</v>
      </c>
      <c r="AN60" s="41"/>
      <c r="AO60" s="41"/>
      <c r="AP60" s="38"/>
      <c r="AQ60" s="38"/>
      <c r="AR60" s="39"/>
      <c r="BE60" s="38"/>
    </row>
    <row r="61">
      <c r="B61" s="22"/>
      <c r="AR61" s="22"/>
    </row>
    <row r="62">
      <c r="B62" s="22"/>
      <c r="AR62" s="22"/>
    </row>
    <row r="63">
      <c r="B63" s="22"/>
      <c r="AR63" s="22"/>
    </row>
    <row r="64" s="2" customFormat="1">
      <c r="A64" s="38"/>
      <c r="B64" s="39"/>
      <c r="C64" s="38"/>
      <c r="D64" s="61" t="s">
        <v>53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1" t="s">
        <v>54</v>
      </c>
      <c r="AI64" s="64"/>
      <c r="AJ64" s="64"/>
      <c r="AK64" s="64"/>
      <c r="AL64" s="64"/>
      <c r="AM64" s="64"/>
      <c r="AN64" s="64"/>
      <c r="AO64" s="64"/>
      <c r="AP64" s="38"/>
      <c r="AQ64" s="38"/>
      <c r="AR64" s="39"/>
      <c r="BE64" s="38"/>
    </row>
    <row r="65">
      <c r="B65" s="22"/>
      <c r="AR65" s="22"/>
    </row>
    <row r="66">
      <c r="B66" s="22"/>
      <c r="AR66" s="22"/>
    </row>
    <row r="67">
      <c r="B67" s="22"/>
      <c r="AR67" s="22"/>
    </row>
    <row r="68">
      <c r="B68" s="22"/>
      <c r="AR68" s="22"/>
    </row>
    <row r="69">
      <c r="B69" s="22"/>
      <c r="AR69" s="22"/>
    </row>
    <row r="70">
      <c r="B70" s="22"/>
      <c r="AR70" s="22"/>
    </row>
    <row r="71">
      <c r="B71" s="22"/>
      <c r="AR71" s="22"/>
    </row>
    <row r="72">
      <c r="B72" s="22"/>
      <c r="AR72" s="22"/>
    </row>
    <row r="73">
      <c r="B73" s="22"/>
      <c r="AR73" s="22"/>
    </row>
    <row r="74">
      <c r="B74" s="22"/>
      <c r="AR74" s="22"/>
    </row>
    <row r="75" s="2" customFormat="1">
      <c r="A75" s="38"/>
      <c r="B75" s="39"/>
      <c r="C75" s="38"/>
      <c r="D75" s="63" t="s">
        <v>51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52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51</v>
      </c>
      <c r="AI75" s="41"/>
      <c r="AJ75" s="41"/>
      <c r="AK75" s="41"/>
      <c r="AL75" s="41"/>
      <c r="AM75" s="63" t="s">
        <v>52</v>
      </c>
      <c r="AN75" s="41"/>
      <c r="AO75" s="41"/>
      <c r="AP75" s="38"/>
      <c r="AQ75" s="38"/>
      <c r="AR75" s="39"/>
      <c r="BE75" s="38"/>
    </row>
    <row r="76" s="2" customFormat="1">
      <c r="A76" s="38"/>
      <c r="B76" s="39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9"/>
      <c r="BE76" s="38"/>
    </row>
    <row r="77" s="2" customFormat="1" ht="6.96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39"/>
      <c r="B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39"/>
      <c r="BE81" s="38"/>
    </row>
    <row r="82" s="2" customFormat="1" ht="24.96" customHeight="1">
      <c r="A82" s="38"/>
      <c r="B82" s="39"/>
      <c r="C82" s="23" t="s">
        <v>55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9"/>
      <c r="B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9"/>
      <c r="BE83" s="38"/>
    </row>
    <row r="84" s="4" customFormat="1" ht="12" customHeight="1">
      <c r="A84" s="4"/>
      <c r="B84" s="69"/>
      <c r="C84" s="32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25-141-1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9"/>
      <c r="BE84" s="4"/>
    </row>
    <row r="85" s="5" customFormat="1" ht="36.96" customHeight="1">
      <c r="A85" s="5"/>
      <c r="B85" s="70"/>
      <c r="C85" s="71" t="s">
        <v>15</v>
      </c>
      <c r="D85" s="5"/>
      <c r="E85" s="5"/>
      <c r="F85" s="5"/>
      <c r="G85" s="5"/>
      <c r="H85" s="5"/>
      <c r="I85" s="5"/>
      <c r="J85" s="5"/>
      <c r="K85" s="5"/>
      <c r="L85" s="72" t="str">
        <f>K6</f>
        <v>Pamätník SNP - obnova veľkoplošnej dlažby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70"/>
      <c r="BE85" s="5"/>
    </row>
    <row r="86" s="2" customFormat="1" ht="6.96" customHeight="1">
      <c r="A86" s="38"/>
      <c r="B86" s="39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9"/>
      <c r="BE86" s="38"/>
    </row>
    <row r="87" s="2" customFormat="1" ht="12" customHeight="1">
      <c r="A87" s="38"/>
      <c r="B87" s="39"/>
      <c r="C87" s="32" t="s">
        <v>19</v>
      </c>
      <c r="D87" s="38"/>
      <c r="E87" s="38"/>
      <c r="F87" s="38"/>
      <c r="G87" s="38"/>
      <c r="H87" s="38"/>
      <c r="I87" s="38"/>
      <c r="J87" s="38"/>
      <c r="K87" s="38"/>
      <c r="L87" s="73" t="str">
        <f>IF(K8="","",K8)</f>
        <v>Kapitulská 23, 975 59 Banská Bystrica</v>
      </c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2" t="s">
        <v>21</v>
      </c>
      <c r="AJ87" s="38"/>
      <c r="AK87" s="38"/>
      <c r="AL87" s="38"/>
      <c r="AM87" s="74" t="str">
        <f>IF(AN8= "","",AN8)</f>
        <v>28. 7. 2026</v>
      </c>
      <c r="AN87" s="74"/>
      <c r="AO87" s="38"/>
      <c r="AP87" s="38"/>
      <c r="AQ87" s="38"/>
      <c r="AR87" s="39"/>
      <c r="B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9"/>
      <c r="BE88" s="38"/>
    </row>
    <row r="89" s="2" customFormat="1" ht="15.15" customHeight="1">
      <c r="A89" s="38"/>
      <c r="B89" s="39"/>
      <c r="C89" s="32" t="s">
        <v>23</v>
      </c>
      <c r="D89" s="38"/>
      <c r="E89" s="38"/>
      <c r="F89" s="38"/>
      <c r="G89" s="38"/>
      <c r="H89" s="38"/>
      <c r="I89" s="38"/>
      <c r="J89" s="38"/>
      <c r="K89" s="38"/>
      <c r="L89" s="4" t="str">
        <f>IF(E11= "","",E11)</f>
        <v>Múzeum SNP Banská Bystrica</v>
      </c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2" t="s">
        <v>29</v>
      </c>
      <c r="AJ89" s="38"/>
      <c r="AK89" s="38"/>
      <c r="AL89" s="38"/>
      <c r="AM89" s="75" t="str">
        <f>IF(E17="","",E17)</f>
        <v>Ing. arch. Vlasta Ilievová</v>
      </c>
      <c r="AN89" s="4"/>
      <c r="AO89" s="4"/>
      <c r="AP89" s="4"/>
      <c r="AQ89" s="38"/>
      <c r="AR89" s="39"/>
      <c r="AS89" s="76" t="s">
        <v>56</v>
      </c>
      <c r="AT89" s="77"/>
      <c r="AU89" s="78"/>
      <c r="AV89" s="78"/>
      <c r="AW89" s="78"/>
      <c r="AX89" s="78"/>
      <c r="AY89" s="78"/>
      <c r="AZ89" s="78"/>
      <c r="BA89" s="78"/>
      <c r="BB89" s="78"/>
      <c r="BC89" s="78"/>
      <c r="BD89" s="79"/>
      <c r="BE89" s="38"/>
    </row>
    <row r="90" s="2" customFormat="1" ht="25.65" customHeight="1">
      <c r="A90" s="38"/>
      <c r="B90" s="39"/>
      <c r="C90" s="32" t="s">
        <v>27</v>
      </c>
      <c r="D90" s="38"/>
      <c r="E90" s="38"/>
      <c r="F90" s="38"/>
      <c r="G90" s="38"/>
      <c r="H90" s="38"/>
      <c r="I90" s="38"/>
      <c r="J90" s="38"/>
      <c r="K90" s="38"/>
      <c r="L90" s="4" t="str">
        <f>IF(E14= "Vyplň údaj","",E14)</f>
        <v/>
      </c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2" t="s">
        <v>32</v>
      </c>
      <c r="AJ90" s="38"/>
      <c r="AK90" s="38"/>
      <c r="AL90" s="38"/>
      <c r="AM90" s="75" t="str">
        <f>IF(E20="","",E20)</f>
        <v>Ing. Hladíková, Ing. Žarnovický</v>
      </c>
      <c r="AN90" s="4"/>
      <c r="AO90" s="4"/>
      <c r="AP90" s="4"/>
      <c r="AQ90" s="38"/>
      <c r="AR90" s="39"/>
      <c r="AS90" s="80"/>
      <c r="AT90" s="81"/>
      <c r="AU90" s="82"/>
      <c r="AV90" s="82"/>
      <c r="AW90" s="82"/>
      <c r="AX90" s="82"/>
      <c r="AY90" s="82"/>
      <c r="AZ90" s="82"/>
      <c r="BA90" s="82"/>
      <c r="BB90" s="82"/>
      <c r="BC90" s="82"/>
      <c r="BD90" s="83"/>
      <c r="BE90" s="38"/>
    </row>
    <row r="91" s="2" customFormat="1" ht="10.8" customHeight="1">
      <c r="A91" s="38"/>
      <c r="B91" s="39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9"/>
      <c r="AS91" s="80"/>
      <c r="AT91" s="81"/>
      <c r="AU91" s="82"/>
      <c r="AV91" s="82"/>
      <c r="AW91" s="82"/>
      <c r="AX91" s="82"/>
      <c r="AY91" s="82"/>
      <c r="AZ91" s="82"/>
      <c r="BA91" s="82"/>
      <c r="BB91" s="82"/>
      <c r="BC91" s="82"/>
      <c r="BD91" s="83"/>
      <c r="BE91" s="38"/>
    </row>
    <row r="92" s="2" customFormat="1" ht="29.28" customHeight="1">
      <c r="A92" s="38"/>
      <c r="B92" s="39"/>
      <c r="C92" s="84" t="s">
        <v>57</v>
      </c>
      <c r="D92" s="85"/>
      <c r="E92" s="85"/>
      <c r="F92" s="85"/>
      <c r="G92" s="85"/>
      <c r="H92" s="86"/>
      <c r="I92" s="87" t="s">
        <v>58</v>
      </c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8" t="s">
        <v>59</v>
      </c>
      <c r="AH92" s="85"/>
      <c r="AI92" s="85"/>
      <c r="AJ92" s="85"/>
      <c r="AK92" s="85"/>
      <c r="AL92" s="85"/>
      <c r="AM92" s="85"/>
      <c r="AN92" s="87" t="s">
        <v>60</v>
      </c>
      <c r="AO92" s="85"/>
      <c r="AP92" s="89"/>
      <c r="AQ92" s="90" t="s">
        <v>61</v>
      </c>
      <c r="AR92" s="39"/>
      <c r="AS92" s="91" t="s">
        <v>62</v>
      </c>
      <c r="AT92" s="92" t="s">
        <v>63</v>
      </c>
      <c r="AU92" s="92" t="s">
        <v>64</v>
      </c>
      <c r="AV92" s="92" t="s">
        <v>65</v>
      </c>
      <c r="AW92" s="92" t="s">
        <v>66</v>
      </c>
      <c r="AX92" s="92" t="s">
        <v>67</v>
      </c>
      <c r="AY92" s="92" t="s">
        <v>68</v>
      </c>
      <c r="AZ92" s="92" t="s">
        <v>69</v>
      </c>
      <c r="BA92" s="92" t="s">
        <v>70</v>
      </c>
      <c r="BB92" s="92" t="s">
        <v>71</v>
      </c>
      <c r="BC92" s="92" t="s">
        <v>72</v>
      </c>
      <c r="BD92" s="93" t="s">
        <v>73</v>
      </c>
      <c r="BE92" s="38"/>
    </row>
    <row r="93" s="2" customFormat="1" ht="10.8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9"/>
      <c r="AS93" s="94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6"/>
      <c r="BE93" s="38"/>
    </row>
    <row r="94" s="6" customFormat="1" ht="32.4" customHeight="1">
      <c r="A94" s="6"/>
      <c r="B94" s="97"/>
      <c r="C94" s="98" t="s">
        <v>74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100">
        <f>ROUND(AG95+SUM(AG107:AG114),2)</f>
        <v>0</v>
      </c>
      <c r="AH94" s="100"/>
      <c r="AI94" s="100"/>
      <c r="AJ94" s="100"/>
      <c r="AK94" s="100"/>
      <c r="AL94" s="100"/>
      <c r="AM94" s="100"/>
      <c r="AN94" s="101">
        <f>SUM(AG94,AT94)</f>
        <v>0</v>
      </c>
      <c r="AO94" s="101"/>
      <c r="AP94" s="101"/>
      <c r="AQ94" s="102" t="s">
        <v>1</v>
      </c>
      <c r="AR94" s="97"/>
      <c r="AS94" s="103">
        <f>ROUND(AS95+SUM(AS107:AS114),2)</f>
        <v>0</v>
      </c>
      <c r="AT94" s="104">
        <f>ROUND(SUM(AV94:AW94),2)</f>
        <v>0</v>
      </c>
      <c r="AU94" s="105">
        <f>ROUND(AU95+SUM(AU107:AU114),5)</f>
        <v>0</v>
      </c>
      <c r="AV94" s="104">
        <f>ROUND(AZ94*L29,2)</f>
        <v>0</v>
      </c>
      <c r="AW94" s="104">
        <f>ROUND(BA94*L30,2)</f>
        <v>0</v>
      </c>
      <c r="AX94" s="104">
        <f>ROUND(BB94*L29,2)</f>
        <v>0</v>
      </c>
      <c r="AY94" s="104">
        <f>ROUND(BC94*L30,2)</f>
        <v>0</v>
      </c>
      <c r="AZ94" s="104">
        <f>ROUND(AZ95+SUM(AZ107:AZ114),2)</f>
        <v>0</v>
      </c>
      <c r="BA94" s="104">
        <f>ROUND(BA95+SUM(BA107:BA114),2)</f>
        <v>0</v>
      </c>
      <c r="BB94" s="104">
        <f>ROUND(BB95+SUM(BB107:BB114),2)</f>
        <v>0</v>
      </c>
      <c r="BC94" s="104">
        <f>ROUND(BC95+SUM(BC107:BC114),2)</f>
        <v>0</v>
      </c>
      <c r="BD94" s="106">
        <f>ROUND(BD95+SUM(BD107:BD114),2)</f>
        <v>0</v>
      </c>
      <c r="BE94" s="6"/>
      <c r="BS94" s="107" t="s">
        <v>75</v>
      </c>
      <c r="BT94" s="107" t="s">
        <v>76</v>
      </c>
      <c r="BU94" s="108" t="s">
        <v>77</v>
      </c>
      <c r="BV94" s="107" t="s">
        <v>78</v>
      </c>
      <c r="BW94" s="107" t="s">
        <v>4</v>
      </c>
      <c r="BX94" s="107" t="s">
        <v>79</v>
      </c>
      <c r="CL94" s="107" t="s">
        <v>1</v>
      </c>
    </row>
    <row r="95" s="7" customFormat="1" ht="16.5" customHeight="1">
      <c r="A95" s="7"/>
      <c r="B95" s="109"/>
      <c r="C95" s="110"/>
      <c r="D95" s="111" t="s">
        <v>80</v>
      </c>
      <c r="E95" s="111"/>
      <c r="F95" s="111"/>
      <c r="G95" s="111"/>
      <c r="H95" s="111"/>
      <c r="I95" s="112"/>
      <c r="J95" s="111" t="s">
        <v>81</v>
      </c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3">
        <f>ROUND(AG96+AG97+AG106,2)</f>
        <v>0</v>
      </c>
      <c r="AH95" s="112"/>
      <c r="AI95" s="112"/>
      <c r="AJ95" s="112"/>
      <c r="AK95" s="112"/>
      <c r="AL95" s="112"/>
      <c r="AM95" s="112"/>
      <c r="AN95" s="114">
        <f>SUM(AG95,AT95)</f>
        <v>0</v>
      </c>
      <c r="AO95" s="112"/>
      <c r="AP95" s="112"/>
      <c r="AQ95" s="115" t="s">
        <v>82</v>
      </c>
      <c r="AR95" s="109"/>
      <c r="AS95" s="116">
        <f>ROUND(AS96+AS97+AS106,2)</f>
        <v>0</v>
      </c>
      <c r="AT95" s="117">
        <f>ROUND(SUM(AV95:AW95),2)</f>
        <v>0</v>
      </c>
      <c r="AU95" s="118">
        <f>ROUND(AU96+AU97+AU106,5)</f>
        <v>0</v>
      </c>
      <c r="AV95" s="117">
        <f>ROUND(AZ95*L29,2)</f>
        <v>0</v>
      </c>
      <c r="AW95" s="117">
        <f>ROUND(BA95*L30,2)</f>
        <v>0</v>
      </c>
      <c r="AX95" s="117">
        <f>ROUND(BB95*L29,2)</f>
        <v>0</v>
      </c>
      <c r="AY95" s="117">
        <f>ROUND(BC95*L30,2)</f>
        <v>0</v>
      </c>
      <c r="AZ95" s="117">
        <f>ROUND(AZ96+AZ97+AZ106,2)</f>
        <v>0</v>
      </c>
      <c r="BA95" s="117">
        <f>ROUND(BA96+BA97+BA106,2)</f>
        <v>0</v>
      </c>
      <c r="BB95" s="117">
        <f>ROUND(BB96+BB97+BB106,2)</f>
        <v>0</v>
      </c>
      <c r="BC95" s="117">
        <f>ROUND(BC96+BC97+BC106,2)</f>
        <v>0</v>
      </c>
      <c r="BD95" s="119">
        <f>ROUND(BD96+BD97+BD106,2)</f>
        <v>0</v>
      </c>
      <c r="BE95" s="7"/>
      <c r="BS95" s="120" t="s">
        <v>75</v>
      </c>
      <c r="BT95" s="120" t="s">
        <v>83</v>
      </c>
      <c r="BU95" s="120" t="s">
        <v>77</v>
      </c>
      <c r="BV95" s="120" t="s">
        <v>78</v>
      </c>
      <c r="BW95" s="120" t="s">
        <v>84</v>
      </c>
      <c r="BX95" s="120" t="s">
        <v>4</v>
      </c>
      <c r="CL95" s="120" t="s">
        <v>1</v>
      </c>
      <c r="CM95" s="120" t="s">
        <v>76</v>
      </c>
    </row>
    <row r="96" s="4" customFormat="1" ht="23.25" customHeight="1">
      <c r="A96" s="121" t="s">
        <v>85</v>
      </c>
      <c r="B96" s="69"/>
      <c r="C96" s="10"/>
      <c r="D96" s="10"/>
      <c r="E96" s="122" t="s">
        <v>86</v>
      </c>
      <c r="F96" s="122"/>
      <c r="G96" s="122"/>
      <c r="H96" s="122"/>
      <c r="I96" s="122"/>
      <c r="J96" s="10"/>
      <c r="K96" s="122" t="s">
        <v>87</v>
      </c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3">
        <f>'SO.01-01 - Oprava spevnen...'!J32</f>
        <v>0</v>
      </c>
      <c r="AH96" s="10"/>
      <c r="AI96" s="10"/>
      <c r="AJ96" s="10"/>
      <c r="AK96" s="10"/>
      <c r="AL96" s="10"/>
      <c r="AM96" s="10"/>
      <c r="AN96" s="123">
        <f>SUM(AG96,AT96)</f>
        <v>0</v>
      </c>
      <c r="AO96" s="10"/>
      <c r="AP96" s="10"/>
      <c r="AQ96" s="124" t="s">
        <v>88</v>
      </c>
      <c r="AR96" s="69"/>
      <c r="AS96" s="125">
        <v>0</v>
      </c>
      <c r="AT96" s="126">
        <f>ROUND(SUM(AV96:AW96),2)</f>
        <v>0</v>
      </c>
      <c r="AU96" s="127">
        <f>'SO.01-01 - Oprava spevnen...'!P137</f>
        <v>0</v>
      </c>
      <c r="AV96" s="126">
        <f>'SO.01-01 - Oprava spevnen...'!J35</f>
        <v>0</v>
      </c>
      <c r="AW96" s="126">
        <f>'SO.01-01 - Oprava spevnen...'!J36</f>
        <v>0</v>
      </c>
      <c r="AX96" s="126">
        <f>'SO.01-01 - Oprava spevnen...'!J37</f>
        <v>0</v>
      </c>
      <c r="AY96" s="126">
        <f>'SO.01-01 - Oprava spevnen...'!J38</f>
        <v>0</v>
      </c>
      <c r="AZ96" s="126">
        <f>'SO.01-01 - Oprava spevnen...'!F35</f>
        <v>0</v>
      </c>
      <c r="BA96" s="126">
        <f>'SO.01-01 - Oprava spevnen...'!F36</f>
        <v>0</v>
      </c>
      <c r="BB96" s="126">
        <f>'SO.01-01 - Oprava spevnen...'!F37</f>
        <v>0</v>
      </c>
      <c r="BC96" s="126">
        <f>'SO.01-01 - Oprava spevnen...'!F38</f>
        <v>0</v>
      </c>
      <c r="BD96" s="128">
        <f>'SO.01-01 - Oprava spevnen...'!F39</f>
        <v>0</v>
      </c>
      <c r="BE96" s="4"/>
      <c r="BT96" s="27" t="s">
        <v>89</v>
      </c>
      <c r="BV96" s="27" t="s">
        <v>78</v>
      </c>
      <c r="BW96" s="27" t="s">
        <v>90</v>
      </c>
      <c r="BX96" s="27" t="s">
        <v>84</v>
      </c>
      <c r="CL96" s="27" t="s">
        <v>1</v>
      </c>
    </row>
    <row r="97" s="4" customFormat="1" ht="16.5" customHeight="1">
      <c r="A97" s="4"/>
      <c r="B97" s="69"/>
      <c r="C97" s="10"/>
      <c r="D97" s="10"/>
      <c r="E97" s="122" t="s">
        <v>91</v>
      </c>
      <c r="F97" s="122"/>
      <c r="G97" s="122"/>
      <c r="H97" s="122"/>
      <c r="I97" s="122"/>
      <c r="J97" s="10"/>
      <c r="K97" s="122" t="s">
        <v>92</v>
      </c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9">
        <f>ROUND(SUM(AG98:AG105),2)</f>
        <v>0</v>
      </c>
      <c r="AH97" s="10"/>
      <c r="AI97" s="10"/>
      <c r="AJ97" s="10"/>
      <c r="AK97" s="10"/>
      <c r="AL97" s="10"/>
      <c r="AM97" s="10"/>
      <c r="AN97" s="123">
        <f>SUM(AG97,AT97)</f>
        <v>0</v>
      </c>
      <c r="AO97" s="10"/>
      <c r="AP97" s="10"/>
      <c r="AQ97" s="124" t="s">
        <v>88</v>
      </c>
      <c r="AR97" s="69"/>
      <c r="AS97" s="125">
        <f>ROUND(SUM(AS98:AS105),2)</f>
        <v>0</v>
      </c>
      <c r="AT97" s="126">
        <f>ROUND(SUM(AV97:AW97),2)</f>
        <v>0</v>
      </c>
      <c r="AU97" s="127">
        <f>ROUND(SUM(AU98:AU105),5)</f>
        <v>0</v>
      </c>
      <c r="AV97" s="126">
        <f>ROUND(AZ97*L29,2)</f>
        <v>0</v>
      </c>
      <c r="AW97" s="126">
        <f>ROUND(BA97*L30,2)</f>
        <v>0</v>
      </c>
      <c r="AX97" s="126">
        <f>ROUND(BB97*L29,2)</f>
        <v>0</v>
      </c>
      <c r="AY97" s="126">
        <f>ROUND(BC97*L30,2)</f>
        <v>0</v>
      </c>
      <c r="AZ97" s="126">
        <f>ROUND(SUM(AZ98:AZ105),2)</f>
        <v>0</v>
      </c>
      <c r="BA97" s="126">
        <f>ROUND(SUM(BA98:BA105),2)</f>
        <v>0</v>
      </c>
      <c r="BB97" s="126">
        <f>ROUND(SUM(BB98:BB105),2)</f>
        <v>0</v>
      </c>
      <c r="BC97" s="126">
        <f>ROUND(SUM(BC98:BC105),2)</f>
        <v>0</v>
      </c>
      <c r="BD97" s="128">
        <f>ROUND(SUM(BD98:BD105),2)</f>
        <v>0</v>
      </c>
      <c r="BE97" s="4"/>
      <c r="BS97" s="27" t="s">
        <v>75</v>
      </c>
      <c r="BT97" s="27" t="s">
        <v>89</v>
      </c>
      <c r="BU97" s="27" t="s">
        <v>77</v>
      </c>
      <c r="BV97" s="27" t="s">
        <v>78</v>
      </c>
      <c r="BW97" s="27" t="s">
        <v>93</v>
      </c>
      <c r="BX97" s="27" t="s">
        <v>84</v>
      </c>
      <c r="CL97" s="27" t="s">
        <v>1</v>
      </c>
    </row>
    <row r="98" s="4" customFormat="1" ht="16.5" customHeight="1">
      <c r="A98" s="121" t="s">
        <v>85</v>
      </c>
      <c r="B98" s="69"/>
      <c r="C98" s="10"/>
      <c r="D98" s="10"/>
      <c r="E98" s="10"/>
      <c r="F98" s="122" t="s">
        <v>94</v>
      </c>
      <c r="G98" s="122"/>
      <c r="H98" s="122"/>
      <c r="I98" s="122"/>
      <c r="J98" s="122"/>
      <c r="K98" s="10"/>
      <c r="L98" s="122" t="s">
        <v>95</v>
      </c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23">
        <f>'NS - Nabíjacia stanica'!J34</f>
        <v>0</v>
      </c>
      <c r="AH98" s="10"/>
      <c r="AI98" s="10"/>
      <c r="AJ98" s="10"/>
      <c r="AK98" s="10"/>
      <c r="AL98" s="10"/>
      <c r="AM98" s="10"/>
      <c r="AN98" s="123">
        <f>SUM(AG98,AT98)</f>
        <v>0</v>
      </c>
      <c r="AO98" s="10"/>
      <c r="AP98" s="10"/>
      <c r="AQ98" s="124" t="s">
        <v>88</v>
      </c>
      <c r="AR98" s="69"/>
      <c r="AS98" s="125">
        <v>0</v>
      </c>
      <c r="AT98" s="126">
        <f>ROUND(SUM(AV98:AW98),2)</f>
        <v>0</v>
      </c>
      <c r="AU98" s="127">
        <f>'NS - Nabíjacia stanica'!P130</f>
        <v>0</v>
      </c>
      <c r="AV98" s="126">
        <f>'NS - Nabíjacia stanica'!J37</f>
        <v>0</v>
      </c>
      <c r="AW98" s="126">
        <f>'NS - Nabíjacia stanica'!J38</f>
        <v>0</v>
      </c>
      <c r="AX98" s="126">
        <f>'NS - Nabíjacia stanica'!J39</f>
        <v>0</v>
      </c>
      <c r="AY98" s="126">
        <f>'NS - Nabíjacia stanica'!J40</f>
        <v>0</v>
      </c>
      <c r="AZ98" s="126">
        <f>'NS - Nabíjacia stanica'!F37</f>
        <v>0</v>
      </c>
      <c r="BA98" s="126">
        <f>'NS - Nabíjacia stanica'!F38</f>
        <v>0</v>
      </c>
      <c r="BB98" s="126">
        <f>'NS - Nabíjacia stanica'!F39</f>
        <v>0</v>
      </c>
      <c r="BC98" s="126">
        <f>'NS - Nabíjacia stanica'!F40</f>
        <v>0</v>
      </c>
      <c r="BD98" s="128">
        <f>'NS - Nabíjacia stanica'!F41</f>
        <v>0</v>
      </c>
      <c r="BE98" s="4"/>
      <c r="BT98" s="27" t="s">
        <v>96</v>
      </c>
      <c r="BV98" s="27" t="s">
        <v>78</v>
      </c>
      <c r="BW98" s="27" t="s">
        <v>97</v>
      </c>
      <c r="BX98" s="27" t="s">
        <v>93</v>
      </c>
      <c r="CL98" s="27" t="s">
        <v>1</v>
      </c>
    </row>
    <row r="99" s="4" customFormat="1" ht="16.5" customHeight="1">
      <c r="A99" s="121" t="s">
        <v>85</v>
      </c>
      <c r="B99" s="69"/>
      <c r="C99" s="10"/>
      <c r="D99" s="10"/>
      <c r="E99" s="10"/>
      <c r="F99" s="122" t="s">
        <v>98</v>
      </c>
      <c r="G99" s="122"/>
      <c r="H99" s="122"/>
      <c r="I99" s="122"/>
      <c r="J99" s="122"/>
      <c r="K99" s="10"/>
      <c r="L99" s="122" t="s">
        <v>99</v>
      </c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  <c r="AF99" s="122"/>
      <c r="AG99" s="123">
        <f>'SLP - Vonkajšie rozvody s...'!J34</f>
        <v>0</v>
      </c>
      <c r="AH99" s="10"/>
      <c r="AI99" s="10"/>
      <c r="AJ99" s="10"/>
      <c r="AK99" s="10"/>
      <c r="AL99" s="10"/>
      <c r="AM99" s="10"/>
      <c r="AN99" s="123">
        <f>SUM(AG99,AT99)</f>
        <v>0</v>
      </c>
      <c r="AO99" s="10"/>
      <c r="AP99" s="10"/>
      <c r="AQ99" s="124" t="s">
        <v>88</v>
      </c>
      <c r="AR99" s="69"/>
      <c r="AS99" s="125">
        <v>0</v>
      </c>
      <c r="AT99" s="126">
        <f>ROUND(SUM(AV99:AW99),2)</f>
        <v>0</v>
      </c>
      <c r="AU99" s="127">
        <f>'SLP - Vonkajšie rozvody s...'!P130</f>
        <v>0</v>
      </c>
      <c r="AV99" s="126">
        <f>'SLP - Vonkajšie rozvody s...'!J37</f>
        <v>0</v>
      </c>
      <c r="AW99" s="126">
        <f>'SLP - Vonkajšie rozvody s...'!J38</f>
        <v>0</v>
      </c>
      <c r="AX99" s="126">
        <f>'SLP - Vonkajšie rozvody s...'!J39</f>
        <v>0</v>
      </c>
      <c r="AY99" s="126">
        <f>'SLP - Vonkajšie rozvody s...'!J40</f>
        <v>0</v>
      </c>
      <c r="AZ99" s="126">
        <f>'SLP - Vonkajšie rozvody s...'!F37</f>
        <v>0</v>
      </c>
      <c r="BA99" s="126">
        <f>'SLP - Vonkajšie rozvody s...'!F38</f>
        <v>0</v>
      </c>
      <c r="BB99" s="126">
        <f>'SLP - Vonkajšie rozvody s...'!F39</f>
        <v>0</v>
      </c>
      <c r="BC99" s="126">
        <f>'SLP - Vonkajšie rozvody s...'!F40</f>
        <v>0</v>
      </c>
      <c r="BD99" s="128">
        <f>'SLP - Vonkajšie rozvody s...'!F41</f>
        <v>0</v>
      </c>
      <c r="BE99" s="4"/>
      <c r="BT99" s="27" t="s">
        <v>96</v>
      </c>
      <c r="BV99" s="27" t="s">
        <v>78</v>
      </c>
      <c r="BW99" s="27" t="s">
        <v>100</v>
      </c>
      <c r="BX99" s="27" t="s">
        <v>93</v>
      </c>
      <c r="CL99" s="27" t="s">
        <v>1</v>
      </c>
    </row>
    <row r="100" s="4" customFormat="1" ht="16.5" customHeight="1">
      <c r="A100" s="121" t="s">
        <v>85</v>
      </c>
      <c r="B100" s="69"/>
      <c r="C100" s="10"/>
      <c r="D100" s="10"/>
      <c r="E100" s="10"/>
      <c r="F100" s="122" t="s">
        <v>101</v>
      </c>
      <c r="G100" s="122"/>
      <c r="H100" s="122"/>
      <c r="I100" s="122"/>
      <c r="J100" s="122"/>
      <c r="K100" s="10"/>
      <c r="L100" s="122" t="s">
        <v>102</v>
      </c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3">
        <f>'NN - Areálové rozvody NN'!J34</f>
        <v>0</v>
      </c>
      <c r="AH100" s="10"/>
      <c r="AI100" s="10"/>
      <c r="AJ100" s="10"/>
      <c r="AK100" s="10"/>
      <c r="AL100" s="10"/>
      <c r="AM100" s="10"/>
      <c r="AN100" s="123">
        <f>SUM(AG100,AT100)</f>
        <v>0</v>
      </c>
      <c r="AO100" s="10"/>
      <c r="AP100" s="10"/>
      <c r="AQ100" s="124" t="s">
        <v>88</v>
      </c>
      <c r="AR100" s="69"/>
      <c r="AS100" s="125">
        <v>0</v>
      </c>
      <c r="AT100" s="126">
        <f>ROUND(SUM(AV100:AW100),2)</f>
        <v>0</v>
      </c>
      <c r="AU100" s="127">
        <f>'NN - Areálové rozvody NN'!P131</f>
        <v>0</v>
      </c>
      <c r="AV100" s="126">
        <f>'NN - Areálové rozvody NN'!J37</f>
        <v>0</v>
      </c>
      <c r="AW100" s="126">
        <f>'NN - Areálové rozvody NN'!J38</f>
        <v>0</v>
      </c>
      <c r="AX100" s="126">
        <f>'NN - Areálové rozvody NN'!J39</f>
        <v>0</v>
      </c>
      <c r="AY100" s="126">
        <f>'NN - Areálové rozvody NN'!J40</f>
        <v>0</v>
      </c>
      <c r="AZ100" s="126">
        <f>'NN - Areálové rozvody NN'!F37</f>
        <v>0</v>
      </c>
      <c r="BA100" s="126">
        <f>'NN - Areálové rozvody NN'!F38</f>
        <v>0</v>
      </c>
      <c r="BB100" s="126">
        <f>'NN - Areálové rozvody NN'!F39</f>
        <v>0</v>
      </c>
      <c r="BC100" s="126">
        <f>'NN - Areálové rozvody NN'!F40</f>
        <v>0</v>
      </c>
      <c r="BD100" s="128">
        <f>'NN - Areálové rozvody NN'!F41</f>
        <v>0</v>
      </c>
      <c r="BE100" s="4"/>
      <c r="BT100" s="27" t="s">
        <v>96</v>
      </c>
      <c r="BV100" s="27" t="s">
        <v>78</v>
      </c>
      <c r="BW100" s="27" t="s">
        <v>103</v>
      </c>
      <c r="BX100" s="27" t="s">
        <v>93</v>
      </c>
      <c r="CL100" s="27" t="s">
        <v>1</v>
      </c>
    </row>
    <row r="101" s="4" customFormat="1" ht="16.5" customHeight="1">
      <c r="A101" s="121" t="s">
        <v>85</v>
      </c>
      <c r="B101" s="69"/>
      <c r="C101" s="10"/>
      <c r="D101" s="10"/>
      <c r="E101" s="10"/>
      <c r="F101" s="122" t="s">
        <v>104</v>
      </c>
      <c r="G101" s="122"/>
      <c r="H101" s="122"/>
      <c r="I101" s="122"/>
      <c r="J101" s="122"/>
      <c r="K101" s="10"/>
      <c r="L101" s="122" t="s">
        <v>105</v>
      </c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3">
        <f>'R1 - Zásuvková skriňa R1'!J34</f>
        <v>0</v>
      </c>
      <c r="AH101" s="10"/>
      <c r="AI101" s="10"/>
      <c r="AJ101" s="10"/>
      <c r="AK101" s="10"/>
      <c r="AL101" s="10"/>
      <c r="AM101" s="10"/>
      <c r="AN101" s="123">
        <f>SUM(AG101,AT101)</f>
        <v>0</v>
      </c>
      <c r="AO101" s="10"/>
      <c r="AP101" s="10"/>
      <c r="AQ101" s="124" t="s">
        <v>88</v>
      </c>
      <c r="AR101" s="69"/>
      <c r="AS101" s="125">
        <v>0</v>
      </c>
      <c r="AT101" s="126">
        <f>ROUND(SUM(AV101:AW101),2)</f>
        <v>0</v>
      </c>
      <c r="AU101" s="127">
        <f>'R1 - Zásuvková skriňa R1'!P126</f>
        <v>0</v>
      </c>
      <c r="AV101" s="126">
        <f>'R1 - Zásuvková skriňa R1'!J37</f>
        <v>0</v>
      </c>
      <c r="AW101" s="126">
        <f>'R1 - Zásuvková skriňa R1'!J38</f>
        <v>0</v>
      </c>
      <c r="AX101" s="126">
        <f>'R1 - Zásuvková skriňa R1'!J39</f>
        <v>0</v>
      </c>
      <c r="AY101" s="126">
        <f>'R1 - Zásuvková skriňa R1'!J40</f>
        <v>0</v>
      </c>
      <c r="AZ101" s="126">
        <f>'R1 - Zásuvková skriňa R1'!F37</f>
        <v>0</v>
      </c>
      <c r="BA101" s="126">
        <f>'R1 - Zásuvková skriňa R1'!F38</f>
        <v>0</v>
      </c>
      <c r="BB101" s="126">
        <f>'R1 - Zásuvková skriňa R1'!F39</f>
        <v>0</v>
      </c>
      <c r="BC101" s="126">
        <f>'R1 - Zásuvková skriňa R1'!F40</f>
        <v>0</v>
      </c>
      <c r="BD101" s="128">
        <f>'R1 - Zásuvková skriňa R1'!F41</f>
        <v>0</v>
      </c>
      <c r="BE101" s="4"/>
      <c r="BT101" s="27" t="s">
        <v>96</v>
      </c>
      <c r="BV101" s="27" t="s">
        <v>78</v>
      </c>
      <c r="BW101" s="27" t="s">
        <v>106</v>
      </c>
      <c r="BX101" s="27" t="s">
        <v>93</v>
      </c>
      <c r="CL101" s="27" t="s">
        <v>1</v>
      </c>
    </row>
    <row r="102" s="4" customFormat="1" ht="16.5" customHeight="1">
      <c r="A102" s="121" t="s">
        <v>85</v>
      </c>
      <c r="B102" s="69"/>
      <c r="C102" s="10"/>
      <c r="D102" s="10"/>
      <c r="E102" s="10"/>
      <c r="F102" s="122" t="s">
        <v>107</v>
      </c>
      <c r="G102" s="122"/>
      <c r="H102" s="122"/>
      <c r="I102" s="122"/>
      <c r="J102" s="122"/>
      <c r="K102" s="10"/>
      <c r="L102" s="122" t="s">
        <v>108</v>
      </c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  <c r="AC102" s="122"/>
      <c r="AD102" s="122"/>
      <c r="AE102" s="122"/>
      <c r="AF102" s="122"/>
      <c r="AG102" s="123">
        <f>'R2 - Zásuvková skriňa R2'!J34</f>
        <v>0</v>
      </c>
      <c r="AH102" s="10"/>
      <c r="AI102" s="10"/>
      <c r="AJ102" s="10"/>
      <c r="AK102" s="10"/>
      <c r="AL102" s="10"/>
      <c r="AM102" s="10"/>
      <c r="AN102" s="123">
        <f>SUM(AG102,AT102)</f>
        <v>0</v>
      </c>
      <c r="AO102" s="10"/>
      <c r="AP102" s="10"/>
      <c r="AQ102" s="124" t="s">
        <v>88</v>
      </c>
      <c r="AR102" s="69"/>
      <c r="AS102" s="125">
        <v>0</v>
      </c>
      <c r="AT102" s="126">
        <f>ROUND(SUM(AV102:AW102),2)</f>
        <v>0</v>
      </c>
      <c r="AU102" s="127">
        <f>'R2 - Zásuvková skriňa R2'!P126</f>
        <v>0</v>
      </c>
      <c r="AV102" s="126">
        <f>'R2 - Zásuvková skriňa R2'!J37</f>
        <v>0</v>
      </c>
      <c r="AW102" s="126">
        <f>'R2 - Zásuvková skriňa R2'!J38</f>
        <v>0</v>
      </c>
      <c r="AX102" s="126">
        <f>'R2 - Zásuvková skriňa R2'!J39</f>
        <v>0</v>
      </c>
      <c r="AY102" s="126">
        <f>'R2 - Zásuvková skriňa R2'!J40</f>
        <v>0</v>
      </c>
      <c r="AZ102" s="126">
        <f>'R2 - Zásuvková skriňa R2'!F37</f>
        <v>0</v>
      </c>
      <c r="BA102" s="126">
        <f>'R2 - Zásuvková skriňa R2'!F38</f>
        <v>0</v>
      </c>
      <c r="BB102" s="126">
        <f>'R2 - Zásuvková skriňa R2'!F39</f>
        <v>0</v>
      </c>
      <c r="BC102" s="126">
        <f>'R2 - Zásuvková skriňa R2'!F40</f>
        <v>0</v>
      </c>
      <c r="BD102" s="128">
        <f>'R2 - Zásuvková skriňa R2'!F41</f>
        <v>0</v>
      </c>
      <c r="BE102" s="4"/>
      <c r="BT102" s="27" t="s">
        <v>96</v>
      </c>
      <c r="BV102" s="27" t="s">
        <v>78</v>
      </c>
      <c r="BW102" s="27" t="s">
        <v>109</v>
      </c>
      <c r="BX102" s="27" t="s">
        <v>93</v>
      </c>
      <c r="CL102" s="27" t="s">
        <v>1</v>
      </c>
    </row>
    <row r="103" s="4" customFormat="1" ht="16.5" customHeight="1">
      <c r="A103" s="121" t="s">
        <v>85</v>
      </c>
      <c r="B103" s="69"/>
      <c r="C103" s="10"/>
      <c r="D103" s="10"/>
      <c r="E103" s="10"/>
      <c r="F103" s="122" t="s">
        <v>110</v>
      </c>
      <c r="G103" s="122"/>
      <c r="H103" s="122"/>
      <c r="I103" s="122"/>
      <c r="J103" s="122"/>
      <c r="K103" s="10"/>
      <c r="L103" s="122" t="s">
        <v>111</v>
      </c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  <c r="AC103" s="122"/>
      <c r="AD103" s="122"/>
      <c r="AE103" s="122"/>
      <c r="AF103" s="122"/>
      <c r="AG103" s="123">
        <f>'R3 - Zásuvková skriňa R3'!J34</f>
        <v>0</v>
      </c>
      <c r="AH103" s="10"/>
      <c r="AI103" s="10"/>
      <c r="AJ103" s="10"/>
      <c r="AK103" s="10"/>
      <c r="AL103" s="10"/>
      <c r="AM103" s="10"/>
      <c r="AN103" s="123">
        <f>SUM(AG103,AT103)</f>
        <v>0</v>
      </c>
      <c r="AO103" s="10"/>
      <c r="AP103" s="10"/>
      <c r="AQ103" s="124" t="s">
        <v>88</v>
      </c>
      <c r="AR103" s="69"/>
      <c r="AS103" s="125">
        <v>0</v>
      </c>
      <c r="AT103" s="126">
        <f>ROUND(SUM(AV103:AW103),2)</f>
        <v>0</v>
      </c>
      <c r="AU103" s="127">
        <f>'R3 - Zásuvková skriňa R3'!P126</f>
        <v>0</v>
      </c>
      <c r="AV103" s="126">
        <f>'R3 - Zásuvková skriňa R3'!J37</f>
        <v>0</v>
      </c>
      <c r="AW103" s="126">
        <f>'R3 - Zásuvková skriňa R3'!J38</f>
        <v>0</v>
      </c>
      <c r="AX103" s="126">
        <f>'R3 - Zásuvková skriňa R3'!J39</f>
        <v>0</v>
      </c>
      <c r="AY103" s="126">
        <f>'R3 - Zásuvková skriňa R3'!J40</f>
        <v>0</v>
      </c>
      <c r="AZ103" s="126">
        <f>'R3 - Zásuvková skriňa R3'!F37</f>
        <v>0</v>
      </c>
      <c r="BA103" s="126">
        <f>'R3 - Zásuvková skriňa R3'!F38</f>
        <v>0</v>
      </c>
      <c r="BB103" s="126">
        <f>'R3 - Zásuvková skriňa R3'!F39</f>
        <v>0</v>
      </c>
      <c r="BC103" s="126">
        <f>'R3 - Zásuvková skriňa R3'!F40</f>
        <v>0</v>
      </c>
      <c r="BD103" s="128">
        <f>'R3 - Zásuvková skriňa R3'!F41</f>
        <v>0</v>
      </c>
      <c r="BE103" s="4"/>
      <c r="BT103" s="27" t="s">
        <v>96</v>
      </c>
      <c r="BV103" s="27" t="s">
        <v>78</v>
      </c>
      <c r="BW103" s="27" t="s">
        <v>112</v>
      </c>
      <c r="BX103" s="27" t="s">
        <v>93</v>
      </c>
      <c r="CL103" s="27" t="s">
        <v>1</v>
      </c>
    </row>
    <row r="104" s="4" customFormat="1" ht="16.5" customHeight="1">
      <c r="A104" s="121" t="s">
        <v>85</v>
      </c>
      <c r="B104" s="69"/>
      <c r="C104" s="10"/>
      <c r="D104" s="10"/>
      <c r="E104" s="10"/>
      <c r="F104" s="122" t="s">
        <v>113</v>
      </c>
      <c r="G104" s="122"/>
      <c r="H104" s="122"/>
      <c r="I104" s="122"/>
      <c r="J104" s="122"/>
      <c r="K104" s="10"/>
      <c r="L104" s="122" t="s">
        <v>114</v>
      </c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  <c r="AC104" s="122"/>
      <c r="AD104" s="122"/>
      <c r="AE104" s="122"/>
      <c r="AF104" s="122"/>
      <c r="AG104" s="123">
        <f>'R5 - Zásuvková skriňa R5'!J34</f>
        <v>0</v>
      </c>
      <c r="AH104" s="10"/>
      <c r="AI104" s="10"/>
      <c r="AJ104" s="10"/>
      <c r="AK104" s="10"/>
      <c r="AL104" s="10"/>
      <c r="AM104" s="10"/>
      <c r="AN104" s="123">
        <f>SUM(AG104,AT104)</f>
        <v>0</v>
      </c>
      <c r="AO104" s="10"/>
      <c r="AP104" s="10"/>
      <c r="AQ104" s="124" t="s">
        <v>88</v>
      </c>
      <c r="AR104" s="69"/>
      <c r="AS104" s="125">
        <v>0</v>
      </c>
      <c r="AT104" s="126">
        <f>ROUND(SUM(AV104:AW104),2)</f>
        <v>0</v>
      </c>
      <c r="AU104" s="127">
        <f>'R5 - Zásuvková skriňa R5'!P126</f>
        <v>0</v>
      </c>
      <c r="AV104" s="126">
        <f>'R5 - Zásuvková skriňa R5'!J37</f>
        <v>0</v>
      </c>
      <c r="AW104" s="126">
        <f>'R5 - Zásuvková skriňa R5'!J38</f>
        <v>0</v>
      </c>
      <c r="AX104" s="126">
        <f>'R5 - Zásuvková skriňa R5'!J39</f>
        <v>0</v>
      </c>
      <c r="AY104" s="126">
        <f>'R5 - Zásuvková skriňa R5'!J40</f>
        <v>0</v>
      </c>
      <c r="AZ104" s="126">
        <f>'R5 - Zásuvková skriňa R5'!F37</f>
        <v>0</v>
      </c>
      <c r="BA104" s="126">
        <f>'R5 - Zásuvková skriňa R5'!F38</f>
        <v>0</v>
      </c>
      <c r="BB104" s="126">
        <f>'R5 - Zásuvková skriňa R5'!F39</f>
        <v>0</v>
      </c>
      <c r="BC104" s="126">
        <f>'R5 - Zásuvková skriňa R5'!F40</f>
        <v>0</v>
      </c>
      <c r="BD104" s="128">
        <f>'R5 - Zásuvková skriňa R5'!F41</f>
        <v>0</v>
      </c>
      <c r="BE104" s="4"/>
      <c r="BT104" s="27" t="s">
        <v>96</v>
      </c>
      <c r="BV104" s="27" t="s">
        <v>78</v>
      </c>
      <c r="BW104" s="27" t="s">
        <v>115</v>
      </c>
      <c r="BX104" s="27" t="s">
        <v>93</v>
      </c>
      <c r="CL104" s="27" t="s">
        <v>1</v>
      </c>
    </row>
    <row r="105" s="4" customFormat="1" ht="16.5" customHeight="1">
      <c r="A105" s="121" t="s">
        <v>85</v>
      </c>
      <c r="B105" s="69"/>
      <c r="C105" s="10"/>
      <c r="D105" s="10"/>
      <c r="E105" s="10"/>
      <c r="F105" s="122" t="s">
        <v>116</v>
      </c>
      <c r="G105" s="122"/>
      <c r="H105" s="122"/>
      <c r="I105" s="122"/>
      <c r="J105" s="122"/>
      <c r="K105" s="10"/>
      <c r="L105" s="122" t="s">
        <v>117</v>
      </c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3">
        <f>'RH - Rozvádzač RH - dopln...'!J34</f>
        <v>0</v>
      </c>
      <c r="AH105" s="10"/>
      <c r="AI105" s="10"/>
      <c r="AJ105" s="10"/>
      <c r="AK105" s="10"/>
      <c r="AL105" s="10"/>
      <c r="AM105" s="10"/>
      <c r="AN105" s="123">
        <f>SUM(AG105,AT105)</f>
        <v>0</v>
      </c>
      <c r="AO105" s="10"/>
      <c r="AP105" s="10"/>
      <c r="AQ105" s="124" t="s">
        <v>88</v>
      </c>
      <c r="AR105" s="69"/>
      <c r="AS105" s="125">
        <v>0</v>
      </c>
      <c r="AT105" s="126">
        <f>ROUND(SUM(AV105:AW105),2)</f>
        <v>0</v>
      </c>
      <c r="AU105" s="127">
        <f>'RH - Rozvádzač RH - dopln...'!P126</f>
        <v>0</v>
      </c>
      <c r="AV105" s="126">
        <f>'RH - Rozvádzač RH - dopln...'!J37</f>
        <v>0</v>
      </c>
      <c r="AW105" s="126">
        <f>'RH - Rozvádzač RH - dopln...'!J38</f>
        <v>0</v>
      </c>
      <c r="AX105" s="126">
        <f>'RH - Rozvádzač RH - dopln...'!J39</f>
        <v>0</v>
      </c>
      <c r="AY105" s="126">
        <f>'RH - Rozvádzač RH - dopln...'!J40</f>
        <v>0</v>
      </c>
      <c r="AZ105" s="126">
        <f>'RH - Rozvádzač RH - dopln...'!F37</f>
        <v>0</v>
      </c>
      <c r="BA105" s="126">
        <f>'RH - Rozvádzač RH - dopln...'!F38</f>
        <v>0</v>
      </c>
      <c r="BB105" s="126">
        <f>'RH - Rozvádzač RH - dopln...'!F39</f>
        <v>0</v>
      </c>
      <c r="BC105" s="126">
        <f>'RH - Rozvádzač RH - dopln...'!F40</f>
        <v>0</v>
      </c>
      <c r="BD105" s="128">
        <f>'RH - Rozvádzač RH - dopln...'!F41</f>
        <v>0</v>
      </c>
      <c r="BE105" s="4"/>
      <c r="BT105" s="27" t="s">
        <v>96</v>
      </c>
      <c r="BV105" s="27" t="s">
        <v>78</v>
      </c>
      <c r="BW105" s="27" t="s">
        <v>118</v>
      </c>
      <c r="BX105" s="27" t="s">
        <v>93</v>
      </c>
      <c r="CL105" s="27" t="s">
        <v>1</v>
      </c>
    </row>
    <row r="106" s="4" customFormat="1" ht="16.5" customHeight="1">
      <c r="A106" s="121" t="s">
        <v>85</v>
      </c>
      <c r="B106" s="69"/>
      <c r="C106" s="10"/>
      <c r="D106" s="10"/>
      <c r="E106" s="122" t="s">
        <v>119</v>
      </c>
      <c r="F106" s="122"/>
      <c r="G106" s="122"/>
      <c r="H106" s="122"/>
      <c r="I106" s="122"/>
      <c r="J106" s="10"/>
      <c r="K106" s="122" t="s">
        <v>120</v>
      </c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2"/>
      <c r="AG106" s="123">
        <f>'SO.01-03 - Vonkajšie osve...'!J32</f>
        <v>0</v>
      </c>
      <c r="AH106" s="10"/>
      <c r="AI106" s="10"/>
      <c r="AJ106" s="10"/>
      <c r="AK106" s="10"/>
      <c r="AL106" s="10"/>
      <c r="AM106" s="10"/>
      <c r="AN106" s="123">
        <f>SUM(AG106,AT106)</f>
        <v>0</v>
      </c>
      <c r="AO106" s="10"/>
      <c r="AP106" s="10"/>
      <c r="AQ106" s="124" t="s">
        <v>88</v>
      </c>
      <c r="AR106" s="69"/>
      <c r="AS106" s="125">
        <v>0</v>
      </c>
      <c r="AT106" s="126">
        <f>ROUND(SUM(AV106:AW106),2)</f>
        <v>0</v>
      </c>
      <c r="AU106" s="127">
        <f>'SO.01-03 - Vonkajšie osve...'!P128</f>
        <v>0</v>
      </c>
      <c r="AV106" s="126">
        <f>'SO.01-03 - Vonkajšie osve...'!J35</f>
        <v>0</v>
      </c>
      <c r="AW106" s="126">
        <f>'SO.01-03 - Vonkajšie osve...'!J36</f>
        <v>0</v>
      </c>
      <c r="AX106" s="126">
        <f>'SO.01-03 - Vonkajšie osve...'!J37</f>
        <v>0</v>
      </c>
      <c r="AY106" s="126">
        <f>'SO.01-03 - Vonkajšie osve...'!J38</f>
        <v>0</v>
      </c>
      <c r="AZ106" s="126">
        <f>'SO.01-03 - Vonkajšie osve...'!F35</f>
        <v>0</v>
      </c>
      <c r="BA106" s="126">
        <f>'SO.01-03 - Vonkajšie osve...'!F36</f>
        <v>0</v>
      </c>
      <c r="BB106" s="126">
        <f>'SO.01-03 - Vonkajšie osve...'!F37</f>
        <v>0</v>
      </c>
      <c r="BC106" s="126">
        <f>'SO.01-03 - Vonkajšie osve...'!F38</f>
        <v>0</v>
      </c>
      <c r="BD106" s="128">
        <f>'SO.01-03 - Vonkajšie osve...'!F39</f>
        <v>0</v>
      </c>
      <c r="BE106" s="4"/>
      <c r="BT106" s="27" t="s">
        <v>89</v>
      </c>
      <c r="BV106" s="27" t="s">
        <v>78</v>
      </c>
      <c r="BW106" s="27" t="s">
        <v>121</v>
      </c>
      <c r="BX106" s="27" t="s">
        <v>84</v>
      </c>
      <c r="CL106" s="27" t="s">
        <v>1</v>
      </c>
    </row>
    <row r="107" s="7" customFormat="1" ht="16.5" customHeight="1">
      <c r="A107" s="121" t="s">
        <v>85</v>
      </c>
      <c r="B107" s="109"/>
      <c r="C107" s="110"/>
      <c r="D107" s="111" t="s">
        <v>122</v>
      </c>
      <c r="E107" s="111"/>
      <c r="F107" s="111"/>
      <c r="G107" s="111"/>
      <c r="H107" s="111"/>
      <c r="I107" s="112"/>
      <c r="J107" s="111" t="s">
        <v>123</v>
      </c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1"/>
      <c r="AG107" s="114">
        <f>'SO.02 - Rekonštrukcia prí...'!J30</f>
        <v>0</v>
      </c>
      <c r="AH107" s="112"/>
      <c r="AI107" s="112"/>
      <c r="AJ107" s="112"/>
      <c r="AK107" s="112"/>
      <c r="AL107" s="112"/>
      <c r="AM107" s="112"/>
      <c r="AN107" s="114">
        <f>SUM(AG107,AT107)</f>
        <v>0</v>
      </c>
      <c r="AO107" s="112"/>
      <c r="AP107" s="112"/>
      <c r="AQ107" s="115" t="s">
        <v>82</v>
      </c>
      <c r="AR107" s="109"/>
      <c r="AS107" s="116">
        <v>0</v>
      </c>
      <c r="AT107" s="117">
        <f>ROUND(SUM(AV107:AW107),2)</f>
        <v>0</v>
      </c>
      <c r="AU107" s="118">
        <f>'SO.02 - Rekonštrukcia prí...'!P121</f>
        <v>0</v>
      </c>
      <c r="AV107" s="117">
        <f>'SO.02 - Rekonštrukcia prí...'!J33</f>
        <v>0</v>
      </c>
      <c r="AW107" s="117">
        <f>'SO.02 - Rekonštrukcia prí...'!J34</f>
        <v>0</v>
      </c>
      <c r="AX107" s="117">
        <f>'SO.02 - Rekonštrukcia prí...'!J35</f>
        <v>0</v>
      </c>
      <c r="AY107" s="117">
        <f>'SO.02 - Rekonštrukcia prí...'!J36</f>
        <v>0</v>
      </c>
      <c r="AZ107" s="117">
        <f>'SO.02 - Rekonštrukcia prí...'!F33</f>
        <v>0</v>
      </c>
      <c r="BA107" s="117">
        <f>'SO.02 - Rekonštrukcia prí...'!F34</f>
        <v>0</v>
      </c>
      <c r="BB107" s="117">
        <f>'SO.02 - Rekonštrukcia prí...'!F35</f>
        <v>0</v>
      </c>
      <c r="BC107" s="117">
        <f>'SO.02 - Rekonštrukcia prí...'!F36</f>
        <v>0</v>
      </c>
      <c r="BD107" s="119">
        <f>'SO.02 - Rekonštrukcia prí...'!F37</f>
        <v>0</v>
      </c>
      <c r="BE107" s="7"/>
      <c r="BT107" s="120" t="s">
        <v>83</v>
      </c>
      <c r="BV107" s="120" t="s">
        <v>78</v>
      </c>
      <c r="BW107" s="120" t="s">
        <v>124</v>
      </c>
      <c r="BX107" s="120" t="s">
        <v>4</v>
      </c>
      <c r="CL107" s="120" t="s">
        <v>1</v>
      </c>
      <c r="CM107" s="120" t="s">
        <v>76</v>
      </c>
    </row>
    <row r="108" s="7" customFormat="1" ht="16.5" customHeight="1">
      <c r="A108" s="121" t="s">
        <v>85</v>
      </c>
      <c r="B108" s="109"/>
      <c r="C108" s="110"/>
      <c r="D108" s="111" t="s">
        <v>125</v>
      </c>
      <c r="E108" s="111"/>
      <c r="F108" s="111"/>
      <c r="G108" s="111"/>
      <c r="H108" s="111"/>
      <c r="I108" s="112"/>
      <c r="J108" s="111" t="s">
        <v>126</v>
      </c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4">
        <f>'SO.03 - Areálový rozvod vody'!J30</f>
        <v>0</v>
      </c>
      <c r="AH108" s="112"/>
      <c r="AI108" s="112"/>
      <c r="AJ108" s="112"/>
      <c r="AK108" s="112"/>
      <c r="AL108" s="112"/>
      <c r="AM108" s="112"/>
      <c r="AN108" s="114">
        <f>SUM(AG108,AT108)</f>
        <v>0</v>
      </c>
      <c r="AO108" s="112"/>
      <c r="AP108" s="112"/>
      <c r="AQ108" s="115" t="s">
        <v>82</v>
      </c>
      <c r="AR108" s="109"/>
      <c r="AS108" s="116">
        <v>0</v>
      </c>
      <c r="AT108" s="117">
        <f>ROUND(SUM(AV108:AW108),2)</f>
        <v>0</v>
      </c>
      <c r="AU108" s="118">
        <f>'SO.03 - Areálový rozvod vody'!P121</f>
        <v>0</v>
      </c>
      <c r="AV108" s="117">
        <f>'SO.03 - Areálový rozvod vody'!J33</f>
        <v>0</v>
      </c>
      <c r="AW108" s="117">
        <f>'SO.03 - Areálový rozvod vody'!J34</f>
        <v>0</v>
      </c>
      <c r="AX108" s="117">
        <f>'SO.03 - Areálový rozvod vody'!J35</f>
        <v>0</v>
      </c>
      <c r="AY108" s="117">
        <f>'SO.03 - Areálový rozvod vody'!J36</f>
        <v>0</v>
      </c>
      <c r="AZ108" s="117">
        <f>'SO.03 - Areálový rozvod vody'!F33</f>
        <v>0</v>
      </c>
      <c r="BA108" s="117">
        <f>'SO.03 - Areálový rozvod vody'!F34</f>
        <v>0</v>
      </c>
      <c r="BB108" s="117">
        <f>'SO.03 - Areálový rozvod vody'!F35</f>
        <v>0</v>
      </c>
      <c r="BC108" s="117">
        <f>'SO.03 - Areálový rozvod vody'!F36</f>
        <v>0</v>
      </c>
      <c r="BD108" s="119">
        <f>'SO.03 - Areálový rozvod vody'!F37</f>
        <v>0</v>
      </c>
      <c r="BE108" s="7"/>
      <c r="BT108" s="120" t="s">
        <v>83</v>
      </c>
      <c r="BV108" s="120" t="s">
        <v>78</v>
      </c>
      <c r="BW108" s="120" t="s">
        <v>127</v>
      </c>
      <c r="BX108" s="120" t="s">
        <v>4</v>
      </c>
      <c r="CL108" s="120" t="s">
        <v>1</v>
      </c>
      <c r="CM108" s="120" t="s">
        <v>76</v>
      </c>
    </row>
    <row r="109" s="7" customFormat="1" ht="24.75" customHeight="1">
      <c r="A109" s="121" t="s">
        <v>85</v>
      </c>
      <c r="B109" s="109"/>
      <c r="C109" s="110"/>
      <c r="D109" s="111" t="s">
        <v>128</v>
      </c>
      <c r="E109" s="111"/>
      <c r="F109" s="111"/>
      <c r="G109" s="111"/>
      <c r="H109" s="111"/>
      <c r="I109" s="112"/>
      <c r="J109" s="111" t="s">
        <v>129</v>
      </c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4">
        <f>'SO.04 - Areálová splaškov...'!J30</f>
        <v>0</v>
      </c>
      <c r="AH109" s="112"/>
      <c r="AI109" s="112"/>
      <c r="AJ109" s="112"/>
      <c r="AK109" s="112"/>
      <c r="AL109" s="112"/>
      <c r="AM109" s="112"/>
      <c r="AN109" s="114">
        <f>SUM(AG109,AT109)</f>
        <v>0</v>
      </c>
      <c r="AO109" s="112"/>
      <c r="AP109" s="112"/>
      <c r="AQ109" s="115" t="s">
        <v>82</v>
      </c>
      <c r="AR109" s="109"/>
      <c r="AS109" s="116">
        <v>0</v>
      </c>
      <c r="AT109" s="117">
        <f>ROUND(SUM(AV109:AW109),2)</f>
        <v>0</v>
      </c>
      <c r="AU109" s="118">
        <f>'SO.04 - Areálová splaškov...'!P121</f>
        <v>0</v>
      </c>
      <c r="AV109" s="117">
        <f>'SO.04 - Areálová splaškov...'!J33</f>
        <v>0</v>
      </c>
      <c r="AW109" s="117">
        <f>'SO.04 - Areálová splaškov...'!J34</f>
        <v>0</v>
      </c>
      <c r="AX109" s="117">
        <f>'SO.04 - Areálová splaškov...'!J35</f>
        <v>0</v>
      </c>
      <c r="AY109" s="117">
        <f>'SO.04 - Areálová splaškov...'!J36</f>
        <v>0</v>
      </c>
      <c r="AZ109" s="117">
        <f>'SO.04 - Areálová splaškov...'!F33</f>
        <v>0</v>
      </c>
      <c r="BA109" s="117">
        <f>'SO.04 - Areálová splaškov...'!F34</f>
        <v>0</v>
      </c>
      <c r="BB109" s="117">
        <f>'SO.04 - Areálová splaškov...'!F35</f>
        <v>0</v>
      </c>
      <c r="BC109" s="117">
        <f>'SO.04 - Areálová splaškov...'!F36</f>
        <v>0</v>
      </c>
      <c r="BD109" s="119">
        <f>'SO.04 - Areálová splaškov...'!F37</f>
        <v>0</v>
      </c>
      <c r="BE109" s="7"/>
      <c r="BT109" s="120" t="s">
        <v>83</v>
      </c>
      <c r="BV109" s="120" t="s">
        <v>78</v>
      </c>
      <c r="BW109" s="120" t="s">
        <v>130</v>
      </c>
      <c r="BX109" s="120" t="s">
        <v>4</v>
      </c>
      <c r="CL109" s="120" t="s">
        <v>1</v>
      </c>
      <c r="CM109" s="120" t="s">
        <v>76</v>
      </c>
    </row>
    <row r="110" s="7" customFormat="1" ht="24.75" customHeight="1">
      <c r="A110" s="121" t="s">
        <v>85</v>
      </c>
      <c r="B110" s="109"/>
      <c r="C110" s="110"/>
      <c r="D110" s="111" t="s">
        <v>131</v>
      </c>
      <c r="E110" s="111"/>
      <c r="F110" s="111"/>
      <c r="G110" s="111"/>
      <c r="H110" s="111"/>
      <c r="I110" s="112"/>
      <c r="J110" s="111" t="s">
        <v>132</v>
      </c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4">
        <f>'SO.05 - Bezbariérová ramp...'!J30</f>
        <v>0</v>
      </c>
      <c r="AH110" s="112"/>
      <c r="AI110" s="112"/>
      <c r="AJ110" s="112"/>
      <c r="AK110" s="112"/>
      <c r="AL110" s="112"/>
      <c r="AM110" s="112"/>
      <c r="AN110" s="114">
        <f>SUM(AG110,AT110)</f>
        <v>0</v>
      </c>
      <c r="AO110" s="112"/>
      <c r="AP110" s="112"/>
      <c r="AQ110" s="115" t="s">
        <v>82</v>
      </c>
      <c r="AR110" s="109"/>
      <c r="AS110" s="116">
        <v>0</v>
      </c>
      <c r="AT110" s="117">
        <f>ROUND(SUM(AV110:AW110),2)</f>
        <v>0</v>
      </c>
      <c r="AU110" s="118">
        <f>'SO.05 - Bezbariérová ramp...'!P127</f>
        <v>0</v>
      </c>
      <c r="AV110" s="117">
        <f>'SO.05 - Bezbariérová ramp...'!J33</f>
        <v>0</v>
      </c>
      <c r="AW110" s="117">
        <f>'SO.05 - Bezbariérová ramp...'!J34</f>
        <v>0</v>
      </c>
      <c r="AX110" s="117">
        <f>'SO.05 - Bezbariérová ramp...'!J35</f>
        <v>0</v>
      </c>
      <c r="AY110" s="117">
        <f>'SO.05 - Bezbariérová ramp...'!J36</f>
        <v>0</v>
      </c>
      <c r="AZ110" s="117">
        <f>'SO.05 - Bezbariérová ramp...'!F33</f>
        <v>0</v>
      </c>
      <c r="BA110" s="117">
        <f>'SO.05 - Bezbariérová ramp...'!F34</f>
        <v>0</v>
      </c>
      <c r="BB110" s="117">
        <f>'SO.05 - Bezbariérová ramp...'!F35</f>
        <v>0</v>
      </c>
      <c r="BC110" s="117">
        <f>'SO.05 - Bezbariérová ramp...'!F36</f>
        <v>0</v>
      </c>
      <c r="BD110" s="119">
        <f>'SO.05 - Bezbariérová ramp...'!F37</f>
        <v>0</v>
      </c>
      <c r="BE110" s="7"/>
      <c r="BT110" s="120" t="s">
        <v>83</v>
      </c>
      <c r="BV110" s="120" t="s">
        <v>78</v>
      </c>
      <c r="BW110" s="120" t="s">
        <v>133</v>
      </c>
      <c r="BX110" s="120" t="s">
        <v>4</v>
      </c>
      <c r="CL110" s="120" t="s">
        <v>1</v>
      </c>
      <c r="CM110" s="120" t="s">
        <v>76</v>
      </c>
    </row>
    <row r="111" s="7" customFormat="1" ht="24.75" customHeight="1">
      <c r="A111" s="121" t="s">
        <v>85</v>
      </c>
      <c r="B111" s="109"/>
      <c r="C111" s="110"/>
      <c r="D111" s="111" t="s">
        <v>134</v>
      </c>
      <c r="E111" s="111"/>
      <c r="F111" s="111"/>
      <c r="G111" s="111"/>
      <c r="H111" s="111"/>
      <c r="I111" s="112"/>
      <c r="J111" s="111" t="s">
        <v>135</v>
      </c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1"/>
      <c r="AG111" s="114">
        <f>'SO.06 - Prestrešenie služ...'!J30</f>
        <v>0</v>
      </c>
      <c r="AH111" s="112"/>
      <c r="AI111" s="112"/>
      <c r="AJ111" s="112"/>
      <c r="AK111" s="112"/>
      <c r="AL111" s="112"/>
      <c r="AM111" s="112"/>
      <c r="AN111" s="114">
        <f>SUM(AG111,AT111)</f>
        <v>0</v>
      </c>
      <c r="AO111" s="112"/>
      <c r="AP111" s="112"/>
      <c r="AQ111" s="115" t="s">
        <v>82</v>
      </c>
      <c r="AR111" s="109"/>
      <c r="AS111" s="116">
        <v>0</v>
      </c>
      <c r="AT111" s="117">
        <f>ROUND(SUM(AV111:AW111),2)</f>
        <v>0</v>
      </c>
      <c r="AU111" s="118">
        <f>'SO.06 - Prestrešenie služ...'!P121</f>
        <v>0</v>
      </c>
      <c r="AV111" s="117">
        <f>'SO.06 - Prestrešenie služ...'!J33</f>
        <v>0</v>
      </c>
      <c r="AW111" s="117">
        <f>'SO.06 - Prestrešenie služ...'!J34</f>
        <v>0</v>
      </c>
      <c r="AX111" s="117">
        <f>'SO.06 - Prestrešenie služ...'!J35</f>
        <v>0</v>
      </c>
      <c r="AY111" s="117">
        <f>'SO.06 - Prestrešenie služ...'!J36</f>
        <v>0</v>
      </c>
      <c r="AZ111" s="117">
        <f>'SO.06 - Prestrešenie služ...'!F33</f>
        <v>0</v>
      </c>
      <c r="BA111" s="117">
        <f>'SO.06 - Prestrešenie služ...'!F34</f>
        <v>0</v>
      </c>
      <c r="BB111" s="117">
        <f>'SO.06 - Prestrešenie služ...'!F35</f>
        <v>0</v>
      </c>
      <c r="BC111" s="117">
        <f>'SO.06 - Prestrešenie služ...'!F36</f>
        <v>0</v>
      </c>
      <c r="BD111" s="119">
        <f>'SO.06 - Prestrešenie služ...'!F37</f>
        <v>0</v>
      </c>
      <c r="BE111" s="7"/>
      <c r="BT111" s="120" t="s">
        <v>83</v>
      </c>
      <c r="BV111" s="120" t="s">
        <v>78</v>
      </c>
      <c r="BW111" s="120" t="s">
        <v>136</v>
      </c>
      <c r="BX111" s="120" t="s">
        <v>4</v>
      </c>
      <c r="CL111" s="120" t="s">
        <v>1</v>
      </c>
      <c r="CM111" s="120" t="s">
        <v>76</v>
      </c>
    </row>
    <row r="112" s="7" customFormat="1" ht="16.5" customHeight="1">
      <c r="A112" s="121" t="s">
        <v>85</v>
      </c>
      <c r="B112" s="109"/>
      <c r="C112" s="110"/>
      <c r="D112" s="111" t="s">
        <v>137</v>
      </c>
      <c r="E112" s="111"/>
      <c r="F112" s="111"/>
      <c r="G112" s="111"/>
      <c r="H112" s="111"/>
      <c r="I112" s="112"/>
      <c r="J112" s="111" t="s">
        <v>138</v>
      </c>
      <c r="K112" s="111"/>
      <c r="L112" s="111"/>
      <c r="M112" s="111"/>
      <c r="N112" s="111"/>
      <c r="O112" s="111"/>
      <c r="P112" s="111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111"/>
      <c r="AF112" s="111"/>
      <c r="AG112" s="114">
        <f>'SO.07 - Úprava exteriéru ...'!J30</f>
        <v>0</v>
      </c>
      <c r="AH112" s="112"/>
      <c r="AI112" s="112"/>
      <c r="AJ112" s="112"/>
      <c r="AK112" s="112"/>
      <c r="AL112" s="112"/>
      <c r="AM112" s="112"/>
      <c r="AN112" s="114">
        <f>SUM(AG112,AT112)</f>
        <v>0</v>
      </c>
      <c r="AO112" s="112"/>
      <c r="AP112" s="112"/>
      <c r="AQ112" s="115" t="s">
        <v>82</v>
      </c>
      <c r="AR112" s="109"/>
      <c r="AS112" s="116">
        <v>0</v>
      </c>
      <c r="AT112" s="117">
        <f>ROUND(SUM(AV112:AW112),2)</f>
        <v>0</v>
      </c>
      <c r="AU112" s="118">
        <f>'SO.07 - Úprava exteriéru ...'!P126</f>
        <v>0</v>
      </c>
      <c r="AV112" s="117">
        <f>'SO.07 - Úprava exteriéru ...'!J33</f>
        <v>0</v>
      </c>
      <c r="AW112" s="117">
        <f>'SO.07 - Úprava exteriéru ...'!J34</f>
        <v>0</v>
      </c>
      <c r="AX112" s="117">
        <f>'SO.07 - Úprava exteriéru ...'!J35</f>
        <v>0</v>
      </c>
      <c r="AY112" s="117">
        <f>'SO.07 - Úprava exteriéru ...'!J36</f>
        <v>0</v>
      </c>
      <c r="AZ112" s="117">
        <f>'SO.07 - Úprava exteriéru ...'!F33</f>
        <v>0</v>
      </c>
      <c r="BA112" s="117">
        <f>'SO.07 - Úprava exteriéru ...'!F34</f>
        <v>0</v>
      </c>
      <c r="BB112" s="117">
        <f>'SO.07 - Úprava exteriéru ...'!F35</f>
        <v>0</v>
      </c>
      <c r="BC112" s="117">
        <f>'SO.07 - Úprava exteriéru ...'!F36</f>
        <v>0</v>
      </c>
      <c r="BD112" s="119">
        <f>'SO.07 - Úprava exteriéru ...'!F37</f>
        <v>0</v>
      </c>
      <c r="BE112" s="7"/>
      <c r="BT112" s="120" t="s">
        <v>83</v>
      </c>
      <c r="BV112" s="120" t="s">
        <v>78</v>
      </c>
      <c r="BW112" s="120" t="s">
        <v>139</v>
      </c>
      <c r="BX112" s="120" t="s">
        <v>4</v>
      </c>
      <c r="CL112" s="120" t="s">
        <v>1</v>
      </c>
      <c r="CM112" s="120" t="s">
        <v>76</v>
      </c>
    </row>
    <row r="113" s="7" customFormat="1" ht="16.5" customHeight="1">
      <c r="A113" s="121" t="s">
        <v>85</v>
      </c>
      <c r="B113" s="109"/>
      <c r="C113" s="110"/>
      <c r="D113" s="111" t="s">
        <v>140</v>
      </c>
      <c r="E113" s="111"/>
      <c r="F113" s="111"/>
      <c r="G113" s="111"/>
      <c r="H113" s="111"/>
      <c r="I113" s="112"/>
      <c r="J113" s="111" t="s">
        <v>141</v>
      </c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4">
        <f>'PS.08 - Debarierizačné prvky'!J30</f>
        <v>0</v>
      </c>
      <c r="AH113" s="112"/>
      <c r="AI113" s="112"/>
      <c r="AJ113" s="112"/>
      <c r="AK113" s="112"/>
      <c r="AL113" s="112"/>
      <c r="AM113" s="112"/>
      <c r="AN113" s="114">
        <f>SUM(AG113,AT113)</f>
        <v>0</v>
      </c>
      <c r="AO113" s="112"/>
      <c r="AP113" s="112"/>
      <c r="AQ113" s="115" t="s">
        <v>82</v>
      </c>
      <c r="AR113" s="109"/>
      <c r="AS113" s="116">
        <v>0</v>
      </c>
      <c r="AT113" s="117">
        <f>ROUND(SUM(AV113:AW113),2)</f>
        <v>0</v>
      </c>
      <c r="AU113" s="118">
        <f>'PS.08 - Debarierizačné prvky'!P132</f>
        <v>0</v>
      </c>
      <c r="AV113" s="117">
        <f>'PS.08 - Debarierizačné prvky'!J33</f>
        <v>0</v>
      </c>
      <c r="AW113" s="117">
        <f>'PS.08 - Debarierizačné prvky'!J34</f>
        <v>0</v>
      </c>
      <c r="AX113" s="117">
        <f>'PS.08 - Debarierizačné prvky'!J35</f>
        <v>0</v>
      </c>
      <c r="AY113" s="117">
        <f>'PS.08 - Debarierizačné prvky'!J36</f>
        <v>0</v>
      </c>
      <c r="AZ113" s="117">
        <f>'PS.08 - Debarierizačné prvky'!F33</f>
        <v>0</v>
      </c>
      <c r="BA113" s="117">
        <f>'PS.08 - Debarierizačné prvky'!F34</f>
        <v>0</v>
      </c>
      <c r="BB113" s="117">
        <f>'PS.08 - Debarierizačné prvky'!F35</f>
        <v>0</v>
      </c>
      <c r="BC113" s="117">
        <f>'PS.08 - Debarierizačné prvky'!F36</f>
        <v>0</v>
      </c>
      <c r="BD113" s="119">
        <f>'PS.08 - Debarierizačné prvky'!F37</f>
        <v>0</v>
      </c>
      <c r="BE113" s="7"/>
      <c r="BT113" s="120" t="s">
        <v>83</v>
      </c>
      <c r="BV113" s="120" t="s">
        <v>78</v>
      </c>
      <c r="BW113" s="120" t="s">
        <v>142</v>
      </c>
      <c r="BX113" s="120" t="s">
        <v>4</v>
      </c>
      <c r="CL113" s="120" t="s">
        <v>1</v>
      </c>
      <c r="CM113" s="120" t="s">
        <v>76</v>
      </c>
    </row>
    <row r="114" s="7" customFormat="1" ht="24.75" customHeight="1">
      <c r="A114" s="121" t="s">
        <v>85</v>
      </c>
      <c r="B114" s="109"/>
      <c r="C114" s="110"/>
      <c r="D114" s="111" t="s">
        <v>143</v>
      </c>
      <c r="E114" s="111"/>
      <c r="F114" s="111"/>
      <c r="G114" s="111"/>
      <c r="H114" s="111"/>
      <c r="I114" s="112"/>
      <c r="J114" s="111" t="s">
        <v>144</v>
      </c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4">
        <f>'01 - Práce pod čiarou v z...'!J30</f>
        <v>0</v>
      </c>
      <c r="AH114" s="112"/>
      <c r="AI114" s="112"/>
      <c r="AJ114" s="112"/>
      <c r="AK114" s="112"/>
      <c r="AL114" s="112"/>
      <c r="AM114" s="112"/>
      <c r="AN114" s="114">
        <f>SUM(AG114,AT114)</f>
        <v>0</v>
      </c>
      <c r="AO114" s="112"/>
      <c r="AP114" s="112"/>
      <c r="AQ114" s="115" t="s">
        <v>82</v>
      </c>
      <c r="AR114" s="109"/>
      <c r="AS114" s="130">
        <v>0</v>
      </c>
      <c r="AT114" s="131">
        <f>ROUND(SUM(AV114:AW114),2)</f>
        <v>0</v>
      </c>
      <c r="AU114" s="132">
        <f>'01 - Práce pod čiarou v z...'!P121</f>
        <v>0</v>
      </c>
      <c r="AV114" s="131">
        <f>'01 - Práce pod čiarou v z...'!J33</f>
        <v>0</v>
      </c>
      <c r="AW114" s="131">
        <f>'01 - Práce pod čiarou v z...'!J34</f>
        <v>0</v>
      </c>
      <c r="AX114" s="131">
        <f>'01 - Práce pod čiarou v z...'!J35</f>
        <v>0</v>
      </c>
      <c r="AY114" s="131">
        <f>'01 - Práce pod čiarou v z...'!J36</f>
        <v>0</v>
      </c>
      <c r="AZ114" s="131">
        <f>'01 - Práce pod čiarou v z...'!F33</f>
        <v>0</v>
      </c>
      <c r="BA114" s="131">
        <f>'01 - Práce pod čiarou v z...'!F34</f>
        <v>0</v>
      </c>
      <c r="BB114" s="131">
        <f>'01 - Práce pod čiarou v z...'!F35</f>
        <v>0</v>
      </c>
      <c r="BC114" s="131">
        <f>'01 - Práce pod čiarou v z...'!F36</f>
        <v>0</v>
      </c>
      <c r="BD114" s="133">
        <f>'01 - Práce pod čiarou v z...'!F37</f>
        <v>0</v>
      </c>
      <c r="BE114" s="7"/>
      <c r="BT114" s="120" t="s">
        <v>83</v>
      </c>
      <c r="BV114" s="120" t="s">
        <v>78</v>
      </c>
      <c r="BW114" s="120" t="s">
        <v>145</v>
      </c>
      <c r="BX114" s="120" t="s">
        <v>4</v>
      </c>
      <c r="CL114" s="120" t="s">
        <v>1</v>
      </c>
      <c r="CM114" s="120" t="s">
        <v>76</v>
      </c>
    </row>
    <row r="115" s="2" customFormat="1" ht="30" customHeight="1">
      <c r="A115" s="38"/>
      <c r="B115" s="39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9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</row>
    <row r="116" s="2" customFormat="1" ht="6.96" customHeight="1">
      <c r="A116" s="38"/>
      <c r="B116" s="65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6"/>
      <c r="AN116" s="66"/>
      <c r="AO116" s="66"/>
      <c r="AP116" s="66"/>
      <c r="AQ116" s="66"/>
      <c r="AR116" s="39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</row>
  </sheetData>
  <mergeCells count="118">
    <mergeCell ref="C92:G92"/>
    <mergeCell ref="D95:H95"/>
    <mergeCell ref="E97:I97"/>
    <mergeCell ref="E96:I96"/>
    <mergeCell ref="F104:J104"/>
    <mergeCell ref="F103:J103"/>
    <mergeCell ref="F102:J102"/>
    <mergeCell ref="F98:J98"/>
    <mergeCell ref="F101:J101"/>
    <mergeCell ref="F100:J100"/>
    <mergeCell ref="F99:J99"/>
    <mergeCell ref="I92:AF92"/>
    <mergeCell ref="J95:AF95"/>
    <mergeCell ref="K97:AF97"/>
    <mergeCell ref="K96:AF96"/>
    <mergeCell ref="L99:AF99"/>
    <mergeCell ref="L100:AF100"/>
    <mergeCell ref="L101:AF101"/>
    <mergeCell ref="L102:AF102"/>
    <mergeCell ref="L103:AF103"/>
    <mergeCell ref="L98:AF98"/>
    <mergeCell ref="L85:AJ85"/>
    <mergeCell ref="L104:AF104"/>
    <mergeCell ref="F105:J105"/>
    <mergeCell ref="L105:AF105"/>
    <mergeCell ref="E106:I106"/>
    <mergeCell ref="K106:AF106"/>
    <mergeCell ref="D107:H107"/>
    <mergeCell ref="J107:AF107"/>
    <mergeCell ref="D108:H108"/>
    <mergeCell ref="J108:AF108"/>
    <mergeCell ref="D109:H109"/>
    <mergeCell ref="J109:AF109"/>
    <mergeCell ref="D110:H110"/>
    <mergeCell ref="J110:AF110"/>
    <mergeCell ref="D111:H111"/>
    <mergeCell ref="J111:AF111"/>
    <mergeCell ref="D112:H112"/>
    <mergeCell ref="J112:AF112"/>
    <mergeCell ref="D113:H113"/>
    <mergeCell ref="J113:AF113"/>
    <mergeCell ref="D114:H114"/>
    <mergeCell ref="J114:AF114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97:AM97"/>
    <mergeCell ref="AG103:AM103"/>
    <mergeCell ref="AG102:AM102"/>
    <mergeCell ref="AG92:AM92"/>
    <mergeCell ref="AG101:AM101"/>
    <mergeCell ref="AG100:AM100"/>
    <mergeCell ref="AG95:AM95"/>
    <mergeCell ref="AG104:AM104"/>
    <mergeCell ref="AG96:AM96"/>
    <mergeCell ref="AG99:AM99"/>
    <mergeCell ref="AG98:AM98"/>
    <mergeCell ref="AM90:AP90"/>
    <mergeCell ref="AM89:AP89"/>
    <mergeCell ref="AM87:AN87"/>
    <mergeCell ref="AN99:AP99"/>
    <mergeCell ref="AN97:AP97"/>
    <mergeCell ref="AN98:AP98"/>
    <mergeCell ref="AN101:AP101"/>
    <mergeCell ref="AN102:AP102"/>
    <mergeCell ref="AN95:AP95"/>
    <mergeCell ref="AN92:AP92"/>
    <mergeCell ref="AN96:AP96"/>
    <mergeCell ref="AN103:AP103"/>
    <mergeCell ref="AN104:AP104"/>
    <mergeCell ref="AN100:AP100"/>
    <mergeCell ref="AS89:AT91"/>
    <mergeCell ref="AN105:AP105"/>
    <mergeCell ref="AG105:AM105"/>
    <mergeCell ref="AN106:AP106"/>
    <mergeCell ref="AG106:AM106"/>
    <mergeCell ref="AN107:AP107"/>
    <mergeCell ref="AG107:AM107"/>
    <mergeCell ref="AN108:AP108"/>
    <mergeCell ref="AG108:AM108"/>
    <mergeCell ref="AN109:AP109"/>
    <mergeCell ref="AG109:AM109"/>
    <mergeCell ref="AN110:AP110"/>
    <mergeCell ref="AG110:AM110"/>
    <mergeCell ref="AN111:AP111"/>
    <mergeCell ref="AG111:AM111"/>
    <mergeCell ref="AN112:AP112"/>
    <mergeCell ref="AG112:AM112"/>
    <mergeCell ref="AN113:AP113"/>
    <mergeCell ref="AG113:AM113"/>
    <mergeCell ref="AN114:AP114"/>
    <mergeCell ref="AG114:AM114"/>
    <mergeCell ref="AG94:AM94"/>
    <mergeCell ref="AN94:AP94"/>
  </mergeCells>
  <hyperlinks>
    <hyperlink ref="A96" location="'SO.01-01 - Oprava spevnen...'!C2" display="/"/>
    <hyperlink ref="A98" location="'NS - Nabíjacia stanica'!C2" display="/"/>
    <hyperlink ref="A99" location="'SLP - Vonkajšie rozvody s...'!C2" display="/"/>
    <hyperlink ref="A100" location="'NN - Areálové rozvody NN'!C2" display="/"/>
    <hyperlink ref="A101" location="'R1 - Zásuvková skriňa R1'!C2" display="/"/>
    <hyperlink ref="A102" location="'R2 - Zásuvková skriňa R2'!C2" display="/"/>
    <hyperlink ref="A103" location="'R3 - Zásuvková skriňa R3'!C2" display="/"/>
    <hyperlink ref="A104" location="'R5 - Zásuvková skriňa R5'!C2" display="/"/>
    <hyperlink ref="A105" location="'RH - Rozvádzač RH - dopln...'!C2" display="/"/>
    <hyperlink ref="A106" location="'SO.01-03 - Vonkajšie osve...'!C2" display="/"/>
    <hyperlink ref="A107" location="'SO.02 - Rekonštrukcia prí...'!C2" display="/"/>
    <hyperlink ref="A108" location="'SO.03 - Areálový rozvod vody'!C2" display="/"/>
    <hyperlink ref="A109" location="'SO.04 - Areálová splaškov...'!C2" display="/"/>
    <hyperlink ref="A110" location="'SO.05 - Bezbariérová ramp...'!C2" display="/"/>
    <hyperlink ref="A111" location="'SO.06 - Prestrešenie služ...'!C2" display="/"/>
    <hyperlink ref="A112" location="'SO.07 - Úprava exteriéru ...'!C2" display="/"/>
    <hyperlink ref="A113" location="'PS.08 - Debarierizačné prvky'!C2" display="/"/>
    <hyperlink ref="A114" location="'01 - Práce pod čiarou v z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90</v>
      </c>
      <c r="AZ2" s="134" t="s">
        <v>146</v>
      </c>
      <c r="BA2" s="134" t="s">
        <v>147</v>
      </c>
      <c r="BB2" s="134" t="s">
        <v>148</v>
      </c>
      <c r="BC2" s="134" t="s">
        <v>149</v>
      </c>
      <c r="BD2" s="134" t="s">
        <v>89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  <c r="AZ3" s="134" t="s">
        <v>150</v>
      </c>
      <c r="BA3" s="134" t="s">
        <v>151</v>
      </c>
      <c r="BB3" s="134" t="s">
        <v>148</v>
      </c>
      <c r="BC3" s="134" t="s">
        <v>152</v>
      </c>
      <c r="BD3" s="134" t="s">
        <v>89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  <c r="AZ4" s="134" t="s">
        <v>154</v>
      </c>
      <c r="BA4" s="134" t="s">
        <v>155</v>
      </c>
      <c r="BB4" s="134" t="s">
        <v>148</v>
      </c>
      <c r="BC4" s="134" t="s">
        <v>156</v>
      </c>
      <c r="BD4" s="134" t="s">
        <v>89</v>
      </c>
    </row>
    <row r="5" s="1" customFormat="1" ht="6.96" customHeight="1">
      <c r="B5" s="22"/>
      <c r="L5" s="22"/>
      <c r="AZ5" s="134" t="s">
        <v>157</v>
      </c>
      <c r="BA5" s="134" t="s">
        <v>158</v>
      </c>
      <c r="BB5" s="134" t="s">
        <v>148</v>
      </c>
      <c r="BC5" s="134" t="s">
        <v>159</v>
      </c>
      <c r="BD5" s="134" t="s">
        <v>89</v>
      </c>
    </row>
    <row r="6" s="1" customFormat="1" ht="12" customHeight="1">
      <c r="B6" s="22"/>
      <c r="D6" s="32" t="s">
        <v>15</v>
      </c>
      <c r="L6" s="22"/>
      <c r="AZ6" s="134" t="s">
        <v>160</v>
      </c>
      <c r="BA6" s="134" t="s">
        <v>161</v>
      </c>
      <c r="BB6" s="134" t="s">
        <v>148</v>
      </c>
      <c r="BC6" s="134" t="s">
        <v>162</v>
      </c>
      <c r="BD6" s="134" t="s">
        <v>89</v>
      </c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  <c r="AZ7" s="134" t="s">
        <v>163</v>
      </c>
      <c r="BA7" s="134" t="s">
        <v>164</v>
      </c>
      <c r="BB7" s="134" t="s">
        <v>148</v>
      </c>
      <c r="BC7" s="134" t="s">
        <v>165</v>
      </c>
      <c r="BD7" s="134" t="s">
        <v>89</v>
      </c>
    </row>
    <row r="8" s="1" customFormat="1" ht="12" customHeight="1">
      <c r="B8" s="22"/>
      <c r="D8" s="32" t="s">
        <v>166</v>
      </c>
      <c r="L8" s="22"/>
      <c r="AZ8" s="134" t="s">
        <v>167</v>
      </c>
      <c r="BA8" s="134" t="s">
        <v>168</v>
      </c>
      <c r="BB8" s="134" t="s">
        <v>169</v>
      </c>
      <c r="BC8" s="134" t="s">
        <v>170</v>
      </c>
      <c r="BD8" s="134" t="s">
        <v>89</v>
      </c>
    </row>
    <row r="9" s="2" customFormat="1" ht="16.5" customHeight="1">
      <c r="A9" s="38"/>
      <c r="B9" s="39"/>
      <c r="C9" s="38"/>
      <c r="D9" s="38"/>
      <c r="E9" s="136" t="s">
        <v>171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Z9" s="134" t="s">
        <v>172</v>
      </c>
      <c r="BA9" s="134" t="s">
        <v>172</v>
      </c>
      <c r="BB9" s="134" t="s">
        <v>148</v>
      </c>
      <c r="BC9" s="134" t="s">
        <v>173</v>
      </c>
      <c r="BD9" s="134" t="s">
        <v>89</v>
      </c>
    </row>
    <row r="10" s="2" customFormat="1" ht="12" customHeight="1">
      <c r="A10" s="38"/>
      <c r="B10" s="39"/>
      <c r="C10" s="38"/>
      <c r="D10" s="32" t="s">
        <v>174</v>
      </c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Z10" s="134" t="s">
        <v>175</v>
      </c>
      <c r="BA10" s="134" t="s">
        <v>175</v>
      </c>
      <c r="BB10" s="134" t="s">
        <v>169</v>
      </c>
      <c r="BC10" s="134" t="s">
        <v>176</v>
      </c>
      <c r="BD10" s="134" t="s">
        <v>89</v>
      </c>
    </row>
    <row r="11" s="2" customFormat="1" ht="16.5" customHeight="1">
      <c r="A11" s="38"/>
      <c r="B11" s="39"/>
      <c r="C11" s="38"/>
      <c r="D11" s="38"/>
      <c r="E11" s="72" t="s">
        <v>177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Z11" s="134" t="s">
        <v>178</v>
      </c>
      <c r="BA11" s="134" t="s">
        <v>178</v>
      </c>
      <c r="BB11" s="134" t="s">
        <v>179</v>
      </c>
      <c r="BC11" s="134" t="s">
        <v>180</v>
      </c>
      <c r="BD11" s="134" t="s">
        <v>89</v>
      </c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17</v>
      </c>
      <c r="E13" s="38"/>
      <c r="F13" s="27" t="s">
        <v>1</v>
      </c>
      <c r="G13" s="38"/>
      <c r="H13" s="38"/>
      <c r="I13" s="32" t="s">
        <v>18</v>
      </c>
      <c r="J13" s="27" t="s">
        <v>1</v>
      </c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19</v>
      </c>
      <c r="E14" s="38"/>
      <c r="F14" s="27" t="s">
        <v>20</v>
      </c>
      <c r="G14" s="38"/>
      <c r="H14" s="38"/>
      <c r="I14" s="32" t="s">
        <v>21</v>
      </c>
      <c r="J14" s="74" t="str">
        <f>'Rekapitulácia stavby'!AN8</f>
        <v>28. 7. 2026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23</v>
      </c>
      <c r="E16" s="38"/>
      <c r="F16" s="38"/>
      <c r="G16" s="38"/>
      <c r="H16" s="38"/>
      <c r="I16" s="32" t="s">
        <v>24</v>
      </c>
      <c r="J16" s="27" t="s">
        <v>1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25</v>
      </c>
      <c r="F17" s="38"/>
      <c r="G17" s="38"/>
      <c r="H17" s="38"/>
      <c r="I17" s="32" t="s">
        <v>26</v>
      </c>
      <c r="J17" s="27" t="s">
        <v>1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27</v>
      </c>
      <c r="E19" s="38"/>
      <c r="F19" s="38"/>
      <c r="G19" s="38"/>
      <c r="H19" s="38"/>
      <c r="I19" s="32" t="s">
        <v>24</v>
      </c>
      <c r="J19" s="33" t="str">
        <f>'Rekapitulácia stavby'!AN13</f>
        <v>Vyplň údaj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'Rekapitulácia stavby'!E14</f>
        <v>Vyplň údaj</v>
      </c>
      <c r="F20" s="27"/>
      <c r="G20" s="27"/>
      <c r="H20" s="27"/>
      <c r="I20" s="32" t="s">
        <v>26</v>
      </c>
      <c r="J20" s="33" t="str">
        <f>'Rekapitulácia stavby'!AN14</f>
        <v>Vyplň údaj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29</v>
      </c>
      <c r="E22" s="38"/>
      <c r="F22" s="38"/>
      <c r="G22" s="38"/>
      <c r="H22" s="38"/>
      <c r="I22" s="32" t="s">
        <v>24</v>
      </c>
      <c r="J22" s="27" t="s">
        <v>1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181</v>
      </c>
      <c r="F23" s="38"/>
      <c r="G23" s="38"/>
      <c r="H23" s="38"/>
      <c r="I23" s="32" t="s">
        <v>26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32</v>
      </c>
      <c r="E25" s="38"/>
      <c r="F25" s="38"/>
      <c r="G25" s="38"/>
      <c r="H25" s="38"/>
      <c r="I25" s="32" t="s">
        <v>24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33</v>
      </c>
      <c r="F26" s="38"/>
      <c r="G26" s="38"/>
      <c r="H26" s="38"/>
      <c r="I26" s="32" t="s">
        <v>26</v>
      </c>
      <c r="J26" s="27" t="s">
        <v>1</v>
      </c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34</v>
      </c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7"/>
      <c r="B29" s="138"/>
      <c r="C29" s="137"/>
      <c r="D29" s="137"/>
      <c r="E29" s="36" t="s">
        <v>1</v>
      </c>
      <c r="F29" s="36"/>
      <c r="G29" s="36"/>
      <c r="H29" s="36"/>
      <c r="I29" s="137"/>
      <c r="J29" s="137"/>
      <c r="K29" s="137"/>
      <c r="L29" s="139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40" t="s">
        <v>36</v>
      </c>
      <c r="E32" s="38"/>
      <c r="F32" s="38"/>
      <c r="G32" s="38"/>
      <c r="H32" s="38"/>
      <c r="I32" s="38"/>
      <c r="J32" s="101">
        <f>ROUND(J137, 2)</f>
        <v>0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41" t="s">
        <v>40</v>
      </c>
      <c r="E35" s="45" t="s">
        <v>41</v>
      </c>
      <c r="F35" s="142">
        <f>ROUND((SUM(BE137:BE380)),  2)</f>
        <v>0</v>
      </c>
      <c r="G35" s="143"/>
      <c r="H35" s="143"/>
      <c r="I35" s="144">
        <v>0.23000000000000001</v>
      </c>
      <c r="J35" s="142">
        <f>ROUND(((SUM(BE137:BE380))*I35),  2)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45" t="s">
        <v>42</v>
      </c>
      <c r="F36" s="145">
        <f>ROUND((SUM(BF137:BF380)),  2)</f>
        <v>0</v>
      </c>
      <c r="G36" s="38"/>
      <c r="H36" s="38"/>
      <c r="I36" s="146">
        <v>0.23000000000000001</v>
      </c>
      <c r="J36" s="145">
        <f>ROUND(((SUM(BF137:BF380))*I36),  2)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45">
        <f>ROUND((SUM(BG137:BG380)),  2)</f>
        <v>0</v>
      </c>
      <c r="G37" s="38"/>
      <c r="H37" s="38"/>
      <c r="I37" s="146">
        <v>0.23000000000000001</v>
      </c>
      <c r="J37" s="145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45">
        <f>ROUND((SUM(BH137:BH380)),  2)</f>
        <v>0</v>
      </c>
      <c r="G38" s="38"/>
      <c r="H38" s="38"/>
      <c r="I38" s="146">
        <v>0.23000000000000001</v>
      </c>
      <c r="J38" s="145">
        <f>0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45" t="s">
        <v>45</v>
      </c>
      <c r="F39" s="142">
        <f>ROUND((SUM(BI137:BI380)),  2)</f>
        <v>0</v>
      </c>
      <c r="G39" s="143"/>
      <c r="H39" s="143"/>
      <c r="I39" s="144">
        <v>0</v>
      </c>
      <c r="J39" s="142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47"/>
      <c r="D41" s="148" t="s">
        <v>46</v>
      </c>
      <c r="E41" s="86"/>
      <c r="F41" s="86"/>
      <c r="G41" s="149" t="s">
        <v>47</v>
      </c>
      <c r="H41" s="150" t="s">
        <v>48</v>
      </c>
      <c r="I41" s="86"/>
      <c r="J41" s="151">
        <f>SUM(J32:J39)</f>
        <v>0</v>
      </c>
      <c r="K41" s="152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2" customFormat="1" ht="16.5" customHeight="1">
      <c r="A87" s="38"/>
      <c r="B87" s="39"/>
      <c r="C87" s="38"/>
      <c r="D87" s="38"/>
      <c r="E87" s="136" t="s">
        <v>171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174</v>
      </c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72" t="str">
        <f>E11</f>
        <v>SO.01-01 - Oprava spevnených plôch a oporných múrov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19</v>
      </c>
      <c r="D91" s="38"/>
      <c r="E91" s="38"/>
      <c r="F91" s="27" t="str">
        <f>F14</f>
        <v>Kapitulská 23, 975 59 Banská Bystrica</v>
      </c>
      <c r="G91" s="38"/>
      <c r="H91" s="38"/>
      <c r="I91" s="32" t="s">
        <v>21</v>
      </c>
      <c r="J91" s="74" t="str">
        <f>IF(J14="","",J14)</f>
        <v>28. 7. 2026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23</v>
      </c>
      <c r="D93" s="38"/>
      <c r="E93" s="38"/>
      <c r="F93" s="27" t="str">
        <f>E17</f>
        <v>Múzeum SNP Banská Bystrica</v>
      </c>
      <c r="G93" s="38"/>
      <c r="H93" s="38"/>
      <c r="I93" s="32" t="s">
        <v>29</v>
      </c>
      <c r="J93" s="36" t="str">
        <f>E23</f>
        <v>Akad. Arch. Pavol Kuzma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5.65" customHeight="1">
      <c r="A94" s="38"/>
      <c r="B94" s="39"/>
      <c r="C94" s="32" t="s">
        <v>27</v>
      </c>
      <c r="D94" s="38"/>
      <c r="E94" s="38"/>
      <c r="F94" s="27" t="str">
        <f>IF(E20="","",E20)</f>
        <v>Vyplň údaj</v>
      </c>
      <c r="G94" s="38"/>
      <c r="H94" s="38"/>
      <c r="I94" s="32" t="s">
        <v>32</v>
      </c>
      <c r="J94" s="36" t="str">
        <f>E26</f>
        <v>Ing. Hladíková, Ing. Žarnovický</v>
      </c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55" t="s">
        <v>183</v>
      </c>
      <c r="D96" s="147"/>
      <c r="E96" s="147"/>
      <c r="F96" s="147"/>
      <c r="G96" s="147"/>
      <c r="H96" s="147"/>
      <c r="I96" s="147"/>
      <c r="J96" s="156" t="s">
        <v>184</v>
      </c>
      <c r="K96" s="147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57" t="s">
        <v>185</v>
      </c>
      <c r="D98" s="38"/>
      <c r="E98" s="38"/>
      <c r="F98" s="38"/>
      <c r="G98" s="38"/>
      <c r="H98" s="38"/>
      <c r="I98" s="38"/>
      <c r="J98" s="101">
        <f>J137</f>
        <v>0</v>
      </c>
      <c r="K98" s="38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186</v>
      </c>
    </row>
    <row r="99" s="9" customFormat="1" ht="24.96" customHeight="1">
      <c r="A99" s="9"/>
      <c r="B99" s="158"/>
      <c r="C99" s="9"/>
      <c r="D99" s="159" t="s">
        <v>187</v>
      </c>
      <c r="E99" s="160"/>
      <c r="F99" s="160"/>
      <c r="G99" s="160"/>
      <c r="H99" s="160"/>
      <c r="I99" s="160"/>
      <c r="J99" s="161">
        <f>J138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188</v>
      </c>
      <c r="E100" s="164"/>
      <c r="F100" s="164"/>
      <c r="G100" s="164"/>
      <c r="H100" s="164"/>
      <c r="I100" s="164"/>
      <c r="J100" s="165">
        <f>J139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189</v>
      </c>
      <c r="E101" s="164"/>
      <c r="F101" s="164"/>
      <c r="G101" s="164"/>
      <c r="H101" s="164"/>
      <c r="I101" s="164"/>
      <c r="J101" s="165">
        <f>J171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190</v>
      </c>
      <c r="E102" s="164"/>
      <c r="F102" s="164"/>
      <c r="G102" s="164"/>
      <c r="H102" s="164"/>
      <c r="I102" s="164"/>
      <c r="J102" s="165">
        <f>J179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191</v>
      </c>
      <c r="E103" s="164"/>
      <c r="F103" s="164"/>
      <c r="G103" s="164"/>
      <c r="H103" s="164"/>
      <c r="I103" s="164"/>
      <c r="J103" s="165">
        <f>J187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192</v>
      </c>
      <c r="E104" s="164"/>
      <c r="F104" s="164"/>
      <c r="G104" s="164"/>
      <c r="H104" s="164"/>
      <c r="I104" s="164"/>
      <c r="J104" s="165">
        <f>J230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193</v>
      </c>
      <c r="E105" s="164"/>
      <c r="F105" s="164"/>
      <c r="G105" s="164"/>
      <c r="H105" s="164"/>
      <c r="I105" s="164"/>
      <c r="J105" s="165">
        <f>J254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194</v>
      </c>
      <c r="E106" s="164"/>
      <c r="F106" s="164"/>
      <c r="G106" s="164"/>
      <c r="H106" s="164"/>
      <c r="I106" s="164"/>
      <c r="J106" s="165">
        <f>J299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195</v>
      </c>
      <c r="E107" s="160"/>
      <c r="F107" s="160"/>
      <c r="G107" s="160"/>
      <c r="H107" s="160"/>
      <c r="I107" s="160"/>
      <c r="J107" s="161">
        <f>J301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196</v>
      </c>
      <c r="E108" s="164"/>
      <c r="F108" s="164"/>
      <c r="G108" s="164"/>
      <c r="H108" s="164"/>
      <c r="I108" s="164"/>
      <c r="J108" s="165">
        <f>J302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197</v>
      </c>
      <c r="E109" s="164"/>
      <c r="F109" s="164"/>
      <c r="G109" s="164"/>
      <c r="H109" s="164"/>
      <c r="I109" s="164"/>
      <c r="J109" s="165">
        <f>J308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198</v>
      </c>
      <c r="E110" s="164"/>
      <c r="F110" s="164"/>
      <c r="G110" s="164"/>
      <c r="H110" s="164"/>
      <c r="I110" s="164"/>
      <c r="J110" s="165">
        <f>J327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199</v>
      </c>
      <c r="E111" s="164"/>
      <c r="F111" s="164"/>
      <c r="G111" s="164"/>
      <c r="H111" s="164"/>
      <c r="I111" s="164"/>
      <c r="J111" s="165">
        <f>J333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200</v>
      </c>
      <c r="E112" s="164"/>
      <c r="F112" s="164"/>
      <c r="G112" s="164"/>
      <c r="H112" s="164"/>
      <c r="I112" s="164"/>
      <c r="J112" s="165">
        <f>J342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9" customFormat="1" ht="24.96" customHeight="1">
      <c r="A113" s="9"/>
      <c r="B113" s="158"/>
      <c r="C113" s="9"/>
      <c r="D113" s="159" t="s">
        <v>201</v>
      </c>
      <c r="E113" s="160"/>
      <c r="F113" s="160"/>
      <c r="G113" s="160"/>
      <c r="H113" s="160"/>
      <c r="I113" s="160"/>
      <c r="J113" s="161">
        <f>J351</f>
        <v>0</v>
      </c>
      <c r="K113" s="9"/>
      <c r="L113" s="158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="10" customFormat="1" ht="19.92" customHeight="1">
      <c r="A114" s="10"/>
      <c r="B114" s="162"/>
      <c r="C114" s="10"/>
      <c r="D114" s="163" t="s">
        <v>202</v>
      </c>
      <c r="E114" s="164"/>
      <c r="F114" s="164"/>
      <c r="G114" s="164"/>
      <c r="H114" s="164"/>
      <c r="I114" s="164"/>
      <c r="J114" s="165">
        <f>J352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9" customFormat="1" ht="24.96" customHeight="1">
      <c r="A115" s="9"/>
      <c r="B115" s="158"/>
      <c r="C115" s="9"/>
      <c r="D115" s="159" t="s">
        <v>203</v>
      </c>
      <c r="E115" s="160"/>
      <c r="F115" s="160"/>
      <c r="G115" s="160"/>
      <c r="H115" s="160"/>
      <c r="I115" s="160"/>
      <c r="J115" s="161">
        <f>J376</f>
        <v>0</v>
      </c>
      <c r="K115" s="9"/>
      <c r="L115" s="158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="2" customFormat="1" ht="21.84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65"/>
      <c r="C117" s="66"/>
      <c r="D117" s="66"/>
      <c r="E117" s="66"/>
      <c r="F117" s="66"/>
      <c r="G117" s="66"/>
      <c r="H117" s="66"/>
      <c r="I117" s="66"/>
      <c r="J117" s="66"/>
      <c r="K117" s="66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21" s="2" customFormat="1" ht="6.96" customHeight="1">
      <c r="A121" s="38"/>
      <c r="B121" s="67"/>
      <c r="C121" s="68"/>
      <c r="D121" s="68"/>
      <c r="E121" s="68"/>
      <c r="F121" s="68"/>
      <c r="G121" s="68"/>
      <c r="H121" s="68"/>
      <c r="I121" s="68"/>
      <c r="J121" s="68"/>
      <c r="K121" s="6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4.96" customHeight="1">
      <c r="A122" s="38"/>
      <c r="B122" s="39"/>
      <c r="C122" s="23" t="s">
        <v>204</v>
      </c>
      <c r="D122" s="38"/>
      <c r="E122" s="38"/>
      <c r="F122" s="38"/>
      <c r="G122" s="38"/>
      <c r="H122" s="38"/>
      <c r="I122" s="38"/>
      <c r="J122" s="38"/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38"/>
      <c r="D123" s="38"/>
      <c r="E123" s="38"/>
      <c r="F123" s="38"/>
      <c r="G123" s="38"/>
      <c r="H123" s="38"/>
      <c r="I123" s="38"/>
      <c r="J123" s="38"/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15</v>
      </c>
      <c r="D124" s="38"/>
      <c r="E124" s="38"/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6.5" customHeight="1">
      <c r="A125" s="38"/>
      <c r="B125" s="39"/>
      <c r="C125" s="38"/>
      <c r="D125" s="38"/>
      <c r="E125" s="136" t="str">
        <f>E7</f>
        <v>Pamätník SNP - obnova veľkoplošnej dlažby</v>
      </c>
      <c r="F125" s="32"/>
      <c r="G125" s="32"/>
      <c r="H125" s="32"/>
      <c r="I125" s="38"/>
      <c r="J125" s="38"/>
      <c r="K125" s="38"/>
      <c r="L125" s="60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1" customFormat="1" ht="12" customHeight="1">
      <c r="B126" s="22"/>
      <c r="C126" s="32" t="s">
        <v>166</v>
      </c>
      <c r="L126" s="22"/>
    </row>
    <row r="127" s="2" customFormat="1" ht="16.5" customHeight="1">
      <c r="A127" s="38"/>
      <c r="B127" s="39"/>
      <c r="C127" s="38"/>
      <c r="D127" s="38"/>
      <c r="E127" s="136" t="s">
        <v>171</v>
      </c>
      <c r="F127" s="38"/>
      <c r="G127" s="38"/>
      <c r="H127" s="38"/>
      <c r="I127" s="38"/>
      <c r="J127" s="38"/>
      <c r="K127" s="38"/>
      <c r="L127" s="60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2" customHeight="1">
      <c r="A128" s="38"/>
      <c r="B128" s="39"/>
      <c r="C128" s="32" t="s">
        <v>174</v>
      </c>
      <c r="D128" s="38"/>
      <c r="E128" s="38"/>
      <c r="F128" s="38"/>
      <c r="G128" s="38"/>
      <c r="H128" s="38"/>
      <c r="I128" s="38"/>
      <c r="J128" s="38"/>
      <c r="K128" s="38"/>
      <c r="L128" s="60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16.5" customHeight="1">
      <c r="A129" s="38"/>
      <c r="B129" s="39"/>
      <c r="C129" s="38"/>
      <c r="D129" s="38"/>
      <c r="E129" s="72" t="str">
        <f>E11</f>
        <v>SO.01-01 - Oprava spevnených plôch a oporných múrov</v>
      </c>
      <c r="F129" s="38"/>
      <c r="G129" s="38"/>
      <c r="H129" s="38"/>
      <c r="I129" s="38"/>
      <c r="J129" s="38"/>
      <c r="K129" s="38"/>
      <c r="L129" s="60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6.96" customHeight="1">
      <c r="A130" s="38"/>
      <c r="B130" s="39"/>
      <c r="C130" s="38"/>
      <c r="D130" s="38"/>
      <c r="E130" s="38"/>
      <c r="F130" s="38"/>
      <c r="G130" s="38"/>
      <c r="H130" s="38"/>
      <c r="I130" s="38"/>
      <c r="J130" s="38"/>
      <c r="K130" s="38"/>
      <c r="L130" s="60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12" customHeight="1">
      <c r="A131" s="38"/>
      <c r="B131" s="39"/>
      <c r="C131" s="32" t="s">
        <v>19</v>
      </c>
      <c r="D131" s="38"/>
      <c r="E131" s="38"/>
      <c r="F131" s="27" t="str">
        <f>F14</f>
        <v>Kapitulská 23, 975 59 Banská Bystrica</v>
      </c>
      <c r="G131" s="38"/>
      <c r="H131" s="38"/>
      <c r="I131" s="32" t="s">
        <v>21</v>
      </c>
      <c r="J131" s="74" t="str">
        <f>IF(J14="","",J14)</f>
        <v>28. 7. 2026</v>
      </c>
      <c r="K131" s="38"/>
      <c r="L131" s="60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2" customFormat="1" ht="6.96" customHeight="1">
      <c r="A132" s="38"/>
      <c r="B132" s="39"/>
      <c r="C132" s="38"/>
      <c r="D132" s="38"/>
      <c r="E132" s="38"/>
      <c r="F132" s="38"/>
      <c r="G132" s="38"/>
      <c r="H132" s="38"/>
      <c r="I132" s="38"/>
      <c r="J132" s="38"/>
      <c r="K132" s="38"/>
      <c r="L132" s="60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25.65" customHeight="1">
      <c r="A133" s="38"/>
      <c r="B133" s="39"/>
      <c r="C133" s="32" t="s">
        <v>23</v>
      </c>
      <c r="D133" s="38"/>
      <c r="E133" s="38"/>
      <c r="F133" s="27" t="str">
        <f>E17</f>
        <v>Múzeum SNP Banská Bystrica</v>
      </c>
      <c r="G133" s="38"/>
      <c r="H133" s="38"/>
      <c r="I133" s="32" t="s">
        <v>29</v>
      </c>
      <c r="J133" s="36" t="str">
        <f>E23</f>
        <v>Akad. Arch. Pavol Kuzma</v>
      </c>
      <c r="K133" s="38"/>
      <c r="L133" s="60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2" customFormat="1" ht="25.65" customHeight="1">
      <c r="A134" s="38"/>
      <c r="B134" s="39"/>
      <c r="C134" s="32" t="s">
        <v>27</v>
      </c>
      <c r="D134" s="38"/>
      <c r="E134" s="38"/>
      <c r="F134" s="27" t="str">
        <f>IF(E20="","",E20)</f>
        <v>Vyplň údaj</v>
      </c>
      <c r="G134" s="38"/>
      <c r="H134" s="38"/>
      <c r="I134" s="32" t="s">
        <v>32</v>
      </c>
      <c r="J134" s="36" t="str">
        <f>E26</f>
        <v>Ing. Hladíková, Ing. Žarnovický</v>
      </c>
      <c r="K134" s="38"/>
      <c r="L134" s="60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</row>
    <row r="135" s="2" customFormat="1" ht="10.32" customHeight="1">
      <c r="A135" s="38"/>
      <c r="B135" s="39"/>
      <c r="C135" s="38"/>
      <c r="D135" s="38"/>
      <c r="E135" s="38"/>
      <c r="F135" s="38"/>
      <c r="G135" s="38"/>
      <c r="H135" s="38"/>
      <c r="I135" s="38"/>
      <c r="J135" s="38"/>
      <c r="K135" s="38"/>
      <c r="L135" s="60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  <row r="136" s="11" customFormat="1" ht="29.28" customHeight="1">
      <c r="A136" s="166"/>
      <c r="B136" s="167"/>
      <c r="C136" s="168" t="s">
        <v>205</v>
      </c>
      <c r="D136" s="169" t="s">
        <v>61</v>
      </c>
      <c r="E136" s="169" t="s">
        <v>57</v>
      </c>
      <c r="F136" s="169" t="s">
        <v>58</v>
      </c>
      <c r="G136" s="169" t="s">
        <v>206</v>
      </c>
      <c r="H136" s="169" t="s">
        <v>207</v>
      </c>
      <c r="I136" s="169" t="s">
        <v>208</v>
      </c>
      <c r="J136" s="170" t="s">
        <v>184</v>
      </c>
      <c r="K136" s="171" t="s">
        <v>209</v>
      </c>
      <c r="L136" s="172"/>
      <c r="M136" s="91" t="s">
        <v>1</v>
      </c>
      <c r="N136" s="92" t="s">
        <v>40</v>
      </c>
      <c r="O136" s="92" t="s">
        <v>210</v>
      </c>
      <c r="P136" s="92" t="s">
        <v>211</v>
      </c>
      <c r="Q136" s="92" t="s">
        <v>212</v>
      </c>
      <c r="R136" s="92" t="s">
        <v>213</v>
      </c>
      <c r="S136" s="92" t="s">
        <v>214</v>
      </c>
      <c r="T136" s="93" t="s">
        <v>215</v>
      </c>
      <c r="U136" s="166"/>
      <c r="V136" s="166"/>
      <c r="W136" s="166"/>
      <c r="X136" s="166"/>
      <c r="Y136" s="166"/>
      <c r="Z136" s="166"/>
      <c r="AA136" s="166"/>
      <c r="AB136" s="166"/>
      <c r="AC136" s="166"/>
      <c r="AD136" s="166"/>
      <c r="AE136" s="166"/>
    </row>
    <row r="137" s="2" customFormat="1" ht="22.8" customHeight="1">
      <c r="A137" s="38"/>
      <c r="B137" s="39"/>
      <c r="C137" s="98" t="s">
        <v>185</v>
      </c>
      <c r="D137" s="38"/>
      <c r="E137" s="38"/>
      <c r="F137" s="38"/>
      <c r="G137" s="38"/>
      <c r="H137" s="38"/>
      <c r="I137" s="38"/>
      <c r="J137" s="173">
        <f>BK137</f>
        <v>0</v>
      </c>
      <c r="K137" s="38"/>
      <c r="L137" s="39"/>
      <c r="M137" s="94"/>
      <c r="N137" s="78"/>
      <c r="O137" s="95"/>
      <c r="P137" s="174">
        <f>P138+P301+P351+P376</f>
        <v>0</v>
      </c>
      <c r="Q137" s="95"/>
      <c r="R137" s="174">
        <f>R138+R301+R351+R376</f>
        <v>3614.5631980835583</v>
      </c>
      <c r="S137" s="95"/>
      <c r="T137" s="175">
        <f>T138+T301+T351+T376</f>
        <v>445.30050500000004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75</v>
      </c>
      <c r="AU137" s="19" t="s">
        <v>186</v>
      </c>
      <c r="BK137" s="176">
        <f>BK138+BK301+BK351+BK376</f>
        <v>0</v>
      </c>
    </row>
    <row r="138" s="12" customFormat="1" ht="25.92" customHeight="1">
      <c r="A138" s="12"/>
      <c r="B138" s="177"/>
      <c r="C138" s="12"/>
      <c r="D138" s="178" t="s">
        <v>75</v>
      </c>
      <c r="E138" s="179" t="s">
        <v>216</v>
      </c>
      <c r="F138" s="179" t="s">
        <v>217</v>
      </c>
      <c r="G138" s="12"/>
      <c r="H138" s="12"/>
      <c r="I138" s="180"/>
      <c r="J138" s="181">
        <f>BK138</f>
        <v>0</v>
      </c>
      <c r="K138" s="12"/>
      <c r="L138" s="177"/>
      <c r="M138" s="182"/>
      <c r="N138" s="183"/>
      <c r="O138" s="183"/>
      <c r="P138" s="184">
        <f>P139+P171+P179+P187+P230+P254+P299</f>
        <v>0</v>
      </c>
      <c r="Q138" s="183"/>
      <c r="R138" s="184">
        <f>R139+R171+R179+R187+R230+R254+R299</f>
        <v>3606.0815794100004</v>
      </c>
      <c r="S138" s="183"/>
      <c r="T138" s="185">
        <f>T139+T171+T179+T187+T230+T254+T299</f>
        <v>444.24712500000004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78" t="s">
        <v>83</v>
      </c>
      <c r="AT138" s="186" t="s">
        <v>75</v>
      </c>
      <c r="AU138" s="186" t="s">
        <v>76</v>
      </c>
      <c r="AY138" s="178" t="s">
        <v>218</v>
      </c>
      <c r="BK138" s="187">
        <f>BK139+BK171+BK179+BK187+BK230+BK254+BK299</f>
        <v>0</v>
      </c>
    </row>
    <row r="139" s="12" customFormat="1" ht="22.8" customHeight="1">
      <c r="A139" s="12"/>
      <c r="B139" s="177"/>
      <c r="C139" s="12"/>
      <c r="D139" s="178" t="s">
        <v>75</v>
      </c>
      <c r="E139" s="188" t="s">
        <v>83</v>
      </c>
      <c r="F139" s="188" t="s">
        <v>219</v>
      </c>
      <c r="G139" s="12"/>
      <c r="H139" s="12"/>
      <c r="I139" s="180"/>
      <c r="J139" s="189">
        <f>BK139</f>
        <v>0</v>
      </c>
      <c r="K139" s="12"/>
      <c r="L139" s="177"/>
      <c r="M139" s="182"/>
      <c r="N139" s="183"/>
      <c r="O139" s="183"/>
      <c r="P139" s="184">
        <f>SUM(P140:P170)</f>
        <v>0</v>
      </c>
      <c r="Q139" s="183"/>
      <c r="R139" s="184">
        <f>SUM(R140:R170)</f>
        <v>0.0073700000000000007</v>
      </c>
      <c r="S139" s="183"/>
      <c r="T139" s="185">
        <f>SUM(T140:T170)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78" t="s">
        <v>83</v>
      </c>
      <c r="AT139" s="186" t="s">
        <v>75</v>
      </c>
      <c r="AU139" s="186" t="s">
        <v>83</v>
      </c>
      <c r="AY139" s="178" t="s">
        <v>218</v>
      </c>
      <c r="BK139" s="187">
        <f>SUM(BK140:BK170)</f>
        <v>0</v>
      </c>
    </row>
    <row r="140" s="2" customFormat="1" ht="24.15" customHeight="1">
      <c r="A140" s="38"/>
      <c r="B140" s="190"/>
      <c r="C140" s="191" t="s">
        <v>83</v>
      </c>
      <c r="D140" s="191" t="s">
        <v>220</v>
      </c>
      <c r="E140" s="192" t="s">
        <v>221</v>
      </c>
      <c r="F140" s="193" t="s">
        <v>222</v>
      </c>
      <c r="G140" s="194" t="s">
        <v>169</v>
      </c>
      <c r="H140" s="195">
        <v>1865.26</v>
      </c>
      <c r="I140" s="196"/>
      <c r="J140" s="197">
        <f>ROUND(I140*H140,2)</f>
        <v>0</v>
      </c>
      <c r="K140" s="198"/>
      <c r="L140" s="39"/>
      <c r="M140" s="199" t="s">
        <v>1</v>
      </c>
      <c r="N140" s="200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223</v>
      </c>
      <c r="AT140" s="203" t="s">
        <v>220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223</v>
      </c>
      <c r="BM140" s="203" t="s">
        <v>224</v>
      </c>
    </row>
    <row r="141" s="13" customFormat="1">
      <c r="A141" s="13"/>
      <c r="B141" s="205"/>
      <c r="C141" s="13"/>
      <c r="D141" s="206" t="s">
        <v>225</v>
      </c>
      <c r="E141" s="207" t="s">
        <v>1</v>
      </c>
      <c r="F141" s="208" t="s">
        <v>226</v>
      </c>
      <c r="G141" s="13"/>
      <c r="H141" s="209">
        <v>860.75</v>
      </c>
      <c r="I141" s="210"/>
      <c r="J141" s="13"/>
      <c r="K141" s="13"/>
      <c r="L141" s="205"/>
      <c r="M141" s="211"/>
      <c r="N141" s="212"/>
      <c r="O141" s="212"/>
      <c r="P141" s="212"/>
      <c r="Q141" s="212"/>
      <c r="R141" s="212"/>
      <c r="S141" s="212"/>
      <c r="T141" s="2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07" t="s">
        <v>225</v>
      </c>
      <c r="AU141" s="207" t="s">
        <v>89</v>
      </c>
      <c r="AV141" s="13" t="s">
        <v>89</v>
      </c>
      <c r="AW141" s="13" t="s">
        <v>31</v>
      </c>
      <c r="AX141" s="13" t="s">
        <v>76</v>
      </c>
      <c r="AY141" s="207" t="s">
        <v>218</v>
      </c>
    </row>
    <row r="142" s="13" customFormat="1">
      <c r="A142" s="13"/>
      <c r="B142" s="205"/>
      <c r="C142" s="13"/>
      <c r="D142" s="206" t="s">
        <v>225</v>
      </c>
      <c r="E142" s="207" t="s">
        <v>1</v>
      </c>
      <c r="F142" s="208" t="s">
        <v>227</v>
      </c>
      <c r="G142" s="13"/>
      <c r="H142" s="209">
        <v>928.39999999999998</v>
      </c>
      <c r="I142" s="210"/>
      <c r="J142" s="13"/>
      <c r="K142" s="13"/>
      <c r="L142" s="205"/>
      <c r="M142" s="211"/>
      <c r="N142" s="212"/>
      <c r="O142" s="212"/>
      <c r="P142" s="212"/>
      <c r="Q142" s="212"/>
      <c r="R142" s="212"/>
      <c r="S142" s="212"/>
      <c r="T142" s="2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07" t="s">
        <v>225</v>
      </c>
      <c r="AU142" s="207" t="s">
        <v>89</v>
      </c>
      <c r="AV142" s="13" t="s">
        <v>89</v>
      </c>
      <c r="AW142" s="13" t="s">
        <v>31</v>
      </c>
      <c r="AX142" s="13" t="s">
        <v>76</v>
      </c>
      <c r="AY142" s="207" t="s">
        <v>218</v>
      </c>
    </row>
    <row r="143" s="13" customFormat="1">
      <c r="A143" s="13"/>
      <c r="B143" s="205"/>
      <c r="C143" s="13"/>
      <c r="D143" s="206" t="s">
        <v>225</v>
      </c>
      <c r="E143" s="207" t="s">
        <v>1</v>
      </c>
      <c r="F143" s="208" t="s">
        <v>228</v>
      </c>
      <c r="G143" s="13"/>
      <c r="H143" s="209">
        <v>43.200000000000003</v>
      </c>
      <c r="I143" s="210"/>
      <c r="J143" s="13"/>
      <c r="K143" s="13"/>
      <c r="L143" s="205"/>
      <c r="M143" s="211"/>
      <c r="N143" s="212"/>
      <c r="O143" s="212"/>
      <c r="P143" s="212"/>
      <c r="Q143" s="212"/>
      <c r="R143" s="212"/>
      <c r="S143" s="212"/>
      <c r="T143" s="2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07" t="s">
        <v>225</v>
      </c>
      <c r="AU143" s="207" t="s">
        <v>89</v>
      </c>
      <c r="AV143" s="13" t="s">
        <v>89</v>
      </c>
      <c r="AW143" s="13" t="s">
        <v>31</v>
      </c>
      <c r="AX143" s="13" t="s">
        <v>76</v>
      </c>
      <c r="AY143" s="207" t="s">
        <v>218</v>
      </c>
    </row>
    <row r="144" s="13" customFormat="1">
      <c r="A144" s="13"/>
      <c r="B144" s="205"/>
      <c r="C144" s="13"/>
      <c r="D144" s="206" t="s">
        <v>225</v>
      </c>
      <c r="E144" s="207" t="s">
        <v>1</v>
      </c>
      <c r="F144" s="208" t="s">
        <v>229</v>
      </c>
      <c r="G144" s="13"/>
      <c r="H144" s="209">
        <v>32.909999999999997</v>
      </c>
      <c r="I144" s="210"/>
      <c r="J144" s="13"/>
      <c r="K144" s="13"/>
      <c r="L144" s="205"/>
      <c r="M144" s="211"/>
      <c r="N144" s="212"/>
      <c r="O144" s="212"/>
      <c r="P144" s="212"/>
      <c r="Q144" s="212"/>
      <c r="R144" s="212"/>
      <c r="S144" s="212"/>
      <c r="T144" s="2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07" t="s">
        <v>225</v>
      </c>
      <c r="AU144" s="207" t="s">
        <v>89</v>
      </c>
      <c r="AV144" s="13" t="s">
        <v>89</v>
      </c>
      <c r="AW144" s="13" t="s">
        <v>31</v>
      </c>
      <c r="AX144" s="13" t="s">
        <v>76</v>
      </c>
      <c r="AY144" s="207" t="s">
        <v>218</v>
      </c>
    </row>
    <row r="145" s="14" customFormat="1">
      <c r="A145" s="14"/>
      <c r="B145" s="214"/>
      <c r="C145" s="14"/>
      <c r="D145" s="206" t="s">
        <v>225</v>
      </c>
      <c r="E145" s="215" t="s">
        <v>167</v>
      </c>
      <c r="F145" s="216" t="s">
        <v>230</v>
      </c>
      <c r="G145" s="14"/>
      <c r="H145" s="217">
        <v>1865.26</v>
      </c>
      <c r="I145" s="218"/>
      <c r="J145" s="14"/>
      <c r="K145" s="14"/>
      <c r="L145" s="214"/>
      <c r="M145" s="219"/>
      <c r="N145" s="220"/>
      <c r="O145" s="220"/>
      <c r="P145" s="220"/>
      <c r="Q145" s="220"/>
      <c r="R145" s="220"/>
      <c r="S145" s="220"/>
      <c r="T145" s="221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15" t="s">
        <v>225</v>
      </c>
      <c r="AU145" s="215" t="s">
        <v>89</v>
      </c>
      <c r="AV145" s="14" t="s">
        <v>96</v>
      </c>
      <c r="AW145" s="14" t="s">
        <v>31</v>
      </c>
      <c r="AX145" s="14" t="s">
        <v>76</v>
      </c>
      <c r="AY145" s="215" t="s">
        <v>218</v>
      </c>
    </row>
    <row r="146" s="15" customFormat="1">
      <c r="A146" s="15"/>
      <c r="B146" s="222"/>
      <c r="C146" s="15"/>
      <c r="D146" s="206" t="s">
        <v>225</v>
      </c>
      <c r="E146" s="223" t="s">
        <v>1</v>
      </c>
      <c r="F146" s="224" t="s">
        <v>231</v>
      </c>
      <c r="G146" s="15"/>
      <c r="H146" s="225">
        <v>1865.26</v>
      </c>
      <c r="I146" s="226"/>
      <c r="J146" s="15"/>
      <c r="K146" s="15"/>
      <c r="L146" s="222"/>
      <c r="M146" s="227"/>
      <c r="N146" s="228"/>
      <c r="O146" s="228"/>
      <c r="P146" s="228"/>
      <c r="Q146" s="228"/>
      <c r="R146" s="228"/>
      <c r="S146" s="228"/>
      <c r="T146" s="229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T146" s="223" t="s">
        <v>225</v>
      </c>
      <c r="AU146" s="223" t="s">
        <v>89</v>
      </c>
      <c r="AV146" s="15" t="s">
        <v>223</v>
      </c>
      <c r="AW146" s="15" t="s">
        <v>31</v>
      </c>
      <c r="AX146" s="15" t="s">
        <v>83</v>
      </c>
      <c r="AY146" s="223" t="s">
        <v>218</v>
      </c>
    </row>
    <row r="147" s="2" customFormat="1" ht="24.15" customHeight="1">
      <c r="A147" s="38"/>
      <c r="B147" s="190"/>
      <c r="C147" s="191" t="s">
        <v>89</v>
      </c>
      <c r="D147" s="191" t="s">
        <v>220</v>
      </c>
      <c r="E147" s="192" t="s">
        <v>232</v>
      </c>
      <c r="F147" s="193" t="s">
        <v>233</v>
      </c>
      <c r="G147" s="194" t="s">
        <v>169</v>
      </c>
      <c r="H147" s="195">
        <v>559.57799999999997</v>
      </c>
      <c r="I147" s="196"/>
      <c r="J147" s="197">
        <f>ROUND(I147*H147,2)</f>
        <v>0</v>
      </c>
      <c r="K147" s="198"/>
      <c r="L147" s="39"/>
      <c r="M147" s="199" t="s">
        <v>1</v>
      </c>
      <c r="N147" s="200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223</v>
      </c>
      <c r="AT147" s="203" t="s">
        <v>220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223</v>
      </c>
      <c r="BM147" s="203" t="s">
        <v>234</v>
      </c>
    </row>
    <row r="148" s="13" customFormat="1">
      <c r="A148" s="13"/>
      <c r="B148" s="205"/>
      <c r="C148" s="13"/>
      <c r="D148" s="206" t="s">
        <v>225</v>
      </c>
      <c r="E148" s="207" t="s">
        <v>1</v>
      </c>
      <c r="F148" s="208" t="s">
        <v>167</v>
      </c>
      <c r="G148" s="13"/>
      <c r="H148" s="209">
        <v>1865.26</v>
      </c>
      <c r="I148" s="210"/>
      <c r="J148" s="13"/>
      <c r="K148" s="13"/>
      <c r="L148" s="205"/>
      <c r="M148" s="211"/>
      <c r="N148" s="212"/>
      <c r="O148" s="212"/>
      <c r="P148" s="212"/>
      <c r="Q148" s="212"/>
      <c r="R148" s="212"/>
      <c r="S148" s="212"/>
      <c r="T148" s="2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07" t="s">
        <v>225</v>
      </c>
      <c r="AU148" s="207" t="s">
        <v>89</v>
      </c>
      <c r="AV148" s="13" t="s">
        <v>89</v>
      </c>
      <c r="AW148" s="13" t="s">
        <v>31</v>
      </c>
      <c r="AX148" s="13" t="s">
        <v>83</v>
      </c>
      <c r="AY148" s="207" t="s">
        <v>218</v>
      </c>
    </row>
    <row r="149" s="13" customFormat="1">
      <c r="A149" s="13"/>
      <c r="B149" s="205"/>
      <c r="C149" s="13"/>
      <c r="D149" s="206" t="s">
        <v>225</v>
      </c>
      <c r="E149" s="13"/>
      <c r="F149" s="208" t="s">
        <v>235</v>
      </c>
      <c r="G149" s="13"/>
      <c r="H149" s="209">
        <v>559.57799999999997</v>
      </c>
      <c r="I149" s="210"/>
      <c r="J149" s="13"/>
      <c r="K149" s="13"/>
      <c r="L149" s="205"/>
      <c r="M149" s="211"/>
      <c r="N149" s="212"/>
      <c r="O149" s="212"/>
      <c r="P149" s="212"/>
      <c r="Q149" s="212"/>
      <c r="R149" s="212"/>
      <c r="S149" s="212"/>
      <c r="T149" s="2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07" t="s">
        <v>225</v>
      </c>
      <c r="AU149" s="207" t="s">
        <v>89</v>
      </c>
      <c r="AV149" s="13" t="s">
        <v>89</v>
      </c>
      <c r="AW149" s="13" t="s">
        <v>3</v>
      </c>
      <c r="AX149" s="13" t="s">
        <v>83</v>
      </c>
      <c r="AY149" s="207" t="s">
        <v>218</v>
      </c>
    </row>
    <row r="150" s="2" customFormat="1" ht="24.15" customHeight="1">
      <c r="A150" s="38"/>
      <c r="B150" s="190"/>
      <c r="C150" s="191" t="s">
        <v>96</v>
      </c>
      <c r="D150" s="191" t="s">
        <v>220</v>
      </c>
      <c r="E150" s="192" t="s">
        <v>236</v>
      </c>
      <c r="F150" s="193" t="s">
        <v>237</v>
      </c>
      <c r="G150" s="194" t="s">
        <v>169</v>
      </c>
      <c r="H150" s="195">
        <v>1865.26</v>
      </c>
      <c r="I150" s="196"/>
      <c r="J150" s="197">
        <f>ROUND(I150*H150,2)</f>
        <v>0</v>
      </c>
      <c r="K150" s="198"/>
      <c r="L150" s="39"/>
      <c r="M150" s="199" t="s">
        <v>1</v>
      </c>
      <c r="N150" s="200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223</v>
      </c>
      <c r="AT150" s="203" t="s">
        <v>220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223</v>
      </c>
      <c r="BM150" s="203" t="s">
        <v>238</v>
      </c>
    </row>
    <row r="151" s="13" customFormat="1">
      <c r="A151" s="13"/>
      <c r="B151" s="205"/>
      <c r="C151" s="13"/>
      <c r="D151" s="206" t="s">
        <v>225</v>
      </c>
      <c r="E151" s="207" t="s">
        <v>1</v>
      </c>
      <c r="F151" s="208" t="s">
        <v>167</v>
      </c>
      <c r="G151" s="13"/>
      <c r="H151" s="209">
        <v>1865.26</v>
      </c>
      <c r="I151" s="210"/>
      <c r="J151" s="13"/>
      <c r="K151" s="13"/>
      <c r="L151" s="205"/>
      <c r="M151" s="211"/>
      <c r="N151" s="212"/>
      <c r="O151" s="212"/>
      <c r="P151" s="212"/>
      <c r="Q151" s="212"/>
      <c r="R151" s="212"/>
      <c r="S151" s="212"/>
      <c r="T151" s="2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07" t="s">
        <v>225</v>
      </c>
      <c r="AU151" s="207" t="s">
        <v>89</v>
      </c>
      <c r="AV151" s="13" t="s">
        <v>89</v>
      </c>
      <c r="AW151" s="13" t="s">
        <v>31</v>
      </c>
      <c r="AX151" s="13" t="s">
        <v>83</v>
      </c>
      <c r="AY151" s="207" t="s">
        <v>218</v>
      </c>
    </row>
    <row r="152" s="2" customFormat="1" ht="37.8" customHeight="1">
      <c r="A152" s="38"/>
      <c r="B152" s="190"/>
      <c r="C152" s="191" t="s">
        <v>223</v>
      </c>
      <c r="D152" s="191" t="s">
        <v>220</v>
      </c>
      <c r="E152" s="192" t="s">
        <v>239</v>
      </c>
      <c r="F152" s="193" t="s">
        <v>240</v>
      </c>
      <c r="G152" s="194" t="s">
        <v>169</v>
      </c>
      <c r="H152" s="195">
        <v>1855.21</v>
      </c>
      <c r="I152" s="196"/>
      <c r="J152" s="197">
        <f>ROUND(I152*H152,2)</f>
        <v>0</v>
      </c>
      <c r="K152" s="198"/>
      <c r="L152" s="39"/>
      <c r="M152" s="199" t="s">
        <v>1</v>
      </c>
      <c r="N152" s="200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223</v>
      </c>
      <c r="AT152" s="203" t="s">
        <v>220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223</v>
      </c>
      <c r="BM152" s="203" t="s">
        <v>241</v>
      </c>
    </row>
    <row r="153" s="13" customFormat="1">
      <c r="A153" s="13"/>
      <c r="B153" s="205"/>
      <c r="C153" s="13"/>
      <c r="D153" s="206" t="s">
        <v>225</v>
      </c>
      <c r="E153" s="207" t="s">
        <v>1</v>
      </c>
      <c r="F153" s="208" t="s">
        <v>242</v>
      </c>
      <c r="G153" s="13"/>
      <c r="H153" s="209">
        <v>1855.21</v>
      </c>
      <c r="I153" s="210"/>
      <c r="J153" s="13"/>
      <c r="K153" s="13"/>
      <c r="L153" s="205"/>
      <c r="M153" s="211"/>
      <c r="N153" s="212"/>
      <c r="O153" s="212"/>
      <c r="P153" s="212"/>
      <c r="Q153" s="212"/>
      <c r="R153" s="212"/>
      <c r="S153" s="212"/>
      <c r="T153" s="2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07" t="s">
        <v>225</v>
      </c>
      <c r="AU153" s="207" t="s">
        <v>89</v>
      </c>
      <c r="AV153" s="13" t="s">
        <v>89</v>
      </c>
      <c r="AW153" s="13" t="s">
        <v>31</v>
      </c>
      <c r="AX153" s="13" t="s">
        <v>83</v>
      </c>
      <c r="AY153" s="207" t="s">
        <v>218</v>
      </c>
    </row>
    <row r="154" s="2" customFormat="1" ht="37.8" customHeight="1">
      <c r="A154" s="38"/>
      <c r="B154" s="190"/>
      <c r="C154" s="191" t="s">
        <v>243</v>
      </c>
      <c r="D154" s="191" t="s">
        <v>220</v>
      </c>
      <c r="E154" s="192" t="s">
        <v>244</v>
      </c>
      <c r="F154" s="193" t="s">
        <v>245</v>
      </c>
      <c r="G154" s="194" t="s">
        <v>169</v>
      </c>
      <c r="H154" s="195">
        <v>13914.075000000001</v>
      </c>
      <c r="I154" s="196"/>
      <c r="J154" s="197">
        <f>ROUND(I154*H154,2)</f>
        <v>0</v>
      </c>
      <c r="K154" s="198"/>
      <c r="L154" s="39"/>
      <c r="M154" s="199" t="s">
        <v>1</v>
      </c>
      <c r="N154" s="200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223</v>
      </c>
      <c r="AT154" s="203" t="s">
        <v>220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223</v>
      </c>
      <c r="BM154" s="203" t="s">
        <v>246</v>
      </c>
    </row>
    <row r="155" s="2" customFormat="1">
      <c r="A155" s="38"/>
      <c r="B155" s="39"/>
      <c r="C155" s="38"/>
      <c r="D155" s="206" t="s">
        <v>247</v>
      </c>
      <c r="E155" s="38"/>
      <c r="F155" s="230" t="s">
        <v>248</v>
      </c>
      <c r="G155" s="38"/>
      <c r="H155" s="38"/>
      <c r="I155" s="231"/>
      <c r="J155" s="38"/>
      <c r="K155" s="38"/>
      <c r="L155" s="39"/>
      <c r="M155" s="232"/>
      <c r="N155" s="233"/>
      <c r="O155" s="82"/>
      <c r="P155" s="82"/>
      <c r="Q155" s="82"/>
      <c r="R155" s="82"/>
      <c r="S155" s="82"/>
      <c r="T155" s="83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9" t="s">
        <v>247</v>
      </c>
      <c r="AU155" s="19" t="s">
        <v>89</v>
      </c>
    </row>
    <row r="156" s="13" customFormat="1">
      <c r="A156" s="13"/>
      <c r="B156" s="205"/>
      <c r="C156" s="13"/>
      <c r="D156" s="206" t="s">
        <v>225</v>
      </c>
      <c r="E156" s="207" t="s">
        <v>1</v>
      </c>
      <c r="F156" s="208" t="s">
        <v>249</v>
      </c>
      <c r="G156" s="13"/>
      <c r="H156" s="209">
        <v>13914.075000000001</v>
      </c>
      <c r="I156" s="210"/>
      <c r="J156" s="13"/>
      <c r="K156" s="13"/>
      <c r="L156" s="205"/>
      <c r="M156" s="211"/>
      <c r="N156" s="212"/>
      <c r="O156" s="212"/>
      <c r="P156" s="212"/>
      <c r="Q156" s="212"/>
      <c r="R156" s="212"/>
      <c r="S156" s="212"/>
      <c r="T156" s="2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07" t="s">
        <v>225</v>
      </c>
      <c r="AU156" s="207" t="s">
        <v>89</v>
      </c>
      <c r="AV156" s="13" t="s">
        <v>89</v>
      </c>
      <c r="AW156" s="13" t="s">
        <v>31</v>
      </c>
      <c r="AX156" s="13" t="s">
        <v>83</v>
      </c>
      <c r="AY156" s="207" t="s">
        <v>218</v>
      </c>
    </row>
    <row r="157" s="2" customFormat="1" ht="21.75" customHeight="1">
      <c r="A157" s="38"/>
      <c r="B157" s="190"/>
      <c r="C157" s="191" t="s">
        <v>250</v>
      </c>
      <c r="D157" s="191" t="s">
        <v>220</v>
      </c>
      <c r="E157" s="192" t="s">
        <v>251</v>
      </c>
      <c r="F157" s="193" t="s">
        <v>252</v>
      </c>
      <c r="G157" s="194" t="s">
        <v>169</v>
      </c>
      <c r="H157" s="195">
        <v>1855.21</v>
      </c>
      <c r="I157" s="196"/>
      <c r="J157" s="197">
        <f>ROUND(I157*H157,2)</f>
        <v>0</v>
      </c>
      <c r="K157" s="198"/>
      <c r="L157" s="39"/>
      <c r="M157" s="199" t="s">
        <v>1</v>
      </c>
      <c r="N157" s="200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223</v>
      </c>
      <c r="AT157" s="203" t="s">
        <v>220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223</v>
      </c>
      <c r="BM157" s="203" t="s">
        <v>253</v>
      </c>
    </row>
    <row r="158" s="13" customFormat="1">
      <c r="A158" s="13"/>
      <c r="B158" s="205"/>
      <c r="C158" s="13"/>
      <c r="D158" s="206" t="s">
        <v>225</v>
      </c>
      <c r="E158" s="207" t="s">
        <v>1</v>
      </c>
      <c r="F158" s="208" t="s">
        <v>242</v>
      </c>
      <c r="G158" s="13"/>
      <c r="H158" s="209">
        <v>1855.21</v>
      </c>
      <c r="I158" s="210"/>
      <c r="J158" s="13"/>
      <c r="K158" s="13"/>
      <c r="L158" s="205"/>
      <c r="M158" s="211"/>
      <c r="N158" s="212"/>
      <c r="O158" s="212"/>
      <c r="P158" s="212"/>
      <c r="Q158" s="212"/>
      <c r="R158" s="212"/>
      <c r="S158" s="212"/>
      <c r="T158" s="2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07" t="s">
        <v>225</v>
      </c>
      <c r="AU158" s="207" t="s">
        <v>89</v>
      </c>
      <c r="AV158" s="13" t="s">
        <v>89</v>
      </c>
      <c r="AW158" s="13" t="s">
        <v>31</v>
      </c>
      <c r="AX158" s="13" t="s">
        <v>83</v>
      </c>
      <c r="AY158" s="207" t="s">
        <v>218</v>
      </c>
    </row>
    <row r="159" s="2" customFormat="1" ht="24.15" customHeight="1">
      <c r="A159" s="38"/>
      <c r="B159" s="190"/>
      <c r="C159" s="191" t="s">
        <v>254</v>
      </c>
      <c r="D159" s="191" t="s">
        <v>220</v>
      </c>
      <c r="E159" s="192" t="s">
        <v>255</v>
      </c>
      <c r="F159" s="193" t="s">
        <v>256</v>
      </c>
      <c r="G159" s="194" t="s">
        <v>257</v>
      </c>
      <c r="H159" s="195">
        <v>3339.3780000000002</v>
      </c>
      <c r="I159" s="196"/>
      <c r="J159" s="197">
        <f>ROUND(I159*H159,2)</f>
        <v>0</v>
      </c>
      <c r="K159" s="198"/>
      <c r="L159" s="39"/>
      <c r="M159" s="199" t="s">
        <v>1</v>
      </c>
      <c r="N159" s="200" t="s">
        <v>42</v>
      </c>
      <c r="O159" s="8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03" t="s">
        <v>223</v>
      </c>
      <c r="AT159" s="203" t="s">
        <v>220</v>
      </c>
      <c r="AU159" s="203" t="s">
        <v>89</v>
      </c>
      <c r="AY159" s="19" t="s">
        <v>218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9" t="s">
        <v>89</v>
      </c>
      <c r="BK159" s="204">
        <f>ROUND(I159*H159,2)</f>
        <v>0</v>
      </c>
      <c r="BL159" s="19" t="s">
        <v>223</v>
      </c>
      <c r="BM159" s="203" t="s">
        <v>258</v>
      </c>
    </row>
    <row r="160" s="13" customFormat="1">
      <c r="A160" s="13"/>
      <c r="B160" s="205"/>
      <c r="C160" s="13"/>
      <c r="D160" s="206" t="s">
        <v>225</v>
      </c>
      <c r="E160" s="207" t="s">
        <v>1</v>
      </c>
      <c r="F160" s="208" t="s">
        <v>259</v>
      </c>
      <c r="G160" s="13"/>
      <c r="H160" s="209">
        <v>3339.3780000000002</v>
      </c>
      <c r="I160" s="210"/>
      <c r="J160" s="13"/>
      <c r="K160" s="13"/>
      <c r="L160" s="205"/>
      <c r="M160" s="211"/>
      <c r="N160" s="212"/>
      <c r="O160" s="212"/>
      <c r="P160" s="212"/>
      <c r="Q160" s="212"/>
      <c r="R160" s="212"/>
      <c r="S160" s="212"/>
      <c r="T160" s="2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07" t="s">
        <v>225</v>
      </c>
      <c r="AU160" s="207" t="s">
        <v>89</v>
      </c>
      <c r="AV160" s="13" t="s">
        <v>89</v>
      </c>
      <c r="AW160" s="13" t="s">
        <v>31</v>
      </c>
      <c r="AX160" s="13" t="s">
        <v>83</v>
      </c>
      <c r="AY160" s="207" t="s">
        <v>218</v>
      </c>
    </row>
    <row r="161" s="2" customFormat="1" ht="16.5" customHeight="1">
      <c r="A161" s="38"/>
      <c r="B161" s="190"/>
      <c r="C161" s="191" t="s">
        <v>260</v>
      </c>
      <c r="D161" s="191" t="s">
        <v>220</v>
      </c>
      <c r="E161" s="192" t="s">
        <v>261</v>
      </c>
      <c r="F161" s="193" t="s">
        <v>262</v>
      </c>
      <c r="G161" s="194" t="s">
        <v>169</v>
      </c>
      <c r="H161" s="195">
        <v>10.050000000000001</v>
      </c>
      <c r="I161" s="196"/>
      <c r="J161" s="197">
        <f>ROUND(I161*H161,2)</f>
        <v>0</v>
      </c>
      <c r="K161" s="198"/>
      <c r="L161" s="39"/>
      <c r="M161" s="199" t="s">
        <v>1</v>
      </c>
      <c r="N161" s="200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223</v>
      </c>
      <c r="AT161" s="203" t="s">
        <v>220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223</v>
      </c>
      <c r="BM161" s="203" t="s">
        <v>263</v>
      </c>
    </row>
    <row r="162" s="13" customFormat="1">
      <c r="A162" s="13"/>
      <c r="B162" s="205"/>
      <c r="C162" s="13"/>
      <c r="D162" s="206" t="s">
        <v>225</v>
      </c>
      <c r="E162" s="207" t="s">
        <v>1</v>
      </c>
      <c r="F162" s="208" t="s">
        <v>264</v>
      </c>
      <c r="G162" s="13"/>
      <c r="H162" s="209">
        <v>10.050000000000001</v>
      </c>
      <c r="I162" s="210"/>
      <c r="J162" s="13"/>
      <c r="K162" s="13"/>
      <c r="L162" s="205"/>
      <c r="M162" s="211"/>
      <c r="N162" s="212"/>
      <c r="O162" s="212"/>
      <c r="P162" s="212"/>
      <c r="Q162" s="212"/>
      <c r="R162" s="212"/>
      <c r="S162" s="212"/>
      <c r="T162" s="2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07" t="s">
        <v>225</v>
      </c>
      <c r="AU162" s="207" t="s">
        <v>89</v>
      </c>
      <c r="AV162" s="13" t="s">
        <v>89</v>
      </c>
      <c r="AW162" s="13" t="s">
        <v>31</v>
      </c>
      <c r="AX162" s="13" t="s">
        <v>76</v>
      </c>
      <c r="AY162" s="207" t="s">
        <v>218</v>
      </c>
    </row>
    <row r="163" s="14" customFormat="1">
      <c r="A163" s="14"/>
      <c r="B163" s="214"/>
      <c r="C163" s="14"/>
      <c r="D163" s="206" t="s">
        <v>225</v>
      </c>
      <c r="E163" s="215" t="s">
        <v>175</v>
      </c>
      <c r="F163" s="216" t="s">
        <v>230</v>
      </c>
      <c r="G163" s="14"/>
      <c r="H163" s="217">
        <v>10.050000000000001</v>
      </c>
      <c r="I163" s="218"/>
      <c r="J163" s="14"/>
      <c r="K163" s="14"/>
      <c r="L163" s="214"/>
      <c r="M163" s="219"/>
      <c r="N163" s="220"/>
      <c r="O163" s="220"/>
      <c r="P163" s="220"/>
      <c r="Q163" s="220"/>
      <c r="R163" s="220"/>
      <c r="S163" s="220"/>
      <c r="T163" s="221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15" t="s">
        <v>225</v>
      </c>
      <c r="AU163" s="215" t="s">
        <v>89</v>
      </c>
      <c r="AV163" s="14" t="s">
        <v>96</v>
      </c>
      <c r="AW163" s="14" t="s">
        <v>31</v>
      </c>
      <c r="AX163" s="14" t="s">
        <v>76</v>
      </c>
      <c r="AY163" s="215" t="s">
        <v>218</v>
      </c>
    </row>
    <row r="164" s="15" customFormat="1">
      <c r="A164" s="15"/>
      <c r="B164" s="222"/>
      <c r="C164" s="15"/>
      <c r="D164" s="206" t="s">
        <v>225</v>
      </c>
      <c r="E164" s="223" t="s">
        <v>1</v>
      </c>
      <c r="F164" s="224" t="s">
        <v>231</v>
      </c>
      <c r="G164" s="15"/>
      <c r="H164" s="225">
        <v>10.050000000000001</v>
      </c>
      <c r="I164" s="226"/>
      <c r="J164" s="15"/>
      <c r="K164" s="15"/>
      <c r="L164" s="222"/>
      <c r="M164" s="227"/>
      <c r="N164" s="228"/>
      <c r="O164" s="228"/>
      <c r="P164" s="228"/>
      <c r="Q164" s="228"/>
      <c r="R164" s="228"/>
      <c r="S164" s="228"/>
      <c r="T164" s="229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T164" s="223" t="s">
        <v>225</v>
      </c>
      <c r="AU164" s="223" t="s">
        <v>89</v>
      </c>
      <c r="AV164" s="15" t="s">
        <v>223</v>
      </c>
      <c r="AW164" s="15" t="s">
        <v>31</v>
      </c>
      <c r="AX164" s="15" t="s">
        <v>83</v>
      </c>
      <c r="AY164" s="223" t="s">
        <v>218</v>
      </c>
    </row>
    <row r="165" s="2" customFormat="1" ht="21.75" customHeight="1">
      <c r="A165" s="38"/>
      <c r="B165" s="190"/>
      <c r="C165" s="191" t="s">
        <v>265</v>
      </c>
      <c r="D165" s="191" t="s">
        <v>220</v>
      </c>
      <c r="E165" s="192" t="s">
        <v>266</v>
      </c>
      <c r="F165" s="193" t="s">
        <v>267</v>
      </c>
      <c r="G165" s="194" t="s">
        <v>148</v>
      </c>
      <c r="H165" s="195">
        <v>238.5</v>
      </c>
      <c r="I165" s="196"/>
      <c r="J165" s="197">
        <f>ROUND(I165*H165,2)</f>
        <v>0</v>
      </c>
      <c r="K165" s="198"/>
      <c r="L165" s="39"/>
      <c r="M165" s="199" t="s">
        <v>1</v>
      </c>
      <c r="N165" s="200" t="s">
        <v>42</v>
      </c>
      <c r="O165" s="82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03" t="s">
        <v>223</v>
      </c>
      <c r="AT165" s="203" t="s">
        <v>220</v>
      </c>
      <c r="AU165" s="203" t="s">
        <v>89</v>
      </c>
      <c r="AY165" s="19" t="s">
        <v>218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9" t="s">
        <v>89</v>
      </c>
      <c r="BK165" s="204">
        <f>ROUND(I165*H165,2)</f>
        <v>0</v>
      </c>
      <c r="BL165" s="19" t="s">
        <v>223</v>
      </c>
      <c r="BM165" s="203" t="s">
        <v>268</v>
      </c>
    </row>
    <row r="166" s="13" customFormat="1">
      <c r="A166" s="13"/>
      <c r="B166" s="205"/>
      <c r="C166" s="13"/>
      <c r="D166" s="206" t="s">
        <v>225</v>
      </c>
      <c r="E166" s="207" t="s">
        <v>1</v>
      </c>
      <c r="F166" s="208" t="s">
        <v>269</v>
      </c>
      <c r="G166" s="13"/>
      <c r="H166" s="209">
        <v>67</v>
      </c>
      <c r="I166" s="210"/>
      <c r="J166" s="13"/>
      <c r="K166" s="13"/>
      <c r="L166" s="205"/>
      <c r="M166" s="211"/>
      <c r="N166" s="212"/>
      <c r="O166" s="212"/>
      <c r="P166" s="212"/>
      <c r="Q166" s="212"/>
      <c r="R166" s="212"/>
      <c r="S166" s="212"/>
      <c r="T166" s="2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07" t="s">
        <v>225</v>
      </c>
      <c r="AU166" s="207" t="s">
        <v>89</v>
      </c>
      <c r="AV166" s="13" t="s">
        <v>89</v>
      </c>
      <c r="AW166" s="13" t="s">
        <v>31</v>
      </c>
      <c r="AX166" s="13" t="s">
        <v>76</v>
      </c>
      <c r="AY166" s="207" t="s">
        <v>218</v>
      </c>
    </row>
    <row r="167" s="13" customFormat="1">
      <c r="A167" s="13"/>
      <c r="B167" s="205"/>
      <c r="C167" s="13"/>
      <c r="D167" s="206" t="s">
        <v>225</v>
      </c>
      <c r="E167" s="207" t="s">
        <v>1</v>
      </c>
      <c r="F167" s="208" t="s">
        <v>270</v>
      </c>
      <c r="G167" s="13"/>
      <c r="H167" s="209">
        <v>171.5</v>
      </c>
      <c r="I167" s="210"/>
      <c r="J167" s="13"/>
      <c r="K167" s="13"/>
      <c r="L167" s="205"/>
      <c r="M167" s="211"/>
      <c r="N167" s="212"/>
      <c r="O167" s="212"/>
      <c r="P167" s="212"/>
      <c r="Q167" s="212"/>
      <c r="R167" s="212"/>
      <c r="S167" s="212"/>
      <c r="T167" s="2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07" t="s">
        <v>225</v>
      </c>
      <c r="AU167" s="207" t="s">
        <v>89</v>
      </c>
      <c r="AV167" s="13" t="s">
        <v>89</v>
      </c>
      <c r="AW167" s="13" t="s">
        <v>31</v>
      </c>
      <c r="AX167" s="13" t="s">
        <v>76</v>
      </c>
      <c r="AY167" s="207" t="s">
        <v>218</v>
      </c>
    </row>
    <row r="168" s="15" customFormat="1">
      <c r="A168" s="15"/>
      <c r="B168" s="222"/>
      <c r="C168" s="15"/>
      <c r="D168" s="206" t="s">
        <v>225</v>
      </c>
      <c r="E168" s="223" t="s">
        <v>1</v>
      </c>
      <c r="F168" s="224" t="s">
        <v>231</v>
      </c>
      <c r="G168" s="15"/>
      <c r="H168" s="225">
        <v>238.5</v>
      </c>
      <c r="I168" s="226"/>
      <c r="J168" s="15"/>
      <c r="K168" s="15"/>
      <c r="L168" s="222"/>
      <c r="M168" s="227"/>
      <c r="N168" s="228"/>
      <c r="O168" s="228"/>
      <c r="P168" s="228"/>
      <c r="Q168" s="228"/>
      <c r="R168" s="228"/>
      <c r="S168" s="228"/>
      <c r="T168" s="229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T168" s="223" t="s">
        <v>225</v>
      </c>
      <c r="AU168" s="223" t="s">
        <v>89</v>
      </c>
      <c r="AV168" s="15" t="s">
        <v>223</v>
      </c>
      <c r="AW168" s="15" t="s">
        <v>31</v>
      </c>
      <c r="AX168" s="15" t="s">
        <v>83</v>
      </c>
      <c r="AY168" s="223" t="s">
        <v>218</v>
      </c>
    </row>
    <row r="169" s="2" customFormat="1" ht="16.5" customHeight="1">
      <c r="A169" s="38"/>
      <c r="B169" s="190"/>
      <c r="C169" s="234" t="s">
        <v>271</v>
      </c>
      <c r="D169" s="234" t="s">
        <v>272</v>
      </c>
      <c r="E169" s="235" t="s">
        <v>273</v>
      </c>
      <c r="F169" s="236" t="s">
        <v>274</v>
      </c>
      <c r="G169" s="237" t="s">
        <v>275</v>
      </c>
      <c r="H169" s="238">
        <v>7.3700000000000001</v>
      </c>
      <c r="I169" s="239"/>
      <c r="J169" s="240">
        <f>ROUND(I169*H169,2)</f>
        <v>0</v>
      </c>
      <c r="K169" s="241"/>
      <c r="L169" s="242"/>
      <c r="M169" s="243" t="s">
        <v>1</v>
      </c>
      <c r="N169" s="244" t="s">
        <v>42</v>
      </c>
      <c r="O169" s="82"/>
      <c r="P169" s="201">
        <f>O169*H169</f>
        <v>0</v>
      </c>
      <c r="Q169" s="201">
        <v>0.001</v>
      </c>
      <c r="R169" s="201">
        <f>Q169*H169</f>
        <v>0.0073700000000000007</v>
      </c>
      <c r="S169" s="201">
        <v>0</v>
      </c>
      <c r="T169" s="20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03" t="s">
        <v>260</v>
      </c>
      <c r="AT169" s="203" t="s">
        <v>272</v>
      </c>
      <c r="AU169" s="203" t="s">
        <v>89</v>
      </c>
      <c r="AY169" s="19" t="s">
        <v>218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9" t="s">
        <v>89</v>
      </c>
      <c r="BK169" s="204">
        <f>ROUND(I169*H169,2)</f>
        <v>0</v>
      </c>
      <c r="BL169" s="19" t="s">
        <v>223</v>
      </c>
      <c r="BM169" s="203" t="s">
        <v>276</v>
      </c>
    </row>
    <row r="170" s="13" customFormat="1">
      <c r="A170" s="13"/>
      <c r="B170" s="205"/>
      <c r="C170" s="13"/>
      <c r="D170" s="206" t="s">
        <v>225</v>
      </c>
      <c r="E170" s="13"/>
      <c r="F170" s="208" t="s">
        <v>277</v>
      </c>
      <c r="G170" s="13"/>
      <c r="H170" s="209">
        <v>7.3700000000000001</v>
      </c>
      <c r="I170" s="210"/>
      <c r="J170" s="13"/>
      <c r="K170" s="13"/>
      <c r="L170" s="205"/>
      <c r="M170" s="211"/>
      <c r="N170" s="212"/>
      <c r="O170" s="212"/>
      <c r="P170" s="212"/>
      <c r="Q170" s="212"/>
      <c r="R170" s="212"/>
      <c r="S170" s="212"/>
      <c r="T170" s="2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07" t="s">
        <v>225</v>
      </c>
      <c r="AU170" s="207" t="s">
        <v>89</v>
      </c>
      <c r="AV170" s="13" t="s">
        <v>89</v>
      </c>
      <c r="AW170" s="13" t="s">
        <v>3</v>
      </c>
      <c r="AX170" s="13" t="s">
        <v>83</v>
      </c>
      <c r="AY170" s="207" t="s">
        <v>218</v>
      </c>
    </row>
    <row r="171" s="12" customFormat="1" ht="22.8" customHeight="1">
      <c r="A171" s="12"/>
      <c r="B171" s="177"/>
      <c r="C171" s="12"/>
      <c r="D171" s="178" t="s">
        <v>75</v>
      </c>
      <c r="E171" s="188" t="s">
        <v>89</v>
      </c>
      <c r="F171" s="188" t="s">
        <v>278</v>
      </c>
      <c r="G171" s="12"/>
      <c r="H171" s="12"/>
      <c r="I171" s="180"/>
      <c r="J171" s="189">
        <f>BK171</f>
        <v>0</v>
      </c>
      <c r="K171" s="12"/>
      <c r="L171" s="177"/>
      <c r="M171" s="182"/>
      <c r="N171" s="183"/>
      <c r="O171" s="183"/>
      <c r="P171" s="184">
        <f>SUM(P172:P178)</f>
        <v>0</v>
      </c>
      <c r="Q171" s="183"/>
      <c r="R171" s="184">
        <f>SUM(R172:R178)</f>
        <v>0</v>
      </c>
      <c r="S171" s="183"/>
      <c r="T171" s="185">
        <f>SUM(T172:T178)</f>
        <v>0</v>
      </c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R171" s="178" t="s">
        <v>83</v>
      </c>
      <c r="AT171" s="186" t="s">
        <v>75</v>
      </c>
      <c r="AU171" s="186" t="s">
        <v>83</v>
      </c>
      <c r="AY171" s="178" t="s">
        <v>218</v>
      </c>
      <c r="BK171" s="187">
        <f>SUM(BK172:BK178)</f>
        <v>0</v>
      </c>
    </row>
    <row r="172" s="2" customFormat="1" ht="24.15" customHeight="1">
      <c r="A172" s="38"/>
      <c r="B172" s="190"/>
      <c r="C172" s="191" t="s">
        <v>279</v>
      </c>
      <c r="D172" s="191" t="s">
        <v>220</v>
      </c>
      <c r="E172" s="192" t="s">
        <v>280</v>
      </c>
      <c r="F172" s="193" t="s">
        <v>281</v>
      </c>
      <c r="G172" s="194" t="s">
        <v>148</v>
      </c>
      <c r="H172" s="195">
        <v>3566</v>
      </c>
      <c r="I172" s="196"/>
      <c r="J172" s="197">
        <f>ROUND(I172*H172,2)</f>
        <v>0</v>
      </c>
      <c r="K172" s="198"/>
      <c r="L172" s="39"/>
      <c r="M172" s="199" t="s">
        <v>1</v>
      </c>
      <c r="N172" s="200" t="s">
        <v>42</v>
      </c>
      <c r="O172" s="8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223</v>
      </c>
      <c r="AT172" s="203" t="s">
        <v>220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223</v>
      </c>
      <c r="BM172" s="203" t="s">
        <v>282</v>
      </c>
    </row>
    <row r="173" s="13" customFormat="1">
      <c r="A173" s="13"/>
      <c r="B173" s="205"/>
      <c r="C173" s="13"/>
      <c r="D173" s="206" t="s">
        <v>225</v>
      </c>
      <c r="E173" s="207" t="s">
        <v>1</v>
      </c>
      <c r="F173" s="208" t="s">
        <v>146</v>
      </c>
      <c r="G173" s="13"/>
      <c r="H173" s="209">
        <v>1576</v>
      </c>
      <c r="I173" s="210"/>
      <c r="J173" s="13"/>
      <c r="K173" s="13"/>
      <c r="L173" s="205"/>
      <c r="M173" s="211"/>
      <c r="N173" s="212"/>
      <c r="O173" s="212"/>
      <c r="P173" s="212"/>
      <c r="Q173" s="212"/>
      <c r="R173" s="212"/>
      <c r="S173" s="212"/>
      <c r="T173" s="2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07" t="s">
        <v>225</v>
      </c>
      <c r="AU173" s="207" t="s">
        <v>89</v>
      </c>
      <c r="AV173" s="13" t="s">
        <v>89</v>
      </c>
      <c r="AW173" s="13" t="s">
        <v>31</v>
      </c>
      <c r="AX173" s="13" t="s">
        <v>76</v>
      </c>
      <c r="AY173" s="207" t="s">
        <v>218</v>
      </c>
    </row>
    <row r="174" s="13" customFormat="1">
      <c r="A174" s="13"/>
      <c r="B174" s="205"/>
      <c r="C174" s="13"/>
      <c r="D174" s="206" t="s">
        <v>225</v>
      </c>
      <c r="E174" s="207" t="s">
        <v>1</v>
      </c>
      <c r="F174" s="208" t="s">
        <v>150</v>
      </c>
      <c r="G174" s="13"/>
      <c r="H174" s="209">
        <v>1688</v>
      </c>
      <c r="I174" s="210"/>
      <c r="J174" s="13"/>
      <c r="K174" s="13"/>
      <c r="L174" s="205"/>
      <c r="M174" s="211"/>
      <c r="N174" s="212"/>
      <c r="O174" s="212"/>
      <c r="P174" s="212"/>
      <c r="Q174" s="212"/>
      <c r="R174" s="212"/>
      <c r="S174" s="212"/>
      <c r="T174" s="2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07" t="s">
        <v>225</v>
      </c>
      <c r="AU174" s="207" t="s">
        <v>89</v>
      </c>
      <c r="AV174" s="13" t="s">
        <v>89</v>
      </c>
      <c r="AW174" s="13" t="s">
        <v>31</v>
      </c>
      <c r="AX174" s="13" t="s">
        <v>76</v>
      </c>
      <c r="AY174" s="207" t="s">
        <v>218</v>
      </c>
    </row>
    <row r="175" s="13" customFormat="1">
      <c r="A175" s="13"/>
      <c r="B175" s="205"/>
      <c r="C175" s="13"/>
      <c r="D175" s="206" t="s">
        <v>225</v>
      </c>
      <c r="E175" s="207" t="s">
        <v>1</v>
      </c>
      <c r="F175" s="208" t="s">
        <v>154</v>
      </c>
      <c r="G175" s="13"/>
      <c r="H175" s="209">
        <v>151.5</v>
      </c>
      <c r="I175" s="210"/>
      <c r="J175" s="13"/>
      <c r="K175" s="13"/>
      <c r="L175" s="205"/>
      <c r="M175" s="211"/>
      <c r="N175" s="212"/>
      <c r="O175" s="212"/>
      <c r="P175" s="212"/>
      <c r="Q175" s="212"/>
      <c r="R175" s="212"/>
      <c r="S175" s="212"/>
      <c r="T175" s="2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07" t="s">
        <v>225</v>
      </c>
      <c r="AU175" s="207" t="s">
        <v>89</v>
      </c>
      <c r="AV175" s="13" t="s">
        <v>89</v>
      </c>
      <c r="AW175" s="13" t="s">
        <v>31</v>
      </c>
      <c r="AX175" s="13" t="s">
        <v>76</v>
      </c>
      <c r="AY175" s="207" t="s">
        <v>218</v>
      </c>
    </row>
    <row r="176" s="13" customFormat="1">
      <c r="A176" s="13"/>
      <c r="B176" s="205"/>
      <c r="C176" s="13"/>
      <c r="D176" s="206" t="s">
        <v>225</v>
      </c>
      <c r="E176" s="207" t="s">
        <v>1</v>
      </c>
      <c r="F176" s="208" t="s">
        <v>157</v>
      </c>
      <c r="G176" s="13"/>
      <c r="H176" s="209">
        <v>144</v>
      </c>
      <c r="I176" s="210"/>
      <c r="J176" s="13"/>
      <c r="K176" s="13"/>
      <c r="L176" s="205"/>
      <c r="M176" s="211"/>
      <c r="N176" s="212"/>
      <c r="O176" s="212"/>
      <c r="P176" s="212"/>
      <c r="Q176" s="212"/>
      <c r="R176" s="212"/>
      <c r="S176" s="212"/>
      <c r="T176" s="2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07" t="s">
        <v>225</v>
      </c>
      <c r="AU176" s="207" t="s">
        <v>89</v>
      </c>
      <c r="AV176" s="13" t="s">
        <v>89</v>
      </c>
      <c r="AW176" s="13" t="s">
        <v>31</v>
      </c>
      <c r="AX176" s="13" t="s">
        <v>76</v>
      </c>
      <c r="AY176" s="207" t="s">
        <v>218</v>
      </c>
    </row>
    <row r="177" s="13" customFormat="1">
      <c r="A177" s="13"/>
      <c r="B177" s="205"/>
      <c r="C177" s="13"/>
      <c r="D177" s="206" t="s">
        <v>225</v>
      </c>
      <c r="E177" s="207" t="s">
        <v>1</v>
      </c>
      <c r="F177" s="208" t="s">
        <v>160</v>
      </c>
      <c r="G177" s="13"/>
      <c r="H177" s="209">
        <v>6.5</v>
      </c>
      <c r="I177" s="210"/>
      <c r="J177" s="13"/>
      <c r="K177" s="13"/>
      <c r="L177" s="205"/>
      <c r="M177" s="211"/>
      <c r="N177" s="212"/>
      <c r="O177" s="212"/>
      <c r="P177" s="212"/>
      <c r="Q177" s="212"/>
      <c r="R177" s="212"/>
      <c r="S177" s="212"/>
      <c r="T177" s="2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07" t="s">
        <v>225</v>
      </c>
      <c r="AU177" s="207" t="s">
        <v>89</v>
      </c>
      <c r="AV177" s="13" t="s">
        <v>89</v>
      </c>
      <c r="AW177" s="13" t="s">
        <v>31</v>
      </c>
      <c r="AX177" s="13" t="s">
        <v>76</v>
      </c>
      <c r="AY177" s="207" t="s">
        <v>218</v>
      </c>
    </row>
    <row r="178" s="15" customFormat="1">
      <c r="A178" s="15"/>
      <c r="B178" s="222"/>
      <c r="C178" s="15"/>
      <c r="D178" s="206" t="s">
        <v>225</v>
      </c>
      <c r="E178" s="223" t="s">
        <v>1</v>
      </c>
      <c r="F178" s="224" t="s">
        <v>231</v>
      </c>
      <c r="G178" s="15"/>
      <c r="H178" s="225">
        <v>3566</v>
      </c>
      <c r="I178" s="226"/>
      <c r="J178" s="15"/>
      <c r="K178" s="15"/>
      <c r="L178" s="222"/>
      <c r="M178" s="227"/>
      <c r="N178" s="228"/>
      <c r="O178" s="228"/>
      <c r="P178" s="228"/>
      <c r="Q178" s="228"/>
      <c r="R178" s="228"/>
      <c r="S178" s="228"/>
      <c r="T178" s="229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T178" s="223" t="s">
        <v>225</v>
      </c>
      <c r="AU178" s="223" t="s">
        <v>89</v>
      </c>
      <c r="AV178" s="15" t="s">
        <v>223</v>
      </c>
      <c r="AW178" s="15" t="s">
        <v>31</v>
      </c>
      <c r="AX178" s="15" t="s">
        <v>83</v>
      </c>
      <c r="AY178" s="223" t="s">
        <v>218</v>
      </c>
    </row>
    <row r="179" s="12" customFormat="1" ht="22.8" customHeight="1">
      <c r="A179" s="12"/>
      <c r="B179" s="177"/>
      <c r="C179" s="12"/>
      <c r="D179" s="178" t="s">
        <v>75</v>
      </c>
      <c r="E179" s="188" t="s">
        <v>223</v>
      </c>
      <c r="F179" s="188" t="s">
        <v>283</v>
      </c>
      <c r="G179" s="12"/>
      <c r="H179" s="12"/>
      <c r="I179" s="180"/>
      <c r="J179" s="189">
        <f>BK179</f>
        <v>0</v>
      </c>
      <c r="K179" s="12"/>
      <c r="L179" s="177"/>
      <c r="M179" s="182"/>
      <c r="N179" s="183"/>
      <c r="O179" s="183"/>
      <c r="P179" s="184">
        <f>SUM(P180:P186)</f>
        <v>0</v>
      </c>
      <c r="Q179" s="183"/>
      <c r="R179" s="184">
        <f>SUM(R180:R186)</f>
        <v>378.31027499999999</v>
      </c>
      <c r="S179" s="183"/>
      <c r="T179" s="185">
        <f>SUM(T180:T186)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78" t="s">
        <v>83</v>
      </c>
      <c r="AT179" s="186" t="s">
        <v>75</v>
      </c>
      <c r="AU179" s="186" t="s">
        <v>83</v>
      </c>
      <c r="AY179" s="178" t="s">
        <v>218</v>
      </c>
      <c r="BK179" s="187">
        <f>SUM(BK180:BK186)</f>
        <v>0</v>
      </c>
    </row>
    <row r="180" s="2" customFormat="1" ht="21.75" customHeight="1">
      <c r="A180" s="38"/>
      <c r="B180" s="190"/>
      <c r="C180" s="191" t="s">
        <v>284</v>
      </c>
      <c r="D180" s="191" t="s">
        <v>220</v>
      </c>
      <c r="E180" s="192" t="s">
        <v>285</v>
      </c>
      <c r="F180" s="193" t="s">
        <v>286</v>
      </c>
      <c r="G180" s="194" t="s">
        <v>169</v>
      </c>
      <c r="H180" s="195">
        <v>157.5</v>
      </c>
      <c r="I180" s="196"/>
      <c r="J180" s="197">
        <f>ROUND(I180*H180,2)</f>
        <v>0</v>
      </c>
      <c r="K180" s="198"/>
      <c r="L180" s="39"/>
      <c r="M180" s="199" t="s">
        <v>1</v>
      </c>
      <c r="N180" s="200" t="s">
        <v>42</v>
      </c>
      <c r="O180" s="82"/>
      <c r="P180" s="201">
        <f>O180*H180</f>
        <v>0</v>
      </c>
      <c r="Q180" s="201">
        <v>2.3141699999999998</v>
      </c>
      <c r="R180" s="201">
        <f>Q180*H180</f>
        <v>364.48177499999997</v>
      </c>
      <c r="S180" s="201">
        <v>0</v>
      </c>
      <c r="T180" s="202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03" t="s">
        <v>223</v>
      </c>
      <c r="AT180" s="203" t="s">
        <v>220</v>
      </c>
      <c r="AU180" s="203" t="s">
        <v>89</v>
      </c>
      <c r="AY180" s="19" t="s">
        <v>218</v>
      </c>
      <c r="BE180" s="204">
        <f>IF(N180="základná",J180,0)</f>
        <v>0</v>
      </c>
      <c r="BF180" s="204">
        <f>IF(N180="znížená",J180,0)</f>
        <v>0</v>
      </c>
      <c r="BG180" s="204">
        <f>IF(N180="zákl. prenesená",J180,0)</f>
        <v>0</v>
      </c>
      <c r="BH180" s="204">
        <f>IF(N180="zníž. prenesená",J180,0)</f>
        <v>0</v>
      </c>
      <c r="BI180" s="204">
        <f>IF(N180="nulová",J180,0)</f>
        <v>0</v>
      </c>
      <c r="BJ180" s="19" t="s">
        <v>89</v>
      </c>
      <c r="BK180" s="204">
        <f>ROUND(I180*H180,2)</f>
        <v>0</v>
      </c>
      <c r="BL180" s="19" t="s">
        <v>223</v>
      </c>
      <c r="BM180" s="203" t="s">
        <v>287</v>
      </c>
    </row>
    <row r="181" s="13" customFormat="1">
      <c r="A181" s="13"/>
      <c r="B181" s="205"/>
      <c r="C181" s="13"/>
      <c r="D181" s="206" t="s">
        <v>225</v>
      </c>
      <c r="E181" s="207" t="s">
        <v>1</v>
      </c>
      <c r="F181" s="208" t="s">
        <v>288</v>
      </c>
      <c r="G181" s="13"/>
      <c r="H181" s="209">
        <v>157.5</v>
      </c>
      <c r="I181" s="210"/>
      <c r="J181" s="13"/>
      <c r="K181" s="13"/>
      <c r="L181" s="205"/>
      <c r="M181" s="211"/>
      <c r="N181" s="212"/>
      <c r="O181" s="212"/>
      <c r="P181" s="212"/>
      <c r="Q181" s="212"/>
      <c r="R181" s="212"/>
      <c r="S181" s="212"/>
      <c r="T181" s="2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07" t="s">
        <v>225</v>
      </c>
      <c r="AU181" s="207" t="s">
        <v>89</v>
      </c>
      <c r="AV181" s="13" t="s">
        <v>89</v>
      </c>
      <c r="AW181" s="13" t="s">
        <v>31</v>
      </c>
      <c r="AX181" s="13" t="s">
        <v>76</v>
      </c>
      <c r="AY181" s="207" t="s">
        <v>218</v>
      </c>
    </row>
    <row r="182" s="15" customFormat="1">
      <c r="A182" s="15"/>
      <c r="B182" s="222"/>
      <c r="C182" s="15"/>
      <c r="D182" s="206" t="s">
        <v>225</v>
      </c>
      <c r="E182" s="223" t="s">
        <v>1</v>
      </c>
      <c r="F182" s="224" t="s">
        <v>231</v>
      </c>
      <c r="G182" s="15"/>
      <c r="H182" s="225">
        <v>157.5</v>
      </c>
      <c r="I182" s="226"/>
      <c r="J182" s="15"/>
      <c r="K182" s="15"/>
      <c r="L182" s="222"/>
      <c r="M182" s="227"/>
      <c r="N182" s="228"/>
      <c r="O182" s="228"/>
      <c r="P182" s="228"/>
      <c r="Q182" s="228"/>
      <c r="R182" s="228"/>
      <c r="S182" s="228"/>
      <c r="T182" s="229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T182" s="223" t="s">
        <v>225</v>
      </c>
      <c r="AU182" s="223" t="s">
        <v>89</v>
      </c>
      <c r="AV182" s="15" t="s">
        <v>223</v>
      </c>
      <c r="AW182" s="15" t="s">
        <v>31</v>
      </c>
      <c r="AX182" s="15" t="s">
        <v>83</v>
      </c>
      <c r="AY182" s="223" t="s">
        <v>218</v>
      </c>
    </row>
    <row r="183" s="2" customFormat="1" ht="33" customHeight="1">
      <c r="A183" s="38"/>
      <c r="B183" s="190"/>
      <c r="C183" s="191" t="s">
        <v>289</v>
      </c>
      <c r="D183" s="191" t="s">
        <v>220</v>
      </c>
      <c r="E183" s="192" t="s">
        <v>290</v>
      </c>
      <c r="F183" s="193" t="s">
        <v>291</v>
      </c>
      <c r="G183" s="194" t="s">
        <v>148</v>
      </c>
      <c r="H183" s="195">
        <v>1575</v>
      </c>
      <c r="I183" s="196"/>
      <c r="J183" s="197">
        <f>ROUND(I183*H183,2)</f>
        <v>0</v>
      </c>
      <c r="K183" s="198"/>
      <c r="L183" s="39"/>
      <c r="M183" s="199" t="s">
        <v>1</v>
      </c>
      <c r="N183" s="200" t="s">
        <v>42</v>
      </c>
      <c r="O183" s="82"/>
      <c r="P183" s="201">
        <f>O183*H183</f>
        <v>0</v>
      </c>
      <c r="Q183" s="201">
        <v>0.0087799999999999996</v>
      </c>
      <c r="R183" s="201">
        <f>Q183*H183</f>
        <v>13.8285</v>
      </c>
      <c r="S183" s="201">
        <v>0</v>
      </c>
      <c r="T183" s="202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03" t="s">
        <v>223</v>
      </c>
      <c r="AT183" s="203" t="s">
        <v>220</v>
      </c>
      <c r="AU183" s="203" t="s">
        <v>89</v>
      </c>
      <c r="AY183" s="19" t="s">
        <v>218</v>
      </c>
      <c r="BE183" s="204">
        <f>IF(N183="základná",J183,0)</f>
        <v>0</v>
      </c>
      <c r="BF183" s="204">
        <f>IF(N183="znížená",J183,0)</f>
        <v>0</v>
      </c>
      <c r="BG183" s="204">
        <f>IF(N183="zákl. prenesená",J183,0)</f>
        <v>0</v>
      </c>
      <c r="BH183" s="204">
        <f>IF(N183="zníž. prenesená",J183,0)</f>
        <v>0</v>
      </c>
      <c r="BI183" s="204">
        <f>IF(N183="nulová",J183,0)</f>
        <v>0</v>
      </c>
      <c r="BJ183" s="19" t="s">
        <v>89</v>
      </c>
      <c r="BK183" s="204">
        <f>ROUND(I183*H183,2)</f>
        <v>0</v>
      </c>
      <c r="BL183" s="19" t="s">
        <v>223</v>
      </c>
      <c r="BM183" s="203" t="s">
        <v>292</v>
      </c>
    </row>
    <row r="184" s="13" customFormat="1">
      <c r="A184" s="13"/>
      <c r="B184" s="205"/>
      <c r="C184" s="13"/>
      <c r="D184" s="206" t="s">
        <v>225</v>
      </c>
      <c r="E184" s="207" t="s">
        <v>1</v>
      </c>
      <c r="F184" s="208" t="s">
        <v>293</v>
      </c>
      <c r="G184" s="13"/>
      <c r="H184" s="209">
        <v>1575</v>
      </c>
      <c r="I184" s="210"/>
      <c r="J184" s="13"/>
      <c r="K184" s="13"/>
      <c r="L184" s="205"/>
      <c r="M184" s="211"/>
      <c r="N184" s="212"/>
      <c r="O184" s="212"/>
      <c r="P184" s="212"/>
      <c r="Q184" s="212"/>
      <c r="R184" s="212"/>
      <c r="S184" s="212"/>
      <c r="T184" s="2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07" t="s">
        <v>225</v>
      </c>
      <c r="AU184" s="207" t="s">
        <v>89</v>
      </c>
      <c r="AV184" s="13" t="s">
        <v>89</v>
      </c>
      <c r="AW184" s="13" t="s">
        <v>31</v>
      </c>
      <c r="AX184" s="13" t="s">
        <v>83</v>
      </c>
      <c r="AY184" s="207" t="s">
        <v>218</v>
      </c>
    </row>
    <row r="185" s="2" customFormat="1" ht="21.75" customHeight="1">
      <c r="A185" s="38"/>
      <c r="B185" s="190"/>
      <c r="C185" s="191" t="s">
        <v>294</v>
      </c>
      <c r="D185" s="191" t="s">
        <v>220</v>
      </c>
      <c r="E185" s="192" t="s">
        <v>295</v>
      </c>
      <c r="F185" s="193" t="s">
        <v>296</v>
      </c>
      <c r="G185" s="194" t="s">
        <v>297</v>
      </c>
      <c r="H185" s="195">
        <v>20</v>
      </c>
      <c r="I185" s="196"/>
      <c r="J185" s="197">
        <f>ROUND(I185*H185,2)</f>
        <v>0</v>
      </c>
      <c r="K185" s="198"/>
      <c r="L185" s="39"/>
      <c r="M185" s="199" t="s">
        <v>1</v>
      </c>
      <c r="N185" s="200" t="s">
        <v>42</v>
      </c>
      <c r="O185" s="82"/>
      <c r="P185" s="201">
        <f>O185*H185</f>
        <v>0</v>
      </c>
      <c r="Q185" s="201">
        <v>0</v>
      </c>
      <c r="R185" s="201">
        <f>Q185*H185</f>
        <v>0</v>
      </c>
      <c r="S185" s="201">
        <v>0</v>
      </c>
      <c r="T185" s="202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03" t="s">
        <v>223</v>
      </c>
      <c r="AT185" s="203" t="s">
        <v>220</v>
      </c>
      <c r="AU185" s="203" t="s">
        <v>89</v>
      </c>
      <c r="AY185" s="19" t="s">
        <v>218</v>
      </c>
      <c r="BE185" s="204">
        <f>IF(N185="základná",J185,0)</f>
        <v>0</v>
      </c>
      <c r="BF185" s="204">
        <f>IF(N185="znížená",J185,0)</f>
        <v>0</v>
      </c>
      <c r="BG185" s="204">
        <f>IF(N185="zákl. prenesená",J185,0)</f>
        <v>0</v>
      </c>
      <c r="BH185" s="204">
        <f>IF(N185="zníž. prenesená",J185,0)</f>
        <v>0</v>
      </c>
      <c r="BI185" s="204">
        <f>IF(N185="nulová",J185,0)</f>
        <v>0</v>
      </c>
      <c r="BJ185" s="19" t="s">
        <v>89</v>
      </c>
      <c r="BK185" s="204">
        <f>ROUND(I185*H185,2)</f>
        <v>0</v>
      </c>
      <c r="BL185" s="19" t="s">
        <v>223</v>
      </c>
      <c r="BM185" s="203" t="s">
        <v>298</v>
      </c>
    </row>
    <row r="186" s="2" customFormat="1" ht="16.5" customHeight="1">
      <c r="A186" s="38"/>
      <c r="B186" s="190"/>
      <c r="C186" s="191" t="s">
        <v>299</v>
      </c>
      <c r="D186" s="191" t="s">
        <v>220</v>
      </c>
      <c r="E186" s="192" t="s">
        <v>300</v>
      </c>
      <c r="F186" s="193" t="s">
        <v>301</v>
      </c>
      <c r="G186" s="194" t="s">
        <v>297</v>
      </c>
      <c r="H186" s="195">
        <v>1400</v>
      </c>
      <c r="I186" s="196"/>
      <c r="J186" s="197">
        <f>ROUND(I186*H186,2)</f>
        <v>0</v>
      </c>
      <c r="K186" s="198"/>
      <c r="L186" s="39"/>
      <c r="M186" s="199" t="s">
        <v>1</v>
      </c>
      <c r="N186" s="200" t="s">
        <v>42</v>
      </c>
      <c r="O186" s="82"/>
      <c r="P186" s="201">
        <f>O186*H186</f>
        <v>0</v>
      </c>
      <c r="Q186" s="201">
        <v>0</v>
      </c>
      <c r="R186" s="201">
        <f>Q186*H186</f>
        <v>0</v>
      </c>
      <c r="S186" s="201">
        <v>0</v>
      </c>
      <c r="T186" s="202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03" t="s">
        <v>223</v>
      </c>
      <c r="AT186" s="203" t="s">
        <v>220</v>
      </c>
      <c r="AU186" s="203" t="s">
        <v>89</v>
      </c>
      <c r="AY186" s="19" t="s">
        <v>218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9" t="s">
        <v>89</v>
      </c>
      <c r="BK186" s="204">
        <f>ROUND(I186*H186,2)</f>
        <v>0</v>
      </c>
      <c r="BL186" s="19" t="s">
        <v>223</v>
      </c>
      <c r="BM186" s="203" t="s">
        <v>302</v>
      </c>
    </row>
    <row r="187" s="12" customFormat="1" ht="22.8" customHeight="1">
      <c r="A187" s="12"/>
      <c r="B187" s="177"/>
      <c r="C187" s="12"/>
      <c r="D187" s="178" t="s">
        <v>75</v>
      </c>
      <c r="E187" s="188" t="s">
        <v>243</v>
      </c>
      <c r="F187" s="188" t="s">
        <v>303</v>
      </c>
      <c r="G187" s="12"/>
      <c r="H187" s="12"/>
      <c r="I187" s="180"/>
      <c r="J187" s="189">
        <f>BK187</f>
        <v>0</v>
      </c>
      <c r="K187" s="12"/>
      <c r="L187" s="177"/>
      <c r="M187" s="182"/>
      <c r="N187" s="183"/>
      <c r="O187" s="183"/>
      <c r="P187" s="184">
        <f>SUM(P188:P229)</f>
        <v>0</v>
      </c>
      <c r="Q187" s="183"/>
      <c r="R187" s="184">
        <f>SUM(R188:R229)</f>
        <v>3142.1083000000003</v>
      </c>
      <c r="S187" s="183"/>
      <c r="T187" s="185">
        <f>SUM(T188:T229)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178" t="s">
        <v>83</v>
      </c>
      <c r="AT187" s="186" t="s">
        <v>75</v>
      </c>
      <c r="AU187" s="186" t="s">
        <v>83</v>
      </c>
      <c r="AY187" s="178" t="s">
        <v>218</v>
      </c>
      <c r="BK187" s="187">
        <f>SUM(BK188:BK229)</f>
        <v>0</v>
      </c>
    </row>
    <row r="188" s="2" customFormat="1" ht="24.15" customHeight="1">
      <c r="A188" s="38"/>
      <c r="B188" s="190"/>
      <c r="C188" s="191" t="s">
        <v>304</v>
      </c>
      <c r="D188" s="191" t="s">
        <v>220</v>
      </c>
      <c r="E188" s="192" t="s">
        <v>305</v>
      </c>
      <c r="F188" s="193" t="s">
        <v>306</v>
      </c>
      <c r="G188" s="194" t="s">
        <v>148</v>
      </c>
      <c r="H188" s="195">
        <v>1903.55</v>
      </c>
      <c r="I188" s="196"/>
      <c r="J188" s="197">
        <f>ROUND(I188*H188,2)</f>
        <v>0</v>
      </c>
      <c r="K188" s="198"/>
      <c r="L188" s="39"/>
      <c r="M188" s="199" t="s">
        <v>1</v>
      </c>
      <c r="N188" s="200" t="s">
        <v>42</v>
      </c>
      <c r="O188" s="82"/>
      <c r="P188" s="201">
        <f>O188*H188</f>
        <v>0</v>
      </c>
      <c r="Q188" s="201">
        <v>0</v>
      </c>
      <c r="R188" s="201">
        <f>Q188*H188</f>
        <v>0</v>
      </c>
      <c r="S188" s="201">
        <v>0</v>
      </c>
      <c r="T188" s="202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03" t="s">
        <v>223</v>
      </c>
      <c r="AT188" s="203" t="s">
        <v>220</v>
      </c>
      <c r="AU188" s="203" t="s">
        <v>89</v>
      </c>
      <c r="AY188" s="19" t="s">
        <v>218</v>
      </c>
      <c r="BE188" s="204">
        <f>IF(N188="základná",J188,0)</f>
        <v>0</v>
      </c>
      <c r="BF188" s="204">
        <f>IF(N188="znížená",J188,0)</f>
        <v>0</v>
      </c>
      <c r="BG188" s="204">
        <f>IF(N188="zákl. prenesená",J188,0)</f>
        <v>0</v>
      </c>
      <c r="BH188" s="204">
        <f>IF(N188="zníž. prenesená",J188,0)</f>
        <v>0</v>
      </c>
      <c r="BI188" s="204">
        <f>IF(N188="nulová",J188,0)</f>
        <v>0</v>
      </c>
      <c r="BJ188" s="19" t="s">
        <v>89</v>
      </c>
      <c r="BK188" s="204">
        <f>ROUND(I188*H188,2)</f>
        <v>0</v>
      </c>
      <c r="BL188" s="19" t="s">
        <v>223</v>
      </c>
      <c r="BM188" s="203" t="s">
        <v>307</v>
      </c>
    </row>
    <row r="189" s="2" customFormat="1">
      <c r="A189" s="38"/>
      <c r="B189" s="39"/>
      <c r="C189" s="38"/>
      <c r="D189" s="206" t="s">
        <v>247</v>
      </c>
      <c r="E189" s="38"/>
      <c r="F189" s="230" t="s">
        <v>308</v>
      </c>
      <c r="G189" s="38"/>
      <c r="H189" s="38"/>
      <c r="I189" s="231"/>
      <c r="J189" s="38"/>
      <c r="K189" s="38"/>
      <c r="L189" s="39"/>
      <c r="M189" s="232"/>
      <c r="N189" s="233"/>
      <c r="O189" s="82"/>
      <c r="P189" s="82"/>
      <c r="Q189" s="82"/>
      <c r="R189" s="82"/>
      <c r="S189" s="82"/>
      <c r="T189" s="83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9" t="s">
        <v>247</v>
      </c>
      <c r="AU189" s="19" t="s">
        <v>89</v>
      </c>
    </row>
    <row r="190" s="13" customFormat="1">
      <c r="A190" s="13"/>
      <c r="B190" s="205"/>
      <c r="C190" s="13"/>
      <c r="D190" s="206" t="s">
        <v>225</v>
      </c>
      <c r="E190" s="207" t="s">
        <v>1</v>
      </c>
      <c r="F190" s="208" t="s">
        <v>309</v>
      </c>
      <c r="G190" s="13"/>
      <c r="H190" s="209">
        <v>1565</v>
      </c>
      <c r="I190" s="210"/>
      <c r="J190" s="13"/>
      <c r="K190" s="13"/>
      <c r="L190" s="205"/>
      <c r="M190" s="211"/>
      <c r="N190" s="212"/>
      <c r="O190" s="212"/>
      <c r="P190" s="212"/>
      <c r="Q190" s="212"/>
      <c r="R190" s="212"/>
      <c r="S190" s="212"/>
      <c r="T190" s="2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07" t="s">
        <v>225</v>
      </c>
      <c r="AU190" s="207" t="s">
        <v>89</v>
      </c>
      <c r="AV190" s="13" t="s">
        <v>89</v>
      </c>
      <c r="AW190" s="13" t="s">
        <v>31</v>
      </c>
      <c r="AX190" s="13" t="s">
        <v>76</v>
      </c>
      <c r="AY190" s="207" t="s">
        <v>218</v>
      </c>
    </row>
    <row r="191" s="13" customFormat="1">
      <c r="A191" s="13"/>
      <c r="B191" s="205"/>
      <c r="C191" s="13"/>
      <c r="D191" s="206" t="s">
        <v>225</v>
      </c>
      <c r="E191" s="207" t="s">
        <v>1</v>
      </c>
      <c r="F191" s="208" t="s">
        <v>310</v>
      </c>
      <c r="G191" s="13"/>
      <c r="H191" s="209">
        <v>1688</v>
      </c>
      <c r="I191" s="210"/>
      <c r="J191" s="13"/>
      <c r="K191" s="13"/>
      <c r="L191" s="205"/>
      <c r="M191" s="211"/>
      <c r="N191" s="212"/>
      <c r="O191" s="212"/>
      <c r="P191" s="212"/>
      <c r="Q191" s="212"/>
      <c r="R191" s="212"/>
      <c r="S191" s="212"/>
      <c r="T191" s="2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07" t="s">
        <v>225</v>
      </c>
      <c r="AU191" s="207" t="s">
        <v>89</v>
      </c>
      <c r="AV191" s="13" t="s">
        <v>89</v>
      </c>
      <c r="AW191" s="13" t="s">
        <v>31</v>
      </c>
      <c r="AX191" s="13" t="s">
        <v>76</v>
      </c>
      <c r="AY191" s="207" t="s">
        <v>218</v>
      </c>
    </row>
    <row r="192" s="13" customFormat="1">
      <c r="A192" s="13"/>
      <c r="B192" s="205"/>
      <c r="C192" s="13"/>
      <c r="D192" s="206" t="s">
        <v>225</v>
      </c>
      <c r="E192" s="207" t="s">
        <v>1</v>
      </c>
      <c r="F192" s="208" t="s">
        <v>311</v>
      </c>
      <c r="G192" s="13"/>
      <c r="H192" s="209">
        <v>144</v>
      </c>
      <c r="I192" s="210"/>
      <c r="J192" s="13"/>
      <c r="K192" s="13"/>
      <c r="L192" s="205"/>
      <c r="M192" s="211"/>
      <c r="N192" s="212"/>
      <c r="O192" s="212"/>
      <c r="P192" s="212"/>
      <c r="Q192" s="212"/>
      <c r="R192" s="212"/>
      <c r="S192" s="212"/>
      <c r="T192" s="2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07" t="s">
        <v>225</v>
      </c>
      <c r="AU192" s="207" t="s">
        <v>89</v>
      </c>
      <c r="AV192" s="13" t="s">
        <v>89</v>
      </c>
      <c r="AW192" s="13" t="s">
        <v>31</v>
      </c>
      <c r="AX192" s="13" t="s">
        <v>76</v>
      </c>
      <c r="AY192" s="207" t="s">
        <v>218</v>
      </c>
    </row>
    <row r="193" s="13" customFormat="1">
      <c r="A193" s="13"/>
      <c r="B193" s="205"/>
      <c r="C193" s="13"/>
      <c r="D193" s="206" t="s">
        <v>225</v>
      </c>
      <c r="E193" s="207" t="s">
        <v>1</v>
      </c>
      <c r="F193" s="208" t="s">
        <v>312</v>
      </c>
      <c r="G193" s="13"/>
      <c r="H193" s="209">
        <v>64</v>
      </c>
      <c r="I193" s="210"/>
      <c r="J193" s="13"/>
      <c r="K193" s="13"/>
      <c r="L193" s="205"/>
      <c r="M193" s="211"/>
      <c r="N193" s="212"/>
      <c r="O193" s="212"/>
      <c r="P193" s="212"/>
      <c r="Q193" s="212"/>
      <c r="R193" s="212"/>
      <c r="S193" s="212"/>
      <c r="T193" s="2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07" t="s">
        <v>225</v>
      </c>
      <c r="AU193" s="207" t="s">
        <v>89</v>
      </c>
      <c r="AV193" s="13" t="s">
        <v>89</v>
      </c>
      <c r="AW193" s="13" t="s">
        <v>31</v>
      </c>
      <c r="AX193" s="13" t="s">
        <v>76</v>
      </c>
      <c r="AY193" s="207" t="s">
        <v>218</v>
      </c>
    </row>
    <row r="194" s="14" customFormat="1">
      <c r="A194" s="14"/>
      <c r="B194" s="214"/>
      <c r="C194" s="14"/>
      <c r="D194" s="206" t="s">
        <v>225</v>
      </c>
      <c r="E194" s="215" t="s">
        <v>1</v>
      </c>
      <c r="F194" s="216" t="s">
        <v>230</v>
      </c>
      <c r="G194" s="14"/>
      <c r="H194" s="217">
        <v>3461</v>
      </c>
      <c r="I194" s="218"/>
      <c r="J194" s="14"/>
      <c r="K194" s="14"/>
      <c r="L194" s="214"/>
      <c r="M194" s="219"/>
      <c r="N194" s="220"/>
      <c r="O194" s="220"/>
      <c r="P194" s="220"/>
      <c r="Q194" s="220"/>
      <c r="R194" s="220"/>
      <c r="S194" s="220"/>
      <c r="T194" s="221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15" t="s">
        <v>225</v>
      </c>
      <c r="AU194" s="215" t="s">
        <v>89</v>
      </c>
      <c r="AV194" s="14" t="s">
        <v>96</v>
      </c>
      <c r="AW194" s="14" t="s">
        <v>31</v>
      </c>
      <c r="AX194" s="14" t="s">
        <v>76</v>
      </c>
      <c r="AY194" s="215" t="s">
        <v>218</v>
      </c>
    </row>
    <row r="195" s="13" customFormat="1">
      <c r="A195" s="13"/>
      <c r="B195" s="205"/>
      <c r="C195" s="13"/>
      <c r="D195" s="206" t="s">
        <v>225</v>
      </c>
      <c r="E195" s="207" t="s">
        <v>1</v>
      </c>
      <c r="F195" s="208" t="s">
        <v>313</v>
      </c>
      <c r="G195" s="13"/>
      <c r="H195" s="209">
        <v>1903.55</v>
      </c>
      <c r="I195" s="210"/>
      <c r="J195" s="13"/>
      <c r="K195" s="13"/>
      <c r="L195" s="205"/>
      <c r="M195" s="211"/>
      <c r="N195" s="212"/>
      <c r="O195" s="212"/>
      <c r="P195" s="212"/>
      <c r="Q195" s="212"/>
      <c r="R195" s="212"/>
      <c r="S195" s="212"/>
      <c r="T195" s="2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07" t="s">
        <v>225</v>
      </c>
      <c r="AU195" s="207" t="s">
        <v>89</v>
      </c>
      <c r="AV195" s="13" t="s">
        <v>89</v>
      </c>
      <c r="AW195" s="13" t="s">
        <v>31</v>
      </c>
      <c r="AX195" s="13" t="s">
        <v>83</v>
      </c>
      <c r="AY195" s="207" t="s">
        <v>218</v>
      </c>
    </row>
    <row r="196" s="2" customFormat="1" ht="24.15" customHeight="1">
      <c r="A196" s="38"/>
      <c r="B196" s="190"/>
      <c r="C196" s="191" t="s">
        <v>314</v>
      </c>
      <c r="D196" s="191" t="s">
        <v>220</v>
      </c>
      <c r="E196" s="192" t="s">
        <v>315</v>
      </c>
      <c r="F196" s="193" t="s">
        <v>316</v>
      </c>
      <c r="G196" s="194" t="s">
        <v>148</v>
      </c>
      <c r="H196" s="195">
        <v>1903.55</v>
      </c>
      <c r="I196" s="196"/>
      <c r="J196" s="197">
        <f>ROUND(I196*H196,2)</f>
        <v>0</v>
      </c>
      <c r="K196" s="198"/>
      <c r="L196" s="39"/>
      <c r="M196" s="199" t="s">
        <v>1</v>
      </c>
      <c r="N196" s="200" t="s">
        <v>42</v>
      </c>
      <c r="O196" s="82"/>
      <c r="P196" s="201">
        <f>O196*H196</f>
        <v>0</v>
      </c>
      <c r="Q196" s="201">
        <v>0</v>
      </c>
      <c r="R196" s="201">
        <f>Q196*H196</f>
        <v>0</v>
      </c>
      <c r="S196" s="201">
        <v>0</v>
      </c>
      <c r="T196" s="202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03" t="s">
        <v>223</v>
      </c>
      <c r="AT196" s="203" t="s">
        <v>220</v>
      </c>
      <c r="AU196" s="203" t="s">
        <v>89</v>
      </c>
      <c r="AY196" s="19" t="s">
        <v>218</v>
      </c>
      <c r="BE196" s="204">
        <f>IF(N196="základná",J196,0)</f>
        <v>0</v>
      </c>
      <c r="BF196" s="204">
        <f>IF(N196="znížená",J196,0)</f>
        <v>0</v>
      </c>
      <c r="BG196" s="204">
        <f>IF(N196="zákl. prenesená",J196,0)</f>
        <v>0</v>
      </c>
      <c r="BH196" s="204">
        <f>IF(N196="zníž. prenesená",J196,0)</f>
        <v>0</v>
      </c>
      <c r="BI196" s="204">
        <f>IF(N196="nulová",J196,0)</f>
        <v>0</v>
      </c>
      <c r="BJ196" s="19" t="s">
        <v>89</v>
      </c>
      <c r="BK196" s="204">
        <f>ROUND(I196*H196,2)</f>
        <v>0</v>
      </c>
      <c r="BL196" s="19" t="s">
        <v>223</v>
      </c>
      <c r="BM196" s="203" t="s">
        <v>317</v>
      </c>
    </row>
    <row r="197" s="13" customFormat="1">
      <c r="A197" s="13"/>
      <c r="B197" s="205"/>
      <c r="C197" s="13"/>
      <c r="D197" s="206" t="s">
        <v>225</v>
      </c>
      <c r="E197" s="207" t="s">
        <v>1</v>
      </c>
      <c r="F197" s="208" t="s">
        <v>318</v>
      </c>
      <c r="G197" s="13"/>
      <c r="H197" s="209">
        <v>1903.55</v>
      </c>
      <c r="I197" s="210"/>
      <c r="J197" s="13"/>
      <c r="K197" s="13"/>
      <c r="L197" s="205"/>
      <c r="M197" s="211"/>
      <c r="N197" s="212"/>
      <c r="O197" s="212"/>
      <c r="P197" s="212"/>
      <c r="Q197" s="212"/>
      <c r="R197" s="212"/>
      <c r="S197" s="212"/>
      <c r="T197" s="2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07" t="s">
        <v>225</v>
      </c>
      <c r="AU197" s="207" t="s">
        <v>89</v>
      </c>
      <c r="AV197" s="13" t="s">
        <v>89</v>
      </c>
      <c r="AW197" s="13" t="s">
        <v>31</v>
      </c>
      <c r="AX197" s="13" t="s">
        <v>83</v>
      </c>
      <c r="AY197" s="207" t="s">
        <v>218</v>
      </c>
    </row>
    <row r="198" s="2" customFormat="1" ht="49.05" customHeight="1">
      <c r="A198" s="38"/>
      <c r="B198" s="190"/>
      <c r="C198" s="191" t="s">
        <v>319</v>
      </c>
      <c r="D198" s="191" t="s">
        <v>220</v>
      </c>
      <c r="E198" s="192" t="s">
        <v>320</v>
      </c>
      <c r="F198" s="193" t="s">
        <v>321</v>
      </c>
      <c r="G198" s="194" t="s">
        <v>148</v>
      </c>
      <c r="H198" s="195">
        <v>3415.5</v>
      </c>
      <c r="I198" s="196"/>
      <c r="J198" s="197">
        <f>ROUND(I198*H198,2)</f>
        <v>0</v>
      </c>
      <c r="K198" s="198"/>
      <c r="L198" s="39"/>
      <c r="M198" s="199" t="s">
        <v>1</v>
      </c>
      <c r="N198" s="200" t="s">
        <v>42</v>
      </c>
      <c r="O198" s="82"/>
      <c r="P198" s="201">
        <f>O198*H198</f>
        <v>0</v>
      </c>
      <c r="Q198" s="201">
        <v>0.13800000000000001</v>
      </c>
      <c r="R198" s="201">
        <f>Q198*H198</f>
        <v>471.33900000000006</v>
      </c>
      <c r="S198" s="201">
        <v>0</v>
      </c>
      <c r="T198" s="202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03" t="s">
        <v>223</v>
      </c>
      <c r="AT198" s="203" t="s">
        <v>220</v>
      </c>
      <c r="AU198" s="203" t="s">
        <v>89</v>
      </c>
      <c r="AY198" s="19" t="s">
        <v>218</v>
      </c>
      <c r="BE198" s="204">
        <f>IF(N198="základná",J198,0)</f>
        <v>0</v>
      </c>
      <c r="BF198" s="204">
        <f>IF(N198="znížená",J198,0)</f>
        <v>0</v>
      </c>
      <c r="BG198" s="204">
        <f>IF(N198="zákl. prenesená",J198,0)</f>
        <v>0</v>
      </c>
      <c r="BH198" s="204">
        <f>IF(N198="zníž. prenesená",J198,0)</f>
        <v>0</v>
      </c>
      <c r="BI198" s="204">
        <f>IF(N198="nulová",J198,0)</f>
        <v>0</v>
      </c>
      <c r="BJ198" s="19" t="s">
        <v>89</v>
      </c>
      <c r="BK198" s="204">
        <f>ROUND(I198*H198,2)</f>
        <v>0</v>
      </c>
      <c r="BL198" s="19" t="s">
        <v>223</v>
      </c>
      <c r="BM198" s="203" t="s">
        <v>322</v>
      </c>
    </row>
    <row r="199" s="13" customFormat="1">
      <c r="A199" s="13"/>
      <c r="B199" s="205"/>
      <c r="C199" s="13"/>
      <c r="D199" s="206" t="s">
        <v>225</v>
      </c>
      <c r="E199" s="207" t="s">
        <v>1</v>
      </c>
      <c r="F199" s="208" t="s">
        <v>323</v>
      </c>
      <c r="G199" s="13"/>
      <c r="H199" s="209">
        <v>1576</v>
      </c>
      <c r="I199" s="210"/>
      <c r="J199" s="13"/>
      <c r="K199" s="13"/>
      <c r="L199" s="205"/>
      <c r="M199" s="211"/>
      <c r="N199" s="212"/>
      <c r="O199" s="212"/>
      <c r="P199" s="212"/>
      <c r="Q199" s="212"/>
      <c r="R199" s="212"/>
      <c r="S199" s="212"/>
      <c r="T199" s="2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07" t="s">
        <v>225</v>
      </c>
      <c r="AU199" s="207" t="s">
        <v>89</v>
      </c>
      <c r="AV199" s="13" t="s">
        <v>89</v>
      </c>
      <c r="AW199" s="13" t="s">
        <v>31</v>
      </c>
      <c r="AX199" s="13" t="s">
        <v>76</v>
      </c>
      <c r="AY199" s="207" t="s">
        <v>218</v>
      </c>
    </row>
    <row r="200" s="14" customFormat="1">
      <c r="A200" s="14"/>
      <c r="B200" s="214"/>
      <c r="C200" s="14"/>
      <c r="D200" s="206" t="s">
        <v>225</v>
      </c>
      <c r="E200" s="215" t="s">
        <v>146</v>
      </c>
      <c r="F200" s="216" t="s">
        <v>230</v>
      </c>
      <c r="G200" s="14"/>
      <c r="H200" s="217">
        <v>1576</v>
      </c>
      <c r="I200" s="218"/>
      <c r="J200" s="14"/>
      <c r="K200" s="14"/>
      <c r="L200" s="214"/>
      <c r="M200" s="219"/>
      <c r="N200" s="220"/>
      <c r="O200" s="220"/>
      <c r="P200" s="220"/>
      <c r="Q200" s="220"/>
      <c r="R200" s="220"/>
      <c r="S200" s="220"/>
      <c r="T200" s="221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15" t="s">
        <v>225</v>
      </c>
      <c r="AU200" s="215" t="s">
        <v>89</v>
      </c>
      <c r="AV200" s="14" t="s">
        <v>96</v>
      </c>
      <c r="AW200" s="14" t="s">
        <v>31</v>
      </c>
      <c r="AX200" s="14" t="s">
        <v>76</v>
      </c>
      <c r="AY200" s="215" t="s">
        <v>218</v>
      </c>
    </row>
    <row r="201" s="13" customFormat="1">
      <c r="A201" s="13"/>
      <c r="B201" s="205"/>
      <c r="C201" s="13"/>
      <c r="D201" s="206" t="s">
        <v>225</v>
      </c>
      <c r="E201" s="207" t="s">
        <v>1</v>
      </c>
      <c r="F201" s="208" t="s">
        <v>324</v>
      </c>
      <c r="G201" s="13"/>
      <c r="H201" s="209">
        <v>1688</v>
      </c>
      <c r="I201" s="210"/>
      <c r="J201" s="13"/>
      <c r="K201" s="13"/>
      <c r="L201" s="205"/>
      <c r="M201" s="211"/>
      <c r="N201" s="212"/>
      <c r="O201" s="212"/>
      <c r="P201" s="212"/>
      <c r="Q201" s="212"/>
      <c r="R201" s="212"/>
      <c r="S201" s="212"/>
      <c r="T201" s="2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07" t="s">
        <v>225</v>
      </c>
      <c r="AU201" s="207" t="s">
        <v>89</v>
      </c>
      <c r="AV201" s="13" t="s">
        <v>89</v>
      </c>
      <c r="AW201" s="13" t="s">
        <v>31</v>
      </c>
      <c r="AX201" s="13" t="s">
        <v>76</v>
      </c>
      <c r="AY201" s="207" t="s">
        <v>218</v>
      </c>
    </row>
    <row r="202" s="14" customFormat="1">
      <c r="A202" s="14"/>
      <c r="B202" s="214"/>
      <c r="C202" s="14"/>
      <c r="D202" s="206" t="s">
        <v>225</v>
      </c>
      <c r="E202" s="215" t="s">
        <v>150</v>
      </c>
      <c r="F202" s="216" t="s">
        <v>230</v>
      </c>
      <c r="G202" s="14"/>
      <c r="H202" s="217">
        <v>1688</v>
      </c>
      <c r="I202" s="218"/>
      <c r="J202" s="14"/>
      <c r="K202" s="14"/>
      <c r="L202" s="214"/>
      <c r="M202" s="219"/>
      <c r="N202" s="220"/>
      <c r="O202" s="220"/>
      <c r="P202" s="220"/>
      <c r="Q202" s="220"/>
      <c r="R202" s="220"/>
      <c r="S202" s="220"/>
      <c r="T202" s="221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15" t="s">
        <v>225</v>
      </c>
      <c r="AU202" s="215" t="s">
        <v>89</v>
      </c>
      <c r="AV202" s="14" t="s">
        <v>96</v>
      </c>
      <c r="AW202" s="14" t="s">
        <v>31</v>
      </c>
      <c r="AX202" s="14" t="s">
        <v>76</v>
      </c>
      <c r="AY202" s="215" t="s">
        <v>218</v>
      </c>
    </row>
    <row r="203" s="13" customFormat="1">
      <c r="A203" s="13"/>
      <c r="B203" s="205"/>
      <c r="C203" s="13"/>
      <c r="D203" s="206" t="s">
        <v>225</v>
      </c>
      <c r="E203" s="207" t="s">
        <v>1</v>
      </c>
      <c r="F203" s="208" t="s">
        <v>325</v>
      </c>
      <c r="G203" s="13"/>
      <c r="H203" s="209">
        <v>151.5</v>
      </c>
      <c r="I203" s="210"/>
      <c r="J203" s="13"/>
      <c r="K203" s="13"/>
      <c r="L203" s="205"/>
      <c r="M203" s="211"/>
      <c r="N203" s="212"/>
      <c r="O203" s="212"/>
      <c r="P203" s="212"/>
      <c r="Q203" s="212"/>
      <c r="R203" s="212"/>
      <c r="S203" s="212"/>
      <c r="T203" s="2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07" t="s">
        <v>225</v>
      </c>
      <c r="AU203" s="207" t="s">
        <v>89</v>
      </c>
      <c r="AV203" s="13" t="s">
        <v>89</v>
      </c>
      <c r="AW203" s="13" t="s">
        <v>3</v>
      </c>
      <c r="AX203" s="13" t="s">
        <v>76</v>
      </c>
      <c r="AY203" s="207" t="s">
        <v>218</v>
      </c>
    </row>
    <row r="204" s="14" customFormat="1">
      <c r="A204" s="14"/>
      <c r="B204" s="214"/>
      <c r="C204" s="14"/>
      <c r="D204" s="206" t="s">
        <v>225</v>
      </c>
      <c r="E204" s="215" t="s">
        <v>154</v>
      </c>
      <c r="F204" s="216" t="s">
        <v>230</v>
      </c>
      <c r="G204" s="14"/>
      <c r="H204" s="217">
        <v>151.5</v>
      </c>
      <c r="I204" s="218"/>
      <c r="J204" s="14"/>
      <c r="K204" s="14"/>
      <c r="L204" s="214"/>
      <c r="M204" s="219"/>
      <c r="N204" s="220"/>
      <c r="O204" s="220"/>
      <c r="P204" s="220"/>
      <c r="Q204" s="220"/>
      <c r="R204" s="220"/>
      <c r="S204" s="220"/>
      <c r="T204" s="221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15" t="s">
        <v>225</v>
      </c>
      <c r="AU204" s="215" t="s">
        <v>89</v>
      </c>
      <c r="AV204" s="14" t="s">
        <v>96</v>
      </c>
      <c r="AW204" s="14" t="s">
        <v>31</v>
      </c>
      <c r="AX204" s="14" t="s">
        <v>76</v>
      </c>
      <c r="AY204" s="215" t="s">
        <v>218</v>
      </c>
    </row>
    <row r="205" s="15" customFormat="1">
      <c r="A205" s="15"/>
      <c r="B205" s="222"/>
      <c r="C205" s="15"/>
      <c r="D205" s="206" t="s">
        <v>225</v>
      </c>
      <c r="E205" s="223" t="s">
        <v>1</v>
      </c>
      <c r="F205" s="224" t="s">
        <v>231</v>
      </c>
      <c r="G205" s="15"/>
      <c r="H205" s="225">
        <v>3415.5</v>
      </c>
      <c r="I205" s="226"/>
      <c r="J205" s="15"/>
      <c r="K205" s="15"/>
      <c r="L205" s="222"/>
      <c r="M205" s="227"/>
      <c r="N205" s="228"/>
      <c r="O205" s="228"/>
      <c r="P205" s="228"/>
      <c r="Q205" s="228"/>
      <c r="R205" s="228"/>
      <c r="S205" s="228"/>
      <c r="T205" s="229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T205" s="223" t="s">
        <v>225</v>
      </c>
      <c r="AU205" s="223" t="s">
        <v>89</v>
      </c>
      <c r="AV205" s="15" t="s">
        <v>223</v>
      </c>
      <c r="AW205" s="15" t="s">
        <v>31</v>
      </c>
      <c r="AX205" s="15" t="s">
        <v>83</v>
      </c>
      <c r="AY205" s="223" t="s">
        <v>218</v>
      </c>
    </row>
    <row r="206" s="2" customFormat="1" ht="21.75" customHeight="1">
      <c r="A206" s="38"/>
      <c r="B206" s="190"/>
      <c r="C206" s="191" t="s">
        <v>326</v>
      </c>
      <c r="D206" s="191" t="s">
        <v>220</v>
      </c>
      <c r="E206" s="192" t="s">
        <v>327</v>
      </c>
      <c r="F206" s="193" t="s">
        <v>328</v>
      </c>
      <c r="G206" s="194" t="s">
        <v>148</v>
      </c>
      <c r="H206" s="195">
        <v>144</v>
      </c>
      <c r="I206" s="196"/>
      <c r="J206" s="197">
        <f>ROUND(I206*H206,2)</f>
        <v>0</v>
      </c>
      <c r="K206" s="198"/>
      <c r="L206" s="39"/>
      <c r="M206" s="199" t="s">
        <v>1</v>
      </c>
      <c r="N206" s="200" t="s">
        <v>42</v>
      </c>
      <c r="O206" s="82"/>
      <c r="P206" s="201">
        <f>O206*H206</f>
        <v>0</v>
      </c>
      <c r="Q206" s="201">
        <v>0.1837</v>
      </c>
      <c r="R206" s="201">
        <f>Q206*H206</f>
        <v>26.4528</v>
      </c>
      <c r="S206" s="201">
        <v>0</v>
      </c>
      <c r="T206" s="202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03" t="s">
        <v>223</v>
      </c>
      <c r="AT206" s="203" t="s">
        <v>220</v>
      </c>
      <c r="AU206" s="203" t="s">
        <v>89</v>
      </c>
      <c r="AY206" s="19" t="s">
        <v>218</v>
      </c>
      <c r="BE206" s="204">
        <f>IF(N206="základná",J206,0)</f>
        <v>0</v>
      </c>
      <c r="BF206" s="204">
        <f>IF(N206="znížená",J206,0)</f>
        <v>0</v>
      </c>
      <c r="BG206" s="204">
        <f>IF(N206="zákl. prenesená",J206,0)</f>
        <v>0</v>
      </c>
      <c r="BH206" s="204">
        <f>IF(N206="zníž. prenesená",J206,0)</f>
        <v>0</v>
      </c>
      <c r="BI206" s="204">
        <f>IF(N206="nulová",J206,0)</f>
        <v>0</v>
      </c>
      <c r="BJ206" s="19" t="s">
        <v>89</v>
      </c>
      <c r="BK206" s="204">
        <f>ROUND(I206*H206,2)</f>
        <v>0</v>
      </c>
      <c r="BL206" s="19" t="s">
        <v>223</v>
      </c>
      <c r="BM206" s="203" t="s">
        <v>329</v>
      </c>
    </row>
    <row r="207" s="13" customFormat="1">
      <c r="A207" s="13"/>
      <c r="B207" s="205"/>
      <c r="C207" s="13"/>
      <c r="D207" s="206" t="s">
        <v>225</v>
      </c>
      <c r="E207" s="207" t="s">
        <v>1</v>
      </c>
      <c r="F207" s="208" t="s">
        <v>330</v>
      </c>
      <c r="G207" s="13"/>
      <c r="H207" s="209">
        <v>144</v>
      </c>
      <c r="I207" s="210"/>
      <c r="J207" s="13"/>
      <c r="K207" s="13"/>
      <c r="L207" s="205"/>
      <c r="M207" s="211"/>
      <c r="N207" s="212"/>
      <c r="O207" s="212"/>
      <c r="P207" s="212"/>
      <c r="Q207" s="212"/>
      <c r="R207" s="212"/>
      <c r="S207" s="212"/>
      <c r="T207" s="2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07" t="s">
        <v>225</v>
      </c>
      <c r="AU207" s="207" t="s">
        <v>89</v>
      </c>
      <c r="AV207" s="13" t="s">
        <v>89</v>
      </c>
      <c r="AW207" s="13" t="s">
        <v>31</v>
      </c>
      <c r="AX207" s="13" t="s">
        <v>76</v>
      </c>
      <c r="AY207" s="207" t="s">
        <v>218</v>
      </c>
    </row>
    <row r="208" s="14" customFormat="1">
      <c r="A208" s="14"/>
      <c r="B208" s="214"/>
      <c r="C208" s="14"/>
      <c r="D208" s="206" t="s">
        <v>225</v>
      </c>
      <c r="E208" s="215" t="s">
        <v>157</v>
      </c>
      <c r="F208" s="216" t="s">
        <v>230</v>
      </c>
      <c r="G208" s="14"/>
      <c r="H208" s="217">
        <v>144</v>
      </c>
      <c r="I208" s="218"/>
      <c r="J208" s="14"/>
      <c r="K208" s="14"/>
      <c r="L208" s="214"/>
      <c r="M208" s="219"/>
      <c r="N208" s="220"/>
      <c r="O208" s="220"/>
      <c r="P208" s="220"/>
      <c r="Q208" s="220"/>
      <c r="R208" s="220"/>
      <c r="S208" s="220"/>
      <c r="T208" s="221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15" t="s">
        <v>225</v>
      </c>
      <c r="AU208" s="215" t="s">
        <v>89</v>
      </c>
      <c r="AV208" s="14" t="s">
        <v>96</v>
      </c>
      <c r="AW208" s="14" t="s">
        <v>31</v>
      </c>
      <c r="AX208" s="14" t="s">
        <v>76</v>
      </c>
      <c r="AY208" s="215" t="s">
        <v>218</v>
      </c>
    </row>
    <row r="209" s="15" customFormat="1">
      <c r="A209" s="15"/>
      <c r="B209" s="222"/>
      <c r="C209" s="15"/>
      <c r="D209" s="206" t="s">
        <v>225</v>
      </c>
      <c r="E209" s="223" t="s">
        <v>1</v>
      </c>
      <c r="F209" s="224" t="s">
        <v>231</v>
      </c>
      <c r="G209" s="15"/>
      <c r="H209" s="225">
        <v>144</v>
      </c>
      <c r="I209" s="226"/>
      <c r="J209" s="15"/>
      <c r="K209" s="15"/>
      <c r="L209" s="222"/>
      <c r="M209" s="227"/>
      <c r="N209" s="228"/>
      <c r="O209" s="228"/>
      <c r="P209" s="228"/>
      <c r="Q209" s="228"/>
      <c r="R209" s="228"/>
      <c r="S209" s="228"/>
      <c r="T209" s="229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T209" s="223" t="s">
        <v>225</v>
      </c>
      <c r="AU209" s="223" t="s">
        <v>89</v>
      </c>
      <c r="AV209" s="15" t="s">
        <v>223</v>
      </c>
      <c r="AW209" s="15" t="s">
        <v>31</v>
      </c>
      <c r="AX209" s="15" t="s">
        <v>83</v>
      </c>
      <c r="AY209" s="223" t="s">
        <v>218</v>
      </c>
    </row>
    <row r="210" s="2" customFormat="1" ht="16.5" customHeight="1">
      <c r="A210" s="38"/>
      <c r="B210" s="190"/>
      <c r="C210" s="234" t="s">
        <v>331</v>
      </c>
      <c r="D210" s="234" t="s">
        <v>272</v>
      </c>
      <c r="E210" s="235" t="s">
        <v>332</v>
      </c>
      <c r="F210" s="236" t="s">
        <v>333</v>
      </c>
      <c r="G210" s="237" t="s">
        <v>148</v>
      </c>
      <c r="H210" s="238">
        <v>50.5</v>
      </c>
      <c r="I210" s="239"/>
      <c r="J210" s="240">
        <f>ROUND(I210*H210,2)</f>
        <v>0</v>
      </c>
      <c r="K210" s="241"/>
      <c r="L210" s="242"/>
      <c r="M210" s="243" t="s">
        <v>1</v>
      </c>
      <c r="N210" s="244" t="s">
        <v>42</v>
      </c>
      <c r="O210" s="82"/>
      <c r="P210" s="201">
        <f>O210*H210</f>
        <v>0</v>
      </c>
      <c r="Q210" s="201">
        <v>0.086999999999999994</v>
      </c>
      <c r="R210" s="201">
        <f>Q210*H210</f>
        <v>4.3934999999999995</v>
      </c>
      <c r="S210" s="201">
        <v>0</v>
      </c>
      <c r="T210" s="202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03" t="s">
        <v>260</v>
      </c>
      <c r="AT210" s="203" t="s">
        <v>272</v>
      </c>
      <c r="AU210" s="203" t="s">
        <v>89</v>
      </c>
      <c r="AY210" s="19" t="s">
        <v>218</v>
      </c>
      <c r="BE210" s="204">
        <f>IF(N210="základná",J210,0)</f>
        <v>0</v>
      </c>
      <c r="BF210" s="204">
        <f>IF(N210="znížená",J210,0)</f>
        <v>0</v>
      </c>
      <c r="BG210" s="204">
        <f>IF(N210="zákl. prenesená",J210,0)</f>
        <v>0</v>
      </c>
      <c r="BH210" s="204">
        <f>IF(N210="zníž. prenesená",J210,0)</f>
        <v>0</v>
      </c>
      <c r="BI210" s="204">
        <f>IF(N210="nulová",J210,0)</f>
        <v>0</v>
      </c>
      <c r="BJ210" s="19" t="s">
        <v>89</v>
      </c>
      <c r="BK210" s="204">
        <f>ROUND(I210*H210,2)</f>
        <v>0</v>
      </c>
      <c r="BL210" s="19" t="s">
        <v>223</v>
      </c>
      <c r="BM210" s="203" t="s">
        <v>334</v>
      </c>
    </row>
    <row r="211" s="13" customFormat="1">
      <c r="A211" s="13"/>
      <c r="B211" s="205"/>
      <c r="C211" s="13"/>
      <c r="D211" s="206" t="s">
        <v>225</v>
      </c>
      <c r="E211" s="207" t="s">
        <v>1</v>
      </c>
      <c r="F211" s="208" t="s">
        <v>335</v>
      </c>
      <c r="G211" s="13"/>
      <c r="H211" s="209">
        <v>50</v>
      </c>
      <c r="I211" s="210"/>
      <c r="J211" s="13"/>
      <c r="K211" s="13"/>
      <c r="L211" s="205"/>
      <c r="M211" s="211"/>
      <c r="N211" s="212"/>
      <c r="O211" s="212"/>
      <c r="P211" s="212"/>
      <c r="Q211" s="212"/>
      <c r="R211" s="212"/>
      <c r="S211" s="212"/>
      <c r="T211" s="2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07" t="s">
        <v>225</v>
      </c>
      <c r="AU211" s="207" t="s">
        <v>89</v>
      </c>
      <c r="AV211" s="13" t="s">
        <v>89</v>
      </c>
      <c r="AW211" s="13" t="s">
        <v>31</v>
      </c>
      <c r="AX211" s="13" t="s">
        <v>76</v>
      </c>
      <c r="AY211" s="207" t="s">
        <v>218</v>
      </c>
    </row>
    <row r="212" s="15" customFormat="1">
      <c r="A212" s="15"/>
      <c r="B212" s="222"/>
      <c r="C212" s="15"/>
      <c r="D212" s="206" t="s">
        <v>225</v>
      </c>
      <c r="E212" s="223" t="s">
        <v>1</v>
      </c>
      <c r="F212" s="224" t="s">
        <v>231</v>
      </c>
      <c r="G212" s="15"/>
      <c r="H212" s="225">
        <v>50</v>
      </c>
      <c r="I212" s="226"/>
      <c r="J212" s="15"/>
      <c r="K212" s="15"/>
      <c r="L212" s="222"/>
      <c r="M212" s="227"/>
      <c r="N212" s="228"/>
      <c r="O212" s="228"/>
      <c r="P212" s="228"/>
      <c r="Q212" s="228"/>
      <c r="R212" s="228"/>
      <c r="S212" s="228"/>
      <c r="T212" s="229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T212" s="223" t="s">
        <v>225</v>
      </c>
      <c r="AU212" s="223" t="s">
        <v>89</v>
      </c>
      <c r="AV212" s="15" t="s">
        <v>223</v>
      </c>
      <c r="AW212" s="15" t="s">
        <v>31</v>
      </c>
      <c r="AX212" s="15" t="s">
        <v>83</v>
      </c>
      <c r="AY212" s="223" t="s">
        <v>218</v>
      </c>
    </row>
    <row r="213" s="13" customFormat="1">
      <c r="A213" s="13"/>
      <c r="B213" s="205"/>
      <c r="C213" s="13"/>
      <c r="D213" s="206" t="s">
        <v>225</v>
      </c>
      <c r="E213" s="13"/>
      <c r="F213" s="208" t="s">
        <v>336</v>
      </c>
      <c r="G213" s="13"/>
      <c r="H213" s="209">
        <v>50.5</v>
      </c>
      <c r="I213" s="210"/>
      <c r="J213" s="13"/>
      <c r="K213" s="13"/>
      <c r="L213" s="205"/>
      <c r="M213" s="211"/>
      <c r="N213" s="212"/>
      <c r="O213" s="212"/>
      <c r="P213" s="212"/>
      <c r="Q213" s="212"/>
      <c r="R213" s="212"/>
      <c r="S213" s="212"/>
      <c r="T213" s="2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07" t="s">
        <v>225</v>
      </c>
      <c r="AU213" s="207" t="s">
        <v>89</v>
      </c>
      <c r="AV213" s="13" t="s">
        <v>89</v>
      </c>
      <c r="AW213" s="13" t="s">
        <v>3</v>
      </c>
      <c r="AX213" s="13" t="s">
        <v>83</v>
      </c>
      <c r="AY213" s="207" t="s">
        <v>218</v>
      </c>
    </row>
    <row r="214" s="2" customFormat="1" ht="33" customHeight="1">
      <c r="A214" s="38"/>
      <c r="B214" s="190"/>
      <c r="C214" s="191" t="s">
        <v>337</v>
      </c>
      <c r="D214" s="191" t="s">
        <v>220</v>
      </c>
      <c r="E214" s="192" t="s">
        <v>338</v>
      </c>
      <c r="F214" s="193" t="s">
        <v>339</v>
      </c>
      <c r="G214" s="194" t="s">
        <v>148</v>
      </c>
      <c r="H214" s="195">
        <v>1576</v>
      </c>
      <c r="I214" s="196"/>
      <c r="J214" s="197">
        <f>ROUND(I214*H214,2)</f>
        <v>0</v>
      </c>
      <c r="K214" s="198"/>
      <c r="L214" s="39"/>
      <c r="M214" s="199" t="s">
        <v>1</v>
      </c>
      <c r="N214" s="200" t="s">
        <v>42</v>
      </c>
      <c r="O214" s="82"/>
      <c r="P214" s="201">
        <f>O214*H214</f>
        <v>0</v>
      </c>
      <c r="Q214" s="201">
        <v>0.19900000000000001</v>
      </c>
      <c r="R214" s="201">
        <f>Q214*H214</f>
        <v>313.62400000000002</v>
      </c>
      <c r="S214" s="201">
        <v>0</v>
      </c>
      <c r="T214" s="202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03" t="s">
        <v>223</v>
      </c>
      <c r="AT214" s="203" t="s">
        <v>220</v>
      </c>
      <c r="AU214" s="203" t="s">
        <v>89</v>
      </c>
      <c r="AY214" s="19" t="s">
        <v>218</v>
      </c>
      <c r="BE214" s="204">
        <f>IF(N214="základná",J214,0)</f>
        <v>0</v>
      </c>
      <c r="BF214" s="204">
        <f>IF(N214="znížená",J214,0)</f>
        <v>0</v>
      </c>
      <c r="BG214" s="204">
        <f>IF(N214="zákl. prenesená",J214,0)</f>
        <v>0</v>
      </c>
      <c r="BH214" s="204">
        <f>IF(N214="zníž. prenesená",J214,0)</f>
        <v>0</v>
      </c>
      <c r="BI214" s="204">
        <f>IF(N214="nulová",J214,0)</f>
        <v>0</v>
      </c>
      <c r="BJ214" s="19" t="s">
        <v>89</v>
      </c>
      <c r="BK214" s="204">
        <f>ROUND(I214*H214,2)</f>
        <v>0</v>
      </c>
      <c r="BL214" s="19" t="s">
        <v>223</v>
      </c>
      <c r="BM214" s="203" t="s">
        <v>340</v>
      </c>
    </row>
    <row r="215" s="13" customFormat="1">
      <c r="A215" s="13"/>
      <c r="B215" s="205"/>
      <c r="C215" s="13"/>
      <c r="D215" s="206" t="s">
        <v>225</v>
      </c>
      <c r="E215" s="207" t="s">
        <v>1</v>
      </c>
      <c r="F215" s="208" t="s">
        <v>146</v>
      </c>
      <c r="G215" s="13"/>
      <c r="H215" s="209">
        <v>1576</v>
      </c>
      <c r="I215" s="210"/>
      <c r="J215" s="13"/>
      <c r="K215" s="13"/>
      <c r="L215" s="205"/>
      <c r="M215" s="211"/>
      <c r="N215" s="212"/>
      <c r="O215" s="212"/>
      <c r="P215" s="212"/>
      <c r="Q215" s="212"/>
      <c r="R215" s="212"/>
      <c r="S215" s="212"/>
      <c r="T215" s="2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07" t="s">
        <v>225</v>
      </c>
      <c r="AU215" s="207" t="s">
        <v>89</v>
      </c>
      <c r="AV215" s="13" t="s">
        <v>89</v>
      </c>
      <c r="AW215" s="13" t="s">
        <v>31</v>
      </c>
      <c r="AX215" s="13" t="s">
        <v>76</v>
      </c>
      <c r="AY215" s="207" t="s">
        <v>218</v>
      </c>
    </row>
    <row r="216" s="15" customFormat="1">
      <c r="A216" s="15"/>
      <c r="B216" s="222"/>
      <c r="C216" s="15"/>
      <c r="D216" s="206" t="s">
        <v>225</v>
      </c>
      <c r="E216" s="223" t="s">
        <v>1</v>
      </c>
      <c r="F216" s="224" t="s">
        <v>231</v>
      </c>
      <c r="G216" s="15"/>
      <c r="H216" s="225">
        <v>1576</v>
      </c>
      <c r="I216" s="226"/>
      <c r="J216" s="15"/>
      <c r="K216" s="15"/>
      <c r="L216" s="222"/>
      <c r="M216" s="227"/>
      <c r="N216" s="228"/>
      <c r="O216" s="228"/>
      <c r="P216" s="228"/>
      <c r="Q216" s="228"/>
      <c r="R216" s="228"/>
      <c r="S216" s="228"/>
      <c r="T216" s="229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T216" s="223" t="s">
        <v>225</v>
      </c>
      <c r="AU216" s="223" t="s">
        <v>89</v>
      </c>
      <c r="AV216" s="15" t="s">
        <v>223</v>
      </c>
      <c r="AW216" s="15" t="s">
        <v>31</v>
      </c>
      <c r="AX216" s="15" t="s">
        <v>83</v>
      </c>
      <c r="AY216" s="223" t="s">
        <v>218</v>
      </c>
    </row>
    <row r="217" s="2" customFormat="1" ht="33" customHeight="1">
      <c r="A217" s="38"/>
      <c r="B217" s="190"/>
      <c r="C217" s="191" t="s">
        <v>341</v>
      </c>
      <c r="D217" s="191" t="s">
        <v>220</v>
      </c>
      <c r="E217" s="192" t="s">
        <v>342</v>
      </c>
      <c r="F217" s="193" t="s">
        <v>343</v>
      </c>
      <c r="G217" s="194" t="s">
        <v>148</v>
      </c>
      <c r="H217" s="195">
        <v>1839.5</v>
      </c>
      <c r="I217" s="196"/>
      <c r="J217" s="197">
        <f>ROUND(I217*H217,2)</f>
        <v>0</v>
      </c>
      <c r="K217" s="198"/>
      <c r="L217" s="39"/>
      <c r="M217" s="199" t="s">
        <v>1</v>
      </c>
      <c r="N217" s="200" t="s">
        <v>42</v>
      </c>
      <c r="O217" s="82"/>
      <c r="P217" s="201">
        <f>O217*H217</f>
        <v>0</v>
      </c>
      <c r="Q217" s="201">
        <v>0.39800000000000002</v>
      </c>
      <c r="R217" s="201">
        <f>Q217*H217</f>
        <v>732.12099999999998</v>
      </c>
      <c r="S217" s="201">
        <v>0</v>
      </c>
      <c r="T217" s="202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203" t="s">
        <v>223</v>
      </c>
      <c r="AT217" s="203" t="s">
        <v>220</v>
      </c>
      <c r="AU217" s="203" t="s">
        <v>89</v>
      </c>
      <c r="AY217" s="19" t="s">
        <v>218</v>
      </c>
      <c r="BE217" s="204">
        <f>IF(N217="základná",J217,0)</f>
        <v>0</v>
      </c>
      <c r="BF217" s="204">
        <f>IF(N217="znížená",J217,0)</f>
        <v>0</v>
      </c>
      <c r="BG217" s="204">
        <f>IF(N217="zákl. prenesená",J217,0)</f>
        <v>0</v>
      </c>
      <c r="BH217" s="204">
        <f>IF(N217="zníž. prenesená",J217,0)</f>
        <v>0</v>
      </c>
      <c r="BI217" s="204">
        <f>IF(N217="nulová",J217,0)</f>
        <v>0</v>
      </c>
      <c r="BJ217" s="19" t="s">
        <v>89</v>
      </c>
      <c r="BK217" s="204">
        <f>ROUND(I217*H217,2)</f>
        <v>0</v>
      </c>
      <c r="BL217" s="19" t="s">
        <v>223</v>
      </c>
      <c r="BM217" s="203" t="s">
        <v>344</v>
      </c>
    </row>
    <row r="218" s="13" customFormat="1">
      <c r="A218" s="13"/>
      <c r="B218" s="205"/>
      <c r="C218" s="13"/>
      <c r="D218" s="206" t="s">
        <v>225</v>
      </c>
      <c r="E218" s="207" t="s">
        <v>1</v>
      </c>
      <c r="F218" s="208" t="s">
        <v>150</v>
      </c>
      <c r="G218" s="13"/>
      <c r="H218" s="209">
        <v>1688</v>
      </c>
      <c r="I218" s="210"/>
      <c r="J218" s="13"/>
      <c r="K218" s="13"/>
      <c r="L218" s="205"/>
      <c r="M218" s="211"/>
      <c r="N218" s="212"/>
      <c r="O218" s="212"/>
      <c r="P218" s="212"/>
      <c r="Q218" s="212"/>
      <c r="R218" s="212"/>
      <c r="S218" s="212"/>
      <c r="T218" s="2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07" t="s">
        <v>225</v>
      </c>
      <c r="AU218" s="207" t="s">
        <v>89</v>
      </c>
      <c r="AV218" s="13" t="s">
        <v>89</v>
      </c>
      <c r="AW218" s="13" t="s">
        <v>31</v>
      </c>
      <c r="AX218" s="13" t="s">
        <v>76</v>
      </c>
      <c r="AY218" s="207" t="s">
        <v>218</v>
      </c>
    </row>
    <row r="219" s="13" customFormat="1">
      <c r="A219" s="13"/>
      <c r="B219" s="205"/>
      <c r="C219" s="13"/>
      <c r="D219" s="206" t="s">
        <v>225</v>
      </c>
      <c r="E219" s="207" t="s">
        <v>1</v>
      </c>
      <c r="F219" s="208" t="s">
        <v>154</v>
      </c>
      <c r="G219" s="13"/>
      <c r="H219" s="209">
        <v>151.5</v>
      </c>
      <c r="I219" s="210"/>
      <c r="J219" s="13"/>
      <c r="K219" s="13"/>
      <c r="L219" s="205"/>
      <c r="M219" s="211"/>
      <c r="N219" s="212"/>
      <c r="O219" s="212"/>
      <c r="P219" s="212"/>
      <c r="Q219" s="212"/>
      <c r="R219" s="212"/>
      <c r="S219" s="212"/>
      <c r="T219" s="2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07" t="s">
        <v>225</v>
      </c>
      <c r="AU219" s="207" t="s">
        <v>89</v>
      </c>
      <c r="AV219" s="13" t="s">
        <v>89</v>
      </c>
      <c r="AW219" s="13" t="s">
        <v>31</v>
      </c>
      <c r="AX219" s="13" t="s">
        <v>76</v>
      </c>
      <c r="AY219" s="207" t="s">
        <v>218</v>
      </c>
    </row>
    <row r="220" s="15" customFormat="1">
      <c r="A220" s="15"/>
      <c r="B220" s="222"/>
      <c r="C220" s="15"/>
      <c r="D220" s="206" t="s">
        <v>225</v>
      </c>
      <c r="E220" s="223" t="s">
        <v>1</v>
      </c>
      <c r="F220" s="224" t="s">
        <v>231</v>
      </c>
      <c r="G220" s="15"/>
      <c r="H220" s="225">
        <v>1839.5</v>
      </c>
      <c r="I220" s="226"/>
      <c r="J220" s="15"/>
      <c r="K220" s="15"/>
      <c r="L220" s="222"/>
      <c r="M220" s="227"/>
      <c r="N220" s="228"/>
      <c r="O220" s="228"/>
      <c r="P220" s="228"/>
      <c r="Q220" s="228"/>
      <c r="R220" s="228"/>
      <c r="S220" s="228"/>
      <c r="T220" s="229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23" t="s">
        <v>225</v>
      </c>
      <c r="AU220" s="223" t="s">
        <v>89</v>
      </c>
      <c r="AV220" s="15" t="s">
        <v>223</v>
      </c>
      <c r="AW220" s="15" t="s">
        <v>31</v>
      </c>
      <c r="AX220" s="15" t="s">
        <v>83</v>
      </c>
      <c r="AY220" s="223" t="s">
        <v>218</v>
      </c>
    </row>
    <row r="221" s="2" customFormat="1" ht="33" customHeight="1">
      <c r="A221" s="38"/>
      <c r="B221" s="190"/>
      <c r="C221" s="191" t="s">
        <v>7</v>
      </c>
      <c r="D221" s="191" t="s">
        <v>220</v>
      </c>
      <c r="E221" s="192" t="s">
        <v>345</v>
      </c>
      <c r="F221" s="193" t="s">
        <v>346</v>
      </c>
      <c r="G221" s="194" t="s">
        <v>148</v>
      </c>
      <c r="H221" s="195">
        <v>1576</v>
      </c>
      <c r="I221" s="196"/>
      <c r="J221" s="197">
        <f>ROUND(I221*H221,2)</f>
        <v>0</v>
      </c>
      <c r="K221" s="198"/>
      <c r="L221" s="39"/>
      <c r="M221" s="199" t="s">
        <v>1</v>
      </c>
      <c r="N221" s="200" t="s">
        <v>42</v>
      </c>
      <c r="O221" s="82"/>
      <c r="P221" s="201">
        <f>O221*H221</f>
        <v>0</v>
      </c>
      <c r="Q221" s="201">
        <v>0.19900000000000001</v>
      </c>
      <c r="R221" s="201">
        <f>Q221*H221</f>
        <v>313.62400000000002</v>
      </c>
      <c r="S221" s="201">
        <v>0</v>
      </c>
      <c r="T221" s="202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03" t="s">
        <v>223</v>
      </c>
      <c r="AT221" s="203" t="s">
        <v>220</v>
      </c>
      <c r="AU221" s="203" t="s">
        <v>89</v>
      </c>
      <c r="AY221" s="19" t="s">
        <v>218</v>
      </c>
      <c r="BE221" s="204">
        <f>IF(N221="základná",J221,0)</f>
        <v>0</v>
      </c>
      <c r="BF221" s="204">
        <f>IF(N221="znížená",J221,0)</f>
        <v>0</v>
      </c>
      <c r="BG221" s="204">
        <f>IF(N221="zákl. prenesená",J221,0)</f>
        <v>0</v>
      </c>
      <c r="BH221" s="204">
        <f>IF(N221="zníž. prenesená",J221,0)</f>
        <v>0</v>
      </c>
      <c r="BI221" s="204">
        <f>IF(N221="nulová",J221,0)</f>
        <v>0</v>
      </c>
      <c r="BJ221" s="19" t="s">
        <v>89</v>
      </c>
      <c r="BK221" s="204">
        <f>ROUND(I221*H221,2)</f>
        <v>0</v>
      </c>
      <c r="BL221" s="19" t="s">
        <v>223</v>
      </c>
      <c r="BM221" s="203" t="s">
        <v>347</v>
      </c>
    </row>
    <row r="222" s="13" customFormat="1">
      <c r="A222" s="13"/>
      <c r="B222" s="205"/>
      <c r="C222" s="13"/>
      <c r="D222" s="206" t="s">
        <v>225</v>
      </c>
      <c r="E222" s="207" t="s">
        <v>1</v>
      </c>
      <c r="F222" s="208" t="s">
        <v>146</v>
      </c>
      <c r="G222" s="13"/>
      <c r="H222" s="209">
        <v>1576</v>
      </c>
      <c r="I222" s="210"/>
      <c r="J222" s="13"/>
      <c r="K222" s="13"/>
      <c r="L222" s="205"/>
      <c r="M222" s="211"/>
      <c r="N222" s="212"/>
      <c r="O222" s="212"/>
      <c r="P222" s="212"/>
      <c r="Q222" s="212"/>
      <c r="R222" s="212"/>
      <c r="S222" s="212"/>
      <c r="T222" s="2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07" t="s">
        <v>225</v>
      </c>
      <c r="AU222" s="207" t="s">
        <v>89</v>
      </c>
      <c r="AV222" s="13" t="s">
        <v>89</v>
      </c>
      <c r="AW222" s="13" t="s">
        <v>31</v>
      </c>
      <c r="AX222" s="13" t="s">
        <v>76</v>
      </c>
      <c r="AY222" s="207" t="s">
        <v>218</v>
      </c>
    </row>
    <row r="223" s="15" customFormat="1">
      <c r="A223" s="15"/>
      <c r="B223" s="222"/>
      <c r="C223" s="15"/>
      <c r="D223" s="206" t="s">
        <v>225</v>
      </c>
      <c r="E223" s="223" t="s">
        <v>1</v>
      </c>
      <c r="F223" s="224" t="s">
        <v>231</v>
      </c>
      <c r="G223" s="15"/>
      <c r="H223" s="225">
        <v>1576</v>
      </c>
      <c r="I223" s="226"/>
      <c r="J223" s="15"/>
      <c r="K223" s="15"/>
      <c r="L223" s="222"/>
      <c r="M223" s="227"/>
      <c r="N223" s="228"/>
      <c r="O223" s="228"/>
      <c r="P223" s="228"/>
      <c r="Q223" s="228"/>
      <c r="R223" s="228"/>
      <c r="S223" s="228"/>
      <c r="T223" s="229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T223" s="223" t="s">
        <v>225</v>
      </c>
      <c r="AU223" s="223" t="s">
        <v>89</v>
      </c>
      <c r="AV223" s="15" t="s">
        <v>223</v>
      </c>
      <c r="AW223" s="15" t="s">
        <v>31</v>
      </c>
      <c r="AX223" s="15" t="s">
        <v>83</v>
      </c>
      <c r="AY223" s="223" t="s">
        <v>218</v>
      </c>
    </row>
    <row r="224" s="2" customFormat="1" ht="33" customHeight="1">
      <c r="A224" s="38"/>
      <c r="B224" s="190"/>
      <c r="C224" s="191" t="s">
        <v>348</v>
      </c>
      <c r="D224" s="191" t="s">
        <v>220</v>
      </c>
      <c r="E224" s="192" t="s">
        <v>349</v>
      </c>
      <c r="F224" s="193" t="s">
        <v>350</v>
      </c>
      <c r="G224" s="194" t="s">
        <v>148</v>
      </c>
      <c r="H224" s="195">
        <v>1688</v>
      </c>
      <c r="I224" s="196"/>
      <c r="J224" s="197">
        <f>ROUND(I224*H224,2)</f>
        <v>0</v>
      </c>
      <c r="K224" s="198"/>
      <c r="L224" s="39"/>
      <c r="M224" s="199" t="s">
        <v>1</v>
      </c>
      <c r="N224" s="200" t="s">
        <v>42</v>
      </c>
      <c r="O224" s="82"/>
      <c r="P224" s="201">
        <f>O224*H224</f>
        <v>0</v>
      </c>
      <c r="Q224" s="201">
        <v>0.39800000000000002</v>
      </c>
      <c r="R224" s="201">
        <f>Q224*H224</f>
        <v>671.82400000000007</v>
      </c>
      <c r="S224" s="201">
        <v>0</v>
      </c>
      <c r="T224" s="202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03" t="s">
        <v>223</v>
      </c>
      <c r="AT224" s="203" t="s">
        <v>220</v>
      </c>
      <c r="AU224" s="203" t="s">
        <v>89</v>
      </c>
      <c r="AY224" s="19" t="s">
        <v>218</v>
      </c>
      <c r="BE224" s="204">
        <f>IF(N224="základná",J224,0)</f>
        <v>0</v>
      </c>
      <c r="BF224" s="204">
        <f>IF(N224="znížená",J224,0)</f>
        <v>0</v>
      </c>
      <c r="BG224" s="204">
        <f>IF(N224="zákl. prenesená",J224,0)</f>
        <v>0</v>
      </c>
      <c r="BH224" s="204">
        <f>IF(N224="zníž. prenesená",J224,0)</f>
        <v>0</v>
      </c>
      <c r="BI224" s="204">
        <f>IF(N224="nulová",J224,0)</f>
        <v>0</v>
      </c>
      <c r="BJ224" s="19" t="s">
        <v>89</v>
      </c>
      <c r="BK224" s="204">
        <f>ROUND(I224*H224,2)</f>
        <v>0</v>
      </c>
      <c r="BL224" s="19" t="s">
        <v>223</v>
      </c>
      <c r="BM224" s="203" t="s">
        <v>351</v>
      </c>
    </row>
    <row r="225" s="13" customFormat="1">
      <c r="A225" s="13"/>
      <c r="B225" s="205"/>
      <c r="C225" s="13"/>
      <c r="D225" s="206" t="s">
        <v>225</v>
      </c>
      <c r="E225" s="207" t="s">
        <v>1</v>
      </c>
      <c r="F225" s="208" t="s">
        <v>150</v>
      </c>
      <c r="G225" s="13"/>
      <c r="H225" s="209">
        <v>1688</v>
      </c>
      <c r="I225" s="210"/>
      <c r="J225" s="13"/>
      <c r="K225" s="13"/>
      <c r="L225" s="205"/>
      <c r="M225" s="211"/>
      <c r="N225" s="212"/>
      <c r="O225" s="212"/>
      <c r="P225" s="212"/>
      <c r="Q225" s="212"/>
      <c r="R225" s="212"/>
      <c r="S225" s="212"/>
      <c r="T225" s="2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07" t="s">
        <v>225</v>
      </c>
      <c r="AU225" s="207" t="s">
        <v>89</v>
      </c>
      <c r="AV225" s="13" t="s">
        <v>89</v>
      </c>
      <c r="AW225" s="13" t="s">
        <v>31</v>
      </c>
      <c r="AX225" s="13" t="s">
        <v>76</v>
      </c>
      <c r="AY225" s="207" t="s">
        <v>218</v>
      </c>
    </row>
    <row r="226" s="15" customFormat="1">
      <c r="A226" s="15"/>
      <c r="B226" s="222"/>
      <c r="C226" s="15"/>
      <c r="D226" s="206" t="s">
        <v>225</v>
      </c>
      <c r="E226" s="223" t="s">
        <v>1</v>
      </c>
      <c r="F226" s="224" t="s">
        <v>231</v>
      </c>
      <c r="G226" s="15"/>
      <c r="H226" s="225">
        <v>1688</v>
      </c>
      <c r="I226" s="226"/>
      <c r="J226" s="15"/>
      <c r="K226" s="15"/>
      <c r="L226" s="222"/>
      <c r="M226" s="227"/>
      <c r="N226" s="228"/>
      <c r="O226" s="228"/>
      <c r="P226" s="228"/>
      <c r="Q226" s="228"/>
      <c r="R226" s="228"/>
      <c r="S226" s="228"/>
      <c r="T226" s="229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23" t="s">
        <v>225</v>
      </c>
      <c r="AU226" s="223" t="s">
        <v>89</v>
      </c>
      <c r="AV226" s="15" t="s">
        <v>223</v>
      </c>
      <c r="AW226" s="15" t="s">
        <v>31</v>
      </c>
      <c r="AX226" s="15" t="s">
        <v>83</v>
      </c>
      <c r="AY226" s="223" t="s">
        <v>218</v>
      </c>
    </row>
    <row r="227" s="2" customFormat="1" ht="33" customHeight="1">
      <c r="A227" s="38"/>
      <c r="B227" s="190"/>
      <c r="C227" s="191" t="s">
        <v>352</v>
      </c>
      <c r="D227" s="191" t="s">
        <v>220</v>
      </c>
      <c r="E227" s="192" t="s">
        <v>353</v>
      </c>
      <c r="F227" s="193" t="s">
        <v>354</v>
      </c>
      <c r="G227" s="194" t="s">
        <v>148</v>
      </c>
      <c r="H227" s="195">
        <v>1576</v>
      </c>
      <c r="I227" s="196"/>
      <c r="J227" s="197">
        <f>ROUND(I227*H227,2)</f>
        <v>0</v>
      </c>
      <c r="K227" s="198"/>
      <c r="L227" s="39"/>
      <c r="M227" s="199" t="s">
        <v>1</v>
      </c>
      <c r="N227" s="200" t="s">
        <v>42</v>
      </c>
      <c r="O227" s="82"/>
      <c r="P227" s="201">
        <f>O227*H227</f>
        <v>0</v>
      </c>
      <c r="Q227" s="201">
        <v>0.38624999999999998</v>
      </c>
      <c r="R227" s="201">
        <f>Q227*H227</f>
        <v>608.73000000000002</v>
      </c>
      <c r="S227" s="201">
        <v>0</v>
      </c>
      <c r="T227" s="202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03" t="s">
        <v>223</v>
      </c>
      <c r="AT227" s="203" t="s">
        <v>220</v>
      </c>
      <c r="AU227" s="203" t="s">
        <v>89</v>
      </c>
      <c r="AY227" s="19" t="s">
        <v>218</v>
      </c>
      <c r="BE227" s="204">
        <f>IF(N227="základná",J227,0)</f>
        <v>0</v>
      </c>
      <c r="BF227" s="204">
        <f>IF(N227="znížená",J227,0)</f>
        <v>0</v>
      </c>
      <c r="BG227" s="204">
        <f>IF(N227="zákl. prenesená",J227,0)</f>
        <v>0</v>
      </c>
      <c r="BH227" s="204">
        <f>IF(N227="zníž. prenesená",J227,0)</f>
        <v>0</v>
      </c>
      <c r="BI227" s="204">
        <f>IF(N227="nulová",J227,0)</f>
        <v>0</v>
      </c>
      <c r="BJ227" s="19" t="s">
        <v>89</v>
      </c>
      <c r="BK227" s="204">
        <f>ROUND(I227*H227,2)</f>
        <v>0</v>
      </c>
      <c r="BL227" s="19" t="s">
        <v>223</v>
      </c>
      <c r="BM227" s="203" t="s">
        <v>355</v>
      </c>
    </row>
    <row r="228" s="13" customFormat="1">
      <c r="A228" s="13"/>
      <c r="B228" s="205"/>
      <c r="C228" s="13"/>
      <c r="D228" s="206" t="s">
        <v>225</v>
      </c>
      <c r="E228" s="207" t="s">
        <v>1</v>
      </c>
      <c r="F228" s="208" t="s">
        <v>146</v>
      </c>
      <c r="G228" s="13"/>
      <c r="H228" s="209">
        <v>1576</v>
      </c>
      <c r="I228" s="210"/>
      <c r="J228" s="13"/>
      <c r="K228" s="13"/>
      <c r="L228" s="205"/>
      <c r="M228" s="211"/>
      <c r="N228" s="212"/>
      <c r="O228" s="212"/>
      <c r="P228" s="212"/>
      <c r="Q228" s="212"/>
      <c r="R228" s="212"/>
      <c r="S228" s="212"/>
      <c r="T228" s="2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07" t="s">
        <v>225</v>
      </c>
      <c r="AU228" s="207" t="s">
        <v>89</v>
      </c>
      <c r="AV228" s="13" t="s">
        <v>89</v>
      </c>
      <c r="AW228" s="13" t="s">
        <v>31</v>
      </c>
      <c r="AX228" s="13" t="s">
        <v>76</v>
      </c>
      <c r="AY228" s="207" t="s">
        <v>218</v>
      </c>
    </row>
    <row r="229" s="15" customFormat="1">
      <c r="A229" s="15"/>
      <c r="B229" s="222"/>
      <c r="C229" s="15"/>
      <c r="D229" s="206" t="s">
        <v>225</v>
      </c>
      <c r="E229" s="223" t="s">
        <v>1</v>
      </c>
      <c r="F229" s="224" t="s">
        <v>231</v>
      </c>
      <c r="G229" s="15"/>
      <c r="H229" s="225">
        <v>1576</v>
      </c>
      <c r="I229" s="226"/>
      <c r="J229" s="15"/>
      <c r="K229" s="15"/>
      <c r="L229" s="222"/>
      <c r="M229" s="227"/>
      <c r="N229" s="228"/>
      <c r="O229" s="228"/>
      <c r="P229" s="228"/>
      <c r="Q229" s="228"/>
      <c r="R229" s="228"/>
      <c r="S229" s="228"/>
      <c r="T229" s="229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T229" s="223" t="s">
        <v>225</v>
      </c>
      <c r="AU229" s="223" t="s">
        <v>89</v>
      </c>
      <c r="AV229" s="15" t="s">
        <v>223</v>
      </c>
      <c r="AW229" s="15" t="s">
        <v>31</v>
      </c>
      <c r="AX229" s="15" t="s">
        <v>83</v>
      </c>
      <c r="AY229" s="223" t="s">
        <v>218</v>
      </c>
    </row>
    <row r="230" s="12" customFormat="1" ht="22.8" customHeight="1">
      <c r="A230" s="12"/>
      <c r="B230" s="177"/>
      <c r="C230" s="12"/>
      <c r="D230" s="178" t="s">
        <v>75</v>
      </c>
      <c r="E230" s="188" t="s">
        <v>250</v>
      </c>
      <c r="F230" s="188" t="s">
        <v>356</v>
      </c>
      <c r="G230" s="12"/>
      <c r="H230" s="12"/>
      <c r="I230" s="180"/>
      <c r="J230" s="189">
        <f>BK230</f>
        <v>0</v>
      </c>
      <c r="K230" s="12"/>
      <c r="L230" s="177"/>
      <c r="M230" s="182"/>
      <c r="N230" s="183"/>
      <c r="O230" s="183"/>
      <c r="P230" s="184">
        <f>SUM(P231:P253)</f>
        <v>0</v>
      </c>
      <c r="Q230" s="183"/>
      <c r="R230" s="184">
        <f>SUM(R231:R253)</f>
        <v>84.592414110000007</v>
      </c>
      <c r="S230" s="183"/>
      <c r="T230" s="185">
        <f>SUM(T231:T253)</f>
        <v>0</v>
      </c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R230" s="178" t="s">
        <v>83</v>
      </c>
      <c r="AT230" s="186" t="s">
        <v>75</v>
      </c>
      <c r="AU230" s="186" t="s">
        <v>83</v>
      </c>
      <c r="AY230" s="178" t="s">
        <v>218</v>
      </c>
      <c r="BK230" s="187">
        <f>SUM(BK231:BK253)</f>
        <v>0</v>
      </c>
    </row>
    <row r="231" s="2" customFormat="1" ht="24.15" customHeight="1">
      <c r="A231" s="38"/>
      <c r="B231" s="190"/>
      <c r="C231" s="191" t="s">
        <v>357</v>
      </c>
      <c r="D231" s="191" t="s">
        <v>220</v>
      </c>
      <c r="E231" s="192" t="s">
        <v>358</v>
      </c>
      <c r="F231" s="193" t="s">
        <v>359</v>
      </c>
      <c r="G231" s="194" t="s">
        <v>148</v>
      </c>
      <c r="H231" s="195">
        <v>30.399999999999999</v>
      </c>
      <c r="I231" s="196"/>
      <c r="J231" s="197">
        <f>ROUND(I231*H231,2)</f>
        <v>0</v>
      </c>
      <c r="K231" s="198"/>
      <c r="L231" s="39"/>
      <c r="M231" s="199" t="s">
        <v>1</v>
      </c>
      <c r="N231" s="200" t="s">
        <v>42</v>
      </c>
      <c r="O231" s="82"/>
      <c r="P231" s="201">
        <f>O231*H231</f>
        <v>0</v>
      </c>
      <c r="Q231" s="201">
        <v>0.00020000000000000001</v>
      </c>
      <c r="R231" s="201">
        <f>Q231*H231</f>
        <v>0.0060800000000000003</v>
      </c>
      <c r="S231" s="201">
        <v>0</v>
      </c>
      <c r="T231" s="202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203" t="s">
        <v>223</v>
      </c>
      <c r="AT231" s="203" t="s">
        <v>220</v>
      </c>
      <c r="AU231" s="203" t="s">
        <v>89</v>
      </c>
      <c r="AY231" s="19" t="s">
        <v>218</v>
      </c>
      <c r="BE231" s="204">
        <f>IF(N231="základná",J231,0)</f>
        <v>0</v>
      </c>
      <c r="BF231" s="204">
        <f>IF(N231="znížená",J231,0)</f>
        <v>0</v>
      </c>
      <c r="BG231" s="204">
        <f>IF(N231="zákl. prenesená",J231,0)</f>
        <v>0</v>
      </c>
      <c r="BH231" s="204">
        <f>IF(N231="zníž. prenesená",J231,0)</f>
        <v>0</v>
      </c>
      <c r="BI231" s="204">
        <f>IF(N231="nulová",J231,0)</f>
        <v>0</v>
      </c>
      <c r="BJ231" s="19" t="s">
        <v>89</v>
      </c>
      <c r="BK231" s="204">
        <f>ROUND(I231*H231,2)</f>
        <v>0</v>
      </c>
      <c r="BL231" s="19" t="s">
        <v>223</v>
      </c>
      <c r="BM231" s="203" t="s">
        <v>360</v>
      </c>
    </row>
    <row r="232" s="13" customFormat="1">
      <c r="A232" s="13"/>
      <c r="B232" s="205"/>
      <c r="C232" s="13"/>
      <c r="D232" s="206" t="s">
        <v>225</v>
      </c>
      <c r="E232" s="207" t="s">
        <v>1</v>
      </c>
      <c r="F232" s="208" t="s">
        <v>361</v>
      </c>
      <c r="G232" s="13"/>
      <c r="H232" s="209">
        <v>30.399999999999999</v>
      </c>
      <c r="I232" s="210"/>
      <c r="J232" s="13"/>
      <c r="K232" s="13"/>
      <c r="L232" s="205"/>
      <c r="M232" s="211"/>
      <c r="N232" s="212"/>
      <c r="O232" s="212"/>
      <c r="P232" s="212"/>
      <c r="Q232" s="212"/>
      <c r="R232" s="212"/>
      <c r="S232" s="212"/>
      <c r="T232" s="2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07" t="s">
        <v>225</v>
      </c>
      <c r="AU232" s="207" t="s">
        <v>89</v>
      </c>
      <c r="AV232" s="13" t="s">
        <v>89</v>
      </c>
      <c r="AW232" s="13" t="s">
        <v>31</v>
      </c>
      <c r="AX232" s="13" t="s">
        <v>83</v>
      </c>
      <c r="AY232" s="207" t="s">
        <v>218</v>
      </c>
    </row>
    <row r="233" s="2" customFormat="1" ht="37.8" customHeight="1">
      <c r="A233" s="38"/>
      <c r="B233" s="190"/>
      <c r="C233" s="191" t="s">
        <v>362</v>
      </c>
      <c r="D233" s="191" t="s">
        <v>220</v>
      </c>
      <c r="E233" s="192" t="s">
        <v>363</v>
      </c>
      <c r="F233" s="193" t="s">
        <v>364</v>
      </c>
      <c r="G233" s="194" t="s">
        <v>148</v>
      </c>
      <c r="H233" s="195">
        <v>3935.0100000000002</v>
      </c>
      <c r="I233" s="196"/>
      <c r="J233" s="197">
        <f>ROUND(I233*H233,2)</f>
        <v>0</v>
      </c>
      <c r="K233" s="198"/>
      <c r="L233" s="39"/>
      <c r="M233" s="199" t="s">
        <v>1</v>
      </c>
      <c r="N233" s="200" t="s">
        <v>42</v>
      </c>
      <c r="O233" s="82"/>
      <c r="P233" s="201">
        <f>O233*H233</f>
        <v>0</v>
      </c>
      <c r="Q233" s="201">
        <v>0.00032000000000000003</v>
      </c>
      <c r="R233" s="201">
        <f>Q233*H233</f>
        <v>1.2592032000000002</v>
      </c>
      <c r="S233" s="201">
        <v>0</v>
      </c>
      <c r="T233" s="202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03" t="s">
        <v>223</v>
      </c>
      <c r="AT233" s="203" t="s">
        <v>220</v>
      </c>
      <c r="AU233" s="203" t="s">
        <v>89</v>
      </c>
      <c r="AY233" s="19" t="s">
        <v>218</v>
      </c>
      <c r="BE233" s="204">
        <f>IF(N233="základná",J233,0)</f>
        <v>0</v>
      </c>
      <c r="BF233" s="204">
        <f>IF(N233="znížená",J233,0)</f>
        <v>0</v>
      </c>
      <c r="BG233" s="204">
        <f>IF(N233="zákl. prenesená",J233,0)</f>
        <v>0</v>
      </c>
      <c r="BH233" s="204">
        <f>IF(N233="zníž. prenesená",J233,0)</f>
        <v>0</v>
      </c>
      <c r="BI233" s="204">
        <f>IF(N233="nulová",J233,0)</f>
        <v>0</v>
      </c>
      <c r="BJ233" s="19" t="s">
        <v>89</v>
      </c>
      <c r="BK233" s="204">
        <f>ROUND(I233*H233,2)</f>
        <v>0</v>
      </c>
      <c r="BL233" s="19" t="s">
        <v>223</v>
      </c>
      <c r="BM233" s="203" t="s">
        <v>365</v>
      </c>
    </row>
    <row r="234" s="16" customFormat="1">
      <c r="A234" s="16"/>
      <c r="B234" s="245"/>
      <c r="C234" s="16"/>
      <c r="D234" s="206" t="s">
        <v>225</v>
      </c>
      <c r="E234" s="246" t="s">
        <v>1</v>
      </c>
      <c r="F234" s="247" t="s">
        <v>366</v>
      </c>
      <c r="G234" s="16"/>
      <c r="H234" s="246" t="s">
        <v>1</v>
      </c>
      <c r="I234" s="248"/>
      <c r="J234" s="16"/>
      <c r="K234" s="16"/>
      <c r="L234" s="245"/>
      <c r="M234" s="249"/>
      <c r="N234" s="250"/>
      <c r="O234" s="250"/>
      <c r="P234" s="250"/>
      <c r="Q234" s="250"/>
      <c r="R234" s="250"/>
      <c r="S234" s="250"/>
      <c r="T234" s="251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T234" s="246" t="s">
        <v>225</v>
      </c>
      <c r="AU234" s="246" t="s">
        <v>89</v>
      </c>
      <c r="AV234" s="16" t="s">
        <v>83</v>
      </c>
      <c r="AW234" s="16" t="s">
        <v>31</v>
      </c>
      <c r="AX234" s="16" t="s">
        <v>76</v>
      </c>
      <c r="AY234" s="246" t="s">
        <v>218</v>
      </c>
    </row>
    <row r="235" s="13" customFormat="1">
      <c r="A235" s="13"/>
      <c r="B235" s="205"/>
      <c r="C235" s="13"/>
      <c r="D235" s="206" t="s">
        <v>225</v>
      </c>
      <c r="E235" s="207" t="s">
        <v>1</v>
      </c>
      <c r="F235" s="208" t="s">
        <v>367</v>
      </c>
      <c r="G235" s="13"/>
      <c r="H235" s="209">
        <v>41.883000000000003</v>
      </c>
      <c r="I235" s="210"/>
      <c r="J235" s="13"/>
      <c r="K235" s="13"/>
      <c r="L235" s="205"/>
      <c r="M235" s="211"/>
      <c r="N235" s="212"/>
      <c r="O235" s="212"/>
      <c r="P235" s="212"/>
      <c r="Q235" s="212"/>
      <c r="R235" s="212"/>
      <c r="S235" s="212"/>
      <c r="T235" s="2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07" t="s">
        <v>225</v>
      </c>
      <c r="AU235" s="207" t="s">
        <v>89</v>
      </c>
      <c r="AV235" s="13" t="s">
        <v>89</v>
      </c>
      <c r="AW235" s="13" t="s">
        <v>31</v>
      </c>
      <c r="AX235" s="13" t="s">
        <v>76</v>
      </c>
      <c r="AY235" s="207" t="s">
        <v>218</v>
      </c>
    </row>
    <row r="236" s="13" customFormat="1">
      <c r="A236" s="13"/>
      <c r="B236" s="205"/>
      <c r="C236" s="13"/>
      <c r="D236" s="206" t="s">
        <v>225</v>
      </c>
      <c r="E236" s="207" t="s">
        <v>1</v>
      </c>
      <c r="F236" s="208" t="s">
        <v>368</v>
      </c>
      <c r="G236" s="13"/>
      <c r="H236" s="209">
        <v>244.95699999999999</v>
      </c>
      <c r="I236" s="210"/>
      <c r="J236" s="13"/>
      <c r="K236" s="13"/>
      <c r="L236" s="205"/>
      <c r="M236" s="211"/>
      <c r="N236" s="212"/>
      <c r="O236" s="212"/>
      <c r="P236" s="212"/>
      <c r="Q236" s="212"/>
      <c r="R236" s="212"/>
      <c r="S236" s="212"/>
      <c r="T236" s="2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07" t="s">
        <v>225</v>
      </c>
      <c r="AU236" s="207" t="s">
        <v>89</v>
      </c>
      <c r="AV236" s="13" t="s">
        <v>89</v>
      </c>
      <c r="AW236" s="13" t="s">
        <v>31</v>
      </c>
      <c r="AX236" s="13" t="s">
        <v>76</v>
      </c>
      <c r="AY236" s="207" t="s">
        <v>218</v>
      </c>
    </row>
    <row r="237" s="13" customFormat="1">
      <c r="A237" s="13"/>
      <c r="B237" s="205"/>
      <c r="C237" s="13"/>
      <c r="D237" s="206" t="s">
        <v>225</v>
      </c>
      <c r="E237" s="207" t="s">
        <v>1</v>
      </c>
      <c r="F237" s="208" t="s">
        <v>369</v>
      </c>
      <c r="G237" s="13"/>
      <c r="H237" s="209">
        <v>46.494999999999997</v>
      </c>
      <c r="I237" s="210"/>
      <c r="J237" s="13"/>
      <c r="K237" s="13"/>
      <c r="L237" s="205"/>
      <c r="M237" s="211"/>
      <c r="N237" s="212"/>
      <c r="O237" s="212"/>
      <c r="P237" s="212"/>
      <c r="Q237" s="212"/>
      <c r="R237" s="212"/>
      <c r="S237" s="212"/>
      <c r="T237" s="2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07" t="s">
        <v>225</v>
      </c>
      <c r="AU237" s="207" t="s">
        <v>89</v>
      </c>
      <c r="AV237" s="13" t="s">
        <v>89</v>
      </c>
      <c r="AW237" s="13" t="s">
        <v>31</v>
      </c>
      <c r="AX237" s="13" t="s">
        <v>76</v>
      </c>
      <c r="AY237" s="207" t="s">
        <v>218</v>
      </c>
    </row>
    <row r="238" s="13" customFormat="1">
      <c r="A238" s="13"/>
      <c r="B238" s="205"/>
      <c r="C238" s="13"/>
      <c r="D238" s="206" t="s">
        <v>225</v>
      </c>
      <c r="E238" s="207" t="s">
        <v>1</v>
      </c>
      <c r="F238" s="208" t="s">
        <v>370</v>
      </c>
      <c r="G238" s="13"/>
      <c r="H238" s="209">
        <v>35.674999999999997</v>
      </c>
      <c r="I238" s="210"/>
      <c r="J238" s="13"/>
      <c r="K238" s="13"/>
      <c r="L238" s="205"/>
      <c r="M238" s="211"/>
      <c r="N238" s="212"/>
      <c r="O238" s="212"/>
      <c r="P238" s="212"/>
      <c r="Q238" s="212"/>
      <c r="R238" s="212"/>
      <c r="S238" s="212"/>
      <c r="T238" s="2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07" t="s">
        <v>225</v>
      </c>
      <c r="AU238" s="207" t="s">
        <v>89</v>
      </c>
      <c r="AV238" s="13" t="s">
        <v>89</v>
      </c>
      <c r="AW238" s="13" t="s">
        <v>31</v>
      </c>
      <c r="AX238" s="13" t="s">
        <v>76</v>
      </c>
      <c r="AY238" s="207" t="s">
        <v>218</v>
      </c>
    </row>
    <row r="239" s="14" customFormat="1">
      <c r="A239" s="14"/>
      <c r="B239" s="214"/>
      <c r="C239" s="14"/>
      <c r="D239" s="206" t="s">
        <v>225</v>
      </c>
      <c r="E239" s="215" t="s">
        <v>172</v>
      </c>
      <c r="F239" s="216" t="s">
        <v>230</v>
      </c>
      <c r="G239" s="14"/>
      <c r="H239" s="217">
        <v>369.00999999999999</v>
      </c>
      <c r="I239" s="218"/>
      <c r="J239" s="14"/>
      <c r="K239" s="14"/>
      <c r="L239" s="214"/>
      <c r="M239" s="219"/>
      <c r="N239" s="220"/>
      <c r="O239" s="220"/>
      <c r="P239" s="220"/>
      <c r="Q239" s="220"/>
      <c r="R239" s="220"/>
      <c r="S239" s="220"/>
      <c r="T239" s="221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15" t="s">
        <v>225</v>
      </c>
      <c r="AU239" s="215" t="s">
        <v>89</v>
      </c>
      <c r="AV239" s="14" t="s">
        <v>96</v>
      </c>
      <c r="AW239" s="14" t="s">
        <v>31</v>
      </c>
      <c r="AX239" s="14" t="s">
        <v>76</v>
      </c>
      <c r="AY239" s="215" t="s">
        <v>218</v>
      </c>
    </row>
    <row r="240" s="16" customFormat="1">
      <c r="A240" s="16"/>
      <c r="B240" s="245"/>
      <c r="C240" s="16"/>
      <c r="D240" s="206" t="s">
        <v>225</v>
      </c>
      <c r="E240" s="246" t="s">
        <v>1</v>
      </c>
      <c r="F240" s="247" t="s">
        <v>371</v>
      </c>
      <c r="G240" s="16"/>
      <c r="H240" s="246" t="s">
        <v>1</v>
      </c>
      <c r="I240" s="248"/>
      <c r="J240" s="16"/>
      <c r="K240" s="16"/>
      <c r="L240" s="245"/>
      <c r="M240" s="249"/>
      <c r="N240" s="250"/>
      <c r="O240" s="250"/>
      <c r="P240" s="250"/>
      <c r="Q240" s="250"/>
      <c r="R240" s="250"/>
      <c r="S240" s="250"/>
      <c r="T240" s="251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T240" s="246" t="s">
        <v>225</v>
      </c>
      <c r="AU240" s="246" t="s">
        <v>89</v>
      </c>
      <c r="AV240" s="16" t="s">
        <v>83</v>
      </c>
      <c r="AW240" s="16" t="s">
        <v>31</v>
      </c>
      <c r="AX240" s="16" t="s">
        <v>76</v>
      </c>
      <c r="AY240" s="246" t="s">
        <v>218</v>
      </c>
    </row>
    <row r="241" s="13" customFormat="1">
      <c r="A241" s="13"/>
      <c r="B241" s="205"/>
      <c r="C241" s="13"/>
      <c r="D241" s="206" t="s">
        <v>225</v>
      </c>
      <c r="E241" s="207" t="s">
        <v>1</v>
      </c>
      <c r="F241" s="208" t="s">
        <v>146</v>
      </c>
      <c r="G241" s="13"/>
      <c r="H241" s="209">
        <v>1576</v>
      </c>
      <c r="I241" s="210"/>
      <c r="J241" s="13"/>
      <c r="K241" s="13"/>
      <c r="L241" s="205"/>
      <c r="M241" s="211"/>
      <c r="N241" s="212"/>
      <c r="O241" s="212"/>
      <c r="P241" s="212"/>
      <c r="Q241" s="212"/>
      <c r="R241" s="212"/>
      <c r="S241" s="212"/>
      <c r="T241" s="2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07" t="s">
        <v>225</v>
      </c>
      <c r="AU241" s="207" t="s">
        <v>89</v>
      </c>
      <c r="AV241" s="13" t="s">
        <v>89</v>
      </c>
      <c r="AW241" s="13" t="s">
        <v>31</v>
      </c>
      <c r="AX241" s="13" t="s">
        <v>76</v>
      </c>
      <c r="AY241" s="207" t="s">
        <v>218</v>
      </c>
    </row>
    <row r="242" s="13" customFormat="1">
      <c r="A242" s="13"/>
      <c r="B242" s="205"/>
      <c r="C242" s="13"/>
      <c r="D242" s="206" t="s">
        <v>225</v>
      </c>
      <c r="E242" s="207" t="s">
        <v>1</v>
      </c>
      <c r="F242" s="208" t="s">
        <v>150</v>
      </c>
      <c r="G242" s="13"/>
      <c r="H242" s="209">
        <v>1688</v>
      </c>
      <c r="I242" s="210"/>
      <c r="J242" s="13"/>
      <c r="K242" s="13"/>
      <c r="L242" s="205"/>
      <c r="M242" s="211"/>
      <c r="N242" s="212"/>
      <c r="O242" s="212"/>
      <c r="P242" s="212"/>
      <c r="Q242" s="212"/>
      <c r="R242" s="212"/>
      <c r="S242" s="212"/>
      <c r="T242" s="2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07" t="s">
        <v>225</v>
      </c>
      <c r="AU242" s="207" t="s">
        <v>89</v>
      </c>
      <c r="AV242" s="13" t="s">
        <v>89</v>
      </c>
      <c r="AW242" s="13" t="s">
        <v>31</v>
      </c>
      <c r="AX242" s="13" t="s">
        <v>76</v>
      </c>
      <c r="AY242" s="207" t="s">
        <v>218</v>
      </c>
    </row>
    <row r="243" s="16" customFormat="1">
      <c r="A243" s="16"/>
      <c r="B243" s="245"/>
      <c r="C243" s="16"/>
      <c r="D243" s="206" t="s">
        <v>225</v>
      </c>
      <c r="E243" s="246" t="s">
        <v>1</v>
      </c>
      <c r="F243" s="247" t="s">
        <v>372</v>
      </c>
      <c r="G243" s="16"/>
      <c r="H243" s="246" t="s">
        <v>1</v>
      </c>
      <c r="I243" s="248"/>
      <c r="J243" s="16"/>
      <c r="K243" s="16"/>
      <c r="L243" s="245"/>
      <c r="M243" s="249"/>
      <c r="N243" s="250"/>
      <c r="O243" s="250"/>
      <c r="P243" s="250"/>
      <c r="Q243" s="250"/>
      <c r="R243" s="250"/>
      <c r="S243" s="250"/>
      <c r="T243" s="251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T243" s="246" t="s">
        <v>225</v>
      </c>
      <c r="AU243" s="246" t="s">
        <v>89</v>
      </c>
      <c r="AV243" s="16" t="s">
        <v>83</v>
      </c>
      <c r="AW243" s="16" t="s">
        <v>31</v>
      </c>
      <c r="AX243" s="16" t="s">
        <v>76</v>
      </c>
      <c r="AY243" s="246" t="s">
        <v>218</v>
      </c>
    </row>
    <row r="244" s="13" customFormat="1">
      <c r="A244" s="13"/>
      <c r="B244" s="205"/>
      <c r="C244" s="13"/>
      <c r="D244" s="206" t="s">
        <v>225</v>
      </c>
      <c r="E244" s="207" t="s">
        <v>1</v>
      </c>
      <c r="F244" s="208" t="s">
        <v>154</v>
      </c>
      <c r="G244" s="13"/>
      <c r="H244" s="209">
        <v>151.5</v>
      </c>
      <c r="I244" s="210"/>
      <c r="J244" s="13"/>
      <c r="K244" s="13"/>
      <c r="L244" s="205"/>
      <c r="M244" s="211"/>
      <c r="N244" s="212"/>
      <c r="O244" s="212"/>
      <c r="P244" s="212"/>
      <c r="Q244" s="212"/>
      <c r="R244" s="212"/>
      <c r="S244" s="212"/>
      <c r="T244" s="2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07" t="s">
        <v>225</v>
      </c>
      <c r="AU244" s="207" t="s">
        <v>89</v>
      </c>
      <c r="AV244" s="13" t="s">
        <v>89</v>
      </c>
      <c r="AW244" s="13" t="s">
        <v>31</v>
      </c>
      <c r="AX244" s="13" t="s">
        <v>76</v>
      </c>
      <c r="AY244" s="207" t="s">
        <v>218</v>
      </c>
    </row>
    <row r="245" s="14" customFormat="1">
      <c r="A245" s="14"/>
      <c r="B245" s="214"/>
      <c r="C245" s="14"/>
      <c r="D245" s="206" t="s">
        <v>225</v>
      </c>
      <c r="E245" s="215" t="s">
        <v>1</v>
      </c>
      <c r="F245" s="216" t="s">
        <v>230</v>
      </c>
      <c r="G245" s="14"/>
      <c r="H245" s="217">
        <v>3415.5</v>
      </c>
      <c r="I245" s="218"/>
      <c r="J245" s="14"/>
      <c r="K245" s="14"/>
      <c r="L245" s="214"/>
      <c r="M245" s="219"/>
      <c r="N245" s="220"/>
      <c r="O245" s="220"/>
      <c r="P245" s="220"/>
      <c r="Q245" s="220"/>
      <c r="R245" s="220"/>
      <c r="S245" s="220"/>
      <c r="T245" s="221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T245" s="215" t="s">
        <v>225</v>
      </c>
      <c r="AU245" s="215" t="s">
        <v>89</v>
      </c>
      <c r="AV245" s="14" t="s">
        <v>96</v>
      </c>
      <c r="AW245" s="14" t="s">
        <v>31</v>
      </c>
      <c r="AX245" s="14" t="s">
        <v>76</v>
      </c>
      <c r="AY245" s="215" t="s">
        <v>218</v>
      </c>
    </row>
    <row r="246" s="13" customFormat="1">
      <c r="A246" s="13"/>
      <c r="B246" s="205"/>
      <c r="C246" s="13"/>
      <c r="D246" s="206" t="s">
        <v>225</v>
      </c>
      <c r="E246" s="207" t="s">
        <v>1</v>
      </c>
      <c r="F246" s="208" t="s">
        <v>157</v>
      </c>
      <c r="G246" s="13"/>
      <c r="H246" s="209">
        <v>144</v>
      </c>
      <c r="I246" s="210"/>
      <c r="J246" s="13"/>
      <c r="K246" s="13"/>
      <c r="L246" s="205"/>
      <c r="M246" s="211"/>
      <c r="N246" s="212"/>
      <c r="O246" s="212"/>
      <c r="P246" s="212"/>
      <c r="Q246" s="212"/>
      <c r="R246" s="212"/>
      <c r="S246" s="212"/>
      <c r="T246" s="2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07" t="s">
        <v>225</v>
      </c>
      <c r="AU246" s="207" t="s">
        <v>89</v>
      </c>
      <c r="AV246" s="13" t="s">
        <v>89</v>
      </c>
      <c r="AW246" s="13" t="s">
        <v>31</v>
      </c>
      <c r="AX246" s="13" t="s">
        <v>76</v>
      </c>
      <c r="AY246" s="207" t="s">
        <v>218</v>
      </c>
    </row>
    <row r="247" s="13" customFormat="1">
      <c r="A247" s="13"/>
      <c r="B247" s="205"/>
      <c r="C247" s="13"/>
      <c r="D247" s="206" t="s">
        <v>225</v>
      </c>
      <c r="E247" s="207" t="s">
        <v>1</v>
      </c>
      <c r="F247" s="208" t="s">
        <v>160</v>
      </c>
      <c r="G247" s="13"/>
      <c r="H247" s="209">
        <v>6.5</v>
      </c>
      <c r="I247" s="210"/>
      <c r="J247" s="13"/>
      <c r="K247" s="13"/>
      <c r="L247" s="205"/>
      <c r="M247" s="211"/>
      <c r="N247" s="212"/>
      <c r="O247" s="212"/>
      <c r="P247" s="212"/>
      <c r="Q247" s="212"/>
      <c r="R247" s="212"/>
      <c r="S247" s="212"/>
      <c r="T247" s="2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07" t="s">
        <v>225</v>
      </c>
      <c r="AU247" s="207" t="s">
        <v>89</v>
      </c>
      <c r="AV247" s="13" t="s">
        <v>89</v>
      </c>
      <c r="AW247" s="13" t="s">
        <v>31</v>
      </c>
      <c r="AX247" s="13" t="s">
        <v>76</v>
      </c>
      <c r="AY247" s="207" t="s">
        <v>218</v>
      </c>
    </row>
    <row r="248" s="15" customFormat="1">
      <c r="A248" s="15"/>
      <c r="B248" s="222"/>
      <c r="C248" s="15"/>
      <c r="D248" s="206" t="s">
        <v>225</v>
      </c>
      <c r="E248" s="223" t="s">
        <v>1</v>
      </c>
      <c r="F248" s="224" t="s">
        <v>231</v>
      </c>
      <c r="G248" s="15"/>
      <c r="H248" s="225">
        <v>3935.0100000000002</v>
      </c>
      <c r="I248" s="226"/>
      <c r="J248" s="15"/>
      <c r="K248" s="15"/>
      <c r="L248" s="222"/>
      <c r="M248" s="227"/>
      <c r="N248" s="228"/>
      <c r="O248" s="228"/>
      <c r="P248" s="228"/>
      <c r="Q248" s="228"/>
      <c r="R248" s="228"/>
      <c r="S248" s="228"/>
      <c r="T248" s="229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T248" s="223" t="s">
        <v>225</v>
      </c>
      <c r="AU248" s="223" t="s">
        <v>89</v>
      </c>
      <c r="AV248" s="15" t="s">
        <v>223</v>
      </c>
      <c r="AW248" s="15" t="s">
        <v>31</v>
      </c>
      <c r="AX248" s="15" t="s">
        <v>83</v>
      </c>
      <c r="AY248" s="223" t="s">
        <v>218</v>
      </c>
    </row>
    <row r="249" s="2" customFormat="1" ht="21.75" customHeight="1">
      <c r="A249" s="38"/>
      <c r="B249" s="190"/>
      <c r="C249" s="191" t="s">
        <v>373</v>
      </c>
      <c r="D249" s="191" t="s">
        <v>220</v>
      </c>
      <c r="E249" s="192" t="s">
        <v>374</v>
      </c>
      <c r="F249" s="193" t="s">
        <v>375</v>
      </c>
      <c r="G249" s="194" t="s">
        <v>148</v>
      </c>
      <c r="H249" s="195">
        <v>30.399999999999999</v>
      </c>
      <c r="I249" s="196"/>
      <c r="J249" s="197">
        <f>ROUND(I249*H249,2)</f>
        <v>0</v>
      </c>
      <c r="K249" s="198"/>
      <c r="L249" s="39"/>
      <c r="M249" s="199" t="s">
        <v>1</v>
      </c>
      <c r="N249" s="200" t="s">
        <v>42</v>
      </c>
      <c r="O249" s="82"/>
      <c r="P249" s="201">
        <f>O249*H249</f>
        <v>0</v>
      </c>
      <c r="Q249" s="201">
        <v>0.056099999999999997</v>
      </c>
      <c r="R249" s="201">
        <f>Q249*H249</f>
        <v>1.7054399999999998</v>
      </c>
      <c r="S249" s="201">
        <v>0</v>
      </c>
      <c r="T249" s="202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03" t="s">
        <v>223</v>
      </c>
      <c r="AT249" s="203" t="s">
        <v>220</v>
      </c>
      <c r="AU249" s="203" t="s">
        <v>89</v>
      </c>
      <c r="AY249" s="19" t="s">
        <v>218</v>
      </c>
      <c r="BE249" s="204">
        <f>IF(N249="základná",J249,0)</f>
        <v>0</v>
      </c>
      <c r="BF249" s="204">
        <f>IF(N249="znížená",J249,0)</f>
        <v>0</v>
      </c>
      <c r="BG249" s="204">
        <f>IF(N249="zákl. prenesená",J249,0)</f>
        <v>0</v>
      </c>
      <c r="BH249" s="204">
        <f>IF(N249="zníž. prenesená",J249,0)</f>
        <v>0</v>
      </c>
      <c r="BI249" s="204">
        <f>IF(N249="nulová",J249,0)</f>
        <v>0</v>
      </c>
      <c r="BJ249" s="19" t="s">
        <v>89</v>
      </c>
      <c r="BK249" s="204">
        <f>ROUND(I249*H249,2)</f>
        <v>0</v>
      </c>
      <c r="BL249" s="19" t="s">
        <v>223</v>
      </c>
      <c r="BM249" s="203" t="s">
        <v>376</v>
      </c>
    </row>
    <row r="250" s="13" customFormat="1">
      <c r="A250" s="13"/>
      <c r="B250" s="205"/>
      <c r="C250" s="13"/>
      <c r="D250" s="206" t="s">
        <v>225</v>
      </c>
      <c r="E250" s="207" t="s">
        <v>1</v>
      </c>
      <c r="F250" s="208" t="s">
        <v>361</v>
      </c>
      <c r="G250" s="13"/>
      <c r="H250" s="209">
        <v>30.399999999999999</v>
      </c>
      <c r="I250" s="210"/>
      <c r="J250" s="13"/>
      <c r="K250" s="13"/>
      <c r="L250" s="205"/>
      <c r="M250" s="211"/>
      <c r="N250" s="212"/>
      <c r="O250" s="212"/>
      <c r="P250" s="212"/>
      <c r="Q250" s="212"/>
      <c r="R250" s="212"/>
      <c r="S250" s="212"/>
      <c r="T250" s="2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07" t="s">
        <v>225</v>
      </c>
      <c r="AU250" s="207" t="s">
        <v>89</v>
      </c>
      <c r="AV250" s="13" t="s">
        <v>89</v>
      </c>
      <c r="AW250" s="13" t="s">
        <v>31</v>
      </c>
      <c r="AX250" s="13" t="s">
        <v>83</v>
      </c>
      <c r="AY250" s="207" t="s">
        <v>218</v>
      </c>
    </row>
    <row r="251" s="2" customFormat="1" ht="44.25" customHeight="1">
      <c r="A251" s="38"/>
      <c r="B251" s="190"/>
      <c r="C251" s="191" t="s">
        <v>377</v>
      </c>
      <c r="D251" s="191" t="s">
        <v>220</v>
      </c>
      <c r="E251" s="192" t="s">
        <v>378</v>
      </c>
      <c r="F251" s="193" t="s">
        <v>379</v>
      </c>
      <c r="G251" s="194" t="s">
        <v>148</v>
      </c>
      <c r="H251" s="195">
        <v>36.901000000000003</v>
      </c>
      <c r="I251" s="196"/>
      <c r="J251" s="197">
        <f>ROUND(I251*H251,2)</f>
        <v>0</v>
      </c>
      <c r="K251" s="198"/>
      <c r="L251" s="39"/>
      <c r="M251" s="199" t="s">
        <v>1</v>
      </c>
      <c r="N251" s="200" t="s">
        <v>42</v>
      </c>
      <c r="O251" s="82"/>
      <c r="P251" s="201">
        <f>O251*H251</f>
        <v>0</v>
      </c>
      <c r="Q251" s="201">
        <v>2.21191</v>
      </c>
      <c r="R251" s="201">
        <f>Q251*H251</f>
        <v>81.621690910000012</v>
      </c>
      <c r="S251" s="201">
        <v>0</v>
      </c>
      <c r="T251" s="202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03" t="s">
        <v>223</v>
      </c>
      <c r="AT251" s="203" t="s">
        <v>220</v>
      </c>
      <c r="AU251" s="203" t="s">
        <v>89</v>
      </c>
      <c r="AY251" s="19" t="s">
        <v>218</v>
      </c>
      <c r="BE251" s="204">
        <f>IF(N251="základná",J251,0)</f>
        <v>0</v>
      </c>
      <c r="BF251" s="204">
        <f>IF(N251="znížená",J251,0)</f>
        <v>0</v>
      </c>
      <c r="BG251" s="204">
        <f>IF(N251="zákl. prenesená",J251,0)</f>
        <v>0</v>
      </c>
      <c r="BH251" s="204">
        <f>IF(N251="zníž. prenesená",J251,0)</f>
        <v>0</v>
      </c>
      <c r="BI251" s="204">
        <f>IF(N251="nulová",J251,0)</f>
        <v>0</v>
      </c>
      <c r="BJ251" s="19" t="s">
        <v>89</v>
      </c>
      <c r="BK251" s="204">
        <f>ROUND(I251*H251,2)</f>
        <v>0</v>
      </c>
      <c r="BL251" s="19" t="s">
        <v>223</v>
      </c>
      <c r="BM251" s="203" t="s">
        <v>380</v>
      </c>
    </row>
    <row r="252" s="13" customFormat="1">
      <c r="A252" s="13"/>
      <c r="B252" s="205"/>
      <c r="C252" s="13"/>
      <c r="D252" s="206" t="s">
        <v>225</v>
      </c>
      <c r="E252" s="207" t="s">
        <v>1</v>
      </c>
      <c r="F252" s="208" t="s">
        <v>381</v>
      </c>
      <c r="G252" s="13"/>
      <c r="H252" s="209">
        <v>36.901000000000003</v>
      </c>
      <c r="I252" s="210"/>
      <c r="J252" s="13"/>
      <c r="K252" s="13"/>
      <c r="L252" s="205"/>
      <c r="M252" s="211"/>
      <c r="N252" s="212"/>
      <c r="O252" s="212"/>
      <c r="P252" s="212"/>
      <c r="Q252" s="212"/>
      <c r="R252" s="212"/>
      <c r="S252" s="212"/>
      <c r="T252" s="2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07" t="s">
        <v>225</v>
      </c>
      <c r="AU252" s="207" t="s">
        <v>89</v>
      </c>
      <c r="AV252" s="13" t="s">
        <v>89</v>
      </c>
      <c r="AW252" s="13" t="s">
        <v>31</v>
      </c>
      <c r="AX252" s="13" t="s">
        <v>76</v>
      </c>
      <c r="AY252" s="207" t="s">
        <v>218</v>
      </c>
    </row>
    <row r="253" s="15" customFormat="1">
      <c r="A253" s="15"/>
      <c r="B253" s="222"/>
      <c r="C253" s="15"/>
      <c r="D253" s="206" t="s">
        <v>225</v>
      </c>
      <c r="E253" s="223" t="s">
        <v>1</v>
      </c>
      <c r="F253" s="224" t="s">
        <v>231</v>
      </c>
      <c r="G253" s="15"/>
      <c r="H253" s="225">
        <v>36.901000000000003</v>
      </c>
      <c r="I253" s="226"/>
      <c r="J253" s="15"/>
      <c r="K253" s="15"/>
      <c r="L253" s="222"/>
      <c r="M253" s="227"/>
      <c r="N253" s="228"/>
      <c r="O253" s="228"/>
      <c r="P253" s="228"/>
      <c r="Q253" s="228"/>
      <c r="R253" s="228"/>
      <c r="S253" s="228"/>
      <c r="T253" s="229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T253" s="223" t="s">
        <v>225</v>
      </c>
      <c r="AU253" s="223" t="s">
        <v>89</v>
      </c>
      <c r="AV253" s="15" t="s">
        <v>223</v>
      </c>
      <c r="AW253" s="15" t="s">
        <v>31</v>
      </c>
      <c r="AX253" s="15" t="s">
        <v>83</v>
      </c>
      <c r="AY253" s="223" t="s">
        <v>218</v>
      </c>
    </row>
    <row r="254" s="12" customFormat="1" ht="22.8" customHeight="1">
      <c r="A254" s="12"/>
      <c r="B254" s="177"/>
      <c r="C254" s="12"/>
      <c r="D254" s="178" t="s">
        <v>75</v>
      </c>
      <c r="E254" s="188" t="s">
        <v>265</v>
      </c>
      <c r="F254" s="188" t="s">
        <v>382</v>
      </c>
      <c r="G254" s="12"/>
      <c r="H254" s="12"/>
      <c r="I254" s="180"/>
      <c r="J254" s="189">
        <f>BK254</f>
        <v>0</v>
      </c>
      <c r="K254" s="12"/>
      <c r="L254" s="177"/>
      <c r="M254" s="182"/>
      <c r="N254" s="183"/>
      <c r="O254" s="183"/>
      <c r="P254" s="184">
        <f>SUM(P255:P298)</f>
        <v>0</v>
      </c>
      <c r="Q254" s="183"/>
      <c r="R254" s="184">
        <f>SUM(R255:R298)</f>
        <v>1.0632203</v>
      </c>
      <c r="S254" s="183"/>
      <c r="T254" s="185">
        <f>SUM(T255:T298)</f>
        <v>444.24712500000004</v>
      </c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R254" s="178" t="s">
        <v>83</v>
      </c>
      <c r="AT254" s="186" t="s">
        <v>75</v>
      </c>
      <c r="AU254" s="186" t="s">
        <v>83</v>
      </c>
      <c r="AY254" s="178" t="s">
        <v>218</v>
      </c>
      <c r="BK254" s="187">
        <f>SUM(BK255:BK298)</f>
        <v>0</v>
      </c>
    </row>
    <row r="255" s="2" customFormat="1" ht="16.5" customHeight="1">
      <c r="A255" s="38"/>
      <c r="B255" s="190"/>
      <c r="C255" s="191" t="s">
        <v>383</v>
      </c>
      <c r="D255" s="191" t="s">
        <v>220</v>
      </c>
      <c r="E255" s="192" t="s">
        <v>384</v>
      </c>
      <c r="F255" s="193" t="s">
        <v>385</v>
      </c>
      <c r="G255" s="194" t="s">
        <v>148</v>
      </c>
      <c r="H255" s="195">
        <v>16.449999999999999</v>
      </c>
      <c r="I255" s="196"/>
      <c r="J255" s="197">
        <f>ROUND(I255*H255,2)</f>
        <v>0</v>
      </c>
      <c r="K255" s="198"/>
      <c r="L255" s="39"/>
      <c r="M255" s="199" t="s">
        <v>1</v>
      </c>
      <c r="N255" s="200" t="s">
        <v>42</v>
      </c>
      <c r="O255" s="82"/>
      <c r="P255" s="201">
        <f>O255*H255</f>
        <v>0</v>
      </c>
      <c r="Q255" s="201">
        <v>5.0000000000000002E-05</v>
      </c>
      <c r="R255" s="201">
        <f>Q255*H255</f>
        <v>0.00082249999999999999</v>
      </c>
      <c r="S255" s="201">
        <v>0</v>
      </c>
      <c r="T255" s="202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03" t="s">
        <v>223</v>
      </c>
      <c r="AT255" s="203" t="s">
        <v>220</v>
      </c>
      <c r="AU255" s="203" t="s">
        <v>89</v>
      </c>
      <c r="AY255" s="19" t="s">
        <v>218</v>
      </c>
      <c r="BE255" s="204">
        <f>IF(N255="základná",J255,0)</f>
        <v>0</v>
      </c>
      <c r="BF255" s="204">
        <f>IF(N255="znížená",J255,0)</f>
        <v>0</v>
      </c>
      <c r="BG255" s="204">
        <f>IF(N255="zákl. prenesená",J255,0)</f>
        <v>0</v>
      </c>
      <c r="BH255" s="204">
        <f>IF(N255="zníž. prenesená",J255,0)</f>
        <v>0</v>
      </c>
      <c r="BI255" s="204">
        <f>IF(N255="nulová",J255,0)</f>
        <v>0</v>
      </c>
      <c r="BJ255" s="19" t="s">
        <v>89</v>
      </c>
      <c r="BK255" s="204">
        <f>ROUND(I255*H255,2)</f>
        <v>0</v>
      </c>
      <c r="BL255" s="19" t="s">
        <v>223</v>
      </c>
      <c r="BM255" s="203" t="s">
        <v>386</v>
      </c>
    </row>
    <row r="256" s="13" customFormat="1">
      <c r="A256" s="13"/>
      <c r="B256" s="205"/>
      <c r="C256" s="13"/>
      <c r="D256" s="206" t="s">
        <v>225</v>
      </c>
      <c r="E256" s="207" t="s">
        <v>1</v>
      </c>
      <c r="F256" s="208" t="s">
        <v>387</v>
      </c>
      <c r="G256" s="13"/>
      <c r="H256" s="209">
        <v>16.449999999999999</v>
      </c>
      <c r="I256" s="210"/>
      <c r="J256" s="13"/>
      <c r="K256" s="13"/>
      <c r="L256" s="205"/>
      <c r="M256" s="211"/>
      <c r="N256" s="212"/>
      <c r="O256" s="212"/>
      <c r="P256" s="212"/>
      <c r="Q256" s="212"/>
      <c r="R256" s="212"/>
      <c r="S256" s="212"/>
      <c r="T256" s="2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07" t="s">
        <v>225</v>
      </c>
      <c r="AU256" s="207" t="s">
        <v>89</v>
      </c>
      <c r="AV256" s="13" t="s">
        <v>89</v>
      </c>
      <c r="AW256" s="13" t="s">
        <v>31</v>
      </c>
      <c r="AX256" s="13" t="s">
        <v>76</v>
      </c>
      <c r="AY256" s="207" t="s">
        <v>218</v>
      </c>
    </row>
    <row r="257" s="14" customFormat="1">
      <c r="A257" s="14"/>
      <c r="B257" s="214"/>
      <c r="C257" s="14"/>
      <c r="D257" s="206" t="s">
        <v>225</v>
      </c>
      <c r="E257" s="215" t="s">
        <v>1</v>
      </c>
      <c r="F257" s="216" t="s">
        <v>230</v>
      </c>
      <c r="G257" s="14"/>
      <c r="H257" s="217">
        <v>16.449999999999999</v>
      </c>
      <c r="I257" s="218"/>
      <c r="J257" s="14"/>
      <c r="K257" s="14"/>
      <c r="L257" s="214"/>
      <c r="M257" s="219"/>
      <c r="N257" s="220"/>
      <c r="O257" s="220"/>
      <c r="P257" s="220"/>
      <c r="Q257" s="220"/>
      <c r="R257" s="220"/>
      <c r="S257" s="220"/>
      <c r="T257" s="221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15" t="s">
        <v>225</v>
      </c>
      <c r="AU257" s="215" t="s">
        <v>89</v>
      </c>
      <c r="AV257" s="14" t="s">
        <v>96</v>
      </c>
      <c r="AW257" s="14" t="s">
        <v>31</v>
      </c>
      <c r="AX257" s="14" t="s">
        <v>83</v>
      </c>
      <c r="AY257" s="215" t="s">
        <v>218</v>
      </c>
    </row>
    <row r="258" s="2" customFormat="1" ht="24.15" customHeight="1">
      <c r="A258" s="38"/>
      <c r="B258" s="190"/>
      <c r="C258" s="191" t="s">
        <v>388</v>
      </c>
      <c r="D258" s="191" t="s">
        <v>220</v>
      </c>
      <c r="E258" s="192" t="s">
        <v>389</v>
      </c>
      <c r="F258" s="193" t="s">
        <v>390</v>
      </c>
      <c r="G258" s="194" t="s">
        <v>148</v>
      </c>
      <c r="H258" s="195">
        <v>5902.21</v>
      </c>
      <c r="I258" s="196"/>
      <c r="J258" s="197">
        <f>ROUND(I258*H258,2)</f>
        <v>0</v>
      </c>
      <c r="K258" s="198"/>
      <c r="L258" s="39"/>
      <c r="M258" s="199" t="s">
        <v>1</v>
      </c>
      <c r="N258" s="200" t="s">
        <v>42</v>
      </c>
      <c r="O258" s="82"/>
      <c r="P258" s="201">
        <f>O258*H258</f>
        <v>0</v>
      </c>
      <c r="Q258" s="201">
        <v>0.00018000000000000001</v>
      </c>
      <c r="R258" s="201">
        <f>Q258*H258</f>
        <v>1.0623978000000001</v>
      </c>
      <c r="S258" s="201">
        <v>0</v>
      </c>
      <c r="T258" s="202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03" t="s">
        <v>223</v>
      </c>
      <c r="AT258" s="203" t="s">
        <v>220</v>
      </c>
      <c r="AU258" s="203" t="s">
        <v>89</v>
      </c>
      <c r="AY258" s="19" t="s">
        <v>218</v>
      </c>
      <c r="BE258" s="204">
        <f>IF(N258="základná",J258,0)</f>
        <v>0</v>
      </c>
      <c r="BF258" s="204">
        <f>IF(N258="znížená",J258,0)</f>
        <v>0</v>
      </c>
      <c r="BG258" s="204">
        <f>IF(N258="zákl. prenesená",J258,0)</f>
        <v>0</v>
      </c>
      <c r="BH258" s="204">
        <f>IF(N258="zníž. prenesená",J258,0)</f>
        <v>0</v>
      </c>
      <c r="BI258" s="204">
        <f>IF(N258="nulová",J258,0)</f>
        <v>0</v>
      </c>
      <c r="BJ258" s="19" t="s">
        <v>89</v>
      </c>
      <c r="BK258" s="204">
        <f>ROUND(I258*H258,2)</f>
        <v>0</v>
      </c>
      <c r="BL258" s="19" t="s">
        <v>223</v>
      </c>
      <c r="BM258" s="203" t="s">
        <v>391</v>
      </c>
    </row>
    <row r="259" s="13" customFormat="1">
      <c r="A259" s="13"/>
      <c r="B259" s="205"/>
      <c r="C259" s="13"/>
      <c r="D259" s="206" t="s">
        <v>225</v>
      </c>
      <c r="E259" s="207" t="s">
        <v>1</v>
      </c>
      <c r="F259" s="208" t="s">
        <v>392</v>
      </c>
      <c r="G259" s="13"/>
      <c r="H259" s="209">
        <v>3541</v>
      </c>
      <c r="I259" s="210"/>
      <c r="J259" s="13"/>
      <c r="K259" s="13"/>
      <c r="L259" s="205"/>
      <c r="M259" s="211"/>
      <c r="N259" s="212"/>
      <c r="O259" s="212"/>
      <c r="P259" s="212"/>
      <c r="Q259" s="212"/>
      <c r="R259" s="212"/>
      <c r="S259" s="212"/>
      <c r="T259" s="2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07" t="s">
        <v>225</v>
      </c>
      <c r="AU259" s="207" t="s">
        <v>89</v>
      </c>
      <c r="AV259" s="13" t="s">
        <v>89</v>
      </c>
      <c r="AW259" s="13" t="s">
        <v>31</v>
      </c>
      <c r="AX259" s="13" t="s">
        <v>76</v>
      </c>
      <c r="AY259" s="207" t="s">
        <v>218</v>
      </c>
    </row>
    <row r="260" s="13" customFormat="1">
      <c r="A260" s="13"/>
      <c r="B260" s="205"/>
      <c r="C260" s="13"/>
      <c r="D260" s="206" t="s">
        <v>225</v>
      </c>
      <c r="E260" s="207" t="s">
        <v>1</v>
      </c>
      <c r="F260" s="208" t="s">
        <v>393</v>
      </c>
      <c r="G260" s="13"/>
      <c r="H260" s="209">
        <v>1947.55</v>
      </c>
      <c r="I260" s="210"/>
      <c r="J260" s="13"/>
      <c r="K260" s="13"/>
      <c r="L260" s="205"/>
      <c r="M260" s="211"/>
      <c r="N260" s="212"/>
      <c r="O260" s="212"/>
      <c r="P260" s="212"/>
      <c r="Q260" s="212"/>
      <c r="R260" s="212"/>
      <c r="S260" s="212"/>
      <c r="T260" s="2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07" t="s">
        <v>225</v>
      </c>
      <c r="AU260" s="207" t="s">
        <v>89</v>
      </c>
      <c r="AV260" s="13" t="s">
        <v>89</v>
      </c>
      <c r="AW260" s="13" t="s">
        <v>31</v>
      </c>
      <c r="AX260" s="13" t="s">
        <v>76</v>
      </c>
      <c r="AY260" s="207" t="s">
        <v>218</v>
      </c>
    </row>
    <row r="261" s="13" customFormat="1">
      <c r="A261" s="13"/>
      <c r="B261" s="205"/>
      <c r="C261" s="13"/>
      <c r="D261" s="206" t="s">
        <v>225</v>
      </c>
      <c r="E261" s="207" t="s">
        <v>1</v>
      </c>
      <c r="F261" s="208" t="s">
        <v>394</v>
      </c>
      <c r="G261" s="13"/>
      <c r="H261" s="209">
        <v>44.649999999999999</v>
      </c>
      <c r="I261" s="210"/>
      <c r="J261" s="13"/>
      <c r="K261" s="13"/>
      <c r="L261" s="205"/>
      <c r="M261" s="211"/>
      <c r="N261" s="212"/>
      <c r="O261" s="212"/>
      <c r="P261" s="212"/>
      <c r="Q261" s="212"/>
      <c r="R261" s="212"/>
      <c r="S261" s="212"/>
      <c r="T261" s="2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T261" s="207" t="s">
        <v>225</v>
      </c>
      <c r="AU261" s="207" t="s">
        <v>89</v>
      </c>
      <c r="AV261" s="13" t="s">
        <v>89</v>
      </c>
      <c r="AW261" s="13" t="s">
        <v>31</v>
      </c>
      <c r="AX261" s="13" t="s">
        <v>76</v>
      </c>
      <c r="AY261" s="207" t="s">
        <v>218</v>
      </c>
    </row>
    <row r="262" s="14" customFormat="1">
      <c r="A262" s="14"/>
      <c r="B262" s="214"/>
      <c r="C262" s="14"/>
      <c r="D262" s="206" t="s">
        <v>225</v>
      </c>
      <c r="E262" s="215" t="s">
        <v>1</v>
      </c>
      <c r="F262" s="216" t="s">
        <v>230</v>
      </c>
      <c r="G262" s="14"/>
      <c r="H262" s="217">
        <v>5533.1999999999998</v>
      </c>
      <c r="I262" s="218"/>
      <c r="J262" s="14"/>
      <c r="K262" s="14"/>
      <c r="L262" s="214"/>
      <c r="M262" s="219"/>
      <c r="N262" s="220"/>
      <c r="O262" s="220"/>
      <c r="P262" s="220"/>
      <c r="Q262" s="220"/>
      <c r="R262" s="220"/>
      <c r="S262" s="220"/>
      <c r="T262" s="221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T262" s="215" t="s">
        <v>225</v>
      </c>
      <c r="AU262" s="215" t="s">
        <v>89</v>
      </c>
      <c r="AV262" s="14" t="s">
        <v>96</v>
      </c>
      <c r="AW262" s="14" t="s">
        <v>31</v>
      </c>
      <c r="AX262" s="14" t="s">
        <v>76</v>
      </c>
      <c r="AY262" s="215" t="s">
        <v>218</v>
      </c>
    </row>
    <row r="263" s="13" customFormat="1">
      <c r="A263" s="13"/>
      <c r="B263" s="205"/>
      <c r="C263" s="13"/>
      <c r="D263" s="206" t="s">
        <v>225</v>
      </c>
      <c r="E263" s="207" t="s">
        <v>1</v>
      </c>
      <c r="F263" s="208" t="s">
        <v>395</v>
      </c>
      <c r="G263" s="13"/>
      <c r="H263" s="209">
        <v>369.00999999999999</v>
      </c>
      <c r="I263" s="210"/>
      <c r="J263" s="13"/>
      <c r="K263" s="13"/>
      <c r="L263" s="205"/>
      <c r="M263" s="211"/>
      <c r="N263" s="212"/>
      <c r="O263" s="212"/>
      <c r="P263" s="212"/>
      <c r="Q263" s="212"/>
      <c r="R263" s="212"/>
      <c r="S263" s="212"/>
      <c r="T263" s="2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07" t="s">
        <v>225</v>
      </c>
      <c r="AU263" s="207" t="s">
        <v>89</v>
      </c>
      <c r="AV263" s="13" t="s">
        <v>89</v>
      </c>
      <c r="AW263" s="13" t="s">
        <v>31</v>
      </c>
      <c r="AX263" s="13" t="s">
        <v>76</v>
      </c>
      <c r="AY263" s="207" t="s">
        <v>218</v>
      </c>
    </row>
    <row r="264" s="15" customFormat="1">
      <c r="A264" s="15"/>
      <c r="B264" s="222"/>
      <c r="C264" s="15"/>
      <c r="D264" s="206" t="s">
        <v>225</v>
      </c>
      <c r="E264" s="223" t="s">
        <v>1</v>
      </c>
      <c r="F264" s="224" t="s">
        <v>231</v>
      </c>
      <c r="G264" s="15"/>
      <c r="H264" s="225">
        <v>5902.21</v>
      </c>
      <c r="I264" s="226"/>
      <c r="J264" s="15"/>
      <c r="K264" s="15"/>
      <c r="L264" s="222"/>
      <c r="M264" s="227"/>
      <c r="N264" s="228"/>
      <c r="O264" s="228"/>
      <c r="P264" s="228"/>
      <c r="Q264" s="228"/>
      <c r="R264" s="228"/>
      <c r="S264" s="228"/>
      <c r="T264" s="229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T264" s="223" t="s">
        <v>225</v>
      </c>
      <c r="AU264" s="223" t="s">
        <v>89</v>
      </c>
      <c r="AV264" s="15" t="s">
        <v>223</v>
      </c>
      <c r="AW264" s="15" t="s">
        <v>31</v>
      </c>
      <c r="AX264" s="15" t="s">
        <v>83</v>
      </c>
      <c r="AY264" s="223" t="s">
        <v>218</v>
      </c>
    </row>
    <row r="265" s="2" customFormat="1" ht="24.15" customHeight="1">
      <c r="A265" s="38"/>
      <c r="B265" s="190"/>
      <c r="C265" s="191" t="s">
        <v>396</v>
      </c>
      <c r="D265" s="191" t="s">
        <v>220</v>
      </c>
      <c r="E265" s="192" t="s">
        <v>397</v>
      </c>
      <c r="F265" s="193" t="s">
        <v>398</v>
      </c>
      <c r="G265" s="194" t="s">
        <v>169</v>
      </c>
      <c r="H265" s="195">
        <v>4.25</v>
      </c>
      <c r="I265" s="196"/>
      <c r="J265" s="197">
        <f>ROUND(I265*H265,2)</f>
        <v>0</v>
      </c>
      <c r="K265" s="198"/>
      <c r="L265" s="39"/>
      <c r="M265" s="199" t="s">
        <v>1</v>
      </c>
      <c r="N265" s="200" t="s">
        <v>42</v>
      </c>
      <c r="O265" s="82"/>
      <c r="P265" s="201">
        <f>O265*H265</f>
        <v>0</v>
      </c>
      <c r="Q265" s="201">
        <v>0</v>
      </c>
      <c r="R265" s="201">
        <f>Q265*H265</f>
        <v>0</v>
      </c>
      <c r="S265" s="201">
        <v>2.2000000000000002</v>
      </c>
      <c r="T265" s="202">
        <f>S265*H265</f>
        <v>9.3500000000000014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203" t="s">
        <v>223</v>
      </c>
      <c r="AT265" s="203" t="s">
        <v>220</v>
      </c>
      <c r="AU265" s="203" t="s">
        <v>89</v>
      </c>
      <c r="AY265" s="19" t="s">
        <v>218</v>
      </c>
      <c r="BE265" s="204">
        <f>IF(N265="základná",J265,0)</f>
        <v>0</v>
      </c>
      <c r="BF265" s="204">
        <f>IF(N265="znížená",J265,0)</f>
        <v>0</v>
      </c>
      <c r="BG265" s="204">
        <f>IF(N265="zákl. prenesená",J265,0)</f>
        <v>0</v>
      </c>
      <c r="BH265" s="204">
        <f>IF(N265="zníž. prenesená",J265,0)</f>
        <v>0</v>
      </c>
      <c r="BI265" s="204">
        <f>IF(N265="nulová",J265,0)</f>
        <v>0</v>
      </c>
      <c r="BJ265" s="19" t="s">
        <v>89</v>
      </c>
      <c r="BK265" s="204">
        <f>ROUND(I265*H265,2)</f>
        <v>0</v>
      </c>
      <c r="BL265" s="19" t="s">
        <v>223</v>
      </c>
      <c r="BM265" s="203" t="s">
        <v>399</v>
      </c>
    </row>
    <row r="266" s="13" customFormat="1">
      <c r="A266" s="13"/>
      <c r="B266" s="205"/>
      <c r="C266" s="13"/>
      <c r="D266" s="206" t="s">
        <v>225</v>
      </c>
      <c r="E266" s="207" t="s">
        <v>1</v>
      </c>
      <c r="F266" s="208" t="s">
        <v>400</v>
      </c>
      <c r="G266" s="13"/>
      <c r="H266" s="209">
        <v>4.25</v>
      </c>
      <c r="I266" s="210"/>
      <c r="J266" s="13"/>
      <c r="K266" s="13"/>
      <c r="L266" s="205"/>
      <c r="M266" s="211"/>
      <c r="N266" s="212"/>
      <c r="O266" s="212"/>
      <c r="P266" s="212"/>
      <c r="Q266" s="212"/>
      <c r="R266" s="212"/>
      <c r="S266" s="212"/>
      <c r="T266" s="2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07" t="s">
        <v>225</v>
      </c>
      <c r="AU266" s="207" t="s">
        <v>89</v>
      </c>
      <c r="AV266" s="13" t="s">
        <v>89</v>
      </c>
      <c r="AW266" s="13" t="s">
        <v>31</v>
      </c>
      <c r="AX266" s="13" t="s">
        <v>76</v>
      </c>
      <c r="AY266" s="207" t="s">
        <v>218</v>
      </c>
    </row>
    <row r="267" s="15" customFormat="1">
      <c r="A267" s="15"/>
      <c r="B267" s="222"/>
      <c r="C267" s="15"/>
      <c r="D267" s="206" t="s">
        <v>225</v>
      </c>
      <c r="E267" s="223" t="s">
        <v>1</v>
      </c>
      <c r="F267" s="224" t="s">
        <v>231</v>
      </c>
      <c r="G267" s="15"/>
      <c r="H267" s="225">
        <v>4.25</v>
      </c>
      <c r="I267" s="226"/>
      <c r="J267" s="15"/>
      <c r="K267" s="15"/>
      <c r="L267" s="222"/>
      <c r="M267" s="227"/>
      <c r="N267" s="228"/>
      <c r="O267" s="228"/>
      <c r="P267" s="228"/>
      <c r="Q267" s="228"/>
      <c r="R267" s="228"/>
      <c r="S267" s="228"/>
      <c r="T267" s="229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T267" s="223" t="s">
        <v>225</v>
      </c>
      <c r="AU267" s="223" t="s">
        <v>89</v>
      </c>
      <c r="AV267" s="15" t="s">
        <v>223</v>
      </c>
      <c r="AW267" s="15" t="s">
        <v>31</v>
      </c>
      <c r="AX267" s="15" t="s">
        <v>83</v>
      </c>
      <c r="AY267" s="223" t="s">
        <v>218</v>
      </c>
    </row>
    <row r="268" s="2" customFormat="1" ht="37.8" customHeight="1">
      <c r="A268" s="38"/>
      <c r="B268" s="190"/>
      <c r="C268" s="191" t="s">
        <v>401</v>
      </c>
      <c r="D268" s="191" t="s">
        <v>220</v>
      </c>
      <c r="E268" s="192" t="s">
        <v>402</v>
      </c>
      <c r="F268" s="193" t="s">
        <v>403</v>
      </c>
      <c r="G268" s="194" t="s">
        <v>169</v>
      </c>
      <c r="H268" s="195">
        <v>155.74500000000001</v>
      </c>
      <c r="I268" s="196"/>
      <c r="J268" s="197">
        <f>ROUND(I268*H268,2)</f>
        <v>0</v>
      </c>
      <c r="K268" s="198"/>
      <c r="L268" s="39"/>
      <c r="M268" s="199" t="s">
        <v>1</v>
      </c>
      <c r="N268" s="200" t="s">
        <v>42</v>
      </c>
      <c r="O268" s="82"/>
      <c r="P268" s="201">
        <f>O268*H268</f>
        <v>0</v>
      </c>
      <c r="Q268" s="201">
        <v>0</v>
      </c>
      <c r="R268" s="201">
        <f>Q268*H268</f>
        <v>0</v>
      </c>
      <c r="S268" s="201">
        <v>2.2000000000000002</v>
      </c>
      <c r="T268" s="202">
        <f>S268*H268</f>
        <v>342.63900000000001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03" t="s">
        <v>223</v>
      </c>
      <c r="AT268" s="203" t="s">
        <v>220</v>
      </c>
      <c r="AU268" s="203" t="s">
        <v>89</v>
      </c>
      <c r="AY268" s="19" t="s">
        <v>218</v>
      </c>
      <c r="BE268" s="204">
        <f>IF(N268="základná",J268,0)</f>
        <v>0</v>
      </c>
      <c r="BF268" s="204">
        <f>IF(N268="znížená",J268,0)</f>
        <v>0</v>
      </c>
      <c r="BG268" s="204">
        <f>IF(N268="zákl. prenesená",J268,0)</f>
        <v>0</v>
      </c>
      <c r="BH268" s="204">
        <f>IF(N268="zníž. prenesená",J268,0)</f>
        <v>0</v>
      </c>
      <c r="BI268" s="204">
        <f>IF(N268="nulová",J268,0)</f>
        <v>0</v>
      </c>
      <c r="BJ268" s="19" t="s">
        <v>89</v>
      </c>
      <c r="BK268" s="204">
        <f>ROUND(I268*H268,2)</f>
        <v>0</v>
      </c>
      <c r="BL268" s="19" t="s">
        <v>223</v>
      </c>
      <c r="BM268" s="203" t="s">
        <v>404</v>
      </c>
    </row>
    <row r="269" s="13" customFormat="1">
      <c r="A269" s="13"/>
      <c r="B269" s="205"/>
      <c r="C269" s="13"/>
      <c r="D269" s="206" t="s">
        <v>225</v>
      </c>
      <c r="E269" s="207" t="s">
        <v>1</v>
      </c>
      <c r="F269" s="208" t="s">
        <v>309</v>
      </c>
      <c r="G269" s="13"/>
      <c r="H269" s="209">
        <v>1565</v>
      </c>
      <c r="I269" s="210"/>
      <c r="J269" s="13"/>
      <c r="K269" s="13"/>
      <c r="L269" s="205"/>
      <c r="M269" s="211"/>
      <c r="N269" s="212"/>
      <c r="O269" s="212"/>
      <c r="P269" s="212"/>
      <c r="Q269" s="212"/>
      <c r="R269" s="212"/>
      <c r="S269" s="212"/>
      <c r="T269" s="2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07" t="s">
        <v>225</v>
      </c>
      <c r="AU269" s="207" t="s">
        <v>89</v>
      </c>
      <c r="AV269" s="13" t="s">
        <v>89</v>
      </c>
      <c r="AW269" s="13" t="s">
        <v>31</v>
      </c>
      <c r="AX269" s="13" t="s">
        <v>76</v>
      </c>
      <c r="AY269" s="207" t="s">
        <v>218</v>
      </c>
    </row>
    <row r="270" s="13" customFormat="1">
      <c r="A270" s="13"/>
      <c r="B270" s="205"/>
      <c r="C270" s="13"/>
      <c r="D270" s="206" t="s">
        <v>225</v>
      </c>
      <c r="E270" s="207" t="s">
        <v>1</v>
      </c>
      <c r="F270" s="208" t="s">
        <v>310</v>
      </c>
      <c r="G270" s="13"/>
      <c r="H270" s="209">
        <v>1688</v>
      </c>
      <c r="I270" s="210"/>
      <c r="J270" s="13"/>
      <c r="K270" s="13"/>
      <c r="L270" s="205"/>
      <c r="M270" s="211"/>
      <c r="N270" s="212"/>
      <c r="O270" s="212"/>
      <c r="P270" s="212"/>
      <c r="Q270" s="212"/>
      <c r="R270" s="212"/>
      <c r="S270" s="212"/>
      <c r="T270" s="2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07" t="s">
        <v>225</v>
      </c>
      <c r="AU270" s="207" t="s">
        <v>89</v>
      </c>
      <c r="AV270" s="13" t="s">
        <v>89</v>
      </c>
      <c r="AW270" s="13" t="s">
        <v>31</v>
      </c>
      <c r="AX270" s="13" t="s">
        <v>76</v>
      </c>
      <c r="AY270" s="207" t="s">
        <v>218</v>
      </c>
    </row>
    <row r="271" s="13" customFormat="1">
      <c r="A271" s="13"/>
      <c r="B271" s="205"/>
      <c r="C271" s="13"/>
      <c r="D271" s="206" t="s">
        <v>225</v>
      </c>
      <c r="E271" s="207" t="s">
        <v>1</v>
      </c>
      <c r="F271" s="208" t="s">
        <v>311</v>
      </c>
      <c r="G271" s="13"/>
      <c r="H271" s="209">
        <v>144</v>
      </c>
      <c r="I271" s="210"/>
      <c r="J271" s="13"/>
      <c r="K271" s="13"/>
      <c r="L271" s="205"/>
      <c r="M271" s="211"/>
      <c r="N271" s="212"/>
      <c r="O271" s="212"/>
      <c r="P271" s="212"/>
      <c r="Q271" s="212"/>
      <c r="R271" s="212"/>
      <c r="S271" s="212"/>
      <c r="T271" s="2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07" t="s">
        <v>225</v>
      </c>
      <c r="AU271" s="207" t="s">
        <v>89</v>
      </c>
      <c r="AV271" s="13" t="s">
        <v>89</v>
      </c>
      <c r="AW271" s="13" t="s">
        <v>31</v>
      </c>
      <c r="AX271" s="13" t="s">
        <v>76</v>
      </c>
      <c r="AY271" s="207" t="s">
        <v>218</v>
      </c>
    </row>
    <row r="272" s="13" customFormat="1">
      <c r="A272" s="13"/>
      <c r="B272" s="205"/>
      <c r="C272" s="13"/>
      <c r="D272" s="206" t="s">
        <v>225</v>
      </c>
      <c r="E272" s="207" t="s">
        <v>1</v>
      </c>
      <c r="F272" s="208" t="s">
        <v>312</v>
      </c>
      <c r="G272" s="13"/>
      <c r="H272" s="209">
        <v>64</v>
      </c>
      <c r="I272" s="210"/>
      <c r="J272" s="13"/>
      <c r="K272" s="13"/>
      <c r="L272" s="205"/>
      <c r="M272" s="211"/>
      <c r="N272" s="212"/>
      <c r="O272" s="212"/>
      <c r="P272" s="212"/>
      <c r="Q272" s="212"/>
      <c r="R272" s="212"/>
      <c r="S272" s="212"/>
      <c r="T272" s="2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07" t="s">
        <v>225</v>
      </c>
      <c r="AU272" s="207" t="s">
        <v>89</v>
      </c>
      <c r="AV272" s="13" t="s">
        <v>89</v>
      </c>
      <c r="AW272" s="13" t="s">
        <v>31</v>
      </c>
      <c r="AX272" s="13" t="s">
        <v>76</v>
      </c>
      <c r="AY272" s="207" t="s">
        <v>218</v>
      </c>
    </row>
    <row r="273" s="14" customFormat="1">
      <c r="A273" s="14"/>
      <c r="B273" s="214"/>
      <c r="C273" s="14"/>
      <c r="D273" s="206" t="s">
        <v>225</v>
      </c>
      <c r="E273" s="215" t="s">
        <v>1</v>
      </c>
      <c r="F273" s="216" t="s">
        <v>230</v>
      </c>
      <c r="G273" s="14"/>
      <c r="H273" s="217">
        <v>3461</v>
      </c>
      <c r="I273" s="218"/>
      <c r="J273" s="14"/>
      <c r="K273" s="14"/>
      <c r="L273" s="214"/>
      <c r="M273" s="219"/>
      <c r="N273" s="220"/>
      <c r="O273" s="220"/>
      <c r="P273" s="220"/>
      <c r="Q273" s="220"/>
      <c r="R273" s="220"/>
      <c r="S273" s="220"/>
      <c r="T273" s="221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15" t="s">
        <v>225</v>
      </c>
      <c r="AU273" s="215" t="s">
        <v>89</v>
      </c>
      <c r="AV273" s="14" t="s">
        <v>96</v>
      </c>
      <c r="AW273" s="14" t="s">
        <v>31</v>
      </c>
      <c r="AX273" s="14" t="s">
        <v>76</v>
      </c>
      <c r="AY273" s="215" t="s">
        <v>218</v>
      </c>
    </row>
    <row r="274" s="13" customFormat="1">
      <c r="A274" s="13"/>
      <c r="B274" s="205"/>
      <c r="C274" s="13"/>
      <c r="D274" s="206" t="s">
        <v>225</v>
      </c>
      <c r="E274" s="207" t="s">
        <v>1</v>
      </c>
      <c r="F274" s="208" t="s">
        <v>405</v>
      </c>
      <c r="G274" s="13"/>
      <c r="H274" s="209">
        <v>155.74500000000001</v>
      </c>
      <c r="I274" s="210"/>
      <c r="J274" s="13"/>
      <c r="K274" s="13"/>
      <c r="L274" s="205"/>
      <c r="M274" s="211"/>
      <c r="N274" s="212"/>
      <c r="O274" s="212"/>
      <c r="P274" s="212"/>
      <c r="Q274" s="212"/>
      <c r="R274" s="212"/>
      <c r="S274" s="212"/>
      <c r="T274" s="2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07" t="s">
        <v>225</v>
      </c>
      <c r="AU274" s="207" t="s">
        <v>89</v>
      </c>
      <c r="AV274" s="13" t="s">
        <v>89</v>
      </c>
      <c r="AW274" s="13" t="s">
        <v>31</v>
      </c>
      <c r="AX274" s="13" t="s">
        <v>76</v>
      </c>
      <c r="AY274" s="207" t="s">
        <v>218</v>
      </c>
    </row>
    <row r="275" s="14" customFormat="1">
      <c r="A275" s="14"/>
      <c r="B275" s="214"/>
      <c r="C275" s="14"/>
      <c r="D275" s="206" t="s">
        <v>225</v>
      </c>
      <c r="E275" s="215" t="s">
        <v>1</v>
      </c>
      <c r="F275" s="216" t="s">
        <v>230</v>
      </c>
      <c r="G275" s="14"/>
      <c r="H275" s="217">
        <v>155.74500000000001</v>
      </c>
      <c r="I275" s="218"/>
      <c r="J275" s="14"/>
      <c r="K275" s="14"/>
      <c r="L275" s="214"/>
      <c r="M275" s="219"/>
      <c r="N275" s="220"/>
      <c r="O275" s="220"/>
      <c r="P275" s="220"/>
      <c r="Q275" s="220"/>
      <c r="R275" s="220"/>
      <c r="S275" s="220"/>
      <c r="T275" s="221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T275" s="215" t="s">
        <v>225</v>
      </c>
      <c r="AU275" s="215" t="s">
        <v>89</v>
      </c>
      <c r="AV275" s="14" t="s">
        <v>96</v>
      </c>
      <c r="AW275" s="14" t="s">
        <v>31</v>
      </c>
      <c r="AX275" s="14" t="s">
        <v>83</v>
      </c>
      <c r="AY275" s="215" t="s">
        <v>218</v>
      </c>
    </row>
    <row r="276" s="2" customFormat="1" ht="16.5" customHeight="1">
      <c r="A276" s="38"/>
      <c r="B276" s="190"/>
      <c r="C276" s="191" t="s">
        <v>406</v>
      </c>
      <c r="D276" s="191" t="s">
        <v>220</v>
      </c>
      <c r="E276" s="192" t="s">
        <v>407</v>
      </c>
      <c r="F276" s="193" t="s">
        <v>408</v>
      </c>
      <c r="G276" s="194" t="s">
        <v>148</v>
      </c>
      <c r="H276" s="195">
        <v>519.14999999999998</v>
      </c>
      <c r="I276" s="196"/>
      <c r="J276" s="197">
        <f>ROUND(I276*H276,2)</f>
        <v>0</v>
      </c>
      <c r="K276" s="198"/>
      <c r="L276" s="39"/>
      <c r="M276" s="199" t="s">
        <v>1</v>
      </c>
      <c r="N276" s="200" t="s">
        <v>42</v>
      </c>
      <c r="O276" s="82"/>
      <c r="P276" s="201">
        <f>O276*H276</f>
        <v>0</v>
      </c>
      <c r="Q276" s="201">
        <v>0</v>
      </c>
      <c r="R276" s="201">
        <f>Q276*H276</f>
        <v>0</v>
      </c>
      <c r="S276" s="201">
        <v>0.17299999999999999</v>
      </c>
      <c r="T276" s="202">
        <f>S276*H276</f>
        <v>89.812949999999987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203" t="s">
        <v>223</v>
      </c>
      <c r="AT276" s="203" t="s">
        <v>220</v>
      </c>
      <c r="AU276" s="203" t="s">
        <v>89</v>
      </c>
      <c r="AY276" s="19" t="s">
        <v>218</v>
      </c>
      <c r="BE276" s="204">
        <f>IF(N276="základná",J276,0)</f>
        <v>0</v>
      </c>
      <c r="BF276" s="204">
        <f>IF(N276="znížená",J276,0)</f>
        <v>0</v>
      </c>
      <c r="BG276" s="204">
        <f>IF(N276="zákl. prenesená",J276,0)</f>
        <v>0</v>
      </c>
      <c r="BH276" s="204">
        <f>IF(N276="zníž. prenesená",J276,0)</f>
        <v>0</v>
      </c>
      <c r="BI276" s="204">
        <f>IF(N276="nulová",J276,0)</f>
        <v>0</v>
      </c>
      <c r="BJ276" s="19" t="s">
        <v>89</v>
      </c>
      <c r="BK276" s="204">
        <f>ROUND(I276*H276,2)</f>
        <v>0</v>
      </c>
      <c r="BL276" s="19" t="s">
        <v>223</v>
      </c>
      <c r="BM276" s="203" t="s">
        <v>409</v>
      </c>
    </row>
    <row r="277" s="16" customFormat="1">
      <c r="A277" s="16"/>
      <c r="B277" s="245"/>
      <c r="C277" s="16"/>
      <c r="D277" s="206" t="s">
        <v>225</v>
      </c>
      <c r="E277" s="246" t="s">
        <v>1</v>
      </c>
      <c r="F277" s="247" t="s">
        <v>410</v>
      </c>
      <c r="G277" s="16"/>
      <c r="H277" s="246" t="s">
        <v>1</v>
      </c>
      <c r="I277" s="248"/>
      <c r="J277" s="16"/>
      <c r="K277" s="16"/>
      <c r="L277" s="245"/>
      <c r="M277" s="249"/>
      <c r="N277" s="250"/>
      <c r="O277" s="250"/>
      <c r="P277" s="250"/>
      <c r="Q277" s="250"/>
      <c r="R277" s="250"/>
      <c r="S277" s="250"/>
      <c r="T277" s="251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T277" s="246" t="s">
        <v>225</v>
      </c>
      <c r="AU277" s="246" t="s">
        <v>89</v>
      </c>
      <c r="AV277" s="16" t="s">
        <v>83</v>
      </c>
      <c r="AW277" s="16" t="s">
        <v>31</v>
      </c>
      <c r="AX277" s="16" t="s">
        <v>76</v>
      </c>
      <c r="AY277" s="246" t="s">
        <v>218</v>
      </c>
    </row>
    <row r="278" s="13" customFormat="1">
      <c r="A278" s="13"/>
      <c r="B278" s="205"/>
      <c r="C278" s="13"/>
      <c r="D278" s="206" t="s">
        <v>225</v>
      </c>
      <c r="E278" s="207" t="s">
        <v>1</v>
      </c>
      <c r="F278" s="208" t="s">
        <v>411</v>
      </c>
      <c r="G278" s="13"/>
      <c r="H278" s="209">
        <v>234.75</v>
      </c>
      <c r="I278" s="210"/>
      <c r="J278" s="13"/>
      <c r="K278" s="13"/>
      <c r="L278" s="205"/>
      <c r="M278" s="211"/>
      <c r="N278" s="212"/>
      <c r="O278" s="212"/>
      <c r="P278" s="212"/>
      <c r="Q278" s="212"/>
      <c r="R278" s="212"/>
      <c r="S278" s="212"/>
      <c r="T278" s="2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07" t="s">
        <v>225</v>
      </c>
      <c r="AU278" s="207" t="s">
        <v>89</v>
      </c>
      <c r="AV278" s="13" t="s">
        <v>89</v>
      </c>
      <c r="AW278" s="13" t="s">
        <v>31</v>
      </c>
      <c r="AX278" s="13" t="s">
        <v>76</v>
      </c>
      <c r="AY278" s="207" t="s">
        <v>218</v>
      </c>
    </row>
    <row r="279" s="13" customFormat="1">
      <c r="A279" s="13"/>
      <c r="B279" s="205"/>
      <c r="C279" s="13"/>
      <c r="D279" s="206" t="s">
        <v>225</v>
      </c>
      <c r="E279" s="207" t="s">
        <v>1</v>
      </c>
      <c r="F279" s="208" t="s">
        <v>412</v>
      </c>
      <c r="G279" s="13"/>
      <c r="H279" s="209">
        <v>253.19999999999999</v>
      </c>
      <c r="I279" s="210"/>
      <c r="J279" s="13"/>
      <c r="K279" s="13"/>
      <c r="L279" s="205"/>
      <c r="M279" s="211"/>
      <c r="N279" s="212"/>
      <c r="O279" s="212"/>
      <c r="P279" s="212"/>
      <c r="Q279" s="212"/>
      <c r="R279" s="212"/>
      <c r="S279" s="212"/>
      <c r="T279" s="2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07" t="s">
        <v>225</v>
      </c>
      <c r="AU279" s="207" t="s">
        <v>89</v>
      </c>
      <c r="AV279" s="13" t="s">
        <v>89</v>
      </c>
      <c r="AW279" s="13" t="s">
        <v>31</v>
      </c>
      <c r="AX279" s="13" t="s">
        <v>76</v>
      </c>
      <c r="AY279" s="207" t="s">
        <v>218</v>
      </c>
    </row>
    <row r="280" s="13" customFormat="1">
      <c r="A280" s="13"/>
      <c r="B280" s="205"/>
      <c r="C280" s="13"/>
      <c r="D280" s="206" t="s">
        <v>225</v>
      </c>
      <c r="E280" s="207" t="s">
        <v>1</v>
      </c>
      <c r="F280" s="208" t="s">
        <v>413</v>
      </c>
      <c r="G280" s="13"/>
      <c r="H280" s="209">
        <v>21.600000000000001</v>
      </c>
      <c r="I280" s="210"/>
      <c r="J280" s="13"/>
      <c r="K280" s="13"/>
      <c r="L280" s="205"/>
      <c r="M280" s="211"/>
      <c r="N280" s="212"/>
      <c r="O280" s="212"/>
      <c r="P280" s="212"/>
      <c r="Q280" s="212"/>
      <c r="R280" s="212"/>
      <c r="S280" s="212"/>
      <c r="T280" s="2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07" t="s">
        <v>225</v>
      </c>
      <c r="AU280" s="207" t="s">
        <v>89</v>
      </c>
      <c r="AV280" s="13" t="s">
        <v>89</v>
      </c>
      <c r="AW280" s="13" t="s">
        <v>31</v>
      </c>
      <c r="AX280" s="13" t="s">
        <v>76</v>
      </c>
      <c r="AY280" s="207" t="s">
        <v>218</v>
      </c>
    </row>
    <row r="281" s="13" customFormat="1">
      <c r="A281" s="13"/>
      <c r="B281" s="205"/>
      <c r="C281" s="13"/>
      <c r="D281" s="206" t="s">
        <v>225</v>
      </c>
      <c r="E281" s="207" t="s">
        <v>1</v>
      </c>
      <c r="F281" s="208" t="s">
        <v>414</v>
      </c>
      <c r="G281" s="13"/>
      <c r="H281" s="209">
        <v>9.5999999999999996</v>
      </c>
      <c r="I281" s="210"/>
      <c r="J281" s="13"/>
      <c r="K281" s="13"/>
      <c r="L281" s="205"/>
      <c r="M281" s="211"/>
      <c r="N281" s="212"/>
      <c r="O281" s="212"/>
      <c r="P281" s="212"/>
      <c r="Q281" s="212"/>
      <c r="R281" s="212"/>
      <c r="S281" s="212"/>
      <c r="T281" s="2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07" t="s">
        <v>225</v>
      </c>
      <c r="AU281" s="207" t="s">
        <v>89</v>
      </c>
      <c r="AV281" s="13" t="s">
        <v>89</v>
      </c>
      <c r="AW281" s="13" t="s">
        <v>31</v>
      </c>
      <c r="AX281" s="13" t="s">
        <v>76</v>
      </c>
      <c r="AY281" s="207" t="s">
        <v>218</v>
      </c>
    </row>
    <row r="282" s="14" customFormat="1">
      <c r="A282" s="14"/>
      <c r="B282" s="214"/>
      <c r="C282" s="14"/>
      <c r="D282" s="206" t="s">
        <v>225</v>
      </c>
      <c r="E282" s="215" t="s">
        <v>1</v>
      </c>
      <c r="F282" s="216" t="s">
        <v>230</v>
      </c>
      <c r="G282" s="14"/>
      <c r="H282" s="217">
        <v>519.14999999999998</v>
      </c>
      <c r="I282" s="218"/>
      <c r="J282" s="14"/>
      <c r="K282" s="14"/>
      <c r="L282" s="214"/>
      <c r="M282" s="219"/>
      <c r="N282" s="220"/>
      <c r="O282" s="220"/>
      <c r="P282" s="220"/>
      <c r="Q282" s="220"/>
      <c r="R282" s="220"/>
      <c r="S282" s="220"/>
      <c r="T282" s="221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T282" s="215" t="s">
        <v>225</v>
      </c>
      <c r="AU282" s="215" t="s">
        <v>89</v>
      </c>
      <c r="AV282" s="14" t="s">
        <v>96</v>
      </c>
      <c r="AW282" s="14" t="s">
        <v>31</v>
      </c>
      <c r="AX282" s="14" t="s">
        <v>76</v>
      </c>
      <c r="AY282" s="215" t="s">
        <v>218</v>
      </c>
    </row>
    <row r="283" s="15" customFormat="1">
      <c r="A283" s="15"/>
      <c r="B283" s="222"/>
      <c r="C283" s="15"/>
      <c r="D283" s="206" t="s">
        <v>225</v>
      </c>
      <c r="E283" s="223" t="s">
        <v>1</v>
      </c>
      <c r="F283" s="224" t="s">
        <v>231</v>
      </c>
      <c r="G283" s="15"/>
      <c r="H283" s="225">
        <v>519.14999999999998</v>
      </c>
      <c r="I283" s="226"/>
      <c r="J283" s="15"/>
      <c r="K283" s="15"/>
      <c r="L283" s="222"/>
      <c r="M283" s="227"/>
      <c r="N283" s="228"/>
      <c r="O283" s="228"/>
      <c r="P283" s="228"/>
      <c r="Q283" s="228"/>
      <c r="R283" s="228"/>
      <c r="S283" s="228"/>
      <c r="T283" s="229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T283" s="223" t="s">
        <v>225</v>
      </c>
      <c r="AU283" s="223" t="s">
        <v>89</v>
      </c>
      <c r="AV283" s="15" t="s">
        <v>223</v>
      </c>
      <c r="AW283" s="15" t="s">
        <v>31</v>
      </c>
      <c r="AX283" s="15" t="s">
        <v>83</v>
      </c>
      <c r="AY283" s="223" t="s">
        <v>218</v>
      </c>
    </row>
    <row r="284" s="2" customFormat="1" ht="24.15" customHeight="1">
      <c r="A284" s="38"/>
      <c r="B284" s="190"/>
      <c r="C284" s="191" t="s">
        <v>415</v>
      </c>
      <c r="D284" s="191" t="s">
        <v>220</v>
      </c>
      <c r="E284" s="192" t="s">
        <v>416</v>
      </c>
      <c r="F284" s="193" t="s">
        <v>417</v>
      </c>
      <c r="G284" s="194" t="s">
        <v>179</v>
      </c>
      <c r="H284" s="195">
        <v>47</v>
      </c>
      <c r="I284" s="196"/>
      <c r="J284" s="197">
        <f>ROUND(I284*H284,2)</f>
        <v>0</v>
      </c>
      <c r="K284" s="198"/>
      <c r="L284" s="39"/>
      <c r="M284" s="199" t="s">
        <v>1</v>
      </c>
      <c r="N284" s="200" t="s">
        <v>42</v>
      </c>
      <c r="O284" s="82"/>
      <c r="P284" s="201">
        <f>O284*H284</f>
        <v>0</v>
      </c>
      <c r="Q284" s="201">
        <v>0</v>
      </c>
      <c r="R284" s="201">
        <f>Q284*H284</f>
        <v>0</v>
      </c>
      <c r="S284" s="201">
        <v>0.024</v>
      </c>
      <c r="T284" s="202">
        <f>S284*H284</f>
        <v>1.1280000000000001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203" t="s">
        <v>223</v>
      </c>
      <c r="AT284" s="203" t="s">
        <v>220</v>
      </c>
      <c r="AU284" s="203" t="s">
        <v>89</v>
      </c>
      <c r="AY284" s="19" t="s">
        <v>218</v>
      </c>
      <c r="BE284" s="204">
        <f>IF(N284="základná",J284,0)</f>
        <v>0</v>
      </c>
      <c r="BF284" s="204">
        <f>IF(N284="znížená",J284,0)</f>
        <v>0</v>
      </c>
      <c r="BG284" s="204">
        <f>IF(N284="zákl. prenesená",J284,0)</f>
        <v>0</v>
      </c>
      <c r="BH284" s="204">
        <f>IF(N284="zníž. prenesená",J284,0)</f>
        <v>0</v>
      </c>
      <c r="BI284" s="204">
        <f>IF(N284="nulová",J284,0)</f>
        <v>0</v>
      </c>
      <c r="BJ284" s="19" t="s">
        <v>89</v>
      </c>
      <c r="BK284" s="204">
        <f>ROUND(I284*H284,2)</f>
        <v>0</v>
      </c>
      <c r="BL284" s="19" t="s">
        <v>223</v>
      </c>
      <c r="BM284" s="203" t="s">
        <v>418</v>
      </c>
    </row>
    <row r="285" s="13" customFormat="1">
      <c r="A285" s="13"/>
      <c r="B285" s="205"/>
      <c r="C285" s="13"/>
      <c r="D285" s="206" t="s">
        <v>225</v>
      </c>
      <c r="E285" s="207" t="s">
        <v>1</v>
      </c>
      <c r="F285" s="208" t="s">
        <v>419</v>
      </c>
      <c r="G285" s="13"/>
      <c r="H285" s="209">
        <v>47</v>
      </c>
      <c r="I285" s="210"/>
      <c r="J285" s="13"/>
      <c r="K285" s="13"/>
      <c r="L285" s="205"/>
      <c r="M285" s="211"/>
      <c r="N285" s="212"/>
      <c r="O285" s="212"/>
      <c r="P285" s="212"/>
      <c r="Q285" s="212"/>
      <c r="R285" s="212"/>
      <c r="S285" s="212"/>
      <c r="T285" s="2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07" t="s">
        <v>225</v>
      </c>
      <c r="AU285" s="207" t="s">
        <v>89</v>
      </c>
      <c r="AV285" s="13" t="s">
        <v>89</v>
      </c>
      <c r="AW285" s="13" t="s">
        <v>31</v>
      </c>
      <c r="AX285" s="13" t="s">
        <v>76</v>
      </c>
      <c r="AY285" s="207" t="s">
        <v>218</v>
      </c>
    </row>
    <row r="286" s="15" customFormat="1">
      <c r="A286" s="15"/>
      <c r="B286" s="222"/>
      <c r="C286" s="15"/>
      <c r="D286" s="206" t="s">
        <v>225</v>
      </c>
      <c r="E286" s="223" t="s">
        <v>1</v>
      </c>
      <c r="F286" s="224" t="s">
        <v>231</v>
      </c>
      <c r="G286" s="15"/>
      <c r="H286" s="225">
        <v>47</v>
      </c>
      <c r="I286" s="226"/>
      <c r="J286" s="15"/>
      <c r="K286" s="15"/>
      <c r="L286" s="222"/>
      <c r="M286" s="227"/>
      <c r="N286" s="228"/>
      <c r="O286" s="228"/>
      <c r="P286" s="228"/>
      <c r="Q286" s="228"/>
      <c r="R286" s="228"/>
      <c r="S286" s="228"/>
      <c r="T286" s="229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T286" s="223" t="s">
        <v>225</v>
      </c>
      <c r="AU286" s="223" t="s">
        <v>89</v>
      </c>
      <c r="AV286" s="15" t="s">
        <v>223</v>
      </c>
      <c r="AW286" s="15" t="s">
        <v>31</v>
      </c>
      <c r="AX286" s="15" t="s">
        <v>83</v>
      </c>
      <c r="AY286" s="223" t="s">
        <v>218</v>
      </c>
    </row>
    <row r="287" s="2" customFormat="1" ht="16.5" customHeight="1">
      <c r="A287" s="38"/>
      <c r="B287" s="190"/>
      <c r="C287" s="191" t="s">
        <v>420</v>
      </c>
      <c r="D287" s="191" t="s">
        <v>220</v>
      </c>
      <c r="E287" s="192" t="s">
        <v>421</v>
      </c>
      <c r="F287" s="193" t="s">
        <v>422</v>
      </c>
      <c r="G287" s="194" t="s">
        <v>148</v>
      </c>
      <c r="H287" s="195">
        <v>22.324999999999999</v>
      </c>
      <c r="I287" s="196"/>
      <c r="J287" s="197">
        <f>ROUND(I287*H287,2)</f>
        <v>0</v>
      </c>
      <c r="K287" s="198"/>
      <c r="L287" s="39"/>
      <c r="M287" s="199" t="s">
        <v>1</v>
      </c>
      <c r="N287" s="200" t="s">
        <v>42</v>
      </c>
      <c r="O287" s="82"/>
      <c r="P287" s="201">
        <f>O287*H287</f>
        <v>0</v>
      </c>
      <c r="Q287" s="201">
        <v>0</v>
      </c>
      <c r="R287" s="201">
        <f>Q287*H287</f>
        <v>0</v>
      </c>
      <c r="S287" s="201">
        <v>0.058999999999999997</v>
      </c>
      <c r="T287" s="202">
        <f>S287*H287</f>
        <v>1.317175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203" t="s">
        <v>223</v>
      </c>
      <c r="AT287" s="203" t="s">
        <v>220</v>
      </c>
      <c r="AU287" s="203" t="s">
        <v>89</v>
      </c>
      <c r="AY287" s="19" t="s">
        <v>218</v>
      </c>
      <c r="BE287" s="204">
        <f>IF(N287="základná",J287,0)</f>
        <v>0</v>
      </c>
      <c r="BF287" s="204">
        <f>IF(N287="znížená",J287,0)</f>
        <v>0</v>
      </c>
      <c r="BG287" s="204">
        <f>IF(N287="zákl. prenesená",J287,0)</f>
        <v>0</v>
      </c>
      <c r="BH287" s="204">
        <f>IF(N287="zníž. prenesená",J287,0)</f>
        <v>0</v>
      </c>
      <c r="BI287" s="204">
        <f>IF(N287="nulová",J287,0)</f>
        <v>0</v>
      </c>
      <c r="BJ287" s="19" t="s">
        <v>89</v>
      </c>
      <c r="BK287" s="204">
        <f>ROUND(I287*H287,2)</f>
        <v>0</v>
      </c>
      <c r="BL287" s="19" t="s">
        <v>223</v>
      </c>
      <c r="BM287" s="203" t="s">
        <v>423</v>
      </c>
    </row>
    <row r="288" s="13" customFormat="1">
      <c r="A288" s="13"/>
      <c r="B288" s="205"/>
      <c r="C288" s="13"/>
      <c r="D288" s="206" t="s">
        <v>225</v>
      </c>
      <c r="E288" s="207" t="s">
        <v>1</v>
      </c>
      <c r="F288" s="208" t="s">
        <v>424</v>
      </c>
      <c r="G288" s="13"/>
      <c r="H288" s="209">
        <v>22.324999999999999</v>
      </c>
      <c r="I288" s="210"/>
      <c r="J288" s="13"/>
      <c r="K288" s="13"/>
      <c r="L288" s="205"/>
      <c r="M288" s="211"/>
      <c r="N288" s="212"/>
      <c r="O288" s="212"/>
      <c r="P288" s="212"/>
      <c r="Q288" s="212"/>
      <c r="R288" s="212"/>
      <c r="S288" s="212"/>
      <c r="T288" s="2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07" t="s">
        <v>225</v>
      </c>
      <c r="AU288" s="207" t="s">
        <v>89</v>
      </c>
      <c r="AV288" s="13" t="s">
        <v>89</v>
      </c>
      <c r="AW288" s="13" t="s">
        <v>31</v>
      </c>
      <c r="AX288" s="13" t="s">
        <v>83</v>
      </c>
      <c r="AY288" s="207" t="s">
        <v>218</v>
      </c>
    </row>
    <row r="289" s="2" customFormat="1" ht="21.75" customHeight="1">
      <c r="A289" s="38"/>
      <c r="B289" s="190"/>
      <c r="C289" s="191" t="s">
        <v>425</v>
      </c>
      <c r="D289" s="191" t="s">
        <v>220</v>
      </c>
      <c r="E289" s="192" t="s">
        <v>426</v>
      </c>
      <c r="F289" s="193" t="s">
        <v>427</v>
      </c>
      <c r="G289" s="194" t="s">
        <v>257</v>
      </c>
      <c r="H289" s="195">
        <v>445.30099999999999</v>
      </c>
      <c r="I289" s="196"/>
      <c r="J289" s="197">
        <f>ROUND(I289*H289,2)</f>
        <v>0</v>
      </c>
      <c r="K289" s="198"/>
      <c r="L289" s="39"/>
      <c r="M289" s="199" t="s">
        <v>1</v>
      </c>
      <c r="N289" s="200" t="s">
        <v>42</v>
      </c>
      <c r="O289" s="82"/>
      <c r="P289" s="201">
        <f>O289*H289</f>
        <v>0</v>
      </c>
      <c r="Q289" s="201">
        <v>0</v>
      </c>
      <c r="R289" s="201">
        <f>Q289*H289</f>
        <v>0</v>
      </c>
      <c r="S289" s="201">
        <v>0</v>
      </c>
      <c r="T289" s="202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203" t="s">
        <v>223</v>
      </c>
      <c r="AT289" s="203" t="s">
        <v>220</v>
      </c>
      <c r="AU289" s="203" t="s">
        <v>89</v>
      </c>
      <c r="AY289" s="19" t="s">
        <v>218</v>
      </c>
      <c r="BE289" s="204">
        <f>IF(N289="základná",J289,0)</f>
        <v>0</v>
      </c>
      <c r="BF289" s="204">
        <f>IF(N289="znížená",J289,0)</f>
        <v>0</v>
      </c>
      <c r="BG289" s="204">
        <f>IF(N289="zákl. prenesená",J289,0)</f>
        <v>0</v>
      </c>
      <c r="BH289" s="204">
        <f>IF(N289="zníž. prenesená",J289,0)</f>
        <v>0</v>
      </c>
      <c r="BI289" s="204">
        <f>IF(N289="nulová",J289,0)</f>
        <v>0</v>
      </c>
      <c r="BJ289" s="19" t="s">
        <v>89</v>
      </c>
      <c r="BK289" s="204">
        <f>ROUND(I289*H289,2)</f>
        <v>0</v>
      </c>
      <c r="BL289" s="19" t="s">
        <v>223</v>
      </c>
      <c r="BM289" s="203" t="s">
        <v>428</v>
      </c>
    </row>
    <row r="290" s="2" customFormat="1" ht="24.15" customHeight="1">
      <c r="A290" s="38"/>
      <c r="B290" s="190"/>
      <c r="C290" s="191" t="s">
        <v>429</v>
      </c>
      <c r="D290" s="191" t="s">
        <v>220</v>
      </c>
      <c r="E290" s="192" t="s">
        <v>430</v>
      </c>
      <c r="F290" s="193" t="s">
        <v>431</v>
      </c>
      <c r="G290" s="194" t="s">
        <v>257</v>
      </c>
      <c r="H290" s="195">
        <v>4453.0100000000002</v>
      </c>
      <c r="I290" s="196"/>
      <c r="J290" s="197">
        <f>ROUND(I290*H290,2)</f>
        <v>0</v>
      </c>
      <c r="K290" s="198"/>
      <c r="L290" s="39"/>
      <c r="M290" s="199" t="s">
        <v>1</v>
      </c>
      <c r="N290" s="200" t="s">
        <v>42</v>
      </c>
      <c r="O290" s="82"/>
      <c r="P290" s="201">
        <f>O290*H290</f>
        <v>0</v>
      </c>
      <c r="Q290" s="201">
        <v>0</v>
      </c>
      <c r="R290" s="201">
        <f>Q290*H290</f>
        <v>0</v>
      </c>
      <c r="S290" s="201">
        <v>0</v>
      </c>
      <c r="T290" s="202">
        <f>S290*H290</f>
        <v>0</v>
      </c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R290" s="203" t="s">
        <v>223</v>
      </c>
      <c r="AT290" s="203" t="s">
        <v>220</v>
      </c>
      <c r="AU290" s="203" t="s">
        <v>89</v>
      </c>
      <c r="AY290" s="19" t="s">
        <v>218</v>
      </c>
      <c r="BE290" s="204">
        <f>IF(N290="základná",J290,0)</f>
        <v>0</v>
      </c>
      <c r="BF290" s="204">
        <f>IF(N290="znížená",J290,0)</f>
        <v>0</v>
      </c>
      <c r="BG290" s="204">
        <f>IF(N290="zákl. prenesená",J290,0)</f>
        <v>0</v>
      </c>
      <c r="BH290" s="204">
        <f>IF(N290="zníž. prenesená",J290,0)</f>
        <v>0</v>
      </c>
      <c r="BI290" s="204">
        <f>IF(N290="nulová",J290,0)</f>
        <v>0</v>
      </c>
      <c r="BJ290" s="19" t="s">
        <v>89</v>
      </c>
      <c r="BK290" s="204">
        <f>ROUND(I290*H290,2)</f>
        <v>0</v>
      </c>
      <c r="BL290" s="19" t="s">
        <v>223</v>
      </c>
      <c r="BM290" s="203" t="s">
        <v>432</v>
      </c>
    </row>
    <row r="291" s="2" customFormat="1">
      <c r="A291" s="38"/>
      <c r="B291" s="39"/>
      <c r="C291" s="38"/>
      <c r="D291" s="206" t="s">
        <v>247</v>
      </c>
      <c r="E291" s="38"/>
      <c r="F291" s="230" t="s">
        <v>433</v>
      </c>
      <c r="G291" s="38"/>
      <c r="H291" s="38"/>
      <c r="I291" s="231"/>
      <c r="J291" s="38"/>
      <c r="K291" s="38"/>
      <c r="L291" s="39"/>
      <c r="M291" s="232"/>
      <c r="N291" s="233"/>
      <c r="O291" s="82"/>
      <c r="P291" s="82"/>
      <c r="Q291" s="82"/>
      <c r="R291" s="82"/>
      <c r="S291" s="82"/>
      <c r="T291" s="83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T291" s="19" t="s">
        <v>247</v>
      </c>
      <c r="AU291" s="19" t="s">
        <v>89</v>
      </c>
    </row>
    <row r="292" s="13" customFormat="1">
      <c r="A292" s="13"/>
      <c r="B292" s="205"/>
      <c r="C292" s="13"/>
      <c r="D292" s="206" t="s">
        <v>225</v>
      </c>
      <c r="E292" s="13"/>
      <c r="F292" s="208" t="s">
        <v>434</v>
      </c>
      <c r="G292" s="13"/>
      <c r="H292" s="209">
        <v>4453.0100000000002</v>
      </c>
      <c r="I292" s="210"/>
      <c r="J292" s="13"/>
      <c r="K292" s="13"/>
      <c r="L292" s="205"/>
      <c r="M292" s="211"/>
      <c r="N292" s="212"/>
      <c r="O292" s="212"/>
      <c r="P292" s="212"/>
      <c r="Q292" s="212"/>
      <c r="R292" s="212"/>
      <c r="S292" s="212"/>
      <c r="T292" s="2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07" t="s">
        <v>225</v>
      </c>
      <c r="AU292" s="207" t="s">
        <v>89</v>
      </c>
      <c r="AV292" s="13" t="s">
        <v>89</v>
      </c>
      <c r="AW292" s="13" t="s">
        <v>3</v>
      </c>
      <c r="AX292" s="13" t="s">
        <v>83</v>
      </c>
      <c r="AY292" s="207" t="s">
        <v>218</v>
      </c>
    </row>
    <row r="293" s="2" customFormat="1" ht="24.15" customHeight="1">
      <c r="A293" s="38"/>
      <c r="B293" s="190"/>
      <c r="C293" s="191" t="s">
        <v>435</v>
      </c>
      <c r="D293" s="191" t="s">
        <v>220</v>
      </c>
      <c r="E293" s="192" t="s">
        <v>436</v>
      </c>
      <c r="F293" s="193" t="s">
        <v>437</v>
      </c>
      <c r="G293" s="194" t="s">
        <v>257</v>
      </c>
      <c r="H293" s="195">
        <v>445.30099999999999</v>
      </c>
      <c r="I293" s="196"/>
      <c r="J293" s="197">
        <f>ROUND(I293*H293,2)</f>
        <v>0</v>
      </c>
      <c r="K293" s="198"/>
      <c r="L293" s="39"/>
      <c r="M293" s="199" t="s">
        <v>1</v>
      </c>
      <c r="N293" s="200" t="s">
        <v>42</v>
      </c>
      <c r="O293" s="82"/>
      <c r="P293" s="201">
        <f>O293*H293</f>
        <v>0</v>
      </c>
      <c r="Q293" s="201">
        <v>0</v>
      </c>
      <c r="R293" s="201">
        <f>Q293*H293</f>
        <v>0</v>
      </c>
      <c r="S293" s="201">
        <v>0</v>
      </c>
      <c r="T293" s="202">
        <f>S293*H293</f>
        <v>0</v>
      </c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R293" s="203" t="s">
        <v>223</v>
      </c>
      <c r="AT293" s="203" t="s">
        <v>220</v>
      </c>
      <c r="AU293" s="203" t="s">
        <v>89</v>
      </c>
      <c r="AY293" s="19" t="s">
        <v>218</v>
      </c>
      <c r="BE293" s="204">
        <f>IF(N293="základná",J293,0)</f>
        <v>0</v>
      </c>
      <c r="BF293" s="204">
        <f>IF(N293="znížená",J293,0)</f>
        <v>0</v>
      </c>
      <c r="BG293" s="204">
        <f>IF(N293="zákl. prenesená",J293,0)</f>
        <v>0</v>
      </c>
      <c r="BH293" s="204">
        <f>IF(N293="zníž. prenesená",J293,0)</f>
        <v>0</v>
      </c>
      <c r="BI293" s="204">
        <f>IF(N293="nulová",J293,0)</f>
        <v>0</v>
      </c>
      <c r="BJ293" s="19" t="s">
        <v>89</v>
      </c>
      <c r="BK293" s="204">
        <f>ROUND(I293*H293,2)</f>
        <v>0</v>
      </c>
      <c r="BL293" s="19" t="s">
        <v>223</v>
      </c>
      <c r="BM293" s="203" t="s">
        <v>438</v>
      </c>
    </row>
    <row r="294" s="2" customFormat="1" ht="24.15" customHeight="1">
      <c r="A294" s="38"/>
      <c r="B294" s="190"/>
      <c r="C294" s="191" t="s">
        <v>439</v>
      </c>
      <c r="D294" s="191" t="s">
        <v>220</v>
      </c>
      <c r="E294" s="192" t="s">
        <v>440</v>
      </c>
      <c r="F294" s="193" t="s">
        <v>441</v>
      </c>
      <c r="G294" s="194" t="s">
        <v>257</v>
      </c>
      <c r="H294" s="195">
        <v>1335.903</v>
      </c>
      <c r="I294" s="196"/>
      <c r="J294" s="197">
        <f>ROUND(I294*H294,2)</f>
        <v>0</v>
      </c>
      <c r="K294" s="198"/>
      <c r="L294" s="39"/>
      <c r="M294" s="199" t="s">
        <v>1</v>
      </c>
      <c r="N294" s="200" t="s">
        <v>42</v>
      </c>
      <c r="O294" s="82"/>
      <c r="P294" s="201">
        <f>O294*H294</f>
        <v>0</v>
      </c>
      <c r="Q294" s="201">
        <v>0</v>
      </c>
      <c r="R294" s="201">
        <f>Q294*H294</f>
        <v>0</v>
      </c>
      <c r="S294" s="201">
        <v>0</v>
      </c>
      <c r="T294" s="202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203" t="s">
        <v>223</v>
      </c>
      <c r="AT294" s="203" t="s">
        <v>220</v>
      </c>
      <c r="AU294" s="203" t="s">
        <v>89</v>
      </c>
      <c r="AY294" s="19" t="s">
        <v>218</v>
      </c>
      <c r="BE294" s="204">
        <f>IF(N294="základná",J294,0)</f>
        <v>0</v>
      </c>
      <c r="BF294" s="204">
        <f>IF(N294="znížená",J294,0)</f>
        <v>0</v>
      </c>
      <c r="BG294" s="204">
        <f>IF(N294="zákl. prenesená",J294,0)</f>
        <v>0</v>
      </c>
      <c r="BH294" s="204">
        <f>IF(N294="zníž. prenesená",J294,0)</f>
        <v>0</v>
      </c>
      <c r="BI294" s="204">
        <f>IF(N294="nulová",J294,0)</f>
        <v>0</v>
      </c>
      <c r="BJ294" s="19" t="s">
        <v>89</v>
      </c>
      <c r="BK294" s="204">
        <f>ROUND(I294*H294,2)</f>
        <v>0</v>
      </c>
      <c r="BL294" s="19" t="s">
        <v>223</v>
      </c>
      <c r="BM294" s="203" t="s">
        <v>442</v>
      </c>
    </row>
    <row r="295" s="2" customFormat="1">
      <c r="A295" s="38"/>
      <c r="B295" s="39"/>
      <c r="C295" s="38"/>
      <c r="D295" s="206" t="s">
        <v>247</v>
      </c>
      <c r="E295" s="38"/>
      <c r="F295" s="230" t="s">
        <v>443</v>
      </c>
      <c r="G295" s="38"/>
      <c r="H295" s="38"/>
      <c r="I295" s="231"/>
      <c r="J295" s="38"/>
      <c r="K295" s="38"/>
      <c r="L295" s="39"/>
      <c r="M295" s="232"/>
      <c r="N295" s="233"/>
      <c r="O295" s="82"/>
      <c r="P295" s="82"/>
      <c r="Q295" s="82"/>
      <c r="R295" s="82"/>
      <c r="S295" s="82"/>
      <c r="T295" s="83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T295" s="19" t="s">
        <v>247</v>
      </c>
      <c r="AU295" s="19" t="s">
        <v>89</v>
      </c>
    </row>
    <row r="296" s="13" customFormat="1">
      <c r="A296" s="13"/>
      <c r="B296" s="205"/>
      <c r="C296" s="13"/>
      <c r="D296" s="206" t="s">
        <v>225</v>
      </c>
      <c r="E296" s="13"/>
      <c r="F296" s="208" t="s">
        <v>444</v>
      </c>
      <c r="G296" s="13"/>
      <c r="H296" s="209">
        <v>1335.903</v>
      </c>
      <c r="I296" s="210"/>
      <c r="J296" s="13"/>
      <c r="K296" s="13"/>
      <c r="L296" s="205"/>
      <c r="M296" s="211"/>
      <c r="N296" s="212"/>
      <c r="O296" s="212"/>
      <c r="P296" s="212"/>
      <c r="Q296" s="212"/>
      <c r="R296" s="212"/>
      <c r="S296" s="212"/>
      <c r="T296" s="2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07" t="s">
        <v>225</v>
      </c>
      <c r="AU296" s="207" t="s">
        <v>89</v>
      </c>
      <c r="AV296" s="13" t="s">
        <v>89</v>
      </c>
      <c r="AW296" s="13" t="s">
        <v>3</v>
      </c>
      <c r="AX296" s="13" t="s">
        <v>83</v>
      </c>
      <c r="AY296" s="207" t="s">
        <v>218</v>
      </c>
    </row>
    <row r="297" s="2" customFormat="1" ht="24.15" customHeight="1">
      <c r="A297" s="38"/>
      <c r="B297" s="190"/>
      <c r="C297" s="191" t="s">
        <v>445</v>
      </c>
      <c r="D297" s="191" t="s">
        <v>220</v>
      </c>
      <c r="E297" s="192" t="s">
        <v>446</v>
      </c>
      <c r="F297" s="193" t="s">
        <v>447</v>
      </c>
      <c r="G297" s="194" t="s">
        <v>257</v>
      </c>
      <c r="H297" s="195">
        <v>445.30099999999999</v>
      </c>
      <c r="I297" s="196"/>
      <c r="J297" s="197">
        <f>ROUND(I297*H297,2)</f>
        <v>0</v>
      </c>
      <c r="K297" s="198"/>
      <c r="L297" s="39"/>
      <c r="M297" s="199" t="s">
        <v>1</v>
      </c>
      <c r="N297" s="200" t="s">
        <v>42</v>
      </c>
      <c r="O297" s="82"/>
      <c r="P297" s="201">
        <f>O297*H297</f>
        <v>0</v>
      </c>
      <c r="Q297" s="201">
        <v>0</v>
      </c>
      <c r="R297" s="201">
        <f>Q297*H297</f>
        <v>0</v>
      </c>
      <c r="S297" s="201">
        <v>0</v>
      </c>
      <c r="T297" s="202">
        <f>S297*H297</f>
        <v>0</v>
      </c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R297" s="203" t="s">
        <v>223</v>
      </c>
      <c r="AT297" s="203" t="s">
        <v>220</v>
      </c>
      <c r="AU297" s="203" t="s">
        <v>89</v>
      </c>
      <c r="AY297" s="19" t="s">
        <v>218</v>
      </c>
      <c r="BE297" s="204">
        <f>IF(N297="základná",J297,0)</f>
        <v>0</v>
      </c>
      <c r="BF297" s="204">
        <f>IF(N297="znížená",J297,0)</f>
        <v>0</v>
      </c>
      <c r="BG297" s="204">
        <f>IF(N297="zákl. prenesená",J297,0)</f>
        <v>0</v>
      </c>
      <c r="BH297" s="204">
        <f>IF(N297="zníž. prenesená",J297,0)</f>
        <v>0</v>
      </c>
      <c r="BI297" s="204">
        <f>IF(N297="nulová",J297,0)</f>
        <v>0</v>
      </c>
      <c r="BJ297" s="19" t="s">
        <v>89</v>
      </c>
      <c r="BK297" s="204">
        <f>ROUND(I297*H297,2)</f>
        <v>0</v>
      </c>
      <c r="BL297" s="19" t="s">
        <v>223</v>
      </c>
      <c r="BM297" s="203" t="s">
        <v>448</v>
      </c>
    </row>
    <row r="298" s="2" customFormat="1" ht="16.5" customHeight="1">
      <c r="A298" s="38"/>
      <c r="B298" s="190"/>
      <c r="C298" s="191" t="s">
        <v>449</v>
      </c>
      <c r="D298" s="191" t="s">
        <v>220</v>
      </c>
      <c r="E298" s="192" t="s">
        <v>450</v>
      </c>
      <c r="F298" s="193" t="s">
        <v>451</v>
      </c>
      <c r="G298" s="194" t="s">
        <v>297</v>
      </c>
      <c r="H298" s="195">
        <v>45</v>
      </c>
      <c r="I298" s="196"/>
      <c r="J298" s="197">
        <f>ROUND(I298*H298,2)</f>
        <v>0</v>
      </c>
      <c r="K298" s="198"/>
      <c r="L298" s="39"/>
      <c r="M298" s="199" t="s">
        <v>1</v>
      </c>
      <c r="N298" s="200" t="s">
        <v>42</v>
      </c>
      <c r="O298" s="82"/>
      <c r="P298" s="201">
        <f>O298*H298</f>
        <v>0</v>
      </c>
      <c r="Q298" s="201">
        <v>0</v>
      </c>
      <c r="R298" s="201">
        <f>Q298*H298</f>
        <v>0</v>
      </c>
      <c r="S298" s="201">
        <v>0</v>
      </c>
      <c r="T298" s="202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203" t="s">
        <v>223</v>
      </c>
      <c r="AT298" s="203" t="s">
        <v>220</v>
      </c>
      <c r="AU298" s="203" t="s">
        <v>89</v>
      </c>
      <c r="AY298" s="19" t="s">
        <v>218</v>
      </c>
      <c r="BE298" s="204">
        <f>IF(N298="základná",J298,0)</f>
        <v>0</v>
      </c>
      <c r="BF298" s="204">
        <f>IF(N298="znížená",J298,0)</f>
        <v>0</v>
      </c>
      <c r="BG298" s="204">
        <f>IF(N298="zákl. prenesená",J298,0)</f>
        <v>0</v>
      </c>
      <c r="BH298" s="204">
        <f>IF(N298="zníž. prenesená",J298,0)</f>
        <v>0</v>
      </c>
      <c r="BI298" s="204">
        <f>IF(N298="nulová",J298,0)</f>
        <v>0</v>
      </c>
      <c r="BJ298" s="19" t="s">
        <v>89</v>
      </c>
      <c r="BK298" s="204">
        <f>ROUND(I298*H298,2)</f>
        <v>0</v>
      </c>
      <c r="BL298" s="19" t="s">
        <v>223</v>
      </c>
      <c r="BM298" s="203" t="s">
        <v>452</v>
      </c>
    </row>
    <row r="299" s="12" customFormat="1" ht="22.8" customHeight="1">
      <c r="A299" s="12"/>
      <c r="B299" s="177"/>
      <c r="C299" s="12"/>
      <c r="D299" s="178" t="s">
        <v>75</v>
      </c>
      <c r="E299" s="188" t="s">
        <v>453</v>
      </c>
      <c r="F299" s="188" t="s">
        <v>454</v>
      </c>
      <c r="G299" s="12"/>
      <c r="H299" s="12"/>
      <c r="I299" s="180"/>
      <c r="J299" s="189">
        <f>BK299</f>
        <v>0</v>
      </c>
      <c r="K299" s="12"/>
      <c r="L299" s="177"/>
      <c r="M299" s="182"/>
      <c r="N299" s="183"/>
      <c r="O299" s="183"/>
      <c r="P299" s="184">
        <f>P300</f>
        <v>0</v>
      </c>
      <c r="Q299" s="183"/>
      <c r="R299" s="184">
        <f>R300</f>
        <v>0</v>
      </c>
      <c r="S299" s="183"/>
      <c r="T299" s="185">
        <f>T300</f>
        <v>0</v>
      </c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R299" s="178" t="s">
        <v>83</v>
      </c>
      <c r="AT299" s="186" t="s">
        <v>75</v>
      </c>
      <c r="AU299" s="186" t="s">
        <v>83</v>
      </c>
      <c r="AY299" s="178" t="s">
        <v>218</v>
      </c>
      <c r="BK299" s="187">
        <f>BK300</f>
        <v>0</v>
      </c>
    </row>
    <row r="300" s="2" customFormat="1" ht="33" customHeight="1">
      <c r="A300" s="38"/>
      <c r="B300" s="190"/>
      <c r="C300" s="191" t="s">
        <v>455</v>
      </c>
      <c r="D300" s="191" t="s">
        <v>220</v>
      </c>
      <c r="E300" s="192" t="s">
        <v>456</v>
      </c>
      <c r="F300" s="193" t="s">
        <v>457</v>
      </c>
      <c r="G300" s="194" t="s">
        <v>257</v>
      </c>
      <c r="H300" s="195">
        <v>3612.3710000000001</v>
      </c>
      <c r="I300" s="196"/>
      <c r="J300" s="197">
        <f>ROUND(I300*H300,2)</f>
        <v>0</v>
      </c>
      <c r="K300" s="198"/>
      <c r="L300" s="39"/>
      <c r="M300" s="199" t="s">
        <v>1</v>
      </c>
      <c r="N300" s="200" t="s">
        <v>42</v>
      </c>
      <c r="O300" s="82"/>
      <c r="P300" s="201">
        <f>O300*H300</f>
        <v>0</v>
      </c>
      <c r="Q300" s="201">
        <v>0</v>
      </c>
      <c r="R300" s="201">
        <f>Q300*H300</f>
        <v>0</v>
      </c>
      <c r="S300" s="201">
        <v>0</v>
      </c>
      <c r="T300" s="202">
        <f>S300*H300</f>
        <v>0</v>
      </c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R300" s="203" t="s">
        <v>223</v>
      </c>
      <c r="AT300" s="203" t="s">
        <v>220</v>
      </c>
      <c r="AU300" s="203" t="s">
        <v>89</v>
      </c>
      <c r="AY300" s="19" t="s">
        <v>218</v>
      </c>
      <c r="BE300" s="204">
        <f>IF(N300="základná",J300,0)</f>
        <v>0</v>
      </c>
      <c r="BF300" s="204">
        <f>IF(N300="znížená",J300,0)</f>
        <v>0</v>
      </c>
      <c r="BG300" s="204">
        <f>IF(N300="zákl. prenesená",J300,0)</f>
        <v>0</v>
      </c>
      <c r="BH300" s="204">
        <f>IF(N300="zníž. prenesená",J300,0)</f>
        <v>0</v>
      </c>
      <c r="BI300" s="204">
        <f>IF(N300="nulová",J300,0)</f>
        <v>0</v>
      </c>
      <c r="BJ300" s="19" t="s">
        <v>89</v>
      </c>
      <c r="BK300" s="204">
        <f>ROUND(I300*H300,2)</f>
        <v>0</v>
      </c>
      <c r="BL300" s="19" t="s">
        <v>223</v>
      </c>
      <c r="BM300" s="203" t="s">
        <v>458</v>
      </c>
    </row>
    <row r="301" s="12" customFormat="1" ht="25.92" customHeight="1">
      <c r="A301" s="12"/>
      <c r="B301" s="177"/>
      <c r="C301" s="12"/>
      <c r="D301" s="178" t="s">
        <v>75</v>
      </c>
      <c r="E301" s="179" t="s">
        <v>459</v>
      </c>
      <c r="F301" s="179" t="s">
        <v>460</v>
      </c>
      <c r="G301" s="12"/>
      <c r="H301" s="12"/>
      <c r="I301" s="180"/>
      <c r="J301" s="181">
        <f>BK301</f>
        <v>0</v>
      </c>
      <c r="K301" s="12"/>
      <c r="L301" s="177"/>
      <c r="M301" s="182"/>
      <c r="N301" s="183"/>
      <c r="O301" s="183"/>
      <c r="P301" s="184">
        <f>P302+P308+P327+P333+P342</f>
        <v>0</v>
      </c>
      <c r="Q301" s="183"/>
      <c r="R301" s="184">
        <f>R302+R308+R327+R333+R342</f>
        <v>7.941018673558002</v>
      </c>
      <c r="S301" s="183"/>
      <c r="T301" s="185">
        <f>T302+T308+T327+T333+T342</f>
        <v>1.05338</v>
      </c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R301" s="178" t="s">
        <v>89</v>
      </c>
      <c r="AT301" s="186" t="s">
        <v>75</v>
      </c>
      <c r="AU301" s="186" t="s">
        <v>76</v>
      </c>
      <c r="AY301" s="178" t="s">
        <v>218</v>
      </c>
      <c r="BK301" s="187">
        <f>BK302+BK308+BK327+BK333+BK342</f>
        <v>0</v>
      </c>
    </row>
    <row r="302" s="12" customFormat="1" ht="22.8" customHeight="1">
      <c r="A302" s="12"/>
      <c r="B302" s="177"/>
      <c r="C302" s="12"/>
      <c r="D302" s="178" t="s">
        <v>75</v>
      </c>
      <c r="E302" s="188" t="s">
        <v>461</v>
      </c>
      <c r="F302" s="188" t="s">
        <v>462</v>
      </c>
      <c r="G302" s="12"/>
      <c r="H302" s="12"/>
      <c r="I302" s="180"/>
      <c r="J302" s="189">
        <f>BK302</f>
        <v>0</v>
      </c>
      <c r="K302" s="12"/>
      <c r="L302" s="177"/>
      <c r="M302" s="182"/>
      <c r="N302" s="183"/>
      <c r="O302" s="183"/>
      <c r="P302" s="184">
        <f>SUM(P303:P307)</f>
        <v>0</v>
      </c>
      <c r="Q302" s="183"/>
      <c r="R302" s="184">
        <f>SUM(R303:R307)</f>
        <v>0.156275</v>
      </c>
      <c r="S302" s="183"/>
      <c r="T302" s="185">
        <f>SUM(T303:T307)</f>
        <v>0</v>
      </c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R302" s="178" t="s">
        <v>89</v>
      </c>
      <c r="AT302" s="186" t="s">
        <v>75</v>
      </c>
      <c r="AU302" s="186" t="s">
        <v>83</v>
      </c>
      <c r="AY302" s="178" t="s">
        <v>218</v>
      </c>
      <c r="BK302" s="187">
        <f>SUM(BK303:BK307)</f>
        <v>0</v>
      </c>
    </row>
    <row r="303" s="2" customFormat="1" ht="37.8" customHeight="1">
      <c r="A303" s="38"/>
      <c r="B303" s="190"/>
      <c r="C303" s="191" t="s">
        <v>463</v>
      </c>
      <c r="D303" s="191" t="s">
        <v>220</v>
      </c>
      <c r="E303" s="192" t="s">
        <v>464</v>
      </c>
      <c r="F303" s="193" t="s">
        <v>465</v>
      </c>
      <c r="G303" s="194" t="s">
        <v>148</v>
      </c>
      <c r="H303" s="195">
        <v>44.649999999999999</v>
      </c>
      <c r="I303" s="196"/>
      <c r="J303" s="197">
        <f>ROUND(I303*H303,2)</f>
        <v>0</v>
      </c>
      <c r="K303" s="198"/>
      <c r="L303" s="39"/>
      <c r="M303" s="199" t="s">
        <v>1</v>
      </c>
      <c r="N303" s="200" t="s">
        <v>42</v>
      </c>
      <c r="O303" s="82"/>
      <c r="P303" s="201">
        <f>O303*H303</f>
        <v>0</v>
      </c>
      <c r="Q303" s="201">
        <v>0.0035000000000000001</v>
      </c>
      <c r="R303" s="201">
        <f>Q303*H303</f>
        <v>0.156275</v>
      </c>
      <c r="S303" s="201">
        <v>0</v>
      </c>
      <c r="T303" s="202">
        <f>S303*H303</f>
        <v>0</v>
      </c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R303" s="203" t="s">
        <v>304</v>
      </c>
      <c r="AT303" s="203" t="s">
        <v>220</v>
      </c>
      <c r="AU303" s="203" t="s">
        <v>89</v>
      </c>
      <c r="AY303" s="19" t="s">
        <v>218</v>
      </c>
      <c r="BE303" s="204">
        <f>IF(N303="základná",J303,0)</f>
        <v>0</v>
      </c>
      <c r="BF303" s="204">
        <f>IF(N303="znížená",J303,0)</f>
        <v>0</v>
      </c>
      <c r="BG303" s="204">
        <f>IF(N303="zákl. prenesená",J303,0)</f>
        <v>0</v>
      </c>
      <c r="BH303" s="204">
        <f>IF(N303="zníž. prenesená",J303,0)</f>
        <v>0</v>
      </c>
      <c r="BI303" s="204">
        <f>IF(N303="nulová",J303,0)</f>
        <v>0</v>
      </c>
      <c r="BJ303" s="19" t="s">
        <v>89</v>
      </c>
      <c r="BK303" s="204">
        <f>ROUND(I303*H303,2)</f>
        <v>0</v>
      </c>
      <c r="BL303" s="19" t="s">
        <v>304</v>
      </c>
      <c r="BM303" s="203" t="s">
        <v>466</v>
      </c>
    </row>
    <row r="304" s="13" customFormat="1">
      <c r="A304" s="13"/>
      <c r="B304" s="205"/>
      <c r="C304" s="13"/>
      <c r="D304" s="206" t="s">
        <v>225</v>
      </c>
      <c r="E304" s="207" t="s">
        <v>1</v>
      </c>
      <c r="F304" s="208" t="s">
        <v>394</v>
      </c>
      <c r="G304" s="13"/>
      <c r="H304" s="209">
        <v>44.649999999999999</v>
      </c>
      <c r="I304" s="210"/>
      <c r="J304" s="13"/>
      <c r="K304" s="13"/>
      <c r="L304" s="205"/>
      <c r="M304" s="211"/>
      <c r="N304" s="212"/>
      <c r="O304" s="212"/>
      <c r="P304" s="212"/>
      <c r="Q304" s="212"/>
      <c r="R304" s="212"/>
      <c r="S304" s="212"/>
      <c r="T304" s="2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07" t="s">
        <v>225</v>
      </c>
      <c r="AU304" s="207" t="s">
        <v>89</v>
      </c>
      <c r="AV304" s="13" t="s">
        <v>89</v>
      </c>
      <c r="AW304" s="13" t="s">
        <v>31</v>
      </c>
      <c r="AX304" s="13" t="s">
        <v>76</v>
      </c>
      <c r="AY304" s="207" t="s">
        <v>218</v>
      </c>
    </row>
    <row r="305" s="14" customFormat="1">
      <c r="A305" s="14"/>
      <c r="B305" s="214"/>
      <c r="C305" s="14"/>
      <c r="D305" s="206" t="s">
        <v>225</v>
      </c>
      <c r="E305" s="215" t="s">
        <v>1</v>
      </c>
      <c r="F305" s="216" t="s">
        <v>230</v>
      </c>
      <c r="G305" s="14"/>
      <c r="H305" s="217">
        <v>44.649999999999999</v>
      </c>
      <c r="I305" s="218"/>
      <c r="J305" s="14"/>
      <c r="K305" s="14"/>
      <c r="L305" s="214"/>
      <c r="M305" s="219"/>
      <c r="N305" s="220"/>
      <c r="O305" s="220"/>
      <c r="P305" s="220"/>
      <c r="Q305" s="220"/>
      <c r="R305" s="220"/>
      <c r="S305" s="220"/>
      <c r="T305" s="221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T305" s="215" t="s">
        <v>225</v>
      </c>
      <c r="AU305" s="215" t="s">
        <v>89</v>
      </c>
      <c r="AV305" s="14" t="s">
        <v>96</v>
      </c>
      <c r="AW305" s="14" t="s">
        <v>31</v>
      </c>
      <c r="AX305" s="14" t="s">
        <v>76</v>
      </c>
      <c r="AY305" s="215" t="s">
        <v>218</v>
      </c>
    </row>
    <row r="306" s="15" customFormat="1">
      <c r="A306" s="15"/>
      <c r="B306" s="222"/>
      <c r="C306" s="15"/>
      <c r="D306" s="206" t="s">
        <v>225</v>
      </c>
      <c r="E306" s="223" t="s">
        <v>1</v>
      </c>
      <c r="F306" s="224" t="s">
        <v>231</v>
      </c>
      <c r="G306" s="15"/>
      <c r="H306" s="225">
        <v>44.649999999999999</v>
      </c>
      <c r="I306" s="226"/>
      <c r="J306" s="15"/>
      <c r="K306" s="15"/>
      <c r="L306" s="222"/>
      <c r="M306" s="227"/>
      <c r="N306" s="228"/>
      <c r="O306" s="228"/>
      <c r="P306" s="228"/>
      <c r="Q306" s="228"/>
      <c r="R306" s="228"/>
      <c r="S306" s="228"/>
      <c r="T306" s="229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T306" s="223" t="s">
        <v>225</v>
      </c>
      <c r="AU306" s="223" t="s">
        <v>89</v>
      </c>
      <c r="AV306" s="15" t="s">
        <v>223</v>
      </c>
      <c r="AW306" s="15" t="s">
        <v>31</v>
      </c>
      <c r="AX306" s="15" t="s">
        <v>83</v>
      </c>
      <c r="AY306" s="223" t="s">
        <v>218</v>
      </c>
    </row>
    <row r="307" s="2" customFormat="1" ht="24.15" customHeight="1">
      <c r="A307" s="38"/>
      <c r="B307" s="190"/>
      <c r="C307" s="191" t="s">
        <v>467</v>
      </c>
      <c r="D307" s="191" t="s">
        <v>220</v>
      </c>
      <c r="E307" s="192" t="s">
        <v>468</v>
      </c>
      <c r="F307" s="193" t="s">
        <v>469</v>
      </c>
      <c r="G307" s="194" t="s">
        <v>470</v>
      </c>
      <c r="H307" s="252"/>
      <c r="I307" s="196"/>
      <c r="J307" s="197">
        <f>ROUND(I307*H307,2)</f>
        <v>0</v>
      </c>
      <c r="K307" s="198"/>
      <c r="L307" s="39"/>
      <c r="M307" s="199" t="s">
        <v>1</v>
      </c>
      <c r="N307" s="200" t="s">
        <v>42</v>
      </c>
      <c r="O307" s="82"/>
      <c r="P307" s="201">
        <f>O307*H307</f>
        <v>0</v>
      </c>
      <c r="Q307" s="201">
        <v>0</v>
      </c>
      <c r="R307" s="201">
        <f>Q307*H307</f>
        <v>0</v>
      </c>
      <c r="S307" s="201">
        <v>0</v>
      </c>
      <c r="T307" s="202">
        <f>S307*H307</f>
        <v>0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203" t="s">
        <v>304</v>
      </c>
      <c r="AT307" s="203" t="s">
        <v>220</v>
      </c>
      <c r="AU307" s="203" t="s">
        <v>89</v>
      </c>
      <c r="AY307" s="19" t="s">
        <v>218</v>
      </c>
      <c r="BE307" s="204">
        <f>IF(N307="základná",J307,0)</f>
        <v>0</v>
      </c>
      <c r="BF307" s="204">
        <f>IF(N307="znížená",J307,0)</f>
        <v>0</v>
      </c>
      <c r="BG307" s="204">
        <f>IF(N307="zákl. prenesená",J307,0)</f>
        <v>0</v>
      </c>
      <c r="BH307" s="204">
        <f>IF(N307="zníž. prenesená",J307,0)</f>
        <v>0</v>
      </c>
      <c r="BI307" s="204">
        <f>IF(N307="nulová",J307,0)</f>
        <v>0</v>
      </c>
      <c r="BJ307" s="19" t="s">
        <v>89</v>
      </c>
      <c r="BK307" s="204">
        <f>ROUND(I307*H307,2)</f>
        <v>0</v>
      </c>
      <c r="BL307" s="19" t="s">
        <v>304</v>
      </c>
      <c r="BM307" s="203" t="s">
        <v>471</v>
      </c>
    </row>
    <row r="308" s="12" customFormat="1" ht="22.8" customHeight="1">
      <c r="A308" s="12"/>
      <c r="B308" s="177"/>
      <c r="C308" s="12"/>
      <c r="D308" s="178" t="s">
        <v>75</v>
      </c>
      <c r="E308" s="188" t="s">
        <v>472</v>
      </c>
      <c r="F308" s="188" t="s">
        <v>473</v>
      </c>
      <c r="G308" s="12"/>
      <c r="H308" s="12"/>
      <c r="I308" s="180"/>
      <c r="J308" s="189">
        <f>BK308</f>
        <v>0</v>
      </c>
      <c r="K308" s="12"/>
      <c r="L308" s="177"/>
      <c r="M308" s="182"/>
      <c r="N308" s="183"/>
      <c r="O308" s="183"/>
      <c r="P308" s="184">
        <f>SUM(P309:P326)</f>
        <v>0</v>
      </c>
      <c r="Q308" s="183"/>
      <c r="R308" s="184">
        <f>SUM(R309:R326)</f>
        <v>6.6034997925580017</v>
      </c>
      <c r="S308" s="183"/>
      <c r="T308" s="185">
        <f>SUM(T309:T326)</f>
        <v>0.27238000000000001</v>
      </c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R308" s="178" t="s">
        <v>89</v>
      </c>
      <c r="AT308" s="186" t="s">
        <v>75</v>
      </c>
      <c r="AU308" s="186" t="s">
        <v>83</v>
      </c>
      <c r="AY308" s="178" t="s">
        <v>218</v>
      </c>
      <c r="BK308" s="187">
        <f>SUM(BK309:BK326)</f>
        <v>0</v>
      </c>
    </row>
    <row r="309" s="2" customFormat="1" ht="16.5" customHeight="1">
      <c r="A309" s="38"/>
      <c r="B309" s="190"/>
      <c r="C309" s="191" t="s">
        <v>474</v>
      </c>
      <c r="D309" s="191" t="s">
        <v>220</v>
      </c>
      <c r="E309" s="192" t="s">
        <v>475</v>
      </c>
      <c r="F309" s="193" t="s">
        <v>476</v>
      </c>
      <c r="G309" s="194" t="s">
        <v>148</v>
      </c>
      <c r="H309" s="195">
        <v>71.859999999999999</v>
      </c>
      <c r="I309" s="196"/>
      <c r="J309" s="197">
        <f>ROUND(I309*H309,2)</f>
        <v>0</v>
      </c>
      <c r="K309" s="198"/>
      <c r="L309" s="39"/>
      <c r="M309" s="199" t="s">
        <v>1</v>
      </c>
      <c r="N309" s="200" t="s">
        <v>42</v>
      </c>
      <c r="O309" s="82"/>
      <c r="P309" s="201">
        <f>O309*H309</f>
        <v>0</v>
      </c>
      <c r="Q309" s="201">
        <v>0.070000000000000007</v>
      </c>
      <c r="R309" s="201">
        <f>Q309*H309</f>
        <v>5.0302000000000007</v>
      </c>
      <c r="S309" s="201">
        <v>0</v>
      </c>
      <c r="T309" s="202">
        <f>S309*H309</f>
        <v>0</v>
      </c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R309" s="203" t="s">
        <v>223</v>
      </c>
      <c r="AT309" s="203" t="s">
        <v>220</v>
      </c>
      <c r="AU309" s="203" t="s">
        <v>89</v>
      </c>
      <c r="AY309" s="19" t="s">
        <v>218</v>
      </c>
      <c r="BE309" s="204">
        <f>IF(N309="základná",J309,0)</f>
        <v>0</v>
      </c>
      <c r="BF309" s="204">
        <f>IF(N309="znížená",J309,0)</f>
        <v>0</v>
      </c>
      <c r="BG309" s="204">
        <f>IF(N309="zákl. prenesená",J309,0)</f>
        <v>0</v>
      </c>
      <c r="BH309" s="204">
        <f>IF(N309="zníž. prenesená",J309,0)</f>
        <v>0</v>
      </c>
      <c r="BI309" s="204">
        <f>IF(N309="nulová",J309,0)</f>
        <v>0</v>
      </c>
      <c r="BJ309" s="19" t="s">
        <v>89</v>
      </c>
      <c r="BK309" s="204">
        <f>ROUND(I309*H309,2)</f>
        <v>0</v>
      </c>
      <c r="BL309" s="19" t="s">
        <v>223</v>
      </c>
      <c r="BM309" s="203" t="s">
        <v>477</v>
      </c>
    </row>
    <row r="310" s="13" customFormat="1">
      <c r="A310" s="13"/>
      <c r="B310" s="205"/>
      <c r="C310" s="13"/>
      <c r="D310" s="206" t="s">
        <v>225</v>
      </c>
      <c r="E310" s="207" t="s">
        <v>1</v>
      </c>
      <c r="F310" s="208" t="s">
        <v>163</v>
      </c>
      <c r="G310" s="13"/>
      <c r="H310" s="209">
        <v>71.859999999999999</v>
      </c>
      <c r="I310" s="210"/>
      <c r="J310" s="13"/>
      <c r="K310" s="13"/>
      <c r="L310" s="205"/>
      <c r="M310" s="211"/>
      <c r="N310" s="212"/>
      <c r="O310" s="212"/>
      <c r="P310" s="212"/>
      <c r="Q310" s="212"/>
      <c r="R310" s="212"/>
      <c r="S310" s="212"/>
      <c r="T310" s="2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07" t="s">
        <v>225</v>
      </c>
      <c r="AU310" s="207" t="s">
        <v>89</v>
      </c>
      <c r="AV310" s="13" t="s">
        <v>89</v>
      </c>
      <c r="AW310" s="13" t="s">
        <v>31</v>
      </c>
      <c r="AX310" s="13" t="s">
        <v>83</v>
      </c>
      <c r="AY310" s="207" t="s">
        <v>218</v>
      </c>
    </row>
    <row r="311" s="2" customFormat="1" ht="24.15" customHeight="1">
      <c r="A311" s="38"/>
      <c r="B311" s="190"/>
      <c r="C311" s="191" t="s">
        <v>180</v>
      </c>
      <c r="D311" s="191" t="s">
        <v>220</v>
      </c>
      <c r="E311" s="192" t="s">
        <v>478</v>
      </c>
      <c r="F311" s="193" t="s">
        <v>479</v>
      </c>
      <c r="G311" s="194" t="s">
        <v>148</v>
      </c>
      <c r="H311" s="195">
        <v>71.859999999999999</v>
      </c>
      <c r="I311" s="196"/>
      <c r="J311" s="197">
        <f>ROUND(I311*H311,2)</f>
        <v>0</v>
      </c>
      <c r="K311" s="198"/>
      <c r="L311" s="39"/>
      <c r="M311" s="199" t="s">
        <v>1</v>
      </c>
      <c r="N311" s="200" t="s">
        <v>42</v>
      </c>
      <c r="O311" s="82"/>
      <c r="P311" s="201">
        <f>O311*H311</f>
        <v>0</v>
      </c>
      <c r="Q311" s="201">
        <v>0.00023000000000000001</v>
      </c>
      <c r="R311" s="201">
        <f>Q311*H311</f>
        <v>0.016527799999999999</v>
      </c>
      <c r="S311" s="201">
        <v>0</v>
      </c>
      <c r="T311" s="202">
        <f>S311*H311</f>
        <v>0</v>
      </c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R311" s="203" t="s">
        <v>304</v>
      </c>
      <c r="AT311" s="203" t="s">
        <v>220</v>
      </c>
      <c r="AU311" s="203" t="s">
        <v>89</v>
      </c>
      <c r="AY311" s="19" t="s">
        <v>218</v>
      </c>
      <c r="BE311" s="204">
        <f>IF(N311="základná",J311,0)</f>
        <v>0</v>
      </c>
      <c r="BF311" s="204">
        <f>IF(N311="znížená",J311,0)</f>
        <v>0</v>
      </c>
      <c r="BG311" s="204">
        <f>IF(N311="zákl. prenesená",J311,0)</f>
        <v>0</v>
      </c>
      <c r="BH311" s="204">
        <f>IF(N311="zníž. prenesená",J311,0)</f>
        <v>0</v>
      </c>
      <c r="BI311" s="204">
        <f>IF(N311="nulová",J311,0)</f>
        <v>0</v>
      </c>
      <c r="BJ311" s="19" t="s">
        <v>89</v>
      </c>
      <c r="BK311" s="204">
        <f>ROUND(I311*H311,2)</f>
        <v>0</v>
      </c>
      <c r="BL311" s="19" t="s">
        <v>304</v>
      </c>
      <c r="BM311" s="203" t="s">
        <v>480</v>
      </c>
    </row>
    <row r="312" s="13" customFormat="1">
      <c r="A312" s="13"/>
      <c r="B312" s="205"/>
      <c r="C312" s="13"/>
      <c r="D312" s="206" t="s">
        <v>225</v>
      </c>
      <c r="E312" s="207" t="s">
        <v>1</v>
      </c>
      <c r="F312" s="208" t="s">
        <v>163</v>
      </c>
      <c r="G312" s="13"/>
      <c r="H312" s="209">
        <v>71.859999999999999</v>
      </c>
      <c r="I312" s="210"/>
      <c r="J312" s="13"/>
      <c r="K312" s="13"/>
      <c r="L312" s="205"/>
      <c r="M312" s="211"/>
      <c r="N312" s="212"/>
      <c r="O312" s="212"/>
      <c r="P312" s="212"/>
      <c r="Q312" s="212"/>
      <c r="R312" s="212"/>
      <c r="S312" s="212"/>
      <c r="T312" s="2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07" t="s">
        <v>225</v>
      </c>
      <c r="AU312" s="207" t="s">
        <v>89</v>
      </c>
      <c r="AV312" s="13" t="s">
        <v>89</v>
      </c>
      <c r="AW312" s="13" t="s">
        <v>31</v>
      </c>
      <c r="AX312" s="13" t="s">
        <v>83</v>
      </c>
      <c r="AY312" s="207" t="s">
        <v>218</v>
      </c>
    </row>
    <row r="313" s="2" customFormat="1" ht="24.15" customHeight="1">
      <c r="A313" s="38"/>
      <c r="B313" s="190"/>
      <c r="C313" s="191" t="s">
        <v>481</v>
      </c>
      <c r="D313" s="191" t="s">
        <v>220</v>
      </c>
      <c r="E313" s="192" t="s">
        <v>482</v>
      </c>
      <c r="F313" s="193" t="s">
        <v>483</v>
      </c>
      <c r="G313" s="194" t="s">
        <v>275</v>
      </c>
      <c r="H313" s="195">
        <v>260.38</v>
      </c>
      <c r="I313" s="196"/>
      <c r="J313" s="197">
        <f>ROUND(I313*H313,2)</f>
        <v>0</v>
      </c>
      <c r="K313" s="198"/>
      <c r="L313" s="39"/>
      <c r="M313" s="199" t="s">
        <v>1</v>
      </c>
      <c r="N313" s="200" t="s">
        <v>42</v>
      </c>
      <c r="O313" s="82"/>
      <c r="P313" s="201">
        <f>O313*H313</f>
        <v>0</v>
      </c>
      <c r="Q313" s="201">
        <v>7.2854099999999998E-05</v>
      </c>
      <c r="R313" s="201">
        <f>Q313*H313</f>
        <v>0.018969750557999997</v>
      </c>
      <c r="S313" s="201">
        <v>0</v>
      </c>
      <c r="T313" s="202">
        <f>S313*H313</f>
        <v>0</v>
      </c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R313" s="203" t="s">
        <v>304</v>
      </c>
      <c r="AT313" s="203" t="s">
        <v>220</v>
      </c>
      <c r="AU313" s="203" t="s">
        <v>89</v>
      </c>
      <c r="AY313" s="19" t="s">
        <v>218</v>
      </c>
      <c r="BE313" s="204">
        <f>IF(N313="základná",J313,0)</f>
        <v>0</v>
      </c>
      <c r="BF313" s="204">
        <f>IF(N313="znížená",J313,0)</f>
        <v>0</v>
      </c>
      <c r="BG313" s="204">
        <f>IF(N313="zákl. prenesená",J313,0)</f>
        <v>0</v>
      </c>
      <c r="BH313" s="204">
        <f>IF(N313="zníž. prenesená",J313,0)</f>
        <v>0</v>
      </c>
      <c r="BI313" s="204">
        <f>IF(N313="nulová",J313,0)</f>
        <v>0</v>
      </c>
      <c r="BJ313" s="19" t="s">
        <v>89</v>
      </c>
      <c r="BK313" s="204">
        <f>ROUND(I313*H313,2)</f>
        <v>0</v>
      </c>
      <c r="BL313" s="19" t="s">
        <v>304</v>
      </c>
      <c r="BM313" s="203" t="s">
        <v>484</v>
      </c>
    </row>
    <row r="314" s="13" customFormat="1">
      <c r="A314" s="13"/>
      <c r="B314" s="205"/>
      <c r="C314" s="13"/>
      <c r="D314" s="206" t="s">
        <v>225</v>
      </c>
      <c r="E314" s="207" t="s">
        <v>1</v>
      </c>
      <c r="F314" s="208" t="s">
        <v>485</v>
      </c>
      <c r="G314" s="13"/>
      <c r="H314" s="209">
        <v>260.38</v>
      </c>
      <c r="I314" s="210"/>
      <c r="J314" s="13"/>
      <c r="K314" s="13"/>
      <c r="L314" s="205"/>
      <c r="M314" s="211"/>
      <c r="N314" s="212"/>
      <c r="O314" s="212"/>
      <c r="P314" s="212"/>
      <c r="Q314" s="212"/>
      <c r="R314" s="212"/>
      <c r="S314" s="212"/>
      <c r="T314" s="2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07" t="s">
        <v>225</v>
      </c>
      <c r="AU314" s="207" t="s">
        <v>89</v>
      </c>
      <c r="AV314" s="13" t="s">
        <v>89</v>
      </c>
      <c r="AW314" s="13" t="s">
        <v>31</v>
      </c>
      <c r="AX314" s="13" t="s">
        <v>83</v>
      </c>
      <c r="AY314" s="207" t="s">
        <v>218</v>
      </c>
    </row>
    <row r="315" s="2" customFormat="1" ht="24.15" customHeight="1">
      <c r="A315" s="38"/>
      <c r="B315" s="190"/>
      <c r="C315" s="234" t="s">
        <v>486</v>
      </c>
      <c r="D315" s="234" t="s">
        <v>272</v>
      </c>
      <c r="E315" s="235" t="s">
        <v>487</v>
      </c>
      <c r="F315" s="236" t="s">
        <v>488</v>
      </c>
      <c r="G315" s="237" t="s">
        <v>257</v>
      </c>
      <c r="H315" s="238">
        <v>0.26600000000000001</v>
      </c>
      <c r="I315" s="239"/>
      <c r="J315" s="240">
        <f>ROUND(I315*H315,2)</f>
        <v>0</v>
      </c>
      <c r="K315" s="241"/>
      <c r="L315" s="242"/>
      <c r="M315" s="243" t="s">
        <v>1</v>
      </c>
      <c r="N315" s="244" t="s">
        <v>42</v>
      </c>
      <c r="O315" s="82"/>
      <c r="P315" s="201">
        <f>O315*H315</f>
        <v>0</v>
      </c>
      <c r="Q315" s="201">
        <v>1</v>
      </c>
      <c r="R315" s="201">
        <f>Q315*H315</f>
        <v>0.26600000000000001</v>
      </c>
      <c r="S315" s="201">
        <v>0</v>
      </c>
      <c r="T315" s="202">
        <f>S315*H315</f>
        <v>0</v>
      </c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R315" s="203" t="s">
        <v>396</v>
      </c>
      <c r="AT315" s="203" t="s">
        <v>272</v>
      </c>
      <c r="AU315" s="203" t="s">
        <v>89</v>
      </c>
      <c r="AY315" s="19" t="s">
        <v>218</v>
      </c>
      <c r="BE315" s="204">
        <f>IF(N315="základná",J315,0)</f>
        <v>0</v>
      </c>
      <c r="BF315" s="204">
        <f>IF(N315="znížená",J315,0)</f>
        <v>0</v>
      </c>
      <c r="BG315" s="204">
        <f>IF(N315="zákl. prenesená",J315,0)</f>
        <v>0</v>
      </c>
      <c r="BH315" s="204">
        <f>IF(N315="zníž. prenesená",J315,0)</f>
        <v>0</v>
      </c>
      <c r="BI315" s="204">
        <f>IF(N315="nulová",J315,0)</f>
        <v>0</v>
      </c>
      <c r="BJ315" s="19" t="s">
        <v>89</v>
      </c>
      <c r="BK315" s="204">
        <f>ROUND(I315*H315,2)</f>
        <v>0</v>
      </c>
      <c r="BL315" s="19" t="s">
        <v>304</v>
      </c>
      <c r="BM315" s="203" t="s">
        <v>489</v>
      </c>
    </row>
    <row r="316" s="13" customFormat="1">
      <c r="A316" s="13"/>
      <c r="B316" s="205"/>
      <c r="C316" s="13"/>
      <c r="D316" s="206" t="s">
        <v>225</v>
      </c>
      <c r="E316" s="13"/>
      <c r="F316" s="208" t="s">
        <v>490</v>
      </c>
      <c r="G316" s="13"/>
      <c r="H316" s="209">
        <v>0.26600000000000001</v>
      </c>
      <c r="I316" s="210"/>
      <c r="J316" s="13"/>
      <c r="K316" s="13"/>
      <c r="L316" s="205"/>
      <c r="M316" s="211"/>
      <c r="N316" s="212"/>
      <c r="O316" s="212"/>
      <c r="P316" s="212"/>
      <c r="Q316" s="212"/>
      <c r="R316" s="212"/>
      <c r="S316" s="212"/>
      <c r="T316" s="2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07" t="s">
        <v>225</v>
      </c>
      <c r="AU316" s="207" t="s">
        <v>89</v>
      </c>
      <c r="AV316" s="13" t="s">
        <v>89</v>
      </c>
      <c r="AW316" s="13" t="s">
        <v>3</v>
      </c>
      <c r="AX316" s="13" t="s">
        <v>83</v>
      </c>
      <c r="AY316" s="207" t="s">
        <v>218</v>
      </c>
    </row>
    <row r="317" s="2" customFormat="1" ht="33" customHeight="1">
      <c r="A317" s="38"/>
      <c r="B317" s="190"/>
      <c r="C317" s="191" t="s">
        <v>491</v>
      </c>
      <c r="D317" s="191" t="s">
        <v>220</v>
      </c>
      <c r="E317" s="192" t="s">
        <v>492</v>
      </c>
      <c r="F317" s="193" t="s">
        <v>493</v>
      </c>
      <c r="G317" s="194" t="s">
        <v>275</v>
      </c>
      <c r="H317" s="195">
        <v>272.38</v>
      </c>
      <c r="I317" s="196"/>
      <c r="J317" s="197">
        <f>ROUND(I317*H317,2)</f>
        <v>0</v>
      </c>
      <c r="K317" s="198"/>
      <c r="L317" s="39"/>
      <c r="M317" s="199" t="s">
        <v>1</v>
      </c>
      <c r="N317" s="200" t="s">
        <v>42</v>
      </c>
      <c r="O317" s="82"/>
      <c r="P317" s="201">
        <f>O317*H317</f>
        <v>0</v>
      </c>
      <c r="Q317" s="201">
        <v>4.5899999999999998E-05</v>
      </c>
      <c r="R317" s="201">
        <f>Q317*H317</f>
        <v>0.012502241999999999</v>
      </c>
      <c r="S317" s="201">
        <v>0.001</v>
      </c>
      <c r="T317" s="202">
        <f>S317*H317</f>
        <v>0.27238000000000001</v>
      </c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R317" s="203" t="s">
        <v>304</v>
      </c>
      <c r="AT317" s="203" t="s">
        <v>220</v>
      </c>
      <c r="AU317" s="203" t="s">
        <v>89</v>
      </c>
      <c r="AY317" s="19" t="s">
        <v>218</v>
      </c>
      <c r="BE317" s="204">
        <f>IF(N317="základná",J317,0)</f>
        <v>0</v>
      </c>
      <c r="BF317" s="204">
        <f>IF(N317="znížená",J317,0)</f>
        <v>0</v>
      </c>
      <c r="BG317" s="204">
        <f>IF(N317="zákl. prenesená",J317,0)</f>
        <v>0</v>
      </c>
      <c r="BH317" s="204">
        <f>IF(N317="zníž. prenesená",J317,0)</f>
        <v>0</v>
      </c>
      <c r="BI317" s="204">
        <f>IF(N317="nulová",J317,0)</f>
        <v>0</v>
      </c>
      <c r="BJ317" s="19" t="s">
        <v>89</v>
      </c>
      <c r="BK317" s="204">
        <f>ROUND(I317*H317,2)</f>
        <v>0</v>
      </c>
      <c r="BL317" s="19" t="s">
        <v>304</v>
      </c>
      <c r="BM317" s="203" t="s">
        <v>494</v>
      </c>
    </row>
    <row r="318" s="13" customFormat="1">
      <c r="A318" s="13"/>
      <c r="B318" s="205"/>
      <c r="C318" s="13"/>
      <c r="D318" s="206" t="s">
        <v>225</v>
      </c>
      <c r="E318" s="207" t="s">
        <v>1</v>
      </c>
      <c r="F318" s="208" t="s">
        <v>495</v>
      </c>
      <c r="G318" s="13"/>
      <c r="H318" s="209">
        <v>260.38</v>
      </c>
      <c r="I318" s="210"/>
      <c r="J318" s="13"/>
      <c r="K318" s="13"/>
      <c r="L318" s="205"/>
      <c r="M318" s="211"/>
      <c r="N318" s="212"/>
      <c r="O318" s="212"/>
      <c r="P318" s="212"/>
      <c r="Q318" s="212"/>
      <c r="R318" s="212"/>
      <c r="S318" s="212"/>
      <c r="T318" s="2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07" t="s">
        <v>225</v>
      </c>
      <c r="AU318" s="207" t="s">
        <v>89</v>
      </c>
      <c r="AV318" s="13" t="s">
        <v>89</v>
      </c>
      <c r="AW318" s="13" t="s">
        <v>31</v>
      </c>
      <c r="AX318" s="13" t="s">
        <v>76</v>
      </c>
      <c r="AY318" s="207" t="s">
        <v>218</v>
      </c>
    </row>
    <row r="319" s="13" customFormat="1">
      <c r="A319" s="13"/>
      <c r="B319" s="205"/>
      <c r="C319" s="13"/>
      <c r="D319" s="206" t="s">
        <v>225</v>
      </c>
      <c r="E319" s="207" t="s">
        <v>1</v>
      </c>
      <c r="F319" s="208" t="s">
        <v>496</v>
      </c>
      <c r="G319" s="13"/>
      <c r="H319" s="209">
        <v>12</v>
      </c>
      <c r="I319" s="210"/>
      <c r="J319" s="13"/>
      <c r="K319" s="13"/>
      <c r="L319" s="205"/>
      <c r="M319" s="211"/>
      <c r="N319" s="212"/>
      <c r="O319" s="212"/>
      <c r="P319" s="212"/>
      <c r="Q319" s="212"/>
      <c r="R319" s="212"/>
      <c r="S319" s="212"/>
      <c r="T319" s="2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07" t="s">
        <v>225</v>
      </c>
      <c r="AU319" s="207" t="s">
        <v>89</v>
      </c>
      <c r="AV319" s="13" t="s">
        <v>89</v>
      </c>
      <c r="AW319" s="13" t="s">
        <v>31</v>
      </c>
      <c r="AX319" s="13" t="s">
        <v>76</v>
      </c>
      <c r="AY319" s="207" t="s">
        <v>218</v>
      </c>
    </row>
    <row r="320" s="15" customFormat="1">
      <c r="A320" s="15"/>
      <c r="B320" s="222"/>
      <c r="C320" s="15"/>
      <c r="D320" s="206" t="s">
        <v>225</v>
      </c>
      <c r="E320" s="223" t="s">
        <v>1</v>
      </c>
      <c r="F320" s="224" t="s">
        <v>231</v>
      </c>
      <c r="G320" s="15"/>
      <c r="H320" s="225">
        <v>272.38</v>
      </c>
      <c r="I320" s="226"/>
      <c r="J320" s="15"/>
      <c r="K320" s="15"/>
      <c r="L320" s="222"/>
      <c r="M320" s="227"/>
      <c r="N320" s="228"/>
      <c r="O320" s="228"/>
      <c r="P320" s="228"/>
      <c r="Q320" s="228"/>
      <c r="R320" s="228"/>
      <c r="S320" s="228"/>
      <c r="T320" s="229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T320" s="223" t="s">
        <v>225</v>
      </c>
      <c r="AU320" s="223" t="s">
        <v>89</v>
      </c>
      <c r="AV320" s="15" t="s">
        <v>223</v>
      </c>
      <c r="AW320" s="15" t="s">
        <v>31</v>
      </c>
      <c r="AX320" s="15" t="s">
        <v>83</v>
      </c>
      <c r="AY320" s="223" t="s">
        <v>218</v>
      </c>
    </row>
    <row r="321" s="2" customFormat="1" ht="16.5" customHeight="1">
      <c r="A321" s="38"/>
      <c r="B321" s="190"/>
      <c r="C321" s="191" t="s">
        <v>497</v>
      </c>
      <c r="D321" s="191" t="s">
        <v>220</v>
      </c>
      <c r="E321" s="192" t="s">
        <v>498</v>
      </c>
      <c r="F321" s="193" t="s">
        <v>499</v>
      </c>
      <c r="G321" s="194" t="s">
        <v>179</v>
      </c>
      <c r="H321" s="195">
        <v>47</v>
      </c>
      <c r="I321" s="196"/>
      <c r="J321" s="197">
        <f>ROUND(I321*H321,2)</f>
        <v>0</v>
      </c>
      <c r="K321" s="198"/>
      <c r="L321" s="39"/>
      <c r="M321" s="199" t="s">
        <v>1</v>
      </c>
      <c r="N321" s="200" t="s">
        <v>42</v>
      </c>
      <c r="O321" s="82"/>
      <c r="P321" s="201">
        <f>O321*H321</f>
        <v>0</v>
      </c>
      <c r="Q321" s="201">
        <v>0.025700000000000001</v>
      </c>
      <c r="R321" s="201">
        <f>Q321*H321</f>
        <v>1.2079</v>
      </c>
      <c r="S321" s="201">
        <v>0</v>
      </c>
      <c r="T321" s="202">
        <f>S321*H321</f>
        <v>0</v>
      </c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R321" s="203" t="s">
        <v>223</v>
      </c>
      <c r="AT321" s="203" t="s">
        <v>220</v>
      </c>
      <c r="AU321" s="203" t="s">
        <v>89</v>
      </c>
      <c r="AY321" s="19" t="s">
        <v>218</v>
      </c>
      <c r="BE321" s="204">
        <f>IF(N321="základná",J321,0)</f>
        <v>0</v>
      </c>
      <c r="BF321" s="204">
        <f>IF(N321="znížená",J321,0)</f>
        <v>0</v>
      </c>
      <c r="BG321" s="204">
        <f>IF(N321="zákl. prenesená",J321,0)</f>
        <v>0</v>
      </c>
      <c r="BH321" s="204">
        <f>IF(N321="zníž. prenesená",J321,0)</f>
        <v>0</v>
      </c>
      <c r="BI321" s="204">
        <f>IF(N321="nulová",J321,0)</f>
        <v>0</v>
      </c>
      <c r="BJ321" s="19" t="s">
        <v>89</v>
      </c>
      <c r="BK321" s="204">
        <f>ROUND(I321*H321,2)</f>
        <v>0</v>
      </c>
      <c r="BL321" s="19" t="s">
        <v>223</v>
      </c>
      <c r="BM321" s="203" t="s">
        <v>500</v>
      </c>
    </row>
    <row r="322" s="13" customFormat="1">
      <c r="A322" s="13"/>
      <c r="B322" s="205"/>
      <c r="C322" s="13"/>
      <c r="D322" s="206" t="s">
        <v>225</v>
      </c>
      <c r="E322" s="207" t="s">
        <v>1</v>
      </c>
      <c r="F322" s="208" t="s">
        <v>501</v>
      </c>
      <c r="G322" s="13"/>
      <c r="H322" s="209">
        <v>47</v>
      </c>
      <c r="I322" s="210"/>
      <c r="J322" s="13"/>
      <c r="K322" s="13"/>
      <c r="L322" s="205"/>
      <c r="M322" s="211"/>
      <c r="N322" s="212"/>
      <c r="O322" s="212"/>
      <c r="P322" s="212"/>
      <c r="Q322" s="212"/>
      <c r="R322" s="212"/>
      <c r="S322" s="212"/>
      <c r="T322" s="2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07" t="s">
        <v>225</v>
      </c>
      <c r="AU322" s="207" t="s">
        <v>89</v>
      </c>
      <c r="AV322" s="13" t="s">
        <v>89</v>
      </c>
      <c r="AW322" s="13" t="s">
        <v>31</v>
      </c>
      <c r="AX322" s="13" t="s">
        <v>76</v>
      </c>
      <c r="AY322" s="207" t="s">
        <v>218</v>
      </c>
    </row>
    <row r="323" s="14" customFormat="1">
      <c r="A323" s="14"/>
      <c r="B323" s="214"/>
      <c r="C323" s="14"/>
      <c r="D323" s="206" t="s">
        <v>225</v>
      </c>
      <c r="E323" s="215" t="s">
        <v>178</v>
      </c>
      <c r="F323" s="216" t="s">
        <v>230</v>
      </c>
      <c r="G323" s="14"/>
      <c r="H323" s="217">
        <v>47</v>
      </c>
      <c r="I323" s="218"/>
      <c r="J323" s="14"/>
      <c r="K323" s="14"/>
      <c r="L323" s="214"/>
      <c r="M323" s="219"/>
      <c r="N323" s="220"/>
      <c r="O323" s="220"/>
      <c r="P323" s="220"/>
      <c r="Q323" s="220"/>
      <c r="R323" s="220"/>
      <c r="S323" s="220"/>
      <c r="T323" s="221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T323" s="215" t="s">
        <v>225</v>
      </c>
      <c r="AU323" s="215" t="s">
        <v>89</v>
      </c>
      <c r="AV323" s="14" t="s">
        <v>96</v>
      </c>
      <c r="AW323" s="14" t="s">
        <v>31</v>
      </c>
      <c r="AX323" s="14" t="s">
        <v>76</v>
      </c>
      <c r="AY323" s="215" t="s">
        <v>218</v>
      </c>
    </row>
    <row r="324" s="15" customFormat="1">
      <c r="A324" s="15"/>
      <c r="B324" s="222"/>
      <c r="C324" s="15"/>
      <c r="D324" s="206" t="s">
        <v>225</v>
      </c>
      <c r="E324" s="223" t="s">
        <v>1</v>
      </c>
      <c r="F324" s="224" t="s">
        <v>231</v>
      </c>
      <c r="G324" s="15"/>
      <c r="H324" s="225">
        <v>47</v>
      </c>
      <c r="I324" s="226"/>
      <c r="J324" s="15"/>
      <c r="K324" s="15"/>
      <c r="L324" s="222"/>
      <c r="M324" s="227"/>
      <c r="N324" s="228"/>
      <c r="O324" s="228"/>
      <c r="P324" s="228"/>
      <c r="Q324" s="228"/>
      <c r="R324" s="228"/>
      <c r="S324" s="228"/>
      <c r="T324" s="229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T324" s="223" t="s">
        <v>225</v>
      </c>
      <c r="AU324" s="223" t="s">
        <v>89</v>
      </c>
      <c r="AV324" s="15" t="s">
        <v>223</v>
      </c>
      <c r="AW324" s="15" t="s">
        <v>31</v>
      </c>
      <c r="AX324" s="15" t="s">
        <v>83</v>
      </c>
      <c r="AY324" s="223" t="s">
        <v>218</v>
      </c>
    </row>
    <row r="325" s="2" customFormat="1" ht="16.5" customHeight="1">
      <c r="A325" s="38"/>
      <c r="B325" s="190"/>
      <c r="C325" s="191" t="s">
        <v>502</v>
      </c>
      <c r="D325" s="191" t="s">
        <v>220</v>
      </c>
      <c r="E325" s="192" t="s">
        <v>503</v>
      </c>
      <c r="F325" s="193" t="s">
        <v>504</v>
      </c>
      <c r="G325" s="194" t="s">
        <v>297</v>
      </c>
      <c r="H325" s="195">
        <v>2</v>
      </c>
      <c r="I325" s="196"/>
      <c r="J325" s="197">
        <f>ROUND(I325*H325,2)</f>
        <v>0</v>
      </c>
      <c r="K325" s="198"/>
      <c r="L325" s="39"/>
      <c r="M325" s="199" t="s">
        <v>1</v>
      </c>
      <c r="N325" s="200" t="s">
        <v>42</v>
      </c>
      <c r="O325" s="82"/>
      <c r="P325" s="201">
        <f>O325*H325</f>
        <v>0</v>
      </c>
      <c r="Q325" s="201">
        <v>0.025700000000000001</v>
      </c>
      <c r="R325" s="201">
        <f>Q325*H325</f>
        <v>0.051400000000000001</v>
      </c>
      <c r="S325" s="201">
        <v>0</v>
      </c>
      <c r="T325" s="202">
        <f>S325*H325</f>
        <v>0</v>
      </c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R325" s="203" t="s">
        <v>223</v>
      </c>
      <c r="AT325" s="203" t="s">
        <v>220</v>
      </c>
      <c r="AU325" s="203" t="s">
        <v>89</v>
      </c>
      <c r="AY325" s="19" t="s">
        <v>218</v>
      </c>
      <c r="BE325" s="204">
        <f>IF(N325="základná",J325,0)</f>
        <v>0</v>
      </c>
      <c r="BF325" s="204">
        <f>IF(N325="znížená",J325,0)</f>
        <v>0</v>
      </c>
      <c r="BG325" s="204">
        <f>IF(N325="zákl. prenesená",J325,0)</f>
        <v>0</v>
      </c>
      <c r="BH325" s="204">
        <f>IF(N325="zníž. prenesená",J325,0)</f>
        <v>0</v>
      </c>
      <c r="BI325" s="204">
        <f>IF(N325="nulová",J325,0)</f>
        <v>0</v>
      </c>
      <c r="BJ325" s="19" t="s">
        <v>89</v>
      </c>
      <c r="BK325" s="204">
        <f>ROUND(I325*H325,2)</f>
        <v>0</v>
      </c>
      <c r="BL325" s="19" t="s">
        <v>223</v>
      </c>
      <c r="BM325" s="203" t="s">
        <v>505</v>
      </c>
    </row>
    <row r="326" s="2" customFormat="1" ht="24.15" customHeight="1">
      <c r="A326" s="38"/>
      <c r="B326" s="190"/>
      <c r="C326" s="191" t="s">
        <v>506</v>
      </c>
      <c r="D326" s="191" t="s">
        <v>220</v>
      </c>
      <c r="E326" s="192" t="s">
        <v>507</v>
      </c>
      <c r="F326" s="193" t="s">
        <v>508</v>
      </c>
      <c r="G326" s="194" t="s">
        <v>470</v>
      </c>
      <c r="H326" s="252"/>
      <c r="I326" s="196"/>
      <c r="J326" s="197">
        <f>ROUND(I326*H326,2)</f>
        <v>0</v>
      </c>
      <c r="K326" s="198"/>
      <c r="L326" s="39"/>
      <c r="M326" s="199" t="s">
        <v>1</v>
      </c>
      <c r="N326" s="200" t="s">
        <v>42</v>
      </c>
      <c r="O326" s="82"/>
      <c r="P326" s="201">
        <f>O326*H326</f>
        <v>0</v>
      </c>
      <c r="Q326" s="201">
        <v>0</v>
      </c>
      <c r="R326" s="201">
        <f>Q326*H326</f>
        <v>0</v>
      </c>
      <c r="S326" s="201">
        <v>0</v>
      </c>
      <c r="T326" s="202">
        <f>S326*H326</f>
        <v>0</v>
      </c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R326" s="203" t="s">
        <v>304</v>
      </c>
      <c r="AT326" s="203" t="s">
        <v>220</v>
      </c>
      <c r="AU326" s="203" t="s">
        <v>89</v>
      </c>
      <c r="AY326" s="19" t="s">
        <v>218</v>
      </c>
      <c r="BE326" s="204">
        <f>IF(N326="základná",J326,0)</f>
        <v>0</v>
      </c>
      <c r="BF326" s="204">
        <f>IF(N326="znížená",J326,0)</f>
        <v>0</v>
      </c>
      <c r="BG326" s="204">
        <f>IF(N326="zákl. prenesená",J326,0)</f>
        <v>0</v>
      </c>
      <c r="BH326" s="204">
        <f>IF(N326="zníž. prenesená",J326,0)</f>
        <v>0</v>
      </c>
      <c r="BI326" s="204">
        <f>IF(N326="nulová",J326,0)</f>
        <v>0</v>
      </c>
      <c r="BJ326" s="19" t="s">
        <v>89</v>
      </c>
      <c r="BK326" s="204">
        <f>ROUND(I326*H326,2)</f>
        <v>0</v>
      </c>
      <c r="BL326" s="19" t="s">
        <v>304</v>
      </c>
      <c r="BM326" s="203" t="s">
        <v>509</v>
      </c>
    </row>
    <row r="327" s="12" customFormat="1" ht="22.8" customHeight="1">
      <c r="A327" s="12"/>
      <c r="B327" s="177"/>
      <c r="C327" s="12"/>
      <c r="D327" s="178" t="s">
        <v>75</v>
      </c>
      <c r="E327" s="188" t="s">
        <v>510</v>
      </c>
      <c r="F327" s="188" t="s">
        <v>511</v>
      </c>
      <c r="G327" s="12"/>
      <c r="H327" s="12"/>
      <c r="I327" s="180"/>
      <c r="J327" s="189">
        <f>BK327</f>
        <v>0</v>
      </c>
      <c r="K327" s="12"/>
      <c r="L327" s="177"/>
      <c r="M327" s="182"/>
      <c r="N327" s="183"/>
      <c r="O327" s="183"/>
      <c r="P327" s="184">
        <f>SUM(P328:P332)</f>
        <v>0</v>
      </c>
      <c r="Q327" s="183"/>
      <c r="R327" s="184">
        <f>SUM(R328:R332)</f>
        <v>0</v>
      </c>
      <c r="S327" s="183"/>
      <c r="T327" s="185">
        <f>SUM(T328:T332)</f>
        <v>0.78099999999999992</v>
      </c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R327" s="178" t="s">
        <v>89</v>
      </c>
      <c r="AT327" s="186" t="s">
        <v>75</v>
      </c>
      <c r="AU327" s="186" t="s">
        <v>83</v>
      </c>
      <c r="AY327" s="178" t="s">
        <v>218</v>
      </c>
      <c r="BK327" s="187">
        <f>SUM(BK328:BK332)</f>
        <v>0</v>
      </c>
    </row>
    <row r="328" s="2" customFormat="1" ht="24.15" customHeight="1">
      <c r="A328" s="38"/>
      <c r="B328" s="190"/>
      <c r="C328" s="191" t="s">
        <v>512</v>
      </c>
      <c r="D328" s="191" t="s">
        <v>220</v>
      </c>
      <c r="E328" s="192" t="s">
        <v>513</v>
      </c>
      <c r="F328" s="193" t="s">
        <v>514</v>
      </c>
      <c r="G328" s="194" t="s">
        <v>297</v>
      </c>
      <c r="H328" s="195">
        <v>11</v>
      </c>
      <c r="I328" s="196"/>
      <c r="J328" s="197">
        <f>ROUND(I328*H328,2)</f>
        <v>0</v>
      </c>
      <c r="K328" s="198"/>
      <c r="L328" s="39"/>
      <c r="M328" s="199" t="s">
        <v>1</v>
      </c>
      <c r="N328" s="200" t="s">
        <v>42</v>
      </c>
      <c r="O328" s="82"/>
      <c r="P328" s="201">
        <f>O328*H328</f>
        <v>0</v>
      </c>
      <c r="Q328" s="201">
        <v>0</v>
      </c>
      <c r="R328" s="201">
        <f>Q328*H328</f>
        <v>0</v>
      </c>
      <c r="S328" s="201">
        <v>0</v>
      </c>
      <c r="T328" s="202">
        <f>S328*H328</f>
        <v>0</v>
      </c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R328" s="203" t="s">
        <v>304</v>
      </c>
      <c r="AT328" s="203" t="s">
        <v>220</v>
      </c>
      <c r="AU328" s="203" t="s">
        <v>89</v>
      </c>
      <c r="AY328" s="19" t="s">
        <v>218</v>
      </c>
      <c r="BE328" s="204">
        <f>IF(N328="základná",J328,0)</f>
        <v>0</v>
      </c>
      <c r="BF328" s="204">
        <f>IF(N328="znížená",J328,0)</f>
        <v>0</v>
      </c>
      <c r="BG328" s="204">
        <f>IF(N328="zákl. prenesená",J328,0)</f>
        <v>0</v>
      </c>
      <c r="BH328" s="204">
        <f>IF(N328="zníž. prenesená",J328,0)</f>
        <v>0</v>
      </c>
      <c r="BI328" s="204">
        <f>IF(N328="nulová",J328,0)</f>
        <v>0</v>
      </c>
      <c r="BJ328" s="19" t="s">
        <v>89</v>
      </c>
      <c r="BK328" s="204">
        <f>ROUND(I328*H328,2)</f>
        <v>0</v>
      </c>
      <c r="BL328" s="19" t="s">
        <v>304</v>
      </c>
      <c r="BM328" s="203" t="s">
        <v>515</v>
      </c>
    </row>
    <row r="329" s="13" customFormat="1">
      <c r="A329" s="13"/>
      <c r="B329" s="205"/>
      <c r="C329" s="13"/>
      <c r="D329" s="206" t="s">
        <v>225</v>
      </c>
      <c r="E329" s="207" t="s">
        <v>1</v>
      </c>
      <c r="F329" s="208" t="s">
        <v>516</v>
      </c>
      <c r="G329" s="13"/>
      <c r="H329" s="209">
        <v>11</v>
      </c>
      <c r="I329" s="210"/>
      <c r="J329" s="13"/>
      <c r="K329" s="13"/>
      <c r="L329" s="205"/>
      <c r="M329" s="211"/>
      <c r="N329" s="212"/>
      <c r="O329" s="212"/>
      <c r="P329" s="212"/>
      <c r="Q329" s="212"/>
      <c r="R329" s="212"/>
      <c r="S329" s="212"/>
      <c r="T329" s="2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07" t="s">
        <v>225</v>
      </c>
      <c r="AU329" s="207" t="s">
        <v>89</v>
      </c>
      <c r="AV329" s="13" t="s">
        <v>89</v>
      </c>
      <c r="AW329" s="13" t="s">
        <v>31</v>
      </c>
      <c r="AX329" s="13" t="s">
        <v>83</v>
      </c>
      <c r="AY329" s="207" t="s">
        <v>218</v>
      </c>
    </row>
    <row r="330" s="2" customFormat="1" ht="24.15" customHeight="1">
      <c r="A330" s="38"/>
      <c r="B330" s="190"/>
      <c r="C330" s="191" t="s">
        <v>517</v>
      </c>
      <c r="D330" s="191" t="s">
        <v>220</v>
      </c>
      <c r="E330" s="192" t="s">
        <v>518</v>
      </c>
      <c r="F330" s="193" t="s">
        <v>519</v>
      </c>
      <c r="G330" s="194" t="s">
        <v>297</v>
      </c>
      <c r="H330" s="195">
        <v>11</v>
      </c>
      <c r="I330" s="196"/>
      <c r="J330" s="197">
        <f>ROUND(I330*H330,2)</f>
        <v>0</v>
      </c>
      <c r="K330" s="198"/>
      <c r="L330" s="39"/>
      <c r="M330" s="199" t="s">
        <v>1</v>
      </c>
      <c r="N330" s="200" t="s">
        <v>42</v>
      </c>
      <c r="O330" s="82"/>
      <c r="P330" s="201">
        <f>O330*H330</f>
        <v>0</v>
      </c>
      <c r="Q330" s="201">
        <v>0</v>
      </c>
      <c r="R330" s="201">
        <f>Q330*H330</f>
        <v>0</v>
      </c>
      <c r="S330" s="201">
        <v>0.070999999999999994</v>
      </c>
      <c r="T330" s="202">
        <f>S330*H330</f>
        <v>0.78099999999999992</v>
      </c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R330" s="203" t="s">
        <v>304</v>
      </c>
      <c r="AT330" s="203" t="s">
        <v>220</v>
      </c>
      <c r="AU330" s="203" t="s">
        <v>89</v>
      </c>
      <c r="AY330" s="19" t="s">
        <v>218</v>
      </c>
      <c r="BE330" s="204">
        <f>IF(N330="základná",J330,0)</f>
        <v>0</v>
      </c>
      <c r="BF330" s="204">
        <f>IF(N330="znížená",J330,0)</f>
        <v>0</v>
      </c>
      <c r="BG330" s="204">
        <f>IF(N330="zákl. prenesená",J330,0)</f>
        <v>0</v>
      </c>
      <c r="BH330" s="204">
        <f>IF(N330="zníž. prenesená",J330,0)</f>
        <v>0</v>
      </c>
      <c r="BI330" s="204">
        <f>IF(N330="nulová",J330,0)</f>
        <v>0</v>
      </c>
      <c r="BJ330" s="19" t="s">
        <v>89</v>
      </c>
      <c r="BK330" s="204">
        <f>ROUND(I330*H330,2)</f>
        <v>0</v>
      </c>
      <c r="BL330" s="19" t="s">
        <v>304</v>
      </c>
      <c r="BM330" s="203" t="s">
        <v>520</v>
      </c>
    </row>
    <row r="331" s="13" customFormat="1">
      <c r="A331" s="13"/>
      <c r="B331" s="205"/>
      <c r="C331" s="13"/>
      <c r="D331" s="206" t="s">
        <v>225</v>
      </c>
      <c r="E331" s="207" t="s">
        <v>1</v>
      </c>
      <c r="F331" s="208" t="s">
        <v>516</v>
      </c>
      <c r="G331" s="13"/>
      <c r="H331" s="209">
        <v>11</v>
      </c>
      <c r="I331" s="210"/>
      <c r="J331" s="13"/>
      <c r="K331" s="13"/>
      <c r="L331" s="205"/>
      <c r="M331" s="211"/>
      <c r="N331" s="212"/>
      <c r="O331" s="212"/>
      <c r="P331" s="212"/>
      <c r="Q331" s="212"/>
      <c r="R331" s="212"/>
      <c r="S331" s="212"/>
      <c r="T331" s="2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07" t="s">
        <v>225</v>
      </c>
      <c r="AU331" s="207" t="s">
        <v>89</v>
      </c>
      <c r="AV331" s="13" t="s">
        <v>89</v>
      </c>
      <c r="AW331" s="13" t="s">
        <v>31</v>
      </c>
      <c r="AX331" s="13" t="s">
        <v>83</v>
      </c>
      <c r="AY331" s="207" t="s">
        <v>218</v>
      </c>
    </row>
    <row r="332" s="2" customFormat="1" ht="24.15" customHeight="1">
      <c r="A332" s="38"/>
      <c r="B332" s="190"/>
      <c r="C332" s="191" t="s">
        <v>521</v>
      </c>
      <c r="D332" s="191" t="s">
        <v>220</v>
      </c>
      <c r="E332" s="192" t="s">
        <v>522</v>
      </c>
      <c r="F332" s="193" t="s">
        <v>523</v>
      </c>
      <c r="G332" s="194" t="s">
        <v>470</v>
      </c>
      <c r="H332" s="252"/>
      <c r="I332" s="196"/>
      <c r="J332" s="197">
        <f>ROUND(I332*H332,2)</f>
        <v>0</v>
      </c>
      <c r="K332" s="198"/>
      <c r="L332" s="39"/>
      <c r="M332" s="199" t="s">
        <v>1</v>
      </c>
      <c r="N332" s="200" t="s">
        <v>42</v>
      </c>
      <c r="O332" s="82"/>
      <c r="P332" s="201">
        <f>O332*H332</f>
        <v>0</v>
      </c>
      <c r="Q332" s="201">
        <v>0</v>
      </c>
      <c r="R332" s="201">
        <f>Q332*H332</f>
        <v>0</v>
      </c>
      <c r="S332" s="201">
        <v>0</v>
      </c>
      <c r="T332" s="202">
        <f>S332*H332</f>
        <v>0</v>
      </c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R332" s="203" t="s">
        <v>304</v>
      </c>
      <c r="AT332" s="203" t="s">
        <v>220</v>
      </c>
      <c r="AU332" s="203" t="s">
        <v>89</v>
      </c>
      <c r="AY332" s="19" t="s">
        <v>218</v>
      </c>
      <c r="BE332" s="204">
        <f>IF(N332="základná",J332,0)</f>
        <v>0</v>
      </c>
      <c r="BF332" s="204">
        <f>IF(N332="znížená",J332,0)</f>
        <v>0</v>
      </c>
      <c r="BG332" s="204">
        <f>IF(N332="zákl. prenesená",J332,0)</f>
        <v>0</v>
      </c>
      <c r="BH332" s="204">
        <f>IF(N332="zníž. prenesená",J332,0)</f>
        <v>0</v>
      </c>
      <c r="BI332" s="204">
        <f>IF(N332="nulová",J332,0)</f>
        <v>0</v>
      </c>
      <c r="BJ332" s="19" t="s">
        <v>89</v>
      </c>
      <c r="BK332" s="204">
        <f>ROUND(I332*H332,2)</f>
        <v>0</v>
      </c>
      <c r="BL332" s="19" t="s">
        <v>304</v>
      </c>
      <c r="BM332" s="203" t="s">
        <v>524</v>
      </c>
    </row>
    <row r="333" s="12" customFormat="1" ht="22.8" customHeight="1">
      <c r="A333" s="12"/>
      <c r="B333" s="177"/>
      <c r="C333" s="12"/>
      <c r="D333" s="178" t="s">
        <v>75</v>
      </c>
      <c r="E333" s="188" t="s">
        <v>525</v>
      </c>
      <c r="F333" s="188" t="s">
        <v>526</v>
      </c>
      <c r="G333" s="12"/>
      <c r="H333" s="12"/>
      <c r="I333" s="180"/>
      <c r="J333" s="189">
        <f>BK333</f>
        <v>0</v>
      </c>
      <c r="K333" s="12"/>
      <c r="L333" s="177"/>
      <c r="M333" s="182"/>
      <c r="N333" s="183"/>
      <c r="O333" s="183"/>
      <c r="P333" s="184">
        <f>SUM(P334:P341)</f>
        <v>0</v>
      </c>
      <c r="Q333" s="183"/>
      <c r="R333" s="184">
        <f>SUM(R334:R341)</f>
        <v>1.128725</v>
      </c>
      <c r="S333" s="183"/>
      <c r="T333" s="185">
        <f>SUM(T334:T341)</f>
        <v>0</v>
      </c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R333" s="178" t="s">
        <v>89</v>
      </c>
      <c r="AT333" s="186" t="s">
        <v>75</v>
      </c>
      <c r="AU333" s="186" t="s">
        <v>83</v>
      </c>
      <c r="AY333" s="178" t="s">
        <v>218</v>
      </c>
      <c r="BK333" s="187">
        <f>SUM(BK334:BK341)</f>
        <v>0</v>
      </c>
    </row>
    <row r="334" s="2" customFormat="1" ht="16.5" customHeight="1">
      <c r="A334" s="38"/>
      <c r="B334" s="190"/>
      <c r="C334" s="191" t="s">
        <v>527</v>
      </c>
      <c r="D334" s="191" t="s">
        <v>220</v>
      </c>
      <c r="E334" s="192" t="s">
        <v>528</v>
      </c>
      <c r="F334" s="193" t="s">
        <v>529</v>
      </c>
      <c r="G334" s="194" t="s">
        <v>148</v>
      </c>
      <c r="H334" s="195">
        <v>6.5</v>
      </c>
      <c r="I334" s="196"/>
      <c r="J334" s="197">
        <f>ROUND(I334*H334,2)</f>
        <v>0</v>
      </c>
      <c r="K334" s="198"/>
      <c r="L334" s="39"/>
      <c r="M334" s="199" t="s">
        <v>1</v>
      </c>
      <c r="N334" s="200" t="s">
        <v>42</v>
      </c>
      <c r="O334" s="82"/>
      <c r="P334" s="201">
        <f>O334*H334</f>
        <v>0</v>
      </c>
      <c r="Q334" s="201">
        <v>0.11125</v>
      </c>
      <c r="R334" s="201">
        <f>Q334*H334</f>
        <v>0.72312500000000002</v>
      </c>
      <c r="S334" s="201">
        <v>0</v>
      </c>
      <c r="T334" s="202">
        <f>S334*H334</f>
        <v>0</v>
      </c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R334" s="203" t="s">
        <v>304</v>
      </c>
      <c r="AT334" s="203" t="s">
        <v>220</v>
      </c>
      <c r="AU334" s="203" t="s">
        <v>89</v>
      </c>
      <c r="AY334" s="19" t="s">
        <v>218</v>
      </c>
      <c r="BE334" s="204">
        <f>IF(N334="základná",J334,0)</f>
        <v>0</v>
      </c>
      <c r="BF334" s="204">
        <f>IF(N334="znížená",J334,0)</f>
        <v>0</v>
      </c>
      <c r="BG334" s="204">
        <f>IF(N334="zákl. prenesená",J334,0)</f>
        <v>0</v>
      </c>
      <c r="BH334" s="204">
        <f>IF(N334="zníž. prenesená",J334,0)</f>
        <v>0</v>
      </c>
      <c r="BI334" s="204">
        <f>IF(N334="nulová",J334,0)</f>
        <v>0</v>
      </c>
      <c r="BJ334" s="19" t="s">
        <v>89</v>
      </c>
      <c r="BK334" s="204">
        <f>ROUND(I334*H334,2)</f>
        <v>0</v>
      </c>
      <c r="BL334" s="19" t="s">
        <v>304</v>
      </c>
      <c r="BM334" s="203" t="s">
        <v>530</v>
      </c>
    </row>
    <row r="335" s="2" customFormat="1">
      <c r="A335" s="38"/>
      <c r="B335" s="39"/>
      <c r="C335" s="38"/>
      <c r="D335" s="206" t="s">
        <v>247</v>
      </c>
      <c r="E335" s="38"/>
      <c r="F335" s="230" t="s">
        <v>531</v>
      </c>
      <c r="G335" s="38"/>
      <c r="H335" s="38"/>
      <c r="I335" s="231"/>
      <c r="J335" s="38"/>
      <c r="K335" s="38"/>
      <c r="L335" s="39"/>
      <c r="M335" s="232"/>
      <c r="N335" s="233"/>
      <c r="O335" s="82"/>
      <c r="P335" s="82"/>
      <c r="Q335" s="82"/>
      <c r="R335" s="82"/>
      <c r="S335" s="82"/>
      <c r="T335" s="83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T335" s="19" t="s">
        <v>247</v>
      </c>
      <c r="AU335" s="19" t="s">
        <v>89</v>
      </c>
    </row>
    <row r="336" s="13" customFormat="1">
      <c r="A336" s="13"/>
      <c r="B336" s="205"/>
      <c r="C336" s="13"/>
      <c r="D336" s="206" t="s">
        <v>225</v>
      </c>
      <c r="E336" s="207" t="s">
        <v>1</v>
      </c>
      <c r="F336" s="208" t="s">
        <v>532</v>
      </c>
      <c r="G336" s="13"/>
      <c r="H336" s="209">
        <v>6.5</v>
      </c>
      <c r="I336" s="210"/>
      <c r="J336" s="13"/>
      <c r="K336" s="13"/>
      <c r="L336" s="205"/>
      <c r="M336" s="211"/>
      <c r="N336" s="212"/>
      <c r="O336" s="212"/>
      <c r="P336" s="212"/>
      <c r="Q336" s="212"/>
      <c r="R336" s="212"/>
      <c r="S336" s="212"/>
      <c r="T336" s="2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07" t="s">
        <v>225</v>
      </c>
      <c r="AU336" s="207" t="s">
        <v>89</v>
      </c>
      <c r="AV336" s="13" t="s">
        <v>89</v>
      </c>
      <c r="AW336" s="13" t="s">
        <v>31</v>
      </c>
      <c r="AX336" s="13" t="s">
        <v>76</v>
      </c>
      <c r="AY336" s="207" t="s">
        <v>218</v>
      </c>
    </row>
    <row r="337" s="14" customFormat="1">
      <c r="A337" s="14"/>
      <c r="B337" s="214"/>
      <c r="C337" s="14"/>
      <c r="D337" s="206" t="s">
        <v>225</v>
      </c>
      <c r="E337" s="215" t="s">
        <v>160</v>
      </c>
      <c r="F337" s="216" t="s">
        <v>230</v>
      </c>
      <c r="G337" s="14"/>
      <c r="H337" s="217">
        <v>6.5</v>
      </c>
      <c r="I337" s="218"/>
      <c r="J337" s="14"/>
      <c r="K337" s="14"/>
      <c r="L337" s="214"/>
      <c r="M337" s="219"/>
      <c r="N337" s="220"/>
      <c r="O337" s="220"/>
      <c r="P337" s="220"/>
      <c r="Q337" s="220"/>
      <c r="R337" s="220"/>
      <c r="S337" s="220"/>
      <c r="T337" s="221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T337" s="215" t="s">
        <v>225</v>
      </c>
      <c r="AU337" s="215" t="s">
        <v>89</v>
      </c>
      <c r="AV337" s="14" t="s">
        <v>96</v>
      </c>
      <c r="AW337" s="14" t="s">
        <v>31</v>
      </c>
      <c r="AX337" s="14" t="s">
        <v>76</v>
      </c>
      <c r="AY337" s="215" t="s">
        <v>218</v>
      </c>
    </row>
    <row r="338" s="15" customFormat="1">
      <c r="A338" s="15"/>
      <c r="B338" s="222"/>
      <c r="C338" s="15"/>
      <c r="D338" s="206" t="s">
        <v>225</v>
      </c>
      <c r="E338" s="223" t="s">
        <v>1</v>
      </c>
      <c r="F338" s="224" t="s">
        <v>231</v>
      </c>
      <c r="G338" s="15"/>
      <c r="H338" s="225">
        <v>6.5</v>
      </c>
      <c r="I338" s="226"/>
      <c r="J338" s="15"/>
      <c r="K338" s="15"/>
      <c r="L338" s="222"/>
      <c r="M338" s="227"/>
      <c r="N338" s="228"/>
      <c r="O338" s="228"/>
      <c r="P338" s="228"/>
      <c r="Q338" s="228"/>
      <c r="R338" s="228"/>
      <c r="S338" s="228"/>
      <c r="T338" s="229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T338" s="223" t="s">
        <v>225</v>
      </c>
      <c r="AU338" s="223" t="s">
        <v>89</v>
      </c>
      <c r="AV338" s="15" t="s">
        <v>223</v>
      </c>
      <c r="AW338" s="15" t="s">
        <v>31</v>
      </c>
      <c r="AX338" s="15" t="s">
        <v>83</v>
      </c>
      <c r="AY338" s="223" t="s">
        <v>218</v>
      </c>
    </row>
    <row r="339" s="2" customFormat="1" ht="16.5" customHeight="1">
      <c r="A339" s="38"/>
      <c r="B339" s="190"/>
      <c r="C339" s="234" t="s">
        <v>533</v>
      </c>
      <c r="D339" s="234" t="s">
        <v>272</v>
      </c>
      <c r="E339" s="235" t="s">
        <v>534</v>
      </c>
      <c r="F339" s="236" t="s">
        <v>535</v>
      </c>
      <c r="G339" s="237" t="s">
        <v>148</v>
      </c>
      <c r="H339" s="238">
        <v>6.7599999999999998</v>
      </c>
      <c r="I339" s="239"/>
      <c r="J339" s="240">
        <f>ROUND(I339*H339,2)</f>
        <v>0</v>
      </c>
      <c r="K339" s="241"/>
      <c r="L339" s="242"/>
      <c r="M339" s="243" t="s">
        <v>1</v>
      </c>
      <c r="N339" s="244" t="s">
        <v>42</v>
      </c>
      <c r="O339" s="82"/>
      <c r="P339" s="201">
        <f>O339*H339</f>
        <v>0</v>
      </c>
      <c r="Q339" s="201">
        <v>0.059999999999999998</v>
      </c>
      <c r="R339" s="201">
        <f>Q339*H339</f>
        <v>0.40559999999999996</v>
      </c>
      <c r="S339" s="201">
        <v>0</v>
      </c>
      <c r="T339" s="202">
        <f>S339*H339</f>
        <v>0</v>
      </c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R339" s="203" t="s">
        <v>396</v>
      </c>
      <c r="AT339" s="203" t="s">
        <v>272</v>
      </c>
      <c r="AU339" s="203" t="s">
        <v>89</v>
      </c>
      <c r="AY339" s="19" t="s">
        <v>218</v>
      </c>
      <c r="BE339" s="204">
        <f>IF(N339="základná",J339,0)</f>
        <v>0</v>
      </c>
      <c r="BF339" s="204">
        <f>IF(N339="znížená",J339,0)</f>
        <v>0</v>
      </c>
      <c r="BG339" s="204">
        <f>IF(N339="zákl. prenesená",J339,0)</f>
        <v>0</v>
      </c>
      <c r="BH339" s="204">
        <f>IF(N339="zníž. prenesená",J339,0)</f>
        <v>0</v>
      </c>
      <c r="BI339" s="204">
        <f>IF(N339="nulová",J339,0)</f>
        <v>0</v>
      </c>
      <c r="BJ339" s="19" t="s">
        <v>89</v>
      </c>
      <c r="BK339" s="204">
        <f>ROUND(I339*H339,2)</f>
        <v>0</v>
      </c>
      <c r="BL339" s="19" t="s">
        <v>304</v>
      </c>
      <c r="BM339" s="203" t="s">
        <v>536</v>
      </c>
    </row>
    <row r="340" s="13" customFormat="1">
      <c r="A340" s="13"/>
      <c r="B340" s="205"/>
      <c r="C340" s="13"/>
      <c r="D340" s="206" t="s">
        <v>225</v>
      </c>
      <c r="E340" s="13"/>
      <c r="F340" s="208" t="s">
        <v>537</v>
      </c>
      <c r="G340" s="13"/>
      <c r="H340" s="209">
        <v>6.7599999999999998</v>
      </c>
      <c r="I340" s="210"/>
      <c r="J340" s="13"/>
      <c r="K340" s="13"/>
      <c r="L340" s="205"/>
      <c r="M340" s="211"/>
      <c r="N340" s="212"/>
      <c r="O340" s="212"/>
      <c r="P340" s="212"/>
      <c r="Q340" s="212"/>
      <c r="R340" s="212"/>
      <c r="S340" s="212"/>
      <c r="T340" s="2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07" t="s">
        <v>225</v>
      </c>
      <c r="AU340" s="207" t="s">
        <v>89</v>
      </c>
      <c r="AV340" s="13" t="s">
        <v>89</v>
      </c>
      <c r="AW340" s="13" t="s">
        <v>3</v>
      </c>
      <c r="AX340" s="13" t="s">
        <v>83</v>
      </c>
      <c r="AY340" s="207" t="s">
        <v>218</v>
      </c>
    </row>
    <row r="341" s="2" customFormat="1" ht="24.15" customHeight="1">
      <c r="A341" s="38"/>
      <c r="B341" s="190"/>
      <c r="C341" s="191" t="s">
        <v>538</v>
      </c>
      <c r="D341" s="191" t="s">
        <v>220</v>
      </c>
      <c r="E341" s="192" t="s">
        <v>539</v>
      </c>
      <c r="F341" s="193" t="s">
        <v>540</v>
      </c>
      <c r="G341" s="194" t="s">
        <v>470</v>
      </c>
      <c r="H341" s="252"/>
      <c r="I341" s="196"/>
      <c r="J341" s="197">
        <f>ROUND(I341*H341,2)</f>
        <v>0</v>
      </c>
      <c r="K341" s="198"/>
      <c r="L341" s="39"/>
      <c r="M341" s="199" t="s">
        <v>1</v>
      </c>
      <c r="N341" s="200" t="s">
        <v>42</v>
      </c>
      <c r="O341" s="82"/>
      <c r="P341" s="201">
        <f>O341*H341</f>
        <v>0</v>
      </c>
      <c r="Q341" s="201">
        <v>0</v>
      </c>
      <c r="R341" s="201">
        <f>Q341*H341</f>
        <v>0</v>
      </c>
      <c r="S341" s="201">
        <v>0</v>
      </c>
      <c r="T341" s="202">
        <f>S341*H341</f>
        <v>0</v>
      </c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R341" s="203" t="s">
        <v>304</v>
      </c>
      <c r="AT341" s="203" t="s">
        <v>220</v>
      </c>
      <c r="AU341" s="203" t="s">
        <v>89</v>
      </c>
      <c r="AY341" s="19" t="s">
        <v>218</v>
      </c>
      <c r="BE341" s="204">
        <f>IF(N341="základná",J341,0)</f>
        <v>0</v>
      </c>
      <c r="BF341" s="204">
        <f>IF(N341="znížená",J341,0)</f>
        <v>0</v>
      </c>
      <c r="BG341" s="204">
        <f>IF(N341="zákl. prenesená",J341,0)</f>
        <v>0</v>
      </c>
      <c r="BH341" s="204">
        <f>IF(N341="zníž. prenesená",J341,0)</f>
        <v>0</v>
      </c>
      <c r="BI341" s="204">
        <f>IF(N341="nulová",J341,0)</f>
        <v>0</v>
      </c>
      <c r="BJ341" s="19" t="s">
        <v>89</v>
      </c>
      <c r="BK341" s="204">
        <f>ROUND(I341*H341,2)</f>
        <v>0</v>
      </c>
      <c r="BL341" s="19" t="s">
        <v>304</v>
      </c>
      <c r="BM341" s="203" t="s">
        <v>541</v>
      </c>
    </row>
    <row r="342" s="12" customFormat="1" ht="22.8" customHeight="1">
      <c r="A342" s="12"/>
      <c r="B342" s="177"/>
      <c r="C342" s="12"/>
      <c r="D342" s="178" t="s">
        <v>75</v>
      </c>
      <c r="E342" s="188" t="s">
        <v>542</v>
      </c>
      <c r="F342" s="188" t="s">
        <v>543</v>
      </c>
      <c r="G342" s="12"/>
      <c r="H342" s="12"/>
      <c r="I342" s="180"/>
      <c r="J342" s="189">
        <f>BK342</f>
        <v>0</v>
      </c>
      <c r="K342" s="12"/>
      <c r="L342" s="177"/>
      <c r="M342" s="182"/>
      <c r="N342" s="183"/>
      <c r="O342" s="183"/>
      <c r="P342" s="184">
        <f>SUM(P343:P350)</f>
        <v>0</v>
      </c>
      <c r="Q342" s="183"/>
      <c r="R342" s="184">
        <f>SUM(R343:R350)</f>
        <v>0.052518881000000003</v>
      </c>
      <c r="S342" s="183"/>
      <c r="T342" s="185">
        <f>SUM(T343:T350)</f>
        <v>0</v>
      </c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R342" s="178" t="s">
        <v>89</v>
      </c>
      <c r="AT342" s="186" t="s">
        <v>75</v>
      </c>
      <c r="AU342" s="186" t="s">
        <v>83</v>
      </c>
      <c r="AY342" s="178" t="s">
        <v>218</v>
      </c>
      <c r="BK342" s="187">
        <f>SUM(BK343:BK350)</f>
        <v>0</v>
      </c>
    </row>
    <row r="343" s="2" customFormat="1" ht="24.15" customHeight="1">
      <c r="A343" s="38"/>
      <c r="B343" s="190"/>
      <c r="C343" s="191" t="s">
        <v>544</v>
      </c>
      <c r="D343" s="191" t="s">
        <v>220</v>
      </c>
      <c r="E343" s="192" t="s">
        <v>545</v>
      </c>
      <c r="F343" s="193" t="s">
        <v>546</v>
      </c>
      <c r="G343" s="194" t="s">
        <v>148</v>
      </c>
      <c r="H343" s="195">
        <v>71.859999999999999</v>
      </c>
      <c r="I343" s="196"/>
      <c r="J343" s="197">
        <f>ROUND(I343*H343,2)</f>
        <v>0</v>
      </c>
      <c r="K343" s="198"/>
      <c r="L343" s="39"/>
      <c r="M343" s="199" t="s">
        <v>1</v>
      </c>
      <c r="N343" s="200" t="s">
        <v>42</v>
      </c>
      <c r="O343" s="82"/>
      <c r="P343" s="201">
        <f>O343*H343</f>
        <v>0</v>
      </c>
      <c r="Q343" s="201">
        <v>0.00054184999999999997</v>
      </c>
      <c r="R343" s="201">
        <f>Q343*H343</f>
        <v>0.038937341</v>
      </c>
      <c r="S343" s="201">
        <v>0</v>
      </c>
      <c r="T343" s="202">
        <f>S343*H343</f>
        <v>0</v>
      </c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R343" s="203" t="s">
        <v>304</v>
      </c>
      <c r="AT343" s="203" t="s">
        <v>220</v>
      </c>
      <c r="AU343" s="203" t="s">
        <v>89</v>
      </c>
      <c r="AY343" s="19" t="s">
        <v>218</v>
      </c>
      <c r="BE343" s="204">
        <f>IF(N343="základná",J343,0)</f>
        <v>0</v>
      </c>
      <c r="BF343" s="204">
        <f>IF(N343="znížená",J343,0)</f>
        <v>0</v>
      </c>
      <c r="BG343" s="204">
        <f>IF(N343="zákl. prenesená",J343,0)</f>
        <v>0</v>
      </c>
      <c r="BH343" s="204">
        <f>IF(N343="zníž. prenesená",J343,0)</f>
        <v>0</v>
      </c>
      <c r="BI343" s="204">
        <f>IF(N343="nulová",J343,0)</f>
        <v>0</v>
      </c>
      <c r="BJ343" s="19" t="s">
        <v>89</v>
      </c>
      <c r="BK343" s="204">
        <f>ROUND(I343*H343,2)</f>
        <v>0</v>
      </c>
      <c r="BL343" s="19" t="s">
        <v>304</v>
      </c>
      <c r="BM343" s="203" t="s">
        <v>547</v>
      </c>
    </row>
    <row r="344" s="13" customFormat="1">
      <c r="A344" s="13"/>
      <c r="B344" s="205"/>
      <c r="C344" s="13"/>
      <c r="D344" s="206" t="s">
        <v>225</v>
      </c>
      <c r="E344" s="207" t="s">
        <v>1</v>
      </c>
      <c r="F344" s="208" t="s">
        <v>548</v>
      </c>
      <c r="G344" s="13"/>
      <c r="H344" s="209">
        <v>32.899999999999999</v>
      </c>
      <c r="I344" s="210"/>
      <c r="J344" s="13"/>
      <c r="K344" s="13"/>
      <c r="L344" s="205"/>
      <c r="M344" s="211"/>
      <c r="N344" s="212"/>
      <c r="O344" s="212"/>
      <c r="P344" s="212"/>
      <c r="Q344" s="212"/>
      <c r="R344" s="212"/>
      <c r="S344" s="212"/>
      <c r="T344" s="2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07" t="s">
        <v>225</v>
      </c>
      <c r="AU344" s="207" t="s">
        <v>89</v>
      </c>
      <c r="AV344" s="13" t="s">
        <v>89</v>
      </c>
      <c r="AW344" s="13" t="s">
        <v>31</v>
      </c>
      <c r="AX344" s="13" t="s">
        <v>76</v>
      </c>
      <c r="AY344" s="207" t="s">
        <v>218</v>
      </c>
    </row>
    <row r="345" s="13" customFormat="1">
      <c r="A345" s="13"/>
      <c r="B345" s="205"/>
      <c r="C345" s="13"/>
      <c r="D345" s="206" t="s">
        <v>225</v>
      </c>
      <c r="E345" s="207" t="s">
        <v>1</v>
      </c>
      <c r="F345" s="208" t="s">
        <v>549</v>
      </c>
      <c r="G345" s="13"/>
      <c r="H345" s="209">
        <v>2</v>
      </c>
      <c r="I345" s="210"/>
      <c r="J345" s="13"/>
      <c r="K345" s="13"/>
      <c r="L345" s="205"/>
      <c r="M345" s="211"/>
      <c r="N345" s="212"/>
      <c r="O345" s="212"/>
      <c r="P345" s="212"/>
      <c r="Q345" s="212"/>
      <c r="R345" s="212"/>
      <c r="S345" s="212"/>
      <c r="T345" s="2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07" t="s">
        <v>225</v>
      </c>
      <c r="AU345" s="207" t="s">
        <v>89</v>
      </c>
      <c r="AV345" s="13" t="s">
        <v>89</v>
      </c>
      <c r="AW345" s="13" t="s">
        <v>31</v>
      </c>
      <c r="AX345" s="13" t="s">
        <v>76</v>
      </c>
      <c r="AY345" s="207" t="s">
        <v>218</v>
      </c>
    </row>
    <row r="346" s="13" customFormat="1">
      <c r="A346" s="13"/>
      <c r="B346" s="205"/>
      <c r="C346" s="13"/>
      <c r="D346" s="206" t="s">
        <v>225</v>
      </c>
      <c r="E346" s="207" t="s">
        <v>1</v>
      </c>
      <c r="F346" s="208" t="s">
        <v>550</v>
      </c>
      <c r="G346" s="13"/>
      <c r="H346" s="209">
        <v>36.960000000000001</v>
      </c>
      <c r="I346" s="210"/>
      <c r="J346" s="13"/>
      <c r="K346" s="13"/>
      <c r="L346" s="205"/>
      <c r="M346" s="211"/>
      <c r="N346" s="212"/>
      <c r="O346" s="212"/>
      <c r="P346" s="212"/>
      <c r="Q346" s="212"/>
      <c r="R346" s="212"/>
      <c r="S346" s="212"/>
      <c r="T346" s="2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07" t="s">
        <v>225</v>
      </c>
      <c r="AU346" s="207" t="s">
        <v>89</v>
      </c>
      <c r="AV346" s="13" t="s">
        <v>89</v>
      </c>
      <c r="AW346" s="13" t="s">
        <v>31</v>
      </c>
      <c r="AX346" s="13" t="s">
        <v>76</v>
      </c>
      <c r="AY346" s="207" t="s">
        <v>218</v>
      </c>
    </row>
    <row r="347" s="14" customFormat="1">
      <c r="A347" s="14"/>
      <c r="B347" s="214"/>
      <c r="C347" s="14"/>
      <c r="D347" s="206" t="s">
        <v>225</v>
      </c>
      <c r="E347" s="215" t="s">
        <v>163</v>
      </c>
      <c r="F347" s="216" t="s">
        <v>230</v>
      </c>
      <c r="G347" s="14"/>
      <c r="H347" s="217">
        <v>71.859999999999999</v>
      </c>
      <c r="I347" s="218"/>
      <c r="J347" s="14"/>
      <c r="K347" s="14"/>
      <c r="L347" s="214"/>
      <c r="M347" s="219"/>
      <c r="N347" s="220"/>
      <c r="O347" s="220"/>
      <c r="P347" s="220"/>
      <c r="Q347" s="220"/>
      <c r="R347" s="220"/>
      <c r="S347" s="220"/>
      <c r="T347" s="221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15" t="s">
        <v>225</v>
      </c>
      <c r="AU347" s="215" t="s">
        <v>89</v>
      </c>
      <c r="AV347" s="14" t="s">
        <v>96</v>
      </c>
      <c r="AW347" s="14" t="s">
        <v>31</v>
      </c>
      <c r="AX347" s="14" t="s">
        <v>76</v>
      </c>
      <c r="AY347" s="215" t="s">
        <v>218</v>
      </c>
    </row>
    <row r="348" s="15" customFormat="1">
      <c r="A348" s="15"/>
      <c r="B348" s="222"/>
      <c r="C348" s="15"/>
      <c r="D348" s="206" t="s">
        <v>225</v>
      </c>
      <c r="E348" s="223" t="s">
        <v>1</v>
      </c>
      <c r="F348" s="224" t="s">
        <v>231</v>
      </c>
      <c r="G348" s="15"/>
      <c r="H348" s="225">
        <v>71.859999999999999</v>
      </c>
      <c r="I348" s="226"/>
      <c r="J348" s="15"/>
      <c r="K348" s="15"/>
      <c r="L348" s="222"/>
      <c r="M348" s="227"/>
      <c r="N348" s="228"/>
      <c r="O348" s="228"/>
      <c r="P348" s="228"/>
      <c r="Q348" s="228"/>
      <c r="R348" s="228"/>
      <c r="S348" s="228"/>
      <c r="T348" s="229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T348" s="223" t="s">
        <v>225</v>
      </c>
      <c r="AU348" s="223" t="s">
        <v>89</v>
      </c>
      <c r="AV348" s="15" t="s">
        <v>223</v>
      </c>
      <c r="AW348" s="15" t="s">
        <v>31</v>
      </c>
      <c r="AX348" s="15" t="s">
        <v>83</v>
      </c>
      <c r="AY348" s="223" t="s">
        <v>218</v>
      </c>
    </row>
    <row r="349" s="2" customFormat="1" ht="24.15" customHeight="1">
      <c r="A349" s="38"/>
      <c r="B349" s="190"/>
      <c r="C349" s="191" t="s">
        <v>551</v>
      </c>
      <c r="D349" s="191" t="s">
        <v>220</v>
      </c>
      <c r="E349" s="192" t="s">
        <v>552</v>
      </c>
      <c r="F349" s="193" t="s">
        <v>553</v>
      </c>
      <c r="G349" s="194" t="s">
        <v>148</v>
      </c>
      <c r="H349" s="195">
        <v>71.859999999999999</v>
      </c>
      <c r="I349" s="196"/>
      <c r="J349" s="197">
        <f>ROUND(I349*H349,2)</f>
        <v>0</v>
      </c>
      <c r="K349" s="198"/>
      <c r="L349" s="39"/>
      <c r="M349" s="199" t="s">
        <v>1</v>
      </c>
      <c r="N349" s="200" t="s">
        <v>42</v>
      </c>
      <c r="O349" s="82"/>
      <c r="P349" s="201">
        <f>O349*H349</f>
        <v>0</v>
      </c>
      <c r="Q349" s="201">
        <v>0.00018900000000000001</v>
      </c>
      <c r="R349" s="201">
        <f>Q349*H349</f>
        <v>0.013581540000000001</v>
      </c>
      <c r="S349" s="201">
        <v>0</v>
      </c>
      <c r="T349" s="202">
        <f>S349*H349</f>
        <v>0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203" t="s">
        <v>304</v>
      </c>
      <c r="AT349" s="203" t="s">
        <v>220</v>
      </c>
      <c r="AU349" s="203" t="s">
        <v>89</v>
      </c>
      <c r="AY349" s="19" t="s">
        <v>218</v>
      </c>
      <c r="BE349" s="204">
        <f>IF(N349="základná",J349,0)</f>
        <v>0</v>
      </c>
      <c r="BF349" s="204">
        <f>IF(N349="znížená",J349,0)</f>
        <v>0</v>
      </c>
      <c r="BG349" s="204">
        <f>IF(N349="zákl. prenesená",J349,0)</f>
        <v>0</v>
      </c>
      <c r="BH349" s="204">
        <f>IF(N349="zníž. prenesená",J349,0)</f>
        <v>0</v>
      </c>
      <c r="BI349" s="204">
        <f>IF(N349="nulová",J349,0)</f>
        <v>0</v>
      </c>
      <c r="BJ349" s="19" t="s">
        <v>89</v>
      </c>
      <c r="BK349" s="204">
        <f>ROUND(I349*H349,2)</f>
        <v>0</v>
      </c>
      <c r="BL349" s="19" t="s">
        <v>304</v>
      </c>
      <c r="BM349" s="203" t="s">
        <v>554</v>
      </c>
    </row>
    <row r="350" s="13" customFormat="1">
      <c r="A350" s="13"/>
      <c r="B350" s="205"/>
      <c r="C350" s="13"/>
      <c r="D350" s="206" t="s">
        <v>225</v>
      </c>
      <c r="E350" s="207" t="s">
        <v>1</v>
      </c>
      <c r="F350" s="208" t="s">
        <v>163</v>
      </c>
      <c r="G350" s="13"/>
      <c r="H350" s="209">
        <v>71.859999999999999</v>
      </c>
      <c r="I350" s="210"/>
      <c r="J350" s="13"/>
      <c r="K350" s="13"/>
      <c r="L350" s="205"/>
      <c r="M350" s="211"/>
      <c r="N350" s="212"/>
      <c r="O350" s="212"/>
      <c r="P350" s="212"/>
      <c r="Q350" s="212"/>
      <c r="R350" s="212"/>
      <c r="S350" s="212"/>
      <c r="T350" s="2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07" t="s">
        <v>225</v>
      </c>
      <c r="AU350" s="207" t="s">
        <v>89</v>
      </c>
      <c r="AV350" s="13" t="s">
        <v>89</v>
      </c>
      <c r="AW350" s="13" t="s">
        <v>31</v>
      </c>
      <c r="AX350" s="13" t="s">
        <v>83</v>
      </c>
      <c r="AY350" s="207" t="s">
        <v>218</v>
      </c>
    </row>
    <row r="351" s="12" customFormat="1" ht="25.92" customHeight="1">
      <c r="A351" s="12"/>
      <c r="B351" s="177"/>
      <c r="C351" s="12"/>
      <c r="D351" s="178" t="s">
        <v>75</v>
      </c>
      <c r="E351" s="179" t="s">
        <v>272</v>
      </c>
      <c r="F351" s="179" t="s">
        <v>555</v>
      </c>
      <c r="G351" s="12"/>
      <c r="H351" s="12"/>
      <c r="I351" s="180"/>
      <c r="J351" s="181">
        <f>BK351</f>
        <v>0</v>
      </c>
      <c r="K351" s="12"/>
      <c r="L351" s="177"/>
      <c r="M351" s="182"/>
      <c r="N351" s="183"/>
      <c r="O351" s="183"/>
      <c r="P351" s="184">
        <f>P352</f>
        <v>0</v>
      </c>
      <c r="Q351" s="183"/>
      <c r="R351" s="184">
        <f>R352</f>
        <v>0.54060000000000008</v>
      </c>
      <c r="S351" s="183"/>
      <c r="T351" s="185">
        <f>T352</f>
        <v>0</v>
      </c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R351" s="178" t="s">
        <v>96</v>
      </c>
      <c r="AT351" s="186" t="s">
        <v>75</v>
      </c>
      <c r="AU351" s="186" t="s">
        <v>76</v>
      </c>
      <c r="AY351" s="178" t="s">
        <v>218</v>
      </c>
      <c r="BK351" s="187">
        <f>BK352</f>
        <v>0</v>
      </c>
    </row>
    <row r="352" s="12" customFormat="1" ht="22.8" customHeight="1">
      <c r="A352" s="12"/>
      <c r="B352" s="177"/>
      <c r="C352" s="12"/>
      <c r="D352" s="178" t="s">
        <v>75</v>
      </c>
      <c r="E352" s="188" t="s">
        <v>556</v>
      </c>
      <c r="F352" s="188" t="s">
        <v>557</v>
      </c>
      <c r="G352" s="12"/>
      <c r="H352" s="12"/>
      <c r="I352" s="180"/>
      <c r="J352" s="189">
        <f>BK352</f>
        <v>0</v>
      </c>
      <c r="K352" s="12"/>
      <c r="L352" s="177"/>
      <c r="M352" s="182"/>
      <c r="N352" s="183"/>
      <c r="O352" s="183"/>
      <c r="P352" s="184">
        <f>SUM(P353:P375)</f>
        <v>0</v>
      </c>
      <c r="Q352" s="183"/>
      <c r="R352" s="184">
        <f>SUM(R353:R375)</f>
        <v>0.54060000000000008</v>
      </c>
      <c r="S352" s="183"/>
      <c r="T352" s="185">
        <f>SUM(T353:T375)</f>
        <v>0</v>
      </c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R352" s="178" t="s">
        <v>96</v>
      </c>
      <c r="AT352" s="186" t="s">
        <v>75</v>
      </c>
      <c r="AU352" s="186" t="s">
        <v>83</v>
      </c>
      <c r="AY352" s="178" t="s">
        <v>218</v>
      </c>
      <c r="BK352" s="187">
        <f>SUM(BK353:BK375)</f>
        <v>0</v>
      </c>
    </row>
    <row r="353" s="2" customFormat="1" ht="16.5" customHeight="1">
      <c r="A353" s="38"/>
      <c r="B353" s="190"/>
      <c r="C353" s="191" t="s">
        <v>558</v>
      </c>
      <c r="D353" s="191" t="s">
        <v>220</v>
      </c>
      <c r="E353" s="192" t="s">
        <v>559</v>
      </c>
      <c r="F353" s="193" t="s">
        <v>560</v>
      </c>
      <c r="G353" s="194" t="s">
        <v>179</v>
      </c>
      <c r="H353" s="195">
        <v>176</v>
      </c>
      <c r="I353" s="196"/>
      <c r="J353" s="197">
        <f>ROUND(I353*H353,2)</f>
        <v>0</v>
      </c>
      <c r="K353" s="198"/>
      <c r="L353" s="39"/>
      <c r="M353" s="199" t="s">
        <v>1</v>
      </c>
      <c r="N353" s="200" t="s">
        <v>42</v>
      </c>
      <c r="O353" s="82"/>
      <c r="P353" s="201">
        <f>O353*H353</f>
        <v>0</v>
      </c>
      <c r="Q353" s="201">
        <v>0</v>
      </c>
      <c r="R353" s="201">
        <f>Q353*H353</f>
        <v>0</v>
      </c>
      <c r="S353" s="201">
        <v>0</v>
      </c>
      <c r="T353" s="202">
        <f>S353*H353</f>
        <v>0</v>
      </c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R353" s="203" t="s">
        <v>561</v>
      </c>
      <c r="AT353" s="203" t="s">
        <v>220</v>
      </c>
      <c r="AU353" s="203" t="s">
        <v>89</v>
      </c>
      <c r="AY353" s="19" t="s">
        <v>218</v>
      </c>
      <c r="BE353" s="204">
        <f>IF(N353="základná",J353,0)</f>
        <v>0</v>
      </c>
      <c r="BF353" s="204">
        <f>IF(N353="znížená",J353,0)</f>
        <v>0</v>
      </c>
      <c r="BG353" s="204">
        <f>IF(N353="zákl. prenesená",J353,0)</f>
        <v>0</v>
      </c>
      <c r="BH353" s="204">
        <f>IF(N353="zníž. prenesená",J353,0)</f>
        <v>0</v>
      </c>
      <c r="BI353" s="204">
        <f>IF(N353="nulová",J353,0)</f>
        <v>0</v>
      </c>
      <c r="BJ353" s="19" t="s">
        <v>89</v>
      </c>
      <c r="BK353" s="204">
        <f>ROUND(I353*H353,2)</f>
        <v>0</v>
      </c>
      <c r="BL353" s="19" t="s">
        <v>561</v>
      </c>
      <c r="BM353" s="203" t="s">
        <v>562</v>
      </c>
    </row>
    <row r="354" s="13" customFormat="1">
      <c r="A354" s="13"/>
      <c r="B354" s="205"/>
      <c r="C354" s="13"/>
      <c r="D354" s="206" t="s">
        <v>225</v>
      </c>
      <c r="E354" s="207" t="s">
        <v>1</v>
      </c>
      <c r="F354" s="208" t="s">
        <v>563</v>
      </c>
      <c r="G354" s="13"/>
      <c r="H354" s="209">
        <v>13</v>
      </c>
      <c r="I354" s="210"/>
      <c r="J354" s="13"/>
      <c r="K354" s="13"/>
      <c r="L354" s="205"/>
      <c r="M354" s="211"/>
      <c r="N354" s="212"/>
      <c r="O354" s="212"/>
      <c r="P354" s="212"/>
      <c r="Q354" s="212"/>
      <c r="R354" s="212"/>
      <c r="S354" s="212"/>
      <c r="T354" s="2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07" t="s">
        <v>225</v>
      </c>
      <c r="AU354" s="207" t="s">
        <v>89</v>
      </c>
      <c r="AV354" s="13" t="s">
        <v>89</v>
      </c>
      <c r="AW354" s="13" t="s">
        <v>31</v>
      </c>
      <c r="AX354" s="13" t="s">
        <v>76</v>
      </c>
      <c r="AY354" s="207" t="s">
        <v>218</v>
      </c>
    </row>
    <row r="355" s="13" customFormat="1">
      <c r="A355" s="13"/>
      <c r="B355" s="205"/>
      <c r="C355" s="13"/>
      <c r="D355" s="206" t="s">
        <v>225</v>
      </c>
      <c r="E355" s="207" t="s">
        <v>1</v>
      </c>
      <c r="F355" s="208" t="s">
        <v>564</v>
      </c>
      <c r="G355" s="13"/>
      <c r="H355" s="209">
        <v>9</v>
      </c>
      <c r="I355" s="210"/>
      <c r="J355" s="13"/>
      <c r="K355" s="13"/>
      <c r="L355" s="205"/>
      <c r="M355" s="211"/>
      <c r="N355" s="212"/>
      <c r="O355" s="212"/>
      <c r="P355" s="212"/>
      <c r="Q355" s="212"/>
      <c r="R355" s="212"/>
      <c r="S355" s="212"/>
      <c r="T355" s="2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07" t="s">
        <v>225</v>
      </c>
      <c r="AU355" s="207" t="s">
        <v>89</v>
      </c>
      <c r="AV355" s="13" t="s">
        <v>89</v>
      </c>
      <c r="AW355" s="13" t="s">
        <v>31</v>
      </c>
      <c r="AX355" s="13" t="s">
        <v>76</v>
      </c>
      <c r="AY355" s="207" t="s">
        <v>218</v>
      </c>
    </row>
    <row r="356" s="13" customFormat="1">
      <c r="A356" s="13"/>
      <c r="B356" s="205"/>
      <c r="C356" s="13"/>
      <c r="D356" s="206" t="s">
        <v>225</v>
      </c>
      <c r="E356" s="207" t="s">
        <v>1</v>
      </c>
      <c r="F356" s="208" t="s">
        <v>565</v>
      </c>
      <c r="G356" s="13"/>
      <c r="H356" s="209">
        <v>15</v>
      </c>
      <c r="I356" s="210"/>
      <c r="J356" s="13"/>
      <c r="K356" s="13"/>
      <c r="L356" s="205"/>
      <c r="M356" s="211"/>
      <c r="N356" s="212"/>
      <c r="O356" s="212"/>
      <c r="P356" s="212"/>
      <c r="Q356" s="212"/>
      <c r="R356" s="212"/>
      <c r="S356" s="212"/>
      <c r="T356" s="2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07" t="s">
        <v>225</v>
      </c>
      <c r="AU356" s="207" t="s">
        <v>89</v>
      </c>
      <c r="AV356" s="13" t="s">
        <v>89</v>
      </c>
      <c r="AW356" s="13" t="s">
        <v>31</v>
      </c>
      <c r="AX356" s="13" t="s">
        <v>76</v>
      </c>
      <c r="AY356" s="207" t="s">
        <v>218</v>
      </c>
    </row>
    <row r="357" s="13" customFormat="1">
      <c r="A357" s="13"/>
      <c r="B357" s="205"/>
      <c r="C357" s="13"/>
      <c r="D357" s="206" t="s">
        <v>225</v>
      </c>
      <c r="E357" s="207" t="s">
        <v>1</v>
      </c>
      <c r="F357" s="208" t="s">
        <v>566</v>
      </c>
      <c r="G357" s="13"/>
      <c r="H357" s="209">
        <v>125</v>
      </c>
      <c r="I357" s="210"/>
      <c r="J357" s="13"/>
      <c r="K357" s="13"/>
      <c r="L357" s="205"/>
      <c r="M357" s="211"/>
      <c r="N357" s="212"/>
      <c r="O357" s="212"/>
      <c r="P357" s="212"/>
      <c r="Q357" s="212"/>
      <c r="R357" s="212"/>
      <c r="S357" s="212"/>
      <c r="T357" s="2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07" t="s">
        <v>225</v>
      </c>
      <c r="AU357" s="207" t="s">
        <v>89</v>
      </c>
      <c r="AV357" s="13" t="s">
        <v>89</v>
      </c>
      <c r="AW357" s="13" t="s">
        <v>31</v>
      </c>
      <c r="AX357" s="13" t="s">
        <v>76</v>
      </c>
      <c r="AY357" s="207" t="s">
        <v>218</v>
      </c>
    </row>
    <row r="358" s="16" customFormat="1">
      <c r="A358" s="16"/>
      <c r="B358" s="245"/>
      <c r="C358" s="16"/>
      <c r="D358" s="206" t="s">
        <v>225</v>
      </c>
      <c r="E358" s="246" t="s">
        <v>1</v>
      </c>
      <c r="F358" s="247" t="s">
        <v>567</v>
      </c>
      <c r="G358" s="16"/>
      <c r="H358" s="246" t="s">
        <v>1</v>
      </c>
      <c r="I358" s="248"/>
      <c r="J358" s="16"/>
      <c r="K358" s="16"/>
      <c r="L358" s="245"/>
      <c r="M358" s="249"/>
      <c r="N358" s="250"/>
      <c r="O358" s="250"/>
      <c r="P358" s="250"/>
      <c r="Q358" s="250"/>
      <c r="R358" s="250"/>
      <c r="S358" s="250"/>
      <c r="T358" s="251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T358" s="246" t="s">
        <v>225</v>
      </c>
      <c r="AU358" s="246" t="s">
        <v>89</v>
      </c>
      <c r="AV358" s="16" t="s">
        <v>83</v>
      </c>
      <c r="AW358" s="16" t="s">
        <v>31</v>
      </c>
      <c r="AX358" s="16" t="s">
        <v>76</v>
      </c>
      <c r="AY358" s="246" t="s">
        <v>218</v>
      </c>
    </row>
    <row r="359" s="13" customFormat="1">
      <c r="A359" s="13"/>
      <c r="B359" s="205"/>
      <c r="C359" s="13"/>
      <c r="D359" s="206" t="s">
        <v>225</v>
      </c>
      <c r="E359" s="207" t="s">
        <v>1</v>
      </c>
      <c r="F359" s="208" t="s">
        <v>568</v>
      </c>
      <c r="G359" s="13"/>
      <c r="H359" s="209">
        <v>14</v>
      </c>
      <c r="I359" s="210"/>
      <c r="J359" s="13"/>
      <c r="K359" s="13"/>
      <c r="L359" s="205"/>
      <c r="M359" s="211"/>
      <c r="N359" s="212"/>
      <c r="O359" s="212"/>
      <c r="P359" s="212"/>
      <c r="Q359" s="212"/>
      <c r="R359" s="212"/>
      <c r="S359" s="212"/>
      <c r="T359" s="2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07" t="s">
        <v>225</v>
      </c>
      <c r="AU359" s="207" t="s">
        <v>89</v>
      </c>
      <c r="AV359" s="13" t="s">
        <v>89</v>
      </c>
      <c r="AW359" s="13" t="s">
        <v>31</v>
      </c>
      <c r="AX359" s="13" t="s">
        <v>76</v>
      </c>
      <c r="AY359" s="207" t="s">
        <v>218</v>
      </c>
    </row>
    <row r="360" s="15" customFormat="1">
      <c r="A360" s="15"/>
      <c r="B360" s="222"/>
      <c r="C360" s="15"/>
      <c r="D360" s="206" t="s">
        <v>225</v>
      </c>
      <c r="E360" s="223" t="s">
        <v>1</v>
      </c>
      <c r="F360" s="224" t="s">
        <v>231</v>
      </c>
      <c r="G360" s="15"/>
      <c r="H360" s="225">
        <v>176</v>
      </c>
      <c r="I360" s="226"/>
      <c r="J360" s="15"/>
      <c r="K360" s="15"/>
      <c r="L360" s="222"/>
      <c r="M360" s="227"/>
      <c r="N360" s="228"/>
      <c r="O360" s="228"/>
      <c r="P360" s="228"/>
      <c r="Q360" s="228"/>
      <c r="R360" s="228"/>
      <c r="S360" s="228"/>
      <c r="T360" s="229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T360" s="223" t="s">
        <v>225</v>
      </c>
      <c r="AU360" s="223" t="s">
        <v>89</v>
      </c>
      <c r="AV360" s="15" t="s">
        <v>223</v>
      </c>
      <c r="AW360" s="15" t="s">
        <v>31</v>
      </c>
      <c r="AX360" s="15" t="s">
        <v>83</v>
      </c>
      <c r="AY360" s="223" t="s">
        <v>218</v>
      </c>
    </row>
    <row r="361" s="2" customFormat="1" ht="16.5" customHeight="1">
      <c r="A361" s="38"/>
      <c r="B361" s="190"/>
      <c r="C361" s="234" t="s">
        <v>569</v>
      </c>
      <c r="D361" s="234" t="s">
        <v>272</v>
      </c>
      <c r="E361" s="235" t="s">
        <v>570</v>
      </c>
      <c r="F361" s="236" t="s">
        <v>571</v>
      </c>
      <c r="G361" s="237" t="s">
        <v>179</v>
      </c>
      <c r="H361" s="238">
        <v>37.740000000000002</v>
      </c>
      <c r="I361" s="239"/>
      <c r="J361" s="240">
        <f>ROUND(I361*H361,2)</f>
        <v>0</v>
      </c>
      <c r="K361" s="241"/>
      <c r="L361" s="242"/>
      <c r="M361" s="243" t="s">
        <v>1</v>
      </c>
      <c r="N361" s="244" t="s">
        <v>42</v>
      </c>
      <c r="O361" s="82"/>
      <c r="P361" s="201">
        <f>O361*H361</f>
        <v>0</v>
      </c>
      <c r="Q361" s="201">
        <v>0.0054999999999999997</v>
      </c>
      <c r="R361" s="201">
        <f>Q361*H361</f>
        <v>0.20757</v>
      </c>
      <c r="S361" s="201">
        <v>0</v>
      </c>
      <c r="T361" s="202">
        <f>S361*H361</f>
        <v>0</v>
      </c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R361" s="203" t="s">
        <v>572</v>
      </c>
      <c r="AT361" s="203" t="s">
        <v>272</v>
      </c>
      <c r="AU361" s="203" t="s">
        <v>89</v>
      </c>
      <c r="AY361" s="19" t="s">
        <v>218</v>
      </c>
      <c r="BE361" s="204">
        <f>IF(N361="základná",J361,0)</f>
        <v>0</v>
      </c>
      <c r="BF361" s="204">
        <f>IF(N361="znížená",J361,0)</f>
        <v>0</v>
      </c>
      <c r="BG361" s="204">
        <f>IF(N361="zákl. prenesená",J361,0)</f>
        <v>0</v>
      </c>
      <c r="BH361" s="204">
        <f>IF(N361="zníž. prenesená",J361,0)</f>
        <v>0</v>
      </c>
      <c r="BI361" s="204">
        <f>IF(N361="nulová",J361,0)</f>
        <v>0</v>
      </c>
      <c r="BJ361" s="19" t="s">
        <v>89</v>
      </c>
      <c r="BK361" s="204">
        <f>ROUND(I361*H361,2)</f>
        <v>0</v>
      </c>
      <c r="BL361" s="19" t="s">
        <v>572</v>
      </c>
      <c r="BM361" s="203" t="s">
        <v>573</v>
      </c>
    </row>
    <row r="362" s="13" customFormat="1">
      <c r="A362" s="13"/>
      <c r="B362" s="205"/>
      <c r="C362" s="13"/>
      <c r="D362" s="206" t="s">
        <v>225</v>
      </c>
      <c r="E362" s="207" t="s">
        <v>1</v>
      </c>
      <c r="F362" s="208" t="s">
        <v>563</v>
      </c>
      <c r="G362" s="13"/>
      <c r="H362" s="209">
        <v>13</v>
      </c>
      <c r="I362" s="210"/>
      <c r="J362" s="13"/>
      <c r="K362" s="13"/>
      <c r="L362" s="205"/>
      <c r="M362" s="211"/>
      <c r="N362" s="212"/>
      <c r="O362" s="212"/>
      <c r="P362" s="212"/>
      <c r="Q362" s="212"/>
      <c r="R362" s="212"/>
      <c r="S362" s="212"/>
      <c r="T362" s="2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07" t="s">
        <v>225</v>
      </c>
      <c r="AU362" s="207" t="s">
        <v>89</v>
      </c>
      <c r="AV362" s="13" t="s">
        <v>89</v>
      </c>
      <c r="AW362" s="13" t="s">
        <v>31</v>
      </c>
      <c r="AX362" s="13" t="s">
        <v>76</v>
      </c>
      <c r="AY362" s="207" t="s">
        <v>218</v>
      </c>
    </row>
    <row r="363" s="13" customFormat="1">
      <c r="A363" s="13"/>
      <c r="B363" s="205"/>
      <c r="C363" s="13"/>
      <c r="D363" s="206" t="s">
        <v>225</v>
      </c>
      <c r="E363" s="207" t="s">
        <v>1</v>
      </c>
      <c r="F363" s="208" t="s">
        <v>564</v>
      </c>
      <c r="G363" s="13"/>
      <c r="H363" s="209">
        <v>9</v>
      </c>
      <c r="I363" s="210"/>
      <c r="J363" s="13"/>
      <c r="K363" s="13"/>
      <c r="L363" s="205"/>
      <c r="M363" s="211"/>
      <c r="N363" s="212"/>
      <c r="O363" s="212"/>
      <c r="P363" s="212"/>
      <c r="Q363" s="212"/>
      <c r="R363" s="212"/>
      <c r="S363" s="212"/>
      <c r="T363" s="2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07" t="s">
        <v>225</v>
      </c>
      <c r="AU363" s="207" t="s">
        <v>89</v>
      </c>
      <c r="AV363" s="13" t="s">
        <v>89</v>
      </c>
      <c r="AW363" s="13" t="s">
        <v>31</v>
      </c>
      <c r="AX363" s="13" t="s">
        <v>76</v>
      </c>
      <c r="AY363" s="207" t="s">
        <v>218</v>
      </c>
    </row>
    <row r="364" s="13" customFormat="1">
      <c r="A364" s="13"/>
      <c r="B364" s="205"/>
      <c r="C364" s="13"/>
      <c r="D364" s="206" t="s">
        <v>225</v>
      </c>
      <c r="E364" s="207" t="s">
        <v>1</v>
      </c>
      <c r="F364" s="208" t="s">
        <v>565</v>
      </c>
      <c r="G364" s="13"/>
      <c r="H364" s="209">
        <v>15</v>
      </c>
      <c r="I364" s="210"/>
      <c r="J364" s="13"/>
      <c r="K364" s="13"/>
      <c r="L364" s="205"/>
      <c r="M364" s="211"/>
      <c r="N364" s="212"/>
      <c r="O364" s="212"/>
      <c r="P364" s="212"/>
      <c r="Q364" s="212"/>
      <c r="R364" s="212"/>
      <c r="S364" s="212"/>
      <c r="T364" s="2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07" t="s">
        <v>225</v>
      </c>
      <c r="AU364" s="207" t="s">
        <v>89</v>
      </c>
      <c r="AV364" s="13" t="s">
        <v>89</v>
      </c>
      <c r="AW364" s="13" t="s">
        <v>31</v>
      </c>
      <c r="AX364" s="13" t="s">
        <v>76</v>
      </c>
      <c r="AY364" s="207" t="s">
        <v>218</v>
      </c>
    </row>
    <row r="365" s="15" customFormat="1">
      <c r="A365" s="15"/>
      <c r="B365" s="222"/>
      <c r="C365" s="15"/>
      <c r="D365" s="206" t="s">
        <v>225</v>
      </c>
      <c r="E365" s="223" t="s">
        <v>1</v>
      </c>
      <c r="F365" s="224" t="s">
        <v>231</v>
      </c>
      <c r="G365" s="15"/>
      <c r="H365" s="225">
        <v>37</v>
      </c>
      <c r="I365" s="226"/>
      <c r="J365" s="15"/>
      <c r="K365" s="15"/>
      <c r="L365" s="222"/>
      <c r="M365" s="227"/>
      <c r="N365" s="228"/>
      <c r="O365" s="228"/>
      <c r="P365" s="228"/>
      <c r="Q365" s="228"/>
      <c r="R365" s="228"/>
      <c r="S365" s="228"/>
      <c r="T365" s="229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T365" s="223" t="s">
        <v>225</v>
      </c>
      <c r="AU365" s="223" t="s">
        <v>89</v>
      </c>
      <c r="AV365" s="15" t="s">
        <v>223</v>
      </c>
      <c r="AW365" s="15" t="s">
        <v>31</v>
      </c>
      <c r="AX365" s="15" t="s">
        <v>83</v>
      </c>
      <c r="AY365" s="223" t="s">
        <v>218</v>
      </c>
    </row>
    <row r="366" s="13" customFormat="1">
      <c r="A366" s="13"/>
      <c r="B366" s="205"/>
      <c r="C366" s="13"/>
      <c r="D366" s="206" t="s">
        <v>225</v>
      </c>
      <c r="E366" s="13"/>
      <c r="F366" s="208" t="s">
        <v>574</v>
      </c>
      <c r="G366" s="13"/>
      <c r="H366" s="209">
        <v>37.740000000000002</v>
      </c>
      <c r="I366" s="210"/>
      <c r="J366" s="13"/>
      <c r="K366" s="13"/>
      <c r="L366" s="205"/>
      <c r="M366" s="211"/>
      <c r="N366" s="212"/>
      <c r="O366" s="212"/>
      <c r="P366" s="212"/>
      <c r="Q366" s="212"/>
      <c r="R366" s="212"/>
      <c r="S366" s="212"/>
      <c r="T366" s="2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07" t="s">
        <v>225</v>
      </c>
      <c r="AU366" s="207" t="s">
        <v>89</v>
      </c>
      <c r="AV366" s="13" t="s">
        <v>89</v>
      </c>
      <c r="AW366" s="13" t="s">
        <v>3</v>
      </c>
      <c r="AX366" s="13" t="s">
        <v>83</v>
      </c>
      <c r="AY366" s="207" t="s">
        <v>218</v>
      </c>
    </row>
    <row r="367" s="2" customFormat="1" ht="16.5" customHeight="1">
      <c r="A367" s="38"/>
      <c r="B367" s="190"/>
      <c r="C367" s="234" t="s">
        <v>561</v>
      </c>
      <c r="D367" s="234" t="s">
        <v>272</v>
      </c>
      <c r="E367" s="235" t="s">
        <v>575</v>
      </c>
      <c r="F367" s="236" t="s">
        <v>576</v>
      </c>
      <c r="G367" s="237" t="s">
        <v>179</v>
      </c>
      <c r="H367" s="238">
        <v>127.5</v>
      </c>
      <c r="I367" s="239"/>
      <c r="J367" s="240">
        <f>ROUND(I367*H367,2)</f>
        <v>0</v>
      </c>
      <c r="K367" s="241"/>
      <c r="L367" s="242"/>
      <c r="M367" s="243" t="s">
        <v>1</v>
      </c>
      <c r="N367" s="244" t="s">
        <v>42</v>
      </c>
      <c r="O367" s="82"/>
      <c r="P367" s="201">
        <f>O367*H367</f>
        <v>0</v>
      </c>
      <c r="Q367" s="201">
        <v>0.0022200000000000002</v>
      </c>
      <c r="R367" s="201">
        <f>Q367*H367</f>
        <v>0.28305000000000002</v>
      </c>
      <c r="S367" s="201">
        <v>0</v>
      </c>
      <c r="T367" s="202">
        <f>S367*H367</f>
        <v>0</v>
      </c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R367" s="203" t="s">
        <v>572</v>
      </c>
      <c r="AT367" s="203" t="s">
        <v>272</v>
      </c>
      <c r="AU367" s="203" t="s">
        <v>89</v>
      </c>
      <c r="AY367" s="19" t="s">
        <v>218</v>
      </c>
      <c r="BE367" s="204">
        <f>IF(N367="základná",J367,0)</f>
        <v>0</v>
      </c>
      <c r="BF367" s="204">
        <f>IF(N367="znížená",J367,0)</f>
        <v>0</v>
      </c>
      <c r="BG367" s="204">
        <f>IF(N367="zákl. prenesená",J367,0)</f>
        <v>0</v>
      </c>
      <c r="BH367" s="204">
        <f>IF(N367="zníž. prenesená",J367,0)</f>
        <v>0</v>
      </c>
      <c r="BI367" s="204">
        <f>IF(N367="nulová",J367,0)</f>
        <v>0</v>
      </c>
      <c r="BJ367" s="19" t="s">
        <v>89</v>
      </c>
      <c r="BK367" s="204">
        <f>ROUND(I367*H367,2)</f>
        <v>0</v>
      </c>
      <c r="BL367" s="19" t="s">
        <v>572</v>
      </c>
      <c r="BM367" s="203" t="s">
        <v>577</v>
      </c>
    </row>
    <row r="368" s="13" customFormat="1">
      <c r="A368" s="13"/>
      <c r="B368" s="205"/>
      <c r="C368" s="13"/>
      <c r="D368" s="206" t="s">
        <v>225</v>
      </c>
      <c r="E368" s="207" t="s">
        <v>1</v>
      </c>
      <c r="F368" s="208" t="s">
        <v>566</v>
      </c>
      <c r="G368" s="13"/>
      <c r="H368" s="209">
        <v>125</v>
      </c>
      <c r="I368" s="210"/>
      <c r="J368" s="13"/>
      <c r="K368" s="13"/>
      <c r="L368" s="205"/>
      <c r="M368" s="211"/>
      <c r="N368" s="212"/>
      <c r="O368" s="212"/>
      <c r="P368" s="212"/>
      <c r="Q368" s="212"/>
      <c r="R368" s="212"/>
      <c r="S368" s="212"/>
      <c r="T368" s="2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07" t="s">
        <v>225</v>
      </c>
      <c r="AU368" s="207" t="s">
        <v>89</v>
      </c>
      <c r="AV368" s="13" t="s">
        <v>89</v>
      </c>
      <c r="AW368" s="13" t="s">
        <v>31</v>
      </c>
      <c r="AX368" s="13" t="s">
        <v>76</v>
      </c>
      <c r="AY368" s="207" t="s">
        <v>218</v>
      </c>
    </row>
    <row r="369" s="15" customFormat="1">
      <c r="A369" s="15"/>
      <c r="B369" s="222"/>
      <c r="C369" s="15"/>
      <c r="D369" s="206" t="s">
        <v>225</v>
      </c>
      <c r="E369" s="223" t="s">
        <v>1</v>
      </c>
      <c r="F369" s="224" t="s">
        <v>231</v>
      </c>
      <c r="G369" s="15"/>
      <c r="H369" s="225">
        <v>125</v>
      </c>
      <c r="I369" s="226"/>
      <c r="J369" s="15"/>
      <c r="K369" s="15"/>
      <c r="L369" s="222"/>
      <c r="M369" s="227"/>
      <c r="N369" s="228"/>
      <c r="O369" s="228"/>
      <c r="P369" s="228"/>
      <c r="Q369" s="228"/>
      <c r="R369" s="228"/>
      <c r="S369" s="228"/>
      <c r="T369" s="229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T369" s="223" t="s">
        <v>225</v>
      </c>
      <c r="AU369" s="223" t="s">
        <v>89</v>
      </c>
      <c r="AV369" s="15" t="s">
        <v>223</v>
      </c>
      <c r="AW369" s="15" t="s">
        <v>31</v>
      </c>
      <c r="AX369" s="15" t="s">
        <v>83</v>
      </c>
      <c r="AY369" s="223" t="s">
        <v>218</v>
      </c>
    </row>
    <row r="370" s="13" customFormat="1">
      <c r="A370" s="13"/>
      <c r="B370" s="205"/>
      <c r="C370" s="13"/>
      <c r="D370" s="206" t="s">
        <v>225</v>
      </c>
      <c r="E370" s="13"/>
      <c r="F370" s="208" t="s">
        <v>578</v>
      </c>
      <c r="G370" s="13"/>
      <c r="H370" s="209">
        <v>127.5</v>
      </c>
      <c r="I370" s="210"/>
      <c r="J370" s="13"/>
      <c r="K370" s="13"/>
      <c r="L370" s="205"/>
      <c r="M370" s="211"/>
      <c r="N370" s="212"/>
      <c r="O370" s="212"/>
      <c r="P370" s="212"/>
      <c r="Q370" s="212"/>
      <c r="R370" s="212"/>
      <c r="S370" s="212"/>
      <c r="T370" s="2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07" t="s">
        <v>225</v>
      </c>
      <c r="AU370" s="207" t="s">
        <v>89</v>
      </c>
      <c r="AV370" s="13" t="s">
        <v>89</v>
      </c>
      <c r="AW370" s="13" t="s">
        <v>3</v>
      </c>
      <c r="AX370" s="13" t="s">
        <v>83</v>
      </c>
      <c r="AY370" s="207" t="s">
        <v>218</v>
      </c>
    </row>
    <row r="371" s="2" customFormat="1" ht="16.5" customHeight="1">
      <c r="A371" s="38"/>
      <c r="B371" s="190"/>
      <c r="C371" s="234" t="s">
        <v>579</v>
      </c>
      <c r="D371" s="234" t="s">
        <v>272</v>
      </c>
      <c r="E371" s="235" t="s">
        <v>580</v>
      </c>
      <c r="F371" s="236" t="s">
        <v>581</v>
      </c>
      <c r="G371" s="237" t="s">
        <v>179</v>
      </c>
      <c r="H371" s="238">
        <v>14.279999999999999</v>
      </c>
      <c r="I371" s="239"/>
      <c r="J371" s="240">
        <f>ROUND(I371*H371,2)</f>
        <v>0</v>
      </c>
      <c r="K371" s="241"/>
      <c r="L371" s="242"/>
      <c r="M371" s="243" t="s">
        <v>1</v>
      </c>
      <c r="N371" s="244" t="s">
        <v>42</v>
      </c>
      <c r="O371" s="82"/>
      <c r="P371" s="201">
        <f>O371*H371</f>
        <v>0</v>
      </c>
      <c r="Q371" s="201">
        <v>0.0035000000000000001</v>
      </c>
      <c r="R371" s="201">
        <f>Q371*H371</f>
        <v>0.049979999999999997</v>
      </c>
      <c r="S371" s="201">
        <v>0</v>
      </c>
      <c r="T371" s="202">
        <f>S371*H371</f>
        <v>0</v>
      </c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R371" s="203" t="s">
        <v>572</v>
      </c>
      <c r="AT371" s="203" t="s">
        <v>272</v>
      </c>
      <c r="AU371" s="203" t="s">
        <v>89</v>
      </c>
      <c r="AY371" s="19" t="s">
        <v>218</v>
      </c>
      <c r="BE371" s="204">
        <f>IF(N371="základná",J371,0)</f>
        <v>0</v>
      </c>
      <c r="BF371" s="204">
        <f>IF(N371="znížená",J371,0)</f>
        <v>0</v>
      </c>
      <c r="BG371" s="204">
        <f>IF(N371="zákl. prenesená",J371,0)</f>
        <v>0</v>
      </c>
      <c r="BH371" s="204">
        <f>IF(N371="zníž. prenesená",J371,0)</f>
        <v>0</v>
      </c>
      <c r="BI371" s="204">
        <f>IF(N371="nulová",J371,0)</f>
        <v>0</v>
      </c>
      <c r="BJ371" s="19" t="s">
        <v>89</v>
      </c>
      <c r="BK371" s="204">
        <f>ROUND(I371*H371,2)</f>
        <v>0</v>
      </c>
      <c r="BL371" s="19" t="s">
        <v>572</v>
      </c>
      <c r="BM371" s="203" t="s">
        <v>582</v>
      </c>
    </row>
    <row r="372" s="13" customFormat="1">
      <c r="A372" s="13"/>
      <c r="B372" s="205"/>
      <c r="C372" s="13"/>
      <c r="D372" s="206" t="s">
        <v>225</v>
      </c>
      <c r="E372" s="207" t="s">
        <v>1</v>
      </c>
      <c r="F372" s="208" t="s">
        <v>568</v>
      </c>
      <c r="G372" s="13"/>
      <c r="H372" s="209">
        <v>14</v>
      </c>
      <c r="I372" s="210"/>
      <c r="J372" s="13"/>
      <c r="K372" s="13"/>
      <c r="L372" s="205"/>
      <c r="M372" s="211"/>
      <c r="N372" s="212"/>
      <c r="O372" s="212"/>
      <c r="P372" s="212"/>
      <c r="Q372" s="212"/>
      <c r="R372" s="212"/>
      <c r="S372" s="212"/>
      <c r="T372" s="2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07" t="s">
        <v>225</v>
      </c>
      <c r="AU372" s="207" t="s">
        <v>89</v>
      </c>
      <c r="AV372" s="13" t="s">
        <v>89</v>
      </c>
      <c r="AW372" s="13" t="s">
        <v>31</v>
      </c>
      <c r="AX372" s="13" t="s">
        <v>76</v>
      </c>
      <c r="AY372" s="207" t="s">
        <v>218</v>
      </c>
    </row>
    <row r="373" s="15" customFormat="1">
      <c r="A373" s="15"/>
      <c r="B373" s="222"/>
      <c r="C373" s="15"/>
      <c r="D373" s="206" t="s">
        <v>225</v>
      </c>
      <c r="E373" s="223" t="s">
        <v>1</v>
      </c>
      <c r="F373" s="224" t="s">
        <v>231</v>
      </c>
      <c r="G373" s="15"/>
      <c r="H373" s="225">
        <v>14</v>
      </c>
      <c r="I373" s="226"/>
      <c r="J373" s="15"/>
      <c r="K373" s="15"/>
      <c r="L373" s="222"/>
      <c r="M373" s="227"/>
      <c r="N373" s="228"/>
      <c r="O373" s="228"/>
      <c r="P373" s="228"/>
      <c r="Q373" s="228"/>
      <c r="R373" s="228"/>
      <c r="S373" s="228"/>
      <c r="T373" s="229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T373" s="223" t="s">
        <v>225</v>
      </c>
      <c r="AU373" s="223" t="s">
        <v>89</v>
      </c>
      <c r="AV373" s="15" t="s">
        <v>223</v>
      </c>
      <c r="AW373" s="15" t="s">
        <v>31</v>
      </c>
      <c r="AX373" s="15" t="s">
        <v>83</v>
      </c>
      <c r="AY373" s="223" t="s">
        <v>218</v>
      </c>
    </row>
    <row r="374" s="13" customFormat="1">
      <c r="A374" s="13"/>
      <c r="B374" s="205"/>
      <c r="C374" s="13"/>
      <c r="D374" s="206" t="s">
        <v>225</v>
      </c>
      <c r="E374" s="13"/>
      <c r="F374" s="208" t="s">
        <v>583</v>
      </c>
      <c r="G374" s="13"/>
      <c r="H374" s="209">
        <v>14.279999999999999</v>
      </c>
      <c r="I374" s="210"/>
      <c r="J374" s="13"/>
      <c r="K374" s="13"/>
      <c r="L374" s="205"/>
      <c r="M374" s="211"/>
      <c r="N374" s="212"/>
      <c r="O374" s="212"/>
      <c r="P374" s="212"/>
      <c r="Q374" s="212"/>
      <c r="R374" s="212"/>
      <c r="S374" s="212"/>
      <c r="T374" s="2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07" t="s">
        <v>225</v>
      </c>
      <c r="AU374" s="207" t="s">
        <v>89</v>
      </c>
      <c r="AV374" s="13" t="s">
        <v>89</v>
      </c>
      <c r="AW374" s="13" t="s">
        <v>3</v>
      </c>
      <c r="AX374" s="13" t="s">
        <v>83</v>
      </c>
      <c r="AY374" s="207" t="s">
        <v>218</v>
      </c>
    </row>
    <row r="375" s="2" customFormat="1" ht="24.15" customHeight="1">
      <c r="A375" s="38"/>
      <c r="B375" s="190"/>
      <c r="C375" s="191" t="s">
        <v>584</v>
      </c>
      <c r="D375" s="191" t="s">
        <v>220</v>
      </c>
      <c r="E375" s="192" t="s">
        <v>585</v>
      </c>
      <c r="F375" s="193" t="s">
        <v>586</v>
      </c>
      <c r="G375" s="194" t="s">
        <v>470</v>
      </c>
      <c r="H375" s="252"/>
      <c r="I375" s="196"/>
      <c r="J375" s="197">
        <f>ROUND(I375*H375,2)</f>
        <v>0</v>
      </c>
      <c r="K375" s="198"/>
      <c r="L375" s="39"/>
      <c r="M375" s="199" t="s">
        <v>1</v>
      </c>
      <c r="N375" s="200" t="s">
        <v>42</v>
      </c>
      <c r="O375" s="82"/>
      <c r="P375" s="201">
        <f>O375*H375</f>
        <v>0</v>
      </c>
      <c r="Q375" s="201">
        <v>0</v>
      </c>
      <c r="R375" s="201">
        <f>Q375*H375</f>
        <v>0</v>
      </c>
      <c r="S375" s="201">
        <v>0</v>
      </c>
      <c r="T375" s="202">
        <f>S375*H375</f>
        <v>0</v>
      </c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R375" s="203" t="s">
        <v>561</v>
      </c>
      <c r="AT375" s="203" t="s">
        <v>220</v>
      </c>
      <c r="AU375" s="203" t="s">
        <v>89</v>
      </c>
      <c r="AY375" s="19" t="s">
        <v>218</v>
      </c>
      <c r="BE375" s="204">
        <f>IF(N375="základná",J375,0)</f>
        <v>0</v>
      </c>
      <c r="BF375" s="204">
        <f>IF(N375="znížená",J375,0)</f>
        <v>0</v>
      </c>
      <c r="BG375" s="204">
        <f>IF(N375="zákl. prenesená",J375,0)</f>
        <v>0</v>
      </c>
      <c r="BH375" s="204">
        <f>IF(N375="zníž. prenesená",J375,0)</f>
        <v>0</v>
      </c>
      <c r="BI375" s="204">
        <f>IF(N375="nulová",J375,0)</f>
        <v>0</v>
      </c>
      <c r="BJ375" s="19" t="s">
        <v>89</v>
      </c>
      <c r="BK375" s="204">
        <f>ROUND(I375*H375,2)</f>
        <v>0</v>
      </c>
      <c r="BL375" s="19" t="s">
        <v>561</v>
      </c>
      <c r="BM375" s="203" t="s">
        <v>587</v>
      </c>
    </row>
    <row r="376" s="12" customFormat="1" ht="25.92" customHeight="1">
      <c r="A376" s="12"/>
      <c r="B376" s="177"/>
      <c r="C376" s="12"/>
      <c r="D376" s="178" t="s">
        <v>75</v>
      </c>
      <c r="E376" s="179" t="s">
        <v>588</v>
      </c>
      <c r="F376" s="179" t="s">
        <v>589</v>
      </c>
      <c r="G376" s="12"/>
      <c r="H376" s="12"/>
      <c r="I376" s="180"/>
      <c r="J376" s="181">
        <f>BK376</f>
        <v>0</v>
      </c>
      <c r="K376" s="12"/>
      <c r="L376" s="177"/>
      <c r="M376" s="182"/>
      <c r="N376" s="183"/>
      <c r="O376" s="183"/>
      <c r="P376" s="184">
        <f>SUM(P377:P380)</f>
        <v>0</v>
      </c>
      <c r="Q376" s="183"/>
      <c r="R376" s="184">
        <f>SUM(R377:R380)</f>
        <v>0</v>
      </c>
      <c r="S376" s="183"/>
      <c r="T376" s="185">
        <f>SUM(T377:T380)</f>
        <v>0</v>
      </c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R376" s="178" t="s">
        <v>243</v>
      </c>
      <c r="AT376" s="186" t="s">
        <v>75</v>
      </c>
      <c r="AU376" s="186" t="s">
        <v>76</v>
      </c>
      <c r="AY376" s="178" t="s">
        <v>218</v>
      </c>
      <c r="BK376" s="187">
        <f>SUM(BK377:BK380)</f>
        <v>0</v>
      </c>
    </row>
    <row r="377" s="2" customFormat="1" ht="24.15" customHeight="1">
      <c r="A377" s="38"/>
      <c r="B377" s="190"/>
      <c r="C377" s="191" t="s">
        <v>590</v>
      </c>
      <c r="D377" s="191" t="s">
        <v>220</v>
      </c>
      <c r="E377" s="192" t="s">
        <v>591</v>
      </c>
      <c r="F377" s="193" t="s">
        <v>592</v>
      </c>
      <c r="G377" s="194" t="s">
        <v>179</v>
      </c>
      <c r="H377" s="195">
        <v>95</v>
      </c>
      <c r="I377" s="196"/>
      <c r="J377" s="197">
        <f>ROUND(I377*H377,2)</f>
        <v>0</v>
      </c>
      <c r="K377" s="198"/>
      <c r="L377" s="39"/>
      <c r="M377" s="199" t="s">
        <v>1</v>
      </c>
      <c r="N377" s="200" t="s">
        <v>42</v>
      </c>
      <c r="O377" s="82"/>
      <c r="P377" s="201">
        <f>O377*H377</f>
        <v>0</v>
      </c>
      <c r="Q377" s="201">
        <v>0</v>
      </c>
      <c r="R377" s="201">
        <f>Q377*H377</f>
        <v>0</v>
      </c>
      <c r="S377" s="201">
        <v>0</v>
      </c>
      <c r="T377" s="202">
        <f>S377*H377</f>
        <v>0</v>
      </c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R377" s="203" t="s">
        <v>593</v>
      </c>
      <c r="AT377" s="203" t="s">
        <v>220</v>
      </c>
      <c r="AU377" s="203" t="s">
        <v>83</v>
      </c>
      <c r="AY377" s="19" t="s">
        <v>218</v>
      </c>
      <c r="BE377" s="204">
        <f>IF(N377="základná",J377,0)</f>
        <v>0</v>
      </c>
      <c r="BF377" s="204">
        <f>IF(N377="znížená",J377,0)</f>
        <v>0</v>
      </c>
      <c r="BG377" s="204">
        <f>IF(N377="zákl. prenesená",J377,0)</f>
        <v>0</v>
      </c>
      <c r="BH377" s="204">
        <f>IF(N377="zníž. prenesená",J377,0)</f>
        <v>0</v>
      </c>
      <c r="BI377" s="204">
        <f>IF(N377="nulová",J377,0)</f>
        <v>0</v>
      </c>
      <c r="BJ377" s="19" t="s">
        <v>89</v>
      </c>
      <c r="BK377" s="204">
        <f>ROUND(I377*H377,2)</f>
        <v>0</v>
      </c>
      <c r="BL377" s="19" t="s">
        <v>593</v>
      </c>
      <c r="BM377" s="203" t="s">
        <v>594</v>
      </c>
    </row>
    <row r="378" s="13" customFormat="1">
      <c r="A378" s="13"/>
      <c r="B378" s="205"/>
      <c r="C378" s="13"/>
      <c r="D378" s="206" t="s">
        <v>225</v>
      </c>
      <c r="E378" s="207" t="s">
        <v>1</v>
      </c>
      <c r="F378" s="208" t="s">
        <v>595</v>
      </c>
      <c r="G378" s="13"/>
      <c r="H378" s="209">
        <v>95</v>
      </c>
      <c r="I378" s="210"/>
      <c r="J378" s="13"/>
      <c r="K378" s="13"/>
      <c r="L378" s="205"/>
      <c r="M378" s="211"/>
      <c r="N378" s="212"/>
      <c r="O378" s="212"/>
      <c r="P378" s="212"/>
      <c r="Q378" s="212"/>
      <c r="R378" s="212"/>
      <c r="S378" s="212"/>
      <c r="T378" s="2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07" t="s">
        <v>225</v>
      </c>
      <c r="AU378" s="207" t="s">
        <v>83</v>
      </c>
      <c r="AV378" s="13" t="s">
        <v>89</v>
      </c>
      <c r="AW378" s="13" t="s">
        <v>31</v>
      </c>
      <c r="AX378" s="13" t="s">
        <v>83</v>
      </c>
      <c r="AY378" s="207" t="s">
        <v>218</v>
      </c>
    </row>
    <row r="379" s="2" customFormat="1" ht="33" customHeight="1">
      <c r="A379" s="38"/>
      <c r="B379" s="190"/>
      <c r="C379" s="191" t="s">
        <v>596</v>
      </c>
      <c r="D379" s="191" t="s">
        <v>220</v>
      </c>
      <c r="E379" s="192" t="s">
        <v>597</v>
      </c>
      <c r="F379" s="193" t="s">
        <v>598</v>
      </c>
      <c r="G379" s="194" t="s">
        <v>599</v>
      </c>
      <c r="H379" s="195">
        <v>80</v>
      </c>
      <c r="I379" s="196"/>
      <c r="J379" s="197">
        <f>ROUND(I379*H379,2)</f>
        <v>0</v>
      </c>
      <c r="K379" s="198"/>
      <c r="L379" s="39"/>
      <c r="M379" s="199" t="s">
        <v>1</v>
      </c>
      <c r="N379" s="200" t="s">
        <v>42</v>
      </c>
      <c r="O379" s="82"/>
      <c r="P379" s="201">
        <f>O379*H379</f>
        <v>0</v>
      </c>
      <c r="Q379" s="201">
        <v>0</v>
      </c>
      <c r="R379" s="201">
        <f>Q379*H379</f>
        <v>0</v>
      </c>
      <c r="S379" s="201">
        <v>0</v>
      </c>
      <c r="T379" s="202">
        <f>S379*H379</f>
        <v>0</v>
      </c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R379" s="203" t="s">
        <v>593</v>
      </c>
      <c r="AT379" s="203" t="s">
        <v>220</v>
      </c>
      <c r="AU379" s="203" t="s">
        <v>83</v>
      </c>
      <c r="AY379" s="19" t="s">
        <v>218</v>
      </c>
      <c r="BE379" s="204">
        <f>IF(N379="základná",J379,0)</f>
        <v>0</v>
      </c>
      <c r="BF379" s="204">
        <f>IF(N379="znížená",J379,0)</f>
        <v>0</v>
      </c>
      <c r="BG379" s="204">
        <f>IF(N379="zákl. prenesená",J379,0)</f>
        <v>0</v>
      </c>
      <c r="BH379" s="204">
        <f>IF(N379="zníž. prenesená",J379,0)</f>
        <v>0</v>
      </c>
      <c r="BI379" s="204">
        <f>IF(N379="nulová",J379,0)</f>
        <v>0</v>
      </c>
      <c r="BJ379" s="19" t="s">
        <v>89</v>
      </c>
      <c r="BK379" s="204">
        <f>ROUND(I379*H379,2)</f>
        <v>0</v>
      </c>
      <c r="BL379" s="19" t="s">
        <v>593</v>
      </c>
      <c r="BM379" s="203" t="s">
        <v>600</v>
      </c>
    </row>
    <row r="380" s="2" customFormat="1" ht="21.75" customHeight="1">
      <c r="A380" s="38"/>
      <c r="B380" s="190"/>
      <c r="C380" s="191" t="s">
        <v>601</v>
      </c>
      <c r="D380" s="191" t="s">
        <v>220</v>
      </c>
      <c r="E380" s="192" t="s">
        <v>602</v>
      </c>
      <c r="F380" s="193" t="s">
        <v>603</v>
      </c>
      <c r="G380" s="194" t="s">
        <v>599</v>
      </c>
      <c r="H380" s="195">
        <v>200</v>
      </c>
      <c r="I380" s="196"/>
      <c r="J380" s="197">
        <f>ROUND(I380*H380,2)</f>
        <v>0</v>
      </c>
      <c r="K380" s="198"/>
      <c r="L380" s="39"/>
      <c r="M380" s="253" t="s">
        <v>1</v>
      </c>
      <c r="N380" s="254" t="s">
        <v>42</v>
      </c>
      <c r="O380" s="255"/>
      <c r="P380" s="256">
        <f>O380*H380</f>
        <v>0</v>
      </c>
      <c r="Q380" s="256">
        <v>0</v>
      </c>
      <c r="R380" s="256">
        <f>Q380*H380</f>
        <v>0</v>
      </c>
      <c r="S380" s="256">
        <v>0</v>
      </c>
      <c r="T380" s="257">
        <f>S380*H380</f>
        <v>0</v>
      </c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R380" s="203" t="s">
        <v>593</v>
      </c>
      <c r="AT380" s="203" t="s">
        <v>220</v>
      </c>
      <c r="AU380" s="203" t="s">
        <v>83</v>
      </c>
      <c r="AY380" s="19" t="s">
        <v>218</v>
      </c>
      <c r="BE380" s="204">
        <f>IF(N380="základná",J380,0)</f>
        <v>0</v>
      </c>
      <c r="BF380" s="204">
        <f>IF(N380="znížená",J380,0)</f>
        <v>0</v>
      </c>
      <c r="BG380" s="204">
        <f>IF(N380="zákl. prenesená",J380,0)</f>
        <v>0</v>
      </c>
      <c r="BH380" s="204">
        <f>IF(N380="zníž. prenesená",J380,0)</f>
        <v>0</v>
      </c>
      <c r="BI380" s="204">
        <f>IF(N380="nulová",J380,0)</f>
        <v>0</v>
      </c>
      <c r="BJ380" s="19" t="s">
        <v>89</v>
      </c>
      <c r="BK380" s="204">
        <f>ROUND(I380*H380,2)</f>
        <v>0</v>
      </c>
      <c r="BL380" s="19" t="s">
        <v>593</v>
      </c>
      <c r="BM380" s="203" t="s">
        <v>604</v>
      </c>
    </row>
    <row r="381" s="2" customFormat="1" ht="6.96" customHeight="1">
      <c r="A381" s="38"/>
      <c r="B381" s="65"/>
      <c r="C381" s="66"/>
      <c r="D381" s="66"/>
      <c r="E381" s="66"/>
      <c r="F381" s="66"/>
      <c r="G381" s="66"/>
      <c r="H381" s="66"/>
      <c r="I381" s="66"/>
      <c r="J381" s="66"/>
      <c r="K381" s="66"/>
      <c r="L381" s="39"/>
      <c r="M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</row>
  </sheetData>
  <autoFilter ref="C136:K38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25:H125"/>
    <mergeCell ref="E127:H127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>
      <c r="B8" s="22"/>
      <c r="D8" s="32" t="s">
        <v>166</v>
      </c>
      <c r="L8" s="22"/>
    </row>
    <row r="9" s="1" customFormat="1" ht="16.5" customHeight="1">
      <c r="B9" s="22"/>
      <c r="E9" s="136" t="s">
        <v>171</v>
      </c>
      <c r="F9" s="1"/>
      <c r="G9" s="1"/>
      <c r="H9" s="1"/>
      <c r="L9" s="22"/>
    </row>
    <row r="10" s="1" customFormat="1" ht="12" customHeight="1">
      <c r="B10" s="22"/>
      <c r="D10" s="32" t="s">
        <v>174</v>
      </c>
      <c r="L10" s="22"/>
    </row>
    <row r="11" s="2" customFormat="1" ht="16.5" customHeight="1">
      <c r="A11" s="38"/>
      <c r="B11" s="39"/>
      <c r="C11" s="38"/>
      <c r="D11" s="38"/>
      <c r="E11" s="141" t="s">
        <v>605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606</v>
      </c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39"/>
      <c r="C13" s="38"/>
      <c r="D13" s="38"/>
      <c r="E13" s="72" t="s">
        <v>607</v>
      </c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39"/>
      <c r="C14" s="38"/>
      <c r="D14" s="38"/>
      <c r="E14" s="38"/>
      <c r="F14" s="38"/>
      <c r="G14" s="38"/>
      <c r="H14" s="38"/>
      <c r="I14" s="38"/>
      <c r="J14" s="38"/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17</v>
      </c>
      <c r="E15" s="38"/>
      <c r="F15" s="27" t="s">
        <v>1</v>
      </c>
      <c r="G15" s="38"/>
      <c r="H15" s="38"/>
      <c r="I15" s="32" t="s">
        <v>18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19</v>
      </c>
      <c r="E16" s="38"/>
      <c r="F16" s="27" t="s">
        <v>20</v>
      </c>
      <c r="G16" s="38"/>
      <c r="H16" s="38"/>
      <c r="I16" s="32" t="s">
        <v>21</v>
      </c>
      <c r="J16" s="74" t="str">
        <f>'Rekapitulácia stavby'!AN8</f>
        <v>28. 7. 2026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23</v>
      </c>
      <c r="E18" s="38"/>
      <c r="F18" s="38"/>
      <c r="G18" s="38"/>
      <c r="H18" s="38"/>
      <c r="I18" s="32" t="s">
        <v>24</v>
      </c>
      <c r="J18" s="27" t="s">
        <v>1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25</v>
      </c>
      <c r="F19" s="38"/>
      <c r="G19" s="38"/>
      <c r="H19" s="38"/>
      <c r="I19" s="32" t="s">
        <v>26</v>
      </c>
      <c r="J19" s="27" t="s">
        <v>1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38"/>
      <c r="J20" s="38"/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27</v>
      </c>
      <c r="E21" s="38"/>
      <c r="F21" s="38"/>
      <c r="G21" s="38"/>
      <c r="H21" s="38"/>
      <c r="I21" s="32" t="s">
        <v>24</v>
      </c>
      <c r="J21" s="33" t="str">
        <f>'Rekapitulácia stavby'!AN13</f>
        <v>Vyplň údaj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33" t="str">
        <f>'Rekapitulácia stavby'!E14</f>
        <v>Vyplň údaj</v>
      </c>
      <c r="F22" s="27"/>
      <c r="G22" s="27"/>
      <c r="H22" s="27"/>
      <c r="I22" s="32" t="s">
        <v>26</v>
      </c>
      <c r="J22" s="33" t="str">
        <f>'Rekapitulácia stavby'!AN14</f>
        <v>Vyplň údaj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29</v>
      </c>
      <c r="E24" s="38"/>
      <c r="F24" s="38"/>
      <c r="G24" s="38"/>
      <c r="H24" s="38"/>
      <c r="I24" s="32" t="s">
        <v>24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39"/>
      <c r="C25" s="38"/>
      <c r="D25" s="38"/>
      <c r="E25" s="27" t="s">
        <v>181</v>
      </c>
      <c r="F25" s="38"/>
      <c r="G25" s="38"/>
      <c r="H25" s="38"/>
      <c r="I25" s="32" t="s">
        <v>26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39"/>
      <c r="C27" s="38"/>
      <c r="D27" s="32" t="s">
        <v>32</v>
      </c>
      <c r="E27" s="38"/>
      <c r="F27" s="38"/>
      <c r="G27" s="38"/>
      <c r="H27" s="38"/>
      <c r="I27" s="32" t="s">
        <v>24</v>
      </c>
      <c r="J27" s="27" t="s">
        <v>1</v>
      </c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39"/>
      <c r="C28" s="38"/>
      <c r="D28" s="38"/>
      <c r="E28" s="27" t="s">
        <v>608</v>
      </c>
      <c r="F28" s="38"/>
      <c r="G28" s="38"/>
      <c r="H28" s="38"/>
      <c r="I28" s="32" t="s">
        <v>26</v>
      </c>
      <c r="J28" s="27" t="s">
        <v>1</v>
      </c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39"/>
      <c r="C30" s="38"/>
      <c r="D30" s="32" t="s">
        <v>34</v>
      </c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37"/>
      <c r="B31" s="138"/>
      <c r="C31" s="137"/>
      <c r="D31" s="137"/>
      <c r="E31" s="36" t="s">
        <v>1</v>
      </c>
      <c r="F31" s="36"/>
      <c r="G31" s="36"/>
      <c r="H31" s="36"/>
      <c r="I31" s="137"/>
      <c r="J31" s="137"/>
      <c r="K31" s="137"/>
      <c r="L31" s="139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</row>
    <row r="32" s="2" customFormat="1" ht="6.96" customHeight="1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39"/>
      <c r="C34" s="38"/>
      <c r="D34" s="140" t="s">
        <v>36</v>
      </c>
      <c r="E34" s="38"/>
      <c r="F34" s="38"/>
      <c r="G34" s="38"/>
      <c r="H34" s="38"/>
      <c r="I34" s="38"/>
      <c r="J34" s="101">
        <f>ROUND(J130,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39"/>
      <c r="C35" s="38"/>
      <c r="D35" s="95"/>
      <c r="E35" s="95"/>
      <c r="F35" s="95"/>
      <c r="G35" s="95"/>
      <c r="H35" s="95"/>
      <c r="I35" s="95"/>
      <c r="J35" s="95"/>
      <c r="K35" s="95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8"/>
      <c r="F36" s="43" t="s">
        <v>38</v>
      </c>
      <c r="G36" s="38"/>
      <c r="H36" s="38"/>
      <c r="I36" s="43" t="s">
        <v>37</v>
      </c>
      <c r="J36" s="43" t="s">
        <v>39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39"/>
      <c r="C37" s="38"/>
      <c r="D37" s="141" t="s">
        <v>40</v>
      </c>
      <c r="E37" s="45" t="s">
        <v>41</v>
      </c>
      <c r="F37" s="142">
        <f>ROUND((SUM(BE130:BE183)),  2)</f>
        <v>0</v>
      </c>
      <c r="G37" s="143"/>
      <c r="H37" s="143"/>
      <c r="I37" s="144">
        <v>0.23000000000000001</v>
      </c>
      <c r="J37" s="142">
        <f>ROUND(((SUM(BE130:BE183))*I37),  2)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45" t="s">
        <v>42</v>
      </c>
      <c r="F38" s="145">
        <f>ROUND((SUM(BF130:BF183)),  2)</f>
        <v>0</v>
      </c>
      <c r="G38" s="38"/>
      <c r="H38" s="38"/>
      <c r="I38" s="146">
        <v>0.23000000000000001</v>
      </c>
      <c r="J38" s="145">
        <f>ROUND(((SUM(BF130:BF183))*I38),  2)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43</v>
      </c>
      <c r="F39" s="145">
        <f>ROUND((SUM(BG130:BG183)),  2)</f>
        <v>0</v>
      </c>
      <c r="G39" s="38"/>
      <c r="H39" s="38"/>
      <c r="I39" s="146">
        <v>0.23000000000000001</v>
      </c>
      <c r="J39" s="145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39"/>
      <c r="C40" s="38"/>
      <c r="D40" s="38"/>
      <c r="E40" s="32" t="s">
        <v>44</v>
      </c>
      <c r="F40" s="145">
        <f>ROUND((SUM(BH130:BH183)),  2)</f>
        <v>0</v>
      </c>
      <c r="G40" s="38"/>
      <c r="H40" s="38"/>
      <c r="I40" s="146">
        <v>0.23000000000000001</v>
      </c>
      <c r="J40" s="145">
        <f>0</f>
        <v>0</v>
      </c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39"/>
      <c r="C41" s="38"/>
      <c r="D41" s="38"/>
      <c r="E41" s="45" t="s">
        <v>45</v>
      </c>
      <c r="F41" s="142">
        <f>ROUND((SUM(BI130:BI183)),  2)</f>
        <v>0</v>
      </c>
      <c r="G41" s="143"/>
      <c r="H41" s="143"/>
      <c r="I41" s="144">
        <v>0</v>
      </c>
      <c r="J41" s="142">
        <f>0</f>
        <v>0</v>
      </c>
      <c r="K41" s="38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39"/>
      <c r="C43" s="147"/>
      <c r="D43" s="148" t="s">
        <v>46</v>
      </c>
      <c r="E43" s="86"/>
      <c r="F43" s="86"/>
      <c r="G43" s="149" t="s">
        <v>47</v>
      </c>
      <c r="H43" s="150" t="s">
        <v>48</v>
      </c>
      <c r="I43" s="86"/>
      <c r="J43" s="151">
        <f>SUM(J34:J41)</f>
        <v>0</v>
      </c>
      <c r="K43" s="152"/>
      <c r="L43" s="60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60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1" customFormat="1" ht="16.5" customHeight="1">
      <c r="B87" s="22"/>
      <c r="E87" s="136" t="s">
        <v>171</v>
      </c>
      <c r="F87" s="1"/>
      <c r="G87" s="1"/>
      <c r="H87" s="1"/>
      <c r="L87" s="22"/>
    </row>
    <row r="88" s="1" customFormat="1" ht="12" customHeight="1">
      <c r="B88" s="22"/>
      <c r="C88" s="32" t="s">
        <v>174</v>
      </c>
      <c r="L88" s="22"/>
    </row>
    <row r="89" s="2" customFormat="1" ht="16.5" customHeight="1">
      <c r="A89" s="38"/>
      <c r="B89" s="39"/>
      <c r="C89" s="38"/>
      <c r="D89" s="38"/>
      <c r="E89" s="141" t="s">
        <v>605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606</v>
      </c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38"/>
      <c r="D91" s="38"/>
      <c r="E91" s="72" t="str">
        <f>E13</f>
        <v>NS - Nabíjacia stanica</v>
      </c>
      <c r="F91" s="38"/>
      <c r="G91" s="38"/>
      <c r="H91" s="38"/>
      <c r="I91" s="38"/>
      <c r="J91" s="38"/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19</v>
      </c>
      <c r="D93" s="38"/>
      <c r="E93" s="38"/>
      <c r="F93" s="27" t="str">
        <f>F16</f>
        <v>Kapitulská 23, 975 59 Banská Bystrica</v>
      </c>
      <c r="G93" s="38"/>
      <c r="H93" s="38"/>
      <c r="I93" s="32" t="s">
        <v>21</v>
      </c>
      <c r="J93" s="74" t="str">
        <f>IF(J16="","",J16)</f>
        <v>28. 7. 2026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23</v>
      </c>
      <c r="D95" s="38"/>
      <c r="E95" s="38"/>
      <c r="F95" s="27" t="str">
        <f>E19</f>
        <v>Múzeum SNP Banská Bystrica</v>
      </c>
      <c r="G95" s="38"/>
      <c r="H95" s="38"/>
      <c r="I95" s="32" t="s">
        <v>29</v>
      </c>
      <c r="J95" s="36" t="str">
        <f>E25</f>
        <v>Akad. Arch. Pavol Kuzma</v>
      </c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38"/>
      <c r="E96" s="38"/>
      <c r="F96" s="27" t="str">
        <f>IF(E22="","",E22)</f>
        <v>Vyplň údaj</v>
      </c>
      <c r="G96" s="38"/>
      <c r="H96" s="38"/>
      <c r="I96" s="32" t="s">
        <v>32</v>
      </c>
      <c r="J96" s="36" t="str">
        <f>E28</f>
        <v>Ing. Ján Božek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55" t="s">
        <v>183</v>
      </c>
      <c r="D98" s="147"/>
      <c r="E98" s="147"/>
      <c r="F98" s="147"/>
      <c r="G98" s="147"/>
      <c r="H98" s="147"/>
      <c r="I98" s="147"/>
      <c r="J98" s="156" t="s">
        <v>184</v>
      </c>
      <c r="K98" s="147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60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57" t="s">
        <v>185</v>
      </c>
      <c r="D100" s="38"/>
      <c r="E100" s="38"/>
      <c r="F100" s="38"/>
      <c r="G100" s="38"/>
      <c r="H100" s="38"/>
      <c r="I100" s="38"/>
      <c r="J100" s="101">
        <f>J130</f>
        <v>0</v>
      </c>
      <c r="K100" s="38"/>
      <c r="L100" s="60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9" t="s">
        <v>186</v>
      </c>
    </row>
    <row r="101" s="9" customFormat="1" ht="24.96" customHeight="1">
      <c r="A101" s="9"/>
      <c r="B101" s="158"/>
      <c r="C101" s="9"/>
      <c r="D101" s="159" t="s">
        <v>609</v>
      </c>
      <c r="E101" s="160"/>
      <c r="F101" s="160"/>
      <c r="G101" s="160"/>
      <c r="H101" s="160"/>
      <c r="I101" s="160"/>
      <c r="J101" s="161">
        <f>J131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610</v>
      </c>
      <c r="E102" s="164"/>
      <c r="F102" s="164"/>
      <c r="G102" s="164"/>
      <c r="H102" s="164"/>
      <c r="I102" s="164"/>
      <c r="J102" s="165">
        <f>J132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611</v>
      </c>
      <c r="E103" s="164"/>
      <c r="F103" s="164"/>
      <c r="G103" s="164"/>
      <c r="H103" s="164"/>
      <c r="I103" s="164"/>
      <c r="J103" s="165">
        <f>J159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612</v>
      </c>
      <c r="E104" s="164"/>
      <c r="F104" s="164"/>
      <c r="G104" s="164"/>
      <c r="H104" s="164"/>
      <c r="I104" s="164"/>
      <c r="J104" s="165">
        <f>J165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613</v>
      </c>
      <c r="E105" s="164"/>
      <c r="F105" s="164"/>
      <c r="G105" s="164"/>
      <c r="H105" s="164"/>
      <c r="I105" s="164"/>
      <c r="J105" s="165">
        <f>J180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58"/>
      <c r="C106" s="9"/>
      <c r="D106" s="159" t="s">
        <v>614</v>
      </c>
      <c r="E106" s="160"/>
      <c r="F106" s="160"/>
      <c r="G106" s="160"/>
      <c r="H106" s="160"/>
      <c r="I106" s="160"/>
      <c r="J106" s="161">
        <f>J182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2" customFormat="1" ht="21.84" customHeight="1">
      <c r="A107" s="38"/>
      <c r="B107" s="39"/>
      <c r="C107" s="38"/>
      <c r="D107" s="38"/>
      <c r="E107" s="38"/>
      <c r="F107" s="38"/>
      <c r="G107" s="38"/>
      <c r="H107" s="38"/>
      <c r="I107" s="38"/>
      <c r="J107" s="38"/>
      <c r="K107" s="3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65"/>
      <c r="C108" s="66"/>
      <c r="D108" s="66"/>
      <c r="E108" s="66"/>
      <c r="F108" s="66"/>
      <c r="G108" s="66"/>
      <c r="H108" s="66"/>
      <c r="I108" s="66"/>
      <c r="J108" s="66"/>
      <c r="K108" s="66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12" s="2" customFormat="1" ht="6.96" customHeight="1">
      <c r="A112" s="38"/>
      <c r="B112" s="67"/>
      <c r="C112" s="68"/>
      <c r="D112" s="68"/>
      <c r="E112" s="68"/>
      <c r="F112" s="68"/>
      <c r="G112" s="68"/>
      <c r="H112" s="68"/>
      <c r="I112" s="68"/>
      <c r="J112" s="68"/>
      <c r="K112" s="6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24.96" customHeight="1">
      <c r="A113" s="38"/>
      <c r="B113" s="39"/>
      <c r="C113" s="23" t="s">
        <v>204</v>
      </c>
      <c r="D113" s="38"/>
      <c r="E113" s="38"/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15</v>
      </c>
      <c r="D115" s="38"/>
      <c r="E115" s="38"/>
      <c r="F115" s="38"/>
      <c r="G115" s="38"/>
      <c r="H115" s="38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38"/>
      <c r="D116" s="38"/>
      <c r="E116" s="136" t="str">
        <f>E7</f>
        <v>Pamätník SNP - obnova veľkoplošnej dlažby</v>
      </c>
      <c r="F116" s="32"/>
      <c r="G116" s="32"/>
      <c r="H116" s="32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" customFormat="1" ht="12" customHeight="1">
      <c r="B117" s="22"/>
      <c r="C117" s="32" t="s">
        <v>166</v>
      </c>
      <c r="L117" s="22"/>
    </row>
    <row r="118" s="1" customFormat="1" ht="16.5" customHeight="1">
      <c r="B118" s="22"/>
      <c r="E118" s="136" t="s">
        <v>171</v>
      </c>
      <c r="F118" s="1"/>
      <c r="G118" s="1"/>
      <c r="H118" s="1"/>
      <c r="L118" s="22"/>
    </row>
    <row r="119" s="1" customFormat="1" ht="12" customHeight="1">
      <c r="B119" s="22"/>
      <c r="C119" s="32" t="s">
        <v>174</v>
      </c>
      <c r="L119" s="22"/>
    </row>
    <row r="120" s="2" customFormat="1" ht="16.5" customHeight="1">
      <c r="A120" s="38"/>
      <c r="B120" s="39"/>
      <c r="C120" s="38"/>
      <c r="D120" s="38"/>
      <c r="E120" s="141" t="s">
        <v>605</v>
      </c>
      <c r="F120" s="38"/>
      <c r="G120" s="38"/>
      <c r="H120" s="38"/>
      <c r="I120" s="38"/>
      <c r="J120" s="38"/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606</v>
      </c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6.5" customHeight="1">
      <c r="A122" s="38"/>
      <c r="B122" s="39"/>
      <c r="C122" s="38"/>
      <c r="D122" s="38"/>
      <c r="E122" s="72" t="str">
        <f>E13</f>
        <v>NS - Nabíjacia stanica</v>
      </c>
      <c r="F122" s="38"/>
      <c r="G122" s="38"/>
      <c r="H122" s="38"/>
      <c r="I122" s="38"/>
      <c r="J122" s="38"/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38"/>
      <c r="D123" s="38"/>
      <c r="E123" s="38"/>
      <c r="F123" s="38"/>
      <c r="G123" s="38"/>
      <c r="H123" s="38"/>
      <c r="I123" s="38"/>
      <c r="J123" s="38"/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19</v>
      </c>
      <c r="D124" s="38"/>
      <c r="E124" s="38"/>
      <c r="F124" s="27" t="str">
        <f>F16</f>
        <v>Kapitulská 23, 975 59 Banská Bystrica</v>
      </c>
      <c r="G124" s="38"/>
      <c r="H124" s="38"/>
      <c r="I124" s="32" t="s">
        <v>21</v>
      </c>
      <c r="J124" s="74" t="str">
        <f>IF(J16="","",J16)</f>
        <v>28. 7. 2026</v>
      </c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6.96" customHeight="1">
      <c r="A125" s="38"/>
      <c r="B125" s="39"/>
      <c r="C125" s="38"/>
      <c r="D125" s="38"/>
      <c r="E125" s="38"/>
      <c r="F125" s="38"/>
      <c r="G125" s="38"/>
      <c r="H125" s="38"/>
      <c r="I125" s="38"/>
      <c r="J125" s="38"/>
      <c r="K125" s="38"/>
      <c r="L125" s="60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25.65" customHeight="1">
      <c r="A126" s="38"/>
      <c r="B126" s="39"/>
      <c r="C126" s="32" t="s">
        <v>23</v>
      </c>
      <c r="D126" s="38"/>
      <c r="E126" s="38"/>
      <c r="F126" s="27" t="str">
        <f>E19</f>
        <v>Múzeum SNP Banská Bystrica</v>
      </c>
      <c r="G126" s="38"/>
      <c r="H126" s="38"/>
      <c r="I126" s="32" t="s">
        <v>29</v>
      </c>
      <c r="J126" s="36" t="str">
        <f>E25</f>
        <v>Akad. Arch. Pavol Kuzma</v>
      </c>
      <c r="K126" s="38"/>
      <c r="L126" s="60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5.15" customHeight="1">
      <c r="A127" s="38"/>
      <c r="B127" s="39"/>
      <c r="C127" s="32" t="s">
        <v>27</v>
      </c>
      <c r="D127" s="38"/>
      <c r="E127" s="38"/>
      <c r="F127" s="27" t="str">
        <f>IF(E22="","",E22)</f>
        <v>Vyplň údaj</v>
      </c>
      <c r="G127" s="38"/>
      <c r="H127" s="38"/>
      <c r="I127" s="32" t="s">
        <v>32</v>
      </c>
      <c r="J127" s="36" t="str">
        <f>E28</f>
        <v>Ing. Ján Božek</v>
      </c>
      <c r="K127" s="38"/>
      <c r="L127" s="60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0.32" customHeight="1">
      <c r="A128" s="38"/>
      <c r="B128" s="39"/>
      <c r="C128" s="38"/>
      <c r="D128" s="38"/>
      <c r="E128" s="38"/>
      <c r="F128" s="38"/>
      <c r="G128" s="38"/>
      <c r="H128" s="38"/>
      <c r="I128" s="38"/>
      <c r="J128" s="38"/>
      <c r="K128" s="38"/>
      <c r="L128" s="60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11" customFormat="1" ht="29.28" customHeight="1">
      <c r="A129" s="166"/>
      <c r="B129" s="167"/>
      <c r="C129" s="168" t="s">
        <v>205</v>
      </c>
      <c r="D129" s="169" t="s">
        <v>61</v>
      </c>
      <c r="E129" s="169" t="s">
        <v>57</v>
      </c>
      <c r="F129" s="169" t="s">
        <v>58</v>
      </c>
      <c r="G129" s="169" t="s">
        <v>206</v>
      </c>
      <c r="H129" s="169" t="s">
        <v>207</v>
      </c>
      <c r="I129" s="169" t="s">
        <v>208</v>
      </c>
      <c r="J129" s="170" t="s">
        <v>184</v>
      </c>
      <c r="K129" s="171" t="s">
        <v>209</v>
      </c>
      <c r="L129" s="172"/>
      <c r="M129" s="91" t="s">
        <v>1</v>
      </c>
      <c r="N129" s="92" t="s">
        <v>40</v>
      </c>
      <c r="O129" s="92" t="s">
        <v>210</v>
      </c>
      <c r="P129" s="92" t="s">
        <v>211</v>
      </c>
      <c r="Q129" s="92" t="s">
        <v>212</v>
      </c>
      <c r="R129" s="92" t="s">
        <v>213</v>
      </c>
      <c r="S129" s="92" t="s">
        <v>214</v>
      </c>
      <c r="T129" s="93" t="s">
        <v>215</v>
      </c>
      <c r="U129" s="166"/>
      <c r="V129" s="166"/>
      <c r="W129" s="166"/>
      <c r="X129" s="166"/>
      <c r="Y129" s="166"/>
      <c r="Z129" s="166"/>
      <c r="AA129" s="166"/>
      <c r="AB129" s="166"/>
      <c r="AC129" s="166"/>
      <c r="AD129" s="166"/>
      <c r="AE129" s="166"/>
    </row>
    <row r="130" s="2" customFormat="1" ht="22.8" customHeight="1">
      <c r="A130" s="38"/>
      <c r="B130" s="39"/>
      <c r="C130" s="98" t="s">
        <v>185</v>
      </c>
      <c r="D130" s="38"/>
      <c r="E130" s="38"/>
      <c r="F130" s="38"/>
      <c r="G130" s="38"/>
      <c r="H130" s="38"/>
      <c r="I130" s="38"/>
      <c r="J130" s="173">
        <f>BK130</f>
        <v>0</v>
      </c>
      <c r="K130" s="38"/>
      <c r="L130" s="39"/>
      <c r="M130" s="94"/>
      <c r="N130" s="78"/>
      <c r="O130" s="95"/>
      <c r="P130" s="174">
        <f>P131+P182</f>
        <v>0</v>
      </c>
      <c r="Q130" s="95"/>
      <c r="R130" s="174">
        <f>R131+R182</f>
        <v>0</v>
      </c>
      <c r="S130" s="95"/>
      <c r="T130" s="175">
        <f>T131+T182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75</v>
      </c>
      <c r="AU130" s="19" t="s">
        <v>186</v>
      </c>
      <c r="BK130" s="176">
        <f>BK131+BK182</f>
        <v>0</v>
      </c>
    </row>
    <row r="131" s="12" customFormat="1" ht="25.92" customHeight="1">
      <c r="A131" s="12"/>
      <c r="B131" s="177"/>
      <c r="C131" s="12"/>
      <c r="D131" s="178" t="s">
        <v>75</v>
      </c>
      <c r="E131" s="179" t="s">
        <v>272</v>
      </c>
      <c r="F131" s="179" t="s">
        <v>615</v>
      </c>
      <c r="G131" s="12"/>
      <c r="H131" s="12"/>
      <c r="I131" s="180"/>
      <c r="J131" s="181">
        <f>BK131</f>
        <v>0</v>
      </c>
      <c r="K131" s="12"/>
      <c r="L131" s="177"/>
      <c r="M131" s="182"/>
      <c r="N131" s="183"/>
      <c r="O131" s="183"/>
      <c r="P131" s="184">
        <f>P132+P159+P165+P180</f>
        <v>0</v>
      </c>
      <c r="Q131" s="183"/>
      <c r="R131" s="184">
        <f>R132+R159+R165+R180</f>
        <v>0</v>
      </c>
      <c r="S131" s="183"/>
      <c r="T131" s="185">
        <f>T132+T159+T165+T180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78" t="s">
        <v>96</v>
      </c>
      <c r="AT131" s="186" t="s">
        <v>75</v>
      </c>
      <c r="AU131" s="186" t="s">
        <v>76</v>
      </c>
      <c r="AY131" s="178" t="s">
        <v>218</v>
      </c>
      <c r="BK131" s="187">
        <f>BK132+BK159+BK165+BK180</f>
        <v>0</v>
      </c>
    </row>
    <row r="132" s="12" customFormat="1" ht="22.8" customHeight="1">
      <c r="A132" s="12"/>
      <c r="B132" s="177"/>
      <c r="C132" s="12"/>
      <c r="D132" s="178" t="s">
        <v>75</v>
      </c>
      <c r="E132" s="188" t="s">
        <v>556</v>
      </c>
      <c r="F132" s="188" t="s">
        <v>616</v>
      </c>
      <c r="G132" s="12"/>
      <c r="H132" s="12"/>
      <c r="I132" s="180"/>
      <c r="J132" s="189">
        <f>BK132</f>
        <v>0</v>
      </c>
      <c r="K132" s="12"/>
      <c r="L132" s="177"/>
      <c r="M132" s="182"/>
      <c r="N132" s="183"/>
      <c r="O132" s="183"/>
      <c r="P132" s="184">
        <f>SUM(P133:P158)</f>
        <v>0</v>
      </c>
      <c r="Q132" s="183"/>
      <c r="R132" s="184">
        <f>SUM(R133:R158)</f>
        <v>0</v>
      </c>
      <c r="S132" s="183"/>
      <c r="T132" s="185">
        <f>SUM(T133:T158)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78" t="s">
        <v>96</v>
      </c>
      <c r="AT132" s="186" t="s">
        <v>75</v>
      </c>
      <c r="AU132" s="186" t="s">
        <v>83</v>
      </c>
      <c r="AY132" s="178" t="s">
        <v>218</v>
      </c>
      <c r="BK132" s="187">
        <f>SUM(BK133:BK158)</f>
        <v>0</v>
      </c>
    </row>
    <row r="133" s="2" customFormat="1" ht="24.15" customHeight="1">
      <c r="A133" s="38"/>
      <c r="B133" s="190"/>
      <c r="C133" s="191" t="s">
        <v>83</v>
      </c>
      <c r="D133" s="191" t="s">
        <v>220</v>
      </c>
      <c r="E133" s="192" t="s">
        <v>617</v>
      </c>
      <c r="F133" s="193" t="s">
        <v>618</v>
      </c>
      <c r="G133" s="194" t="s">
        <v>179</v>
      </c>
      <c r="H133" s="195">
        <v>140</v>
      </c>
      <c r="I133" s="196"/>
      <c r="J133" s="197">
        <f>ROUND(I133*H133,2)</f>
        <v>0</v>
      </c>
      <c r="K133" s="198"/>
      <c r="L133" s="39"/>
      <c r="M133" s="199" t="s">
        <v>1</v>
      </c>
      <c r="N133" s="200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561</v>
      </c>
      <c r="AT133" s="203" t="s">
        <v>220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561</v>
      </c>
      <c r="BM133" s="203" t="s">
        <v>89</v>
      </c>
    </row>
    <row r="134" s="2" customFormat="1" ht="24.15" customHeight="1">
      <c r="A134" s="38"/>
      <c r="B134" s="190"/>
      <c r="C134" s="234" t="s">
        <v>89</v>
      </c>
      <c r="D134" s="234" t="s">
        <v>272</v>
      </c>
      <c r="E134" s="235" t="s">
        <v>619</v>
      </c>
      <c r="F134" s="236" t="s">
        <v>620</v>
      </c>
      <c r="G134" s="237" t="s">
        <v>179</v>
      </c>
      <c r="H134" s="238">
        <v>140</v>
      </c>
      <c r="I134" s="239"/>
      <c r="J134" s="240">
        <f>ROUND(I134*H134,2)</f>
        <v>0</v>
      </c>
      <c r="K134" s="241"/>
      <c r="L134" s="242"/>
      <c r="M134" s="243" t="s">
        <v>1</v>
      </c>
      <c r="N134" s="244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621</v>
      </c>
      <c r="AT134" s="203" t="s">
        <v>272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561</v>
      </c>
      <c r="BM134" s="203" t="s">
        <v>223</v>
      </c>
    </row>
    <row r="135" s="2" customFormat="1" ht="37.8" customHeight="1">
      <c r="A135" s="38"/>
      <c r="B135" s="190"/>
      <c r="C135" s="191" t="s">
        <v>96</v>
      </c>
      <c r="D135" s="191" t="s">
        <v>220</v>
      </c>
      <c r="E135" s="192" t="s">
        <v>622</v>
      </c>
      <c r="F135" s="193" t="s">
        <v>623</v>
      </c>
      <c r="G135" s="194" t="s">
        <v>297</v>
      </c>
      <c r="H135" s="195">
        <v>1</v>
      </c>
      <c r="I135" s="196"/>
      <c r="J135" s="197">
        <f>ROUND(I135*H135,2)</f>
        <v>0</v>
      </c>
      <c r="K135" s="198"/>
      <c r="L135" s="39"/>
      <c r="M135" s="199" t="s">
        <v>1</v>
      </c>
      <c r="N135" s="200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561</v>
      </c>
      <c r="AT135" s="203" t="s">
        <v>220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561</v>
      </c>
      <c r="BM135" s="203" t="s">
        <v>250</v>
      </c>
    </row>
    <row r="136" s="2" customFormat="1" ht="49.05" customHeight="1">
      <c r="A136" s="38"/>
      <c r="B136" s="190"/>
      <c r="C136" s="234" t="s">
        <v>223</v>
      </c>
      <c r="D136" s="234" t="s">
        <v>272</v>
      </c>
      <c r="E136" s="235" t="s">
        <v>624</v>
      </c>
      <c r="F136" s="236" t="s">
        <v>625</v>
      </c>
      <c r="G136" s="237" t="s">
        <v>297</v>
      </c>
      <c r="H136" s="238">
        <v>1</v>
      </c>
      <c r="I136" s="239"/>
      <c r="J136" s="240">
        <f>ROUND(I136*H136,2)</f>
        <v>0</v>
      </c>
      <c r="K136" s="241"/>
      <c r="L136" s="242"/>
      <c r="M136" s="243" t="s">
        <v>1</v>
      </c>
      <c r="N136" s="244" t="s">
        <v>42</v>
      </c>
      <c r="O136" s="8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03" t="s">
        <v>621</v>
      </c>
      <c r="AT136" s="203" t="s">
        <v>272</v>
      </c>
      <c r="AU136" s="203" t="s">
        <v>89</v>
      </c>
      <c r="AY136" s="19" t="s">
        <v>218</v>
      </c>
      <c r="BE136" s="204">
        <f>IF(N136="základná",J136,0)</f>
        <v>0</v>
      </c>
      <c r="BF136" s="204">
        <f>IF(N136="znížená",J136,0)</f>
        <v>0</v>
      </c>
      <c r="BG136" s="204">
        <f>IF(N136="zákl. prenesená",J136,0)</f>
        <v>0</v>
      </c>
      <c r="BH136" s="204">
        <f>IF(N136="zníž. prenesená",J136,0)</f>
        <v>0</v>
      </c>
      <c r="BI136" s="204">
        <f>IF(N136="nulová",J136,0)</f>
        <v>0</v>
      </c>
      <c r="BJ136" s="19" t="s">
        <v>89</v>
      </c>
      <c r="BK136" s="204">
        <f>ROUND(I136*H136,2)</f>
        <v>0</v>
      </c>
      <c r="BL136" s="19" t="s">
        <v>561</v>
      </c>
      <c r="BM136" s="203" t="s">
        <v>260</v>
      </c>
    </row>
    <row r="137" s="2" customFormat="1" ht="24.15" customHeight="1">
      <c r="A137" s="38"/>
      <c r="B137" s="190"/>
      <c r="C137" s="234" t="s">
        <v>243</v>
      </c>
      <c r="D137" s="234" t="s">
        <v>272</v>
      </c>
      <c r="E137" s="235" t="s">
        <v>626</v>
      </c>
      <c r="F137" s="236" t="s">
        <v>627</v>
      </c>
      <c r="G137" s="237" t="s">
        <v>297</v>
      </c>
      <c r="H137" s="238">
        <v>1</v>
      </c>
      <c r="I137" s="239"/>
      <c r="J137" s="240">
        <f>ROUND(I137*H137,2)</f>
        <v>0</v>
      </c>
      <c r="K137" s="241"/>
      <c r="L137" s="242"/>
      <c r="M137" s="243" t="s">
        <v>1</v>
      </c>
      <c r="N137" s="244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621</v>
      </c>
      <c r="AT137" s="203" t="s">
        <v>272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561</v>
      </c>
      <c r="BM137" s="203" t="s">
        <v>271</v>
      </c>
    </row>
    <row r="138" s="2" customFormat="1" ht="16.5" customHeight="1">
      <c r="A138" s="38"/>
      <c r="B138" s="190"/>
      <c r="C138" s="234" t="s">
        <v>250</v>
      </c>
      <c r="D138" s="234" t="s">
        <v>272</v>
      </c>
      <c r="E138" s="235" t="s">
        <v>628</v>
      </c>
      <c r="F138" s="236" t="s">
        <v>629</v>
      </c>
      <c r="G138" s="237" t="s">
        <v>297</v>
      </c>
      <c r="H138" s="238">
        <v>1</v>
      </c>
      <c r="I138" s="239"/>
      <c r="J138" s="240">
        <f>ROUND(I138*H138,2)</f>
        <v>0</v>
      </c>
      <c r="K138" s="241"/>
      <c r="L138" s="242"/>
      <c r="M138" s="243" t="s">
        <v>1</v>
      </c>
      <c r="N138" s="244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621</v>
      </c>
      <c r="AT138" s="203" t="s">
        <v>272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284</v>
      </c>
    </row>
    <row r="139" s="2" customFormat="1" ht="24.15" customHeight="1">
      <c r="A139" s="38"/>
      <c r="B139" s="190"/>
      <c r="C139" s="234" t="s">
        <v>254</v>
      </c>
      <c r="D139" s="234" t="s">
        <v>272</v>
      </c>
      <c r="E139" s="235" t="s">
        <v>630</v>
      </c>
      <c r="F139" s="236" t="s">
        <v>631</v>
      </c>
      <c r="G139" s="237" t="s">
        <v>297</v>
      </c>
      <c r="H139" s="238">
        <v>1</v>
      </c>
      <c r="I139" s="239"/>
      <c r="J139" s="240">
        <f>ROUND(I139*H139,2)</f>
        <v>0</v>
      </c>
      <c r="K139" s="241"/>
      <c r="L139" s="242"/>
      <c r="M139" s="243" t="s">
        <v>1</v>
      </c>
      <c r="N139" s="244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621</v>
      </c>
      <c r="AT139" s="203" t="s">
        <v>272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294</v>
      </c>
    </row>
    <row r="140" s="2" customFormat="1" ht="24.15" customHeight="1">
      <c r="A140" s="38"/>
      <c r="B140" s="190"/>
      <c r="C140" s="234" t="s">
        <v>260</v>
      </c>
      <c r="D140" s="234" t="s">
        <v>272</v>
      </c>
      <c r="E140" s="235" t="s">
        <v>632</v>
      </c>
      <c r="F140" s="236" t="s">
        <v>633</v>
      </c>
      <c r="G140" s="237" t="s">
        <v>1</v>
      </c>
      <c r="H140" s="238">
        <v>0</v>
      </c>
      <c r="I140" s="239"/>
      <c r="J140" s="240">
        <f>ROUND(I140*H140,2)</f>
        <v>0</v>
      </c>
      <c r="K140" s="241"/>
      <c r="L140" s="242"/>
      <c r="M140" s="243" t="s">
        <v>1</v>
      </c>
      <c r="N140" s="244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621</v>
      </c>
      <c r="AT140" s="203" t="s">
        <v>272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304</v>
      </c>
    </row>
    <row r="141" s="2" customFormat="1" ht="24.15" customHeight="1">
      <c r="A141" s="38"/>
      <c r="B141" s="190"/>
      <c r="C141" s="191" t="s">
        <v>265</v>
      </c>
      <c r="D141" s="191" t="s">
        <v>220</v>
      </c>
      <c r="E141" s="192" t="s">
        <v>634</v>
      </c>
      <c r="F141" s="193" t="s">
        <v>635</v>
      </c>
      <c r="G141" s="194" t="s">
        <v>179</v>
      </c>
      <c r="H141" s="195">
        <v>70</v>
      </c>
      <c r="I141" s="196"/>
      <c r="J141" s="197">
        <f>ROUND(I141*H141,2)</f>
        <v>0</v>
      </c>
      <c r="K141" s="198"/>
      <c r="L141" s="39"/>
      <c r="M141" s="199" t="s">
        <v>1</v>
      </c>
      <c r="N141" s="200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561</v>
      </c>
      <c r="AT141" s="203" t="s">
        <v>220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319</v>
      </c>
    </row>
    <row r="142" s="2" customFormat="1" ht="16.5" customHeight="1">
      <c r="A142" s="38"/>
      <c r="B142" s="190"/>
      <c r="C142" s="234" t="s">
        <v>271</v>
      </c>
      <c r="D142" s="234" t="s">
        <v>272</v>
      </c>
      <c r="E142" s="235" t="s">
        <v>636</v>
      </c>
      <c r="F142" s="236" t="s">
        <v>637</v>
      </c>
      <c r="G142" s="237" t="s">
        <v>275</v>
      </c>
      <c r="H142" s="238">
        <v>66.5</v>
      </c>
      <c r="I142" s="239"/>
      <c r="J142" s="240">
        <f>ROUND(I142*H142,2)</f>
        <v>0</v>
      </c>
      <c r="K142" s="241"/>
      <c r="L142" s="242"/>
      <c r="M142" s="243" t="s">
        <v>1</v>
      </c>
      <c r="N142" s="244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621</v>
      </c>
      <c r="AT142" s="203" t="s">
        <v>272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331</v>
      </c>
    </row>
    <row r="143" s="2" customFormat="1" ht="24.15" customHeight="1">
      <c r="A143" s="38"/>
      <c r="B143" s="190"/>
      <c r="C143" s="191" t="s">
        <v>279</v>
      </c>
      <c r="D143" s="191" t="s">
        <v>220</v>
      </c>
      <c r="E143" s="192" t="s">
        <v>638</v>
      </c>
      <c r="F143" s="193" t="s">
        <v>639</v>
      </c>
      <c r="G143" s="194" t="s">
        <v>297</v>
      </c>
      <c r="H143" s="195">
        <v>4</v>
      </c>
      <c r="I143" s="196"/>
      <c r="J143" s="197">
        <f>ROUND(I143*H143,2)</f>
        <v>0</v>
      </c>
      <c r="K143" s="198"/>
      <c r="L143" s="39"/>
      <c r="M143" s="199" t="s">
        <v>1</v>
      </c>
      <c r="N143" s="200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561</v>
      </c>
      <c r="AT143" s="203" t="s">
        <v>220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341</v>
      </c>
    </row>
    <row r="144" s="2" customFormat="1" ht="16.5" customHeight="1">
      <c r="A144" s="38"/>
      <c r="B144" s="190"/>
      <c r="C144" s="234" t="s">
        <v>284</v>
      </c>
      <c r="D144" s="234" t="s">
        <v>272</v>
      </c>
      <c r="E144" s="235" t="s">
        <v>640</v>
      </c>
      <c r="F144" s="236" t="s">
        <v>641</v>
      </c>
      <c r="G144" s="237" t="s">
        <v>1</v>
      </c>
      <c r="H144" s="238">
        <v>4</v>
      </c>
      <c r="I144" s="239"/>
      <c r="J144" s="240">
        <f>ROUND(I144*H144,2)</f>
        <v>0</v>
      </c>
      <c r="K144" s="241"/>
      <c r="L144" s="242"/>
      <c r="M144" s="243" t="s">
        <v>1</v>
      </c>
      <c r="N144" s="244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621</v>
      </c>
      <c r="AT144" s="203" t="s">
        <v>272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348</v>
      </c>
    </row>
    <row r="145" s="2" customFormat="1" ht="24.15" customHeight="1">
      <c r="A145" s="38"/>
      <c r="B145" s="190"/>
      <c r="C145" s="191" t="s">
        <v>289</v>
      </c>
      <c r="D145" s="191" t="s">
        <v>220</v>
      </c>
      <c r="E145" s="192" t="s">
        <v>642</v>
      </c>
      <c r="F145" s="193" t="s">
        <v>643</v>
      </c>
      <c r="G145" s="194" t="s">
        <v>179</v>
      </c>
      <c r="H145" s="195">
        <v>8</v>
      </c>
      <c r="I145" s="196"/>
      <c r="J145" s="197">
        <f>ROUND(I145*H145,2)</f>
        <v>0</v>
      </c>
      <c r="K145" s="198"/>
      <c r="L145" s="39"/>
      <c r="M145" s="199" t="s">
        <v>1</v>
      </c>
      <c r="N145" s="200" t="s">
        <v>42</v>
      </c>
      <c r="O145" s="8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03" t="s">
        <v>561</v>
      </c>
      <c r="AT145" s="203" t="s">
        <v>220</v>
      </c>
      <c r="AU145" s="203" t="s">
        <v>89</v>
      </c>
      <c r="AY145" s="19" t="s">
        <v>218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9" t="s">
        <v>89</v>
      </c>
      <c r="BK145" s="204">
        <f>ROUND(I145*H145,2)</f>
        <v>0</v>
      </c>
      <c r="BL145" s="19" t="s">
        <v>561</v>
      </c>
      <c r="BM145" s="203" t="s">
        <v>357</v>
      </c>
    </row>
    <row r="146" s="2" customFormat="1" ht="16.5" customHeight="1">
      <c r="A146" s="38"/>
      <c r="B146" s="190"/>
      <c r="C146" s="234" t="s">
        <v>294</v>
      </c>
      <c r="D146" s="234" t="s">
        <v>272</v>
      </c>
      <c r="E146" s="235" t="s">
        <v>644</v>
      </c>
      <c r="F146" s="236" t="s">
        <v>645</v>
      </c>
      <c r="G146" s="237" t="s">
        <v>275</v>
      </c>
      <c r="H146" s="238">
        <v>8</v>
      </c>
      <c r="I146" s="239"/>
      <c r="J146" s="240">
        <f>ROUND(I146*H146,2)</f>
        <v>0</v>
      </c>
      <c r="K146" s="241"/>
      <c r="L146" s="242"/>
      <c r="M146" s="243" t="s">
        <v>1</v>
      </c>
      <c r="N146" s="244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621</v>
      </c>
      <c r="AT146" s="203" t="s">
        <v>272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373</v>
      </c>
    </row>
    <row r="147" s="2" customFormat="1" ht="16.5" customHeight="1">
      <c r="A147" s="38"/>
      <c r="B147" s="190"/>
      <c r="C147" s="191" t="s">
        <v>299</v>
      </c>
      <c r="D147" s="191" t="s">
        <v>220</v>
      </c>
      <c r="E147" s="192" t="s">
        <v>646</v>
      </c>
      <c r="F147" s="193" t="s">
        <v>647</v>
      </c>
      <c r="G147" s="194" t="s">
        <v>297</v>
      </c>
      <c r="H147" s="195">
        <v>4</v>
      </c>
      <c r="I147" s="196"/>
      <c r="J147" s="197">
        <f>ROUND(I147*H147,2)</f>
        <v>0</v>
      </c>
      <c r="K147" s="198"/>
      <c r="L147" s="39"/>
      <c r="M147" s="199" t="s">
        <v>1</v>
      </c>
      <c r="N147" s="200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561</v>
      </c>
      <c r="AT147" s="203" t="s">
        <v>220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383</v>
      </c>
    </row>
    <row r="148" s="2" customFormat="1" ht="24.15" customHeight="1">
      <c r="A148" s="38"/>
      <c r="B148" s="190"/>
      <c r="C148" s="234" t="s">
        <v>304</v>
      </c>
      <c r="D148" s="234" t="s">
        <v>272</v>
      </c>
      <c r="E148" s="235" t="s">
        <v>648</v>
      </c>
      <c r="F148" s="236" t="s">
        <v>649</v>
      </c>
      <c r="G148" s="237" t="s">
        <v>297</v>
      </c>
      <c r="H148" s="238">
        <v>4</v>
      </c>
      <c r="I148" s="239"/>
      <c r="J148" s="240">
        <f>ROUND(I148*H148,2)</f>
        <v>0</v>
      </c>
      <c r="K148" s="241"/>
      <c r="L148" s="242"/>
      <c r="M148" s="243" t="s">
        <v>1</v>
      </c>
      <c r="N148" s="244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621</v>
      </c>
      <c r="AT148" s="203" t="s">
        <v>272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561</v>
      </c>
      <c r="BM148" s="203" t="s">
        <v>396</v>
      </c>
    </row>
    <row r="149" s="2" customFormat="1" ht="21.75" customHeight="1">
      <c r="A149" s="38"/>
      <c r="B149" s="190"/>
      <c r="C149" s="191" t="s">
        <v>314</v>
      </c>
      <c r="D149" s="191" t="s">
        <v>220</v>
      </c>
      <c r="E149" s="192" t="s">
        <v>650</v>
      </c>
      <c r="F149" s="193" t="s">
        <v>651</v>
      </c>
      <c r="G149" s="194" t="s">
        <v>297</v>
      </c>
      <c r="H149" s="195">
        <v>2</v>
      </c>
      <c r="I149" s="196"/>
      <c r="J149" s="197">
        <f>ROUND(I149*H149,2)</f>
        <v>0</v>
      </c>
      <c r="K149" s="198"/>
      <c r="L149" s="39"/>
      <c r="M149" s="199" t="s">
        <v>1</v>
      </c>
      <c r="N149" s="200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561</v>
      </c>
      <c r="AT149" s="203" t="s">
        <v>220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561</v>
      </c>
      <c r="BM149" s="203" t="s">
        <v>406</v>
      </c>
    </row>
    <row r="150" s="2" customFormat="1" ht="16.5" customHeight="1">
      <c r="A150" s="38"/>
      <c r="B150" s="190"/>
      <c r="C150" s="234" t="s">
        <v>319</v>
      </c>
      <c r="D150" s="234" t="s">
        <v>272</v>
      </c>
      <c r="E150" s="235" t="s">
        <v>652</v>
      </c>
      <c r="F150" s="236" t="s">
        <v>653</v>
      </c>
      <c r="G150" s="237" t="s">
        <v>297</v>
      </c>
      <c r="H150" s="238">
        <v>2</v>
      </c>
      <c r="I150" s="239"/>
      <c r="J150" s="240">
        <f>ROUND(I150*H150,2)</f>
        <v>0</v>
      </c>
      <c r="K150" s="241"/>
      <c r="L150" s="242"/>
      <c r="M150" s="243" t="s">
        <v>1</v>
      </c>
      <c r="N150" s="244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621</v>
      </c>
      <c r="AT150" s="203" t="s">
        <v>272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561</v>
      </c>
      <c r="BM150" s="203" t="s">
        <v>420</v>
      </c>
    </row>
    <row r="151" s="2" customFormat="1" ht="21.75" customHeight="1">
      <c r="A151" s="38"/>
      <c r="B151" s="190"/>
      <c r="C151" s="191" t="s">
        <v>326</v>
      </c>
      <c r="D151" s="191" t="s">
        <v>220</v>
      </c>
      <c r="E151" s="192" t="s">
        <v>654</v>
      </c>
      <c r="F151" s="193" t="s">
        <v>655</v>
      </c>
      <c r="G151" s="194" t="s">
        <v>179</v>
      </c>
      <c r="H151" s="195">
        <v>80</v>
      </c>
      <c r="I151" s="196"/>
      <c r="J151" s="197">
        <f>ROUND(I151*H151,2)</f>
        <v>0</v>
      </c>
      <c r="K151" s="198"/>
      <c r="L151" s="39"/>
      <c r="M151" s="199" t="s">
        <v>1</v>
      </c>
      <c r="N151" s="200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561</v>
      </c>
      <c r="AT151" s="203" t="s">
        <v>220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561</v>
      </c>
      <c r="BM151" s="203" t="s">
        <v>429</v>
      </c>
    </row>
    <row r="152" s="2" customFormat="1" ht="16.5" customHeight="1">
      <c r="A152" s="38"/>
      <c r="B152" s="190"/>
      <c r="C152" s="234" t="s">
        <v>331</v>
      </c>
      <c r="D152" s="234" t="s">
        <v>272</v>
      </c>
      <c r="E152" s="235" t="s">
        <v>656</v>
      </c>
      <c r="F152" s="236" t="s">
        <v>657</v>
      </c>
      <c r="G152" s="237" t="s">
        <v>179</v>
      </c>
      <c r="H152" s="238">
        <v>80</v>
      </c>
      <c r="I152" s="239"/>
      <c r="J152" s="240">
        <f>ROUND(I152*H152,2)</f>
        <v>0</v>
      </c>
      <c r="K152" s="241"/>
      <c r="L152" s="242"/>
      <c r="M152" s="243" t="s">
        <v>1</v>
      </c>
      <c r="N152" s="244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621</v>
      </c>
      <c r="AT152" s="203" t="s">
        <v>272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561</v>
      </c>
      <c r="BM152" s="203" t="s">
        <v>439</v>
      </c>
    </row>
    <row r="153" s="2" customFormat="1" ht="16.5" customHeight="1">
      <c r="A153" s="38"/>
      <c r="B153" s="190"/>
      <c r="C153" s="191" t="s">
        <v>337</v>
      </c>
      <c r="D153" s="191" t="s">
        <v>220</v>
      </c>
      <c r="E153" s="192" t="s">
        <v>658</v>
      </c>
      <c r="F153" s="193" t="s">
        <v>659</v>
      </c>
      <c r="G153" s="194" t="s">
        <v>470</v>
      </c>
      <c r="H153" s="252"/>
      <c r="I153" s="196"/>
      <c r="J153" s="197">
        <f>ROUND(I153*H153,2)</f>
        <v>0</v>
      </c>
      <c r="K153" s="198"/>
      <c r="L153" s="39"/>
      <c r="M153" s="199" t="s">
        <v>1</v>
      </c>
      <c r="N153" s="200" t="s">
        <v>42</v>
      </c>
      <c r="O153" s="8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561</v>
      </c>
      <c r="AT153" s="203" t="s">
        <v>220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561</v>
      </c>
      <c r="BM153" s="203" t="s">
        <v>449</v>
      </c>
    </row>
    <row r="154" s="2" customFormat="1" ht="16.5" customHeight="1">
      <c r="A154" s="38"/>
      <c r="B154" s="190"/>
      <c r="C154" s="191" t="s">
        <v>341</v>
      </c>
      <c r="D154" s="191" t="s">
        <v>220</v>
      </c>
      <c r="E154" s="192" t="s">
        <v>660</v>
      </c>
      <c r="F154" s="193" t="s">
        <v>661</v>
      </c>
      <c r="G154" s="194" t="s">
        <v>470</v>
      </c>
      <c r="H154" s="252"/>
      <c r="I154" s="196"/>
      <c r="J154" s="197">
        <f>ROUND(I154*H154,2)</f>
        <v>0</v>
      </c>
      <c r="K154" s="198"/>
      <c r="L154" s="39"/>
      <c r="M154" s="199" t="s">
        <v>1</v>
      </c>
      <c r="N154" s="200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561</v>
      </c>
      <c r="AT154" s="203" t="s">
        <v>220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561</v>
      </c>
      <c r="BM154" s="203" t="s">
        <v>463</v>
      </c>
    </row>
    <row r="155" s="2" customFormat="1" ht="16.5" customHeight="1">
      <c r="A155" s="38"/>
      <c r="B155" s="190"/>
      <c r="C155" s="191" t="s">
        <v>7</v>
      </c>
      <c r="D155" s="191" t="s">
        <v>220</v>
      </c>
      <c r="E155" s="192" t="s">
        <v>662</v>
      </c>
      <c r="F155" s="193" t="s">
        <v>663</v>
      </c>
      <c r="G155" s="194" t="s">
        <v>470</v>
      </c>
      <c r="H155" s="252"/>
      <c r="I155" s="196"/>
      <c r="J155" s="197">
        <f>ROUND(I155*H155,2)</f>
        <v>0</v>
      </c>
      <c r="K155" s="198"/>
      <c r="L155" s="39"/>
      <c r="M155" s="199" t="s">
        <v>1</v>
      </c>
      <c r="N155" s="200" t="s">
        <v>42</v>
      </c>
      <c r="O155" s="82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03" t="s">
        <v>561</v>
      </c>
      <c r="AT155" s="203" t="s">
        <v>220</v>
      </c>
      <c r="AU155" s="203" t="s">
        <v>89</v>
      </c>
      <c r="AY155" s="19" t="s">
        <v>218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9" t="s">
        <v>89</v>
      </c>
      <c r="BK155" s="204">
        <f>ROUND(I155*H155,2)</f>
        <v>0</v>
      </c>
      <c r="BL155" s="19" t="s">
        <v>561</v>
      </c>
      <c r="BM155" s="203" t="s">
        <v>474</v>
      </c>
    </row>
    <row r="156" s="2" customFormat="1" ht="16.5" customHeight="1">
      <c r="A156" s="38"/>
      <c r="B156" s="190"/>
      <c r="C156" s="191" t="s">
        <v>348</v>
      </c>
      <c r="D156" s="191" t="s">
        <v>220</v>
      </c>
      <c r="E156" s="192" t="s">
        <v>664</v>
      </c>
      <c r="F156" s="193" t="s">
        <v>665</v>
      </c>
      <c r="G156" s="194" t="s">
        <v>470</v>
      </c>
      <c r="H156" s="252"/>
      <c r="I156" s="196"/>
      <c r="J156" s="197">
        <f>ROUND(I156*H156,2)</f>
        <v>0</v>
      </c>
      <c r="K156" s="198"/>
      <c r="L156" s="39"/>
      <c r="M156" s="199" t="s">
        <v>1</v>
      </c>
      <c r="N156" s="200" t="s">
        <v>42</v>
      </c>
      <c r="O156" s="8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561</v>
      </c>
      <c r="AT156" s="203" t="s">
        <v>220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561</v>
      </c>
      <c r="BM156" s="203" t="s">
        <v>481</v>
      </c>
    </row>
    <row r="157" s="2" customFormat="1" ht="62.7" customHeight="1">
      <c r="A157" s="38"/>
      <c r="B157" s="190"/>
      <c r="C157" s="191" t="s">
        <v>352</v>
      </c>
      <c r="D157" s="191" t="s">
        <v>220</v>
      </c>
      <c r="E157" s="192" t="s">
        <v>666</v>
      </c>
      <c r="F157" s="193" t="s">
        <v>667</v>
      </c>
      <c r="G157" s="194" t="s">
        <v>1</v>
      </c>
      <c r="H157" s="195">
        <v>0</v>
      </c>
      <c r="I157" s="196"/>
      <c r="J157" s="197">
        <f>ROUND(I157*H157,2)</f>
        <v>0</v>
      </c>
      <c r="K157" s="198"/>
      <c r="L157" s="39"/>
      <c r="M157" s="199" t="s">
        <v>1</v>
      </c>
      <c r="N157" s="200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561</v>
      </c>
      <c r="AT157" s="203" t="s">
        <v>220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561</v>
      </c>
      <c r="BM157" s="203" t="s">
        <v>491</v>
      </c>
    </row>
    <row r="158" s="2" customFormat="1" ht="16.5" customHeight="1">
      <c r="A158" s="38"/>
      <c r="B158" s="190"/>
      <c r="C158" s="191" t="s">
        <v>357</v>
      </c>
      <c r="D158" s="191" t="s">
        <v>220</v>
      </c>
      <c r="E158" s="192" t="s">
        <v>668</v>
      </c>
      <c r="F158" s="193" t="s">
        <v>669</v>
      </c>
      <c r="G158" s="194" t="s">
        <v>470</v>
      </c>
      <c r="H158" s="252"/>
      <c r="I158" s="196"/>
      <c r="J158" s="197">
        <f>ROUND(I158*H158,2)</f>
        <v>0</v>
      </c>
      <c r="K158" s="198"/>
      <c r="L158" s="39"/>
      <c r="M158" s="199" t="s">
        <v>1</v>
      </c>
      <c r="N158" s="200" t="s">
        <v>42</v>
      </c>
      <c r="O158" s="8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03" t="s">
        <v>561</v>
      </c>
      <c r="AT158" s="203" t="s">
        <v>220</v>
      </c>
      <c r="AU158" s="203" t="s">
        <v>89</v>
      </c>
      <c r="AY158" s="19" t="s">
        <v>218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9" t="s">
        <v>89</v>
      </c>
      <c r="BK158" s="204">
        <f>ROUND(I158*H158,2)</f>
        <v>0</v>
      </c>
      <c r="BL158" s="19" t="s">
        <v>561</v>
      </c>
      <c r="BM158" s="203" t="s">
        <v>502</v>
      </c>
    </row>
    <row r="159" s="12" customFormat="1" ht="22.8" customHeight="1">
      <c r="A159" s="12"/>
      <c r="B159" s="177"/>
      <c r="C159" s="12"/>
      <c r="D159" s="178" t="s">
        <v>75</v>
      </c>
      <c r="E159" s="188" t="s">
        <v>670</v>
      </c>
      <c r="F159" s="188" t="s">
        <v>671</v>
      </c>
      <c r="G159" s="12"/>
      <c r="H159" s="12"/>
      <c r="I159" s="180"/>
      <c r="J159" s="189">
        <f>BK159</f>
        <v>0</v>
      </c>
      <c r="K159" s="12"/>
      <c r="L159" s="177"/>
      <c r="M159" s="182"/>
      <c r="N159" s="183"/>
      <c r="O159" s="183"/>
      <c r="P159" s="184">
        <f>SUM(P160:P164)</f>
        <v>0</v>
      </c>
      <c r="Q159" s="183"/>
      <c r="R159" s="184">
        <f>SUM(R160:R164)</f>
        <v>0</v>
      </c>
      <c r="S159" s="183"/>
      <c r="T159" s="185">
        <f>SUM(T160:T164)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78" t="s">
        <v>96</v>
      </c>
      <c r="AT159" s="186" t="s">
        <v>75</v>
      </c>
      <c r="AU159" s="186" t="s">
        <v>83</v>
      </c>
      <c r="AY159" s="178" t="s">
        <v>218</v>
      </c>
      <c r="BK159" s="187">
        <f>SUM(BK160:BK164)</f>
        <v>0</v>
      </c>
    </row>
    <row r="160" s="2" customFormat="1" ht="33" customHeight="1">
      <c r="A160" s="38"/>
      <c r="B160" s="190"/>
      <c r="C160" s="191" t="s">
        <v>362</v>
      </c>
      <c r="D160" s="191" t="s">
        <v>220</v>
      </c>
      <c r="E160" s="192" t="s">
        <v>672</v>
      </c>
      <c r="F160" s="193" t="s">
        <v>673</v>
      </c>
      <c r="G160" s="194" t="s">
        <v>179</v>
      </c>
      <c r="H160" s="195">
        <v>80</v>
      </c>
      <c r="I160" s="196"/>
      <c r="J160" s="197">
        <f>ROUND(I160*H160,2)</f>
        <v>0</v>
      </c>
      <c r="K160" s="198"/>
      <c r="L160" s="39"/>
      <c r="M160" s="199" t="s">
        <v>1</v>
      </c>
      <c r="N160" s="200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561</v>
      </c>
      <c r="AT160" s="203" t="s">
        <v>220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561</v>
      </c>
      <c r="BM160" s="203" t="s">
        <v>512</v>
      </c>
    </row>
    <row r="161" s="2" customFormat="1" ht="24.15" customHeight="1">
      <c r="A161" s="38"/>
      <c r="B161" s="190"/>
      <c r="C161" s="234" t="s">
        <v>373</v>
      </c>
      <c r="D161" s="234" t="s">
        <v>272</v>
      </c>
      <c r="E161" s="235" t="s">
        <v>674</v>
      </c>
      <c r="F161" s="236" t="s">
        <v>675</v>
      </c>
      <c r="G161" s="237" t="s">
        <v>179</v>
      </c>
      <c r="H161" s="238">
        <v>80</v>
      </c>
      <c r="I161" s="239"/>
      <c r="J161" s="240">
        <f>ROUND(I161*H161,2)</f>
        <v>0</v>
      </c>
      <c r="K161" s="241"/>
      <c r="L161" s="242"/>
      <c r="M161" s="243" t="s">
        <v>1</v>
      </c>
      <c r="N161" s="244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621</v>
      </c>
      <c r="AT161" s="203" t="s">
        <v>272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561</v>
      </c>
      <c r="BM161" s="203" t="s">
        <v>521</v>
      </c>
    </row>
    <row r="162" s="2" customFormat="1" ht="16.5" customHeight="1">
      <c r="A162" s="38"/>
      <c r="B162" s="190"/>
      <c r="C162" s="191" t="s">
        <v>377</v>
      </c>
      <c r="D162" s="191" t="s">
        <v>220</v>
      </c>
      <c r="E162" s="192" t="s">
        <v>676</v>
      </c>
      <c r="F162" s="193" t="s">
        <v>677</v>
      </c>
      <c r="G162" s="194" t="s">
        <v>297</v>
      </c>
      <c r="H162" s="195">
        <v>2</v>
      </c>
      <c r="I162" s="196"/>
      <c r="J162" s="197">
        <f>ROUND(I162*H162,2)</f>
        <v>0</v>
      </c>
      <c r="K162" s="198"/>
      <c r="L162" s="39"/>
      <c r="M162" s="199" t="s">
        <v>1</v>
      </c>
      <c r="N162" s="200" t="s">
        <v>42</v>
      </c>
      <c r="O162" s="82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03" t="s">
        <v>561</v>
      </c>
      <c r="AT162" s="203" t="s">
        <v>220</v>
      </c>
      <c r="AU162" s="203" t="s">
        <v>89</v>
      </c>
      <c r="AY162" s="19" t="s">
        <v>218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9" t="s">
        <v>89</v>
      </c>
      <c r="BK162" s="204">
        <f>ROUND(I162*H162,2)</f>
        <v>0</v>
      </c>
      <c r="BL162" s="19" t="s">
        <v>561</v>
      </c>
      <c r="BM162" s="203" t="s">
        <v>533</v>
      </c>
    </row>
    <row r="163" s="2" customFormat="1" ht="16.5" customHeight="1">
      <c r="A163" s="38"/>
      <c r="B163" s="190"/>
      <c r="C163" s="191" t="s">
        <v>383</v>
      </c>
      <c r="D163" s="191" t="s">
        <v>220</v>
      </c>
      <c r="E163" s="192" t="s">
        <v>660</v>
      </c>
      <c r="F163" s="193" t="s">
        <v>661</v>
      </c>
      <c r="G163" s="194" t="s">
        <v>470</v>
      </c>
      <c r="H163" s="252"/>
      <c r="I163" s="196"/>
      <c r="J163" s="197">
        <f>ROUND(I163*H163,2)</f>
        <v>0</v>
      </c>
      <c r="K163" s="198"/>
      <c r="L163" s="39"/>
      <c r="M163" s="199" t="s">
        <v>1</v>
      </c>
      <c r="N163" s="200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561</v>
      </c>
      <c r="AT163" s="203" t="s">
        <v>220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561</v>
      </c>
      <c r="BM163" s="203" t="s">
        <v>544</v>
      </c>
    </row>
    <row r="164" s="2" customFormat="1" ht="16.5" customHeight="1">
      <c r="A164" s="38"/>
      <c r="B164" s="190"/>
      <c r="C164" s="191" t="s">
        <v>388</v>
      </c>
      <c r="D164" s="191" t="s">
        <v>220</v>
      </c>
      <c r="E164" s="192" t="s">
        <v>668</v>
      </c>
      <c r="F164" s="193" t="s">
        <v>669</v>
      </c>
      <c r="G164" s="194" t="s">
        <v>470</v>
      </c>
      <c r="H164" s="252"/>
      <c r="I164" s="196"/>
      <c r="J164" s="197">
        <f>ROUND(I164*H164,2)</f>
        <v>0</v>
      </c>
      <c r="K164" s="198"/>
      <c r="L164" s="39"/>
      <c r="M164" s="199" t="s">
        <v>1</v>
      </c>
      <c r="N164" s="200" t="s">
        <v>42</v>
      </c>
      <c r="O164" s="8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561</v>
      </c>
      <c r="AT164" s="203" t="s">
        <v>220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561</v>
      </c>
      <c r="BM164" s="203" t="s">
        <v>558</v>
      </c>
    </row>
    <row r="165" s="12" customFormat="1" ht="22.8" customHeight="1">
      <c r="A165" s="12"/>
      <c r="B165" s="177"/>
      <c r="C165" s="12"/>
      <c r="D165" s="178" t="s">
        <v>75</v>
      </c>
      <c r="E165" s="188" t="s">
        <v>678</v>
      </c>
      <c r="F165" s="188" t="s">
        <v>679</v>
      </c>
      <c r="G165" s="12"/>
      <c r="H165" s="12"/>
      <c r="I165" s="180"/>
      <c r="J165" s="189">
        <f>BK165</f>
        <v>0</v>
      </c>
      <c r="K165" s="12"/>
      <c r="L165" s="177"/>
      <c r="M165" s="182"/>
      <c r="N165" s="183"/>
      <c r="O165" s="183"/>
      <c r="P165" s="184">
        <f>SUM(P166:P179)</f>
        <v>0</v>
      </c>
      <c r="Q165" s="183"/>
      <c r="R165" s="184">
        <f>SUM(R166:R179)</f>
        <v>0</v>
      </c>
      <c r="S165" s="183"/>
      <c r="T165" s="185">
        <f>SUM(T166:T179)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78" t="s">
        <v>96</v>
      </c>
      <c r="AT165" s="186" t="s">
        <v>75</v>
      </c>
      <c r="AU165" s="186" t="s">
        <v>83</v>
      </c>
      <c r="AY165" s="178" t="s">
        <v>218</v>
      </c>
      <c r="BK165" s="187">
        <f>SUM(BK166:BK179)</f>
        <v>0</v>
      </c>
    </row>
    <row r="166" s="2" customFormat="1" ht="24.15" customHeight="1">
      <c r="A166" s="38"/>
      <c r="B166" s="190"/>
      <c r="C166" s="191" t="s">
        <v>396</v>
      </c>
      <c r="D166" s="191" t="s">
        <v>220</v>
      </c>
      <c r="E166" s="192" t="s">
        <v>680</v>
      </c>
      <c r="F166" s="193" t="s">
        <v>681</v>
      </c>
      <c r="G166" s="194" t="s">
        <v>179</v>
      </c>
      <c r="H166" s="195">
        <v>70</v>
      </c>
      <c r="I166" s="196"/>
      <c r="J166" s="197">
        <f>ROUND(I166*H166,2)</f>
        <v>0</v>
      </c>
      <c r="K166" s="198"/>
      <c r="L166" s="39"/>
      <c r="M166" s="199" t="s">
        <v>1</v>
      </c>
      <c r="N166" s="200" t="s">
        <v>42</v>
      </c>
      <c r="O166" s="82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03" t="s">
        <v>561</v>
      </c>
      <c r="AT166" s="203" t="s">
        <v>220</v>
      </c>
      <c r="AU166" s="203" t="s">
        <v>89</v>
      </c>
      <c r="AY166" s="19" t="s">
        <v>218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9" t="s">
        <v>89</v>
      </c>
      <c r="BK166" s="204">
        <f>ROUND(I166*H166,2)</f>
        <v>0</v>
      </c>
      <c r="BL166" s="19" t="s">
        <v>561</v>
      </c>
      <c r="BM166" s="203" t="s">
        <v>561</v>
      </c>
    </row>
    <row r="167" s="2" customFormat="1" ht="24.15" customHeight="1">
      <c r="A167" s="38"/>
      <c r="B167" s="190"/>
      <c r="C167" s="191" t="s">
        <v>401</v>
      </c>
      <c r="D167" s="191" t="s">
        <v>220</v>
      </c>
      <c r="E167" s="192" t="s">
        <v>682</v>
      </c>
      <c r="F167" s="193" t="s">
        <v>683</v>
      </c>
      <c r="G167" s="194" t="s">
        <v>169</v>
      </c>
      <c r="H167" s="195">
        <v>10</v>
      </c>
      <c r="I167" s="196"/>
      <c r="J167" s="197">
        <f>ROUND(I167*H167,2)</f>
        <v>0</v>
      </c>
      <c r="K167" s="198"/>
      <c r="L167" s="39"/>
      <c r="M167" s="199" t="s">
        <v>1</v>
      </c>
      <c r="N167" s="200" t="s">
        <v>42</v>
      </c>
      <c r="O167" s="82"/>
      <c r="P167" s="201">
        <f>O167*H167</f>
        <v>0</v>
      </c>
      <c r="Q167" s="201">
        <v>0</v>
      </c>
      <c r="R167" s="201">
        <f>Q167*H167</f>
        <v>0</v>
      </c>
      <c r="S167" s="201">
        <v>0</v>
      </c>
      <c r="T167" s="20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561</v>
      </c>
      <c r="AT167" s="203" t="s">
        <v>220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561</v>
      </c>
      <c r="BM167" s="203" t="s">
        <v>584</v>
      </c>
    </row>
    <row r="168" s="2" customFormat="1" ht="33" customHeight="1">
      <c r="A168" s="38"/>
      <c r="B168" s="190"/>
      <c r="C168" s="191" t="s">
        <v>406</v>
      </c>
      <c r="D168" s="191" t="s">
        <v>220</v>
      </c>
      <c r="E168" s="192" t="s">
        <v>684</v>
      </c>
      <c r="F168" s="193" t="s">
        <v>685</v>
      </c>
      <c r="G168" s="194" t="s">
        <v>179</v>
      </c>
      <c r="H168" s="195">
        <v>70</v>
      </c>
      <c r="I168" s="196"/>
      <c r="J168" s="197">
        <f>ROUND(I168*H168,2)</f>
        <v>0</v>
      </c>
      <c r="K168" s="198"/>
      <c r="L168" s="39"/>
      <c r="M168" s="199" t="s">
        <v>1</v>
      </c>
      <c r="N168" s="200" t="s">
        <v>42</v>
      </c>
      <c r="O168" s="8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03" t="s">
        <v>561</v>
      </c>
      <c r="AT168" s="203" t="s">
        <v>220</v>
      </c>
      <c r="AU168" s="203" t="s">
        <v>89</v>
      </c>
      <c r="AY168" s="19" t="s">
        <v>218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9" t="s">
        <v>89</v>
      </c>
      <c r="BK168" s="204">
        <f>ROUND(I168*H168,2)</f>
        <v>0</v>
      </c>
      <c r="BL168" s="19" t="s">
        <v>561</v>
      </c>
      <c r="BM168" s="203" t="s">
        <v>596</v>
      </c>
    </row>
    <row r="169" s="2" customFormat="1" ht="16.5" customHeight="1">
      <c r="A169" s="38"/>
      <c r="B169" s="190"/>
      <c r="C169" s="234" t="s">
        <v>415</v>
      </c>
      <c r="D169" s="234" t="s">
        <v>272</v>
      </c>
      <c r="E169" s="235" t="s">
        <v>686</v>
      </c>
      <c r="F169" s="236" t="s">
        <v>687</v>
      </c>
      <c r="G169" s="237" t="s">
        <v>257</v>
      </c>
      <c r="H169" s="238">
        <v>7.2800000000000002</v>
      </c>
      <c r="I169" s="239"/>
      <c r="J169" s="240">
        <f>ROUND(I169*H169,2)</f>
        <v>0</v>
      </c>
      <c r="K169" s="241"/>
      <c r="L169" s="242"/>
      <c r="M169" s="243" t="s">
        <v>1</v>
      </c>
      <c r="N169" s="244" t="s">
        <v>42</v>
      </c>
      <c r="O169" s="82"/>
      <c r="P169" s="201">
        <f>O169*H169</f>
        <v>0</v>
      </c>
      <c r="Q169" s="201">
        <v>0</v>
      </c>
      <c r="R169" s="201">
        <f>Q169*H169</f>
        <v>0</v>
      </c>
      <c r="S169" s="201">
        <v>0</v>
      </c>
      <c r="T169" s="20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03" t="s">
        <v>621</v>
      </c>
      <c r="AT169" s="203" t="s">
        <v>272</v>
      </c>
      <c r="AU169" s="203" t="s">
        <v>89</v>
      </c>
      <c r="AY169" s="19" t="s">
        <v>218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9" t="s">
        <v>89</v>
      </c>
      <c r="BK169" s="204">
        <f>ROUND(I169*H169,2)</f>
        <v>0</v>
      </c>
      <c r="BL169" s="19" t="s">
        <v>561</v>
      </c>
      <c r="BM169" s="203" t="s">
        <v>688</v>
      </c>
    </row>
    <row r="170" s="13" customFormat="1">
      <c r="A170" s="13"/>
      <c r="B170" s="205"/>
      <c r="C170" s="13"/>
      <c r="D170" s="206" t="s">
        <v>225</v>
      </c>
      <c r="E170" s="207" t="s">
        <v>1</v>
      </c>
      <c r="F170" s="208" t="s">
        <v>689</v>
      </c>
      <c r="G170" s="13"/>
      <c r="H170" s="209">
        <v>7.2800000000000002</v>
      </c>
      <c r="I170" s="210"/>
      <c r="J170" s="13"/>
      <c r="K170" s="13"/>
      <c r="L170" s="205"/>
      <c r="M170" s="211"/>
      <c r="N170" s="212"/>
      <c r="O170" s="212"/>
      <c r="P170" s="212"/>
      <c r="Q170" s="212"/>
      <c r="R170" s="212"/>
      <c r="S170" s="212"/>
      <c r="T170" s="2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07" t="s">
        <v>225</v>
      </c>
      <c r="AU170" s="207" t="s">
        <v>89</v>
      </c>
      <c r="AV170" s="13" t="s">
        <v>89</v>
      </c>
      <c r="AW170" s="13" t="s">
        <v>31</v>
      </c>
      <c r="AX170" s="13" t="s">
        <v>76</v>
      </c>
      <c r="AY170" s="207" t="s">
        <v>218</v>
      </c>
    </row>
    <row r="171" s="15" customFormat="1">
      <c r="A171" s="15"/>
      <c r="B171" s="222"/>
      <c r="C171" s="15"/>
      <c r="D171" s="206" t="s">
        <v>225</v>
      </c>
      <c r="E171" s="223" t="s">
        <v>1</v>
      </c>
      <c r="F171" s="224" t="s">
        <v>231</v>
      </c>
      <c r="G171" s="15"/>
      <c r="H171" s="225">
        <v>7.2800000000000002</v>
      </c>
      <c r="I171" s="226"/>
      <c r="J171" s="15"/>
      <c r="K171" s="15"/>
      <c r="L171" s="222"/>
      <c r="M171" s="227"/>
      <c r="N171" s="228"/>
      <c r="O171" s="228"/>
      <c r="P171" s="228"/>
      <c r="Q171" s="228"/>
      <c r="R171" s="228"/>
      <c r="S171" s="228"/>
      <c r="T171" s="229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T171" s="223" t="s">
        <v>225</v>
      </c>
      <c r="AU171" s="223" t="s">
        <v>89</v>
      </c>
      <c r="AV171" s="15" t="s">
        <v>223</v>
      </c>
      <c r="AW171" s="15" t="s">
        <v>31</v>
      </c>
      <c r="AX171" s="15" t="s">
        <v>83</v>
      </c>
      <c r="AY171" s="223" t="s">
        <v>218</v>
      </c>
    </row>
    <row r="172" s="2" customFormat="1" ht="33" customHeight="1">
      <c r="A172" s="38"/>
      <c r="B172" s="190"/>
      <c r="C172" s="191" t="s">
        <v>420</v>
      </c>
      <c r="D172" s="191" t="s">
        <v>220</v>
      </c>
      <c r="E172" s="192" t="s">
        <v>690</v>
      </c>
      <c r="F172" s="193" t="s">
        <v>691</v>
      </c>
      <c r="G172" s="194" t="s">
        <v>179</v>
      </c>
      <c r="H172" s="195">
        <v>70</v>
      </c>
      <c r="I172" s="196"/>
      <c r="J172" s="197">
        <f>ROUND(I172*H172,2)</f>
        <v>0</v>
      </c>
      <c r="K172" s="198"/>
      <c r="L172" s="39"/>
      <c r="M172" s="199" t="s">
        <v>1</v>
      </c>
      <c r="N172" s="200" t="s">
        <v>42</v>
      </c>
      <c r="O172" s="8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561</v>
      </c>
      <c r="AT172" s="203" t="s">
        <v>220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561</v>
      </c>
      <c r="BM172" s="203" t="s">
        <v>692</v>
      </c>
    </row>
    <row r="173" s="2" customFormat="1" ht="24.15" customHeight="1">
      <c r="A173" s="38"/>
      <c r="B173" s="190"/>
      <c r="C173" s="234" t="s">
        <v>425</v>
      </c>
      <c r="D173" s="234" t="s">
        <v>272</v>
      </c>
      <c r="E173" s="235" t="s">
        <v>693</v>
      </c>
      <c r="F173" s="236" t="s">
        <v>694</v>
      </c>
      <c r="G173" s="237" t="s">
        <v>297</v>
      </c>
      <c r="H173" s="238">
        <v>70</v>
      </c>
      <c r="I173" s="239"/>
      <c r="J173" s="240">
        <f>ROUND(I173*H173,2)</f>
        <v>0</v>
      </c>
      <c r="K173" s="241"/>
      <c r="L173" s="242"/>
      <c r="M173" s="243" t="s">
        <v>1</v>
      </c>
      <c r="N173" s="244" t="s">
        <v>42</v>
      </c>
      <c r="O173" s="82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03" t="s">
        <v>621</v>
      </c>
      <c r="AT173" s="203" t="s">
        <v>272</v>
      </c>
      <c r="AU173" s="203" t="s">
        <v>89</v>
      </c>
      <c r="AY173" s="19" t="s">
        <v>218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9" t="s">
        <v>89</v>
      </c>
      <c r="BK173" s="204">
        <f>ROUND(I173*H173,2)</f>
        <v>0</v>
      </c>
      <c r="BL173" s="19" t="s">
        <v>561</v>
      </c>
      <c r="BM173" s="203" t="s">
        <v>695</v>
      </c>
    </row>
    <row r="174" s="2" customFormat="1" ht="33" customHeight="1">
      <c r="A174" s="38"/>
      <c r="B174" s="190"/>
      <c r="C174" s="191" t="s">
        <v>429</v>
      </c>
      <c r="D174" s="191" t="s">
        <v>220</v>
      </c>
      <c r="E174" s="192" t="s">
        <v>696</v>
      </c>
      <c r="F174" s="193" t="s">
        <v>697</v>
      </c>
      <c r="G174" s="194" t="s">
        <v>179</v>
      </c>
      <c r="H174" s="195">
        <v>70</v>
      </c>
      <c r="I174" s="196"/>
      <c r="J174" s="197">
        <f>ROUND(I174*H174,2)</f>
        <v>0</v>
      </c>
      <c r="K174" s="198"/>
      <c r="L174" s="39"/>
      <c r="M174" s="199" t="s">
        <v>1</v>
      </c>
      <c r="N174" s="200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561</v>
      </c>
      <c r="AT174" s="203" t="s">
        <v>220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561</v>
      </c>
      <c r="BM174" s="203" t="s">
        <v>698</v>
      </c>
    </row>
    <row r="175" s="2" customFormat="1" ht="33" customHeight="1">
      <c r="A175" s="38"/>
      <c r="B175" s="190"/>
      <c r="C175" s="191" t="s">
        <v>435</v>
      </c>
      <c r="D175" s="191" t="s">
        <v>220</v>
      </c>
      <c r="E175" s="192" t="s">
        <v>699</v>
      </c>
      <c r="F175" s="193" t="s">
        <v>700</v>
      </c>
      <c r="G175" s="194" t="s">
        <v>148</v>
      </c>
      <c r="H175" s="195">
        <v>70</v>
      </c>
      <c r="I175" s="196"/>
      <c r="J175" s="197">
        <f>ROUND(I175*H175,2)</f>
        <v>0</v>
      </c>
      <c r="K175" s="198"/>
      <c r="L175" s="39"/>
      <c r="M175" s="199" t="s">
        <v>1</v>
      </c>
      <c r="N175" s="200" t="s">
        <v>42</v>
      </c>
      <c r="O175" s="82"/>
      <c r="P175" s="201">
        <f>O175*H175</f>
        <v>0</v>
      </c>
      <c r="Q175" s="201">
        <v>0</v>
      </c>
      <c r="R175" s="201">
        <f>Q175*H175</f>
        <v>0</v>
      </c>
      <c r="S175" s="201">
        <v>0</v>
      </c>
      <c r="T175" s="20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03" t="s">
        <v>561</v>
      </c>
      <c r="AT175" s="203" t="s">
        <v>220</v>
      </c>
      <c r="AU175" s="203" t="s">
        <v>89</v>
      </c>
      <c r="AY175" s="19" t="s">
        <v>218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9" t="s">
        <v>89</v>
      </c>
      <c r="BK175" s="204">
        <f>ROUND(I175*H175,2)</f>
        <v>0</v>
      </c>
      <c r="BL175" s="19" t="s">
        <v>561</v>
      </c>
      <c r="BM175" s="203" t="s">
        <v>701</v>
      </c>
    </row>
    <row r="176" s="2" customFormat="1" ht="16.5" customHeight="1">
      <c r="A176" s="38"/>
      <c r="B176" s="190"/>
      <c r="C176" s="191" t="s">
        <v>439</v>
      </c>
      <c r="D176" s="191" t="s">
        <v>220</v>
      </c>
      <c r="E176" s="192" t="s">
        <v>658</v>
      </c>
      <c r="F176" s="193" t="s">
        <v>659</v>
      </c>
      <c r="G176" s="194" t="s">
        <v>470</v>
      </c>
      <c r="H176" s="252"/>
      <c r="I176" s="196"/>
      <c r="J176" s="197">
        <f>ROUND(I176*H176,2)</f>
        <v>0</v>
      </c>
      <c r="K176" s="198"/>
      <c r="L176" s="39"/>
      <c r="M176" s="199" t="s">
        <v>1</v>
      </c>
      <c r="N176" s="200" t="s">
        <v>42</v>
      </c>
      <c r="O176" s="82"/>
      <c r="P176" s="201">
        <f>O176*H176</f>
        <v>0</v>
      </c>
      <c r="Q176" s="201">
        <v>0</v>
      </c>
      <c r="R176" s="201">
        <f>Q176*H176</f>
        <v>0</v>
      </c>
      <c r="S176" s="201">
        <v>0</v>
      </c>
      <c r="T176" s="202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03" t="s">
        <v>561</v>
      </c>
      <c r="AT176" s="203" t="s">
        <v>220</v>
      </c>
      <c r="AU176" s="203" t="s">
        <v>89</v>
      </c>
      <c r="AY176" s="19" t="s">
        <v>218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9" t="s">
        <v>89</v>
      </c>
      <c r="BK176" s="204">
        <f>ROUND(I176*H176,2)</f>
        <v>0</v>
      </c>
      <c r="BL176" s="19" t="s">
        <v>561</v>
      </c>
      <c r="BM176" s="203" t="s">
        <v>702</v>
      </c>
    </row>
    <row r="177" s="2" customFormat="1" ht="16.5" customHeight="1">
      <c r="A177" s="38"/>
      <c r="B177" s="190"/>
      <c r="C177" s="191" t="s">
        <v>445</v>
      </c>
      <c r="D177" s="191" t="s">
        <v>220</v>
      </c>
      <c r="E177" s="192" t="s">
        <v>662</v>
      </c>
      <c r="F177" s="193" t="s">
        <v>663</v>
      </c>
      <c r="G177" s="194" t="s">
        <v>470</v>
      </c>
      <c r="H177" s="252"/>
      <c r="I177" s="196"/>
      <c r="J177" s="197">
        <f>ROUND(I177*H177,2)</f>
        <v>0</v>
      </c>
      <c r="K177" s="198"/>
      <c r="L177" s="39"/>
      <c r="M177" s="199" t="s">
        <v>1</v>
      </c>
      <c r="N177" s="200" t="s">
        <v>42</v>
      </c>
      <c r="O177" s="82"/>
      <c r="P177" s="201">
        <f>O177*H177</f>
        <v>0</v>
      </c>
      <c r="Q177" s="201">
        <v>0</v>
      </c>
      <c r="R177" s="201">
        <f>Q177*H177</f>
        <v>0</v>
      </c>
      <c r="S177" s="201">
        <v>0</v>
      </c>
      <c r="T177" s="202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03" t="s">
        <v>561</v>
      </c>
      <c r="AT177" s="203" t="s">
        <v>220</v>
      </c>
      <c r="AU177" s="203" t="s">
        <v>89</v>
      </c>
      <c r="AY177" s="19" t="s">
        <v>218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9" t="s">
        <v>89</v>
      </c>
      <c r="BK177" s="204">
        <f>ROUND(I177*H177,2)</f>
        <v>0</v>
      </c>
      <c r="BL177" s="19" t="s">
        <v>561</v>
      </c>
      <c r="BM177" s="203" t="s">
        <v>703</v>
      </c>
    </row>
    <row r="178" s="2" customFormat="1" ht="24.15" customHeight="1">
      <c r="A178" s="38"/>
      <c r="B178" s="190"/>
      <c r="C178" s="191" t="s">
        <v>449</v>
      </c>
      <c r="D178" s="191" t="s">
        <v>220</v>
      </c>
      <c r="E178" s="192" t="s">
        <v>704</v>
      </c>
      <c r="F178" s="193" t="s">
        <v>705</v>
      </c>
      <c r="G178" s="194" t="s">
        <v>1</v>
      </c>
      <c r="H178" s="195">
        <v>0</v>
      </c>
      <c r="I178" s="196"/>
      <c r="J178" s="197">
        <f>ROUND(I178*H178,2)</f>
        <v>0</v>
      </c>
      <c r="K178" s="198"/>
      <c r="L178" s="39"/>
      <c r="M178" s="199" t="s">
        <v>1</v>
      </c>
      <c r="N178" s="200" t="s">
        <v>42</v>
      </c>
      <c r="O178" s="82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03" t="s">
        <v>561</v>
      </c>
      <c r="AT178" s="203" t="s">
        <v>220</v>
      </c>
      <c r="AU178" s="203" t="s">
        <v>89</v>
      </c>
      <c r="AY178" s="19" t="s">
        <v>218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9" t="s">
        <v>89</v>
      </c>
      <c r="BK178" s="204">
        <f>ROUND(I178*H178,2)</f>
        <v>0</v>
      </c>
      <c r="BL178" s="19" t="s">
        <v>561</v>
      </c>
      <c r="BM178" s="203" t="s">
        <v>706</v>
      </c>
    </row>
    <row r="179" s="2" customFormat="1" ht="16.5" customHeight="1">
      <c r="A179" s="38"/>
      <c r="B179" s="190"/>
      <c r="C179" s="191" t="s">
        <v>455</v>
      </c>
      <c r="D179" s="191" t="s">
        <v>220</v>
      </c>
      <c r="E179" s="192" t="s">
        <v>668</v>
      </c>
      <c r="F179" s="193" t="s">
        <v>669</v>
      </c>
      <c r="G179" s="194" t="s">
        <v>470</v>
      </c>
      <c r="H179" s="252"/>
      <c r="I179" s="196"/>
      <c r="J179" s="197">
        <f>ROUND(I179*H179,2)</f>
        <v>0</v>
      </c>
      <c r="K179" s="198"/>
      <c r="L179" s="39"/>
      <c r="M179" s="199" t="s">
        <v>1</v>
      </c>
      <c r="N179" s="200" t="s">
        <v>42</v>
      </c>
      <c r="O179" s="82"/>
      <c r="P179" s="201">
        <f>O179*H179</f>
        <v>0</v>
      </c>
      <c r="Q179" s="201">
        <v>0</v>
      </c>
      <c r="R179" s="201">
        <f>Q179*H179</f>
        <v>0</v>
      </c>
      <c r="S179" s="201">
        <v>0</v>
      </c>
      <c r="T179" s="202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03" t="s">
        <v>561</v>
      </c>
      <c r="AT179" s="203" t="s">
        <v>220</v>
      </c>
      <c r="AU179" s="203" t="s">
        <v>89</v>
      </c>
      <c r="AY179" s="19" t="s">
        <v>218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9" t="s">
        <v>89</v>
      </c>
      <c r="BK179" s="204">
        <f>ROUND(I179*H179,2)</f>
        <v>0</v>
      </c>
      <c r="BL179" s="19" t="s">
        <v>561</v>
      </c>
      <c r="BM179" s="203" t="s">
        <v>707</v>
      </c>
    </row>
    <row r="180" s="12" customFormat="1" ht="22.8" customHeight="1">
      <c r="A180" s="12"/>
      <c r="B180" s="177"/>
      <c r="C180" s="12"/>
      <c r="D180" s="178" t="s">
        <v>75</v>
      </c>
      <c r="E180" s="188" t="s">
        <v>708</v>
      </c>
      <c r="F180" s="188" t="s">
        <v>709</v>
      </c>
      <c r="G180" s="12"/>
      <c r="H180" s="12"/>
      <c r="I180" s="180"/>
      <c r="J180" s="189">
        <f>BK180</f>
        <v>0</v>
      </c>
      <c r="K180" s="12"/>
      <c r="L180" s="177"/>
      <c r="M180" s="182"/>
      <c r="N180" s="183"/>
      <c r="O180" s="183"/>
      <c r="P180" s="184">
        <f>P181</f>
        <v>0</v>
      </c>
      <c r="Q180" s="183"/>
      <c r="R180" s="184">
        <f>R181</f>
        <v>0</v>
      </c>
      <c r="S180" s="183"/>
      <c r="T180" s="185">
        <f>T181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178" t="s">
        <v>96</v>
      </c>
      <c r="AT180" s="186" t="s">
        <v>75</v>
      </c>
      <c r="AU180" s="186" t="s">
        <v>83</v>
      </c>
      <c r="AY180" s="178" t="s">
        <v>218</v>
      </c>
      <c r="BK180" s="187">
        <f>BK181</f>
        <v>0</v>
      </c>
    </row>
    <row r="181" s="2" customFormat="1" ht="24.15" customHeight="1">
      <c r="A181" s="38"/>
      <c r="B181" s="190"/>
      <c r="C181" s="191" t="s">
        <v>463</v>
      </c>
      <c r="D181" s="191" t="s">
        <v>220</v>
      </c>
      <c r="E181" s="192" t="s">
        <v>710</v>
      </c>
      <c r="F181" s="193" t="s">
        <v>711</v>
      </c>
      <c r="G181" s="194" t="s">
        <v>297</v>
      </c>
      <c r="H181" s="195">
        <v>1</v>
      </c>
      <c r="I181" s="196"/>
      <c r="J181" s="197">
        <f>ROUND(I181*H181,2)</f>
        <v>0</v>
      </c>
      <c r="K181" s="198"/>
      <c r="L181" s="39"/>
      <c r="M181" s="199" t="s">
        <v>1</v>
      </c>
      <c r="N181" s="200" t="s">
        <v>42</v>
      </c>
      <c r="O181" s="82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03" t="s">
        <v>561</v>
      </c>
      <c r="AT181" s="203" t="s">
        <v>220</v>
      </c>
      <c r="AU181" s="203" t="s">
        <v>89</v>
      </c>
      <c r="AY181" s="19" t="s">
        <v>218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9" t="s">
        <v>89</v>
      </c>
      <c r="BK181" s="204">
        <f>ROUND(I181*H181,2)</f>
        <v>0</v>
      </c>
      <c r="BL181" s="19" t="s">
        <v>561</v>
      </c>
      <c r="BM181" s="203" t="s">
        <v>712</v>
      </c>
    </row>
    <row r="182" s="12" customFormat="1" ht="25.92" customHeight="1">
      <c r="A182" s="12"/>
      <c r="B182" s="177"/>
      <c r="C182" s="12"/>
      <c r="D182" s="178" t="s">
        <v>75</v>
      </c>
      <c r="E182" s="179" t="s">
        <v>588</v>
      </c>
      <c r="F182" s="179" t="s">
        <v>713</v>
      </c>
      <c r="G182" s="12"/>
      <c r="H182" s="12"/>
      <c r="I182" s="180"/>
      <c r="J182" s="181">
        <f>BK182</f>
        <v>0</v>
      </c>
      <c r="K182" s="12"/>
      <c r="L182" s="177"/>
      <c r="M182" s="182"/>
      <c r="N182" s="183"/>
      <c r="O182" s="183"/>
      <c r="P182" s="184">
        <f>P183</f>
        <v>0</v>
      </c>
      <c r="Q182" s="183"/>
      <c r="R182" s="184">
        <f>R183</f>
        <v>0</v>
      </c>
      <c r="S182" s="183"/>
      <c r="T182" s="185">
        <f>T183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78" t="s">
        <v>243</v>
      </c>
      <c r="AT182" s="186" t="s">
        <v>75</v>
      </c>
      <c r="AU182" s="186" t="s">
        <v>76</v>
      </c>
      <c r="AY182" s="178" t="s">
        <v>218</v>
      </c>
      <c r="BK182" s="187">
        <f>BK183</f>
        <v>0</v>
      </c>
    </row>
    <row r="183" s="2" customFormat="1" ht="44.25" customHeight="1">
      <c r="A183" s="38"/>
      <c r="B183" s="190"/>
      <c r="C183" s="191" t="s">
        <v>467</v>
      </c>
      <c r="D183" s="191" t="s">
        <v>220</v>
      </c>
      <c r="E183" s="192" t="s">
        <v>83</v>
      </c>
      <c r="F183" s="193" t="s">
        <v>714</v>
      </c>
      <c r="G183" s="194" t="s">
        <v>715</v>
      </c>
      <c r="H183" s="195">
        <v>1</v>
      </c>
      <c r="I183" s="196"/>
      <c r="J183" s="197">
        <f>ROUND(I183*H183,2)</f>
        <v>0</v>
      </c>
      <c r="K183" s="198"/>
      <c r="L183" s="39"/>
      <c r="M183" s="253" t="s">
        <v>1</v>
      </c>
      <c r="N183" s="254" t="s">
        <v>42</v>
      </c>
      <c r="O183" s="255"/>
      <c r="P183" s="256">
        <f>O183*H183</f>
        <v>0</v>
      </c>
      <c r="Q183" s="256">
        <v>0</v>
      </c>
      <c r="R183" s="256">
        <f>Q183*H183</f>
        <v>0</v>
      </c>
      <c r="S183" s="256">
        <v>0</v>
      </c>
      <c r="T183" s="257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03" t="s">
        <v>223</v>
      </c>
      <c r="AT183" s="203" t="s">
        <v>220</v>
      </c>
      <c r="AU183" s="203" t="s">
        <v>83</v>
      </c>
      <c r="AY183" s="19" t="s">
        <v>218</v>
      </c>
      <c r="BE183" s="204">
        <f>IF(N183="základná",J183,0)</f>
        <v>0</v>
      </c>
      <c r="BF183" s="204">
        <f>IF(N183="znížená",J183,0)</f>
        <v>0</v>
      </c>
      <c r="BG183" s="204">
        <f>IF(N183="zákl. prenesená",J183,0)</f>
        <v>0</v>
      </c>
      <c r="BH183" s="204">
        <f>IF(N183="zníž. prenesená",J183,0)</f>
        <v>0</v>
      </c>
      <c r="BI183" s="204">
        <f>IF(N183="nulová",J183,0)</f>
        <v>0</v>
      </c>
      <c r="BJ183" s="19" t="s">
        <v>89</v>
      </c>
      <c r="BK183" s="204">
        <f>ROUND(I183*H183,2)</f>
        <v>0</v>
      </c>
      <c r="BL183" s="19" t="s">
        <v>223</v>
      </c>
      <c r="BM183" s="203" t="s">
        <v>716</v>
      </c>
    </row>
    <row r="184" s="2" customFormat="1" ht="6.96" customHeight="1">
      <c r="A184" s="38"/>
      <c r="B184" s="65"/>
      <c r="C184" s="66"/>
      <c r="D184" s="66"/>
      <c r="E184" s="66"/>
      <c r="F184" s="66"/>
      <c r="G184" s="66"/>
      <c r="H184" s="66"/>
      <c r="I184" s="66"/>
      <c r="J184" s="66"/>
      <c r="K184" s="66"/>
      <c r="L184" s="39"/>
      <c r="M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</row>
  </sheetData>
  <autoFilter ref="C129:K183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6:H116"/>
    <mergeCell ref="E120:H120"/>
    <mergeCell ref="E118:H118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100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>
      <c r="B8" s="22"/>
      <c r="D8" s="32" t="s">
        <v>166</v>
      </c>
      <c r="L8" s="22"/>
    </row>
    <row r="9" s="1" customFormat="1" ht="16.5" customHeight="1">
      <c r="B9" s="22"/>
      <c r="E9" s="136" t="s">
        <v>171</v>
      </c>
      <c r="F9" s="1"/>
      <c r="G9" s="1"/>
      <c r="H9" s="1"/>
      <c r="L9" s="22"/>
    </row>
    <row r="10" s="1" customFormat="1" ht="12" customHeight="1">
      <c r="B10" s="22"/>
      <c r="D10" s="32" t="s">
        <v>174</v>
      </c>
      <c r="L10" s="22"/>
    </row>
    <row r="11" s="2" customFormat="1" ht="16.5" customHeight="1">
      <c r="A11" s="38"/>
      <c r="B11" s="39"/>
      <c r="C11" s="38"/>
      <c r="D11" s="38"/>
      <c r="E11" s="141" t="s">
        <v>605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606</v>
      </c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39"/>
      <c r="C13" s="38"/>
      <c r="D13" s="38"/>
      <c r="E13" s="72" t="s">
        <v>717</v>
      </c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39"/>
      <c r="C14" s="38"/>
      <c r="D14" s="38"/>
      <c r="E14" s="38"/>
      <c r="F14" s="38"/>
      <c r="G14" s="38"/>
      <c r="H14" s="38"/>
      <c r="I14" s="38"/>
      <c r="J14" s="38"/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17</v>
      </c>
      <c r="E15" s="38"/>
      <c r="F15" s="27" t="s">
        <v>1</v>
      </c>
      <c r="G15" s="38"/>
      <c r="H15" s="38"/>
      <c r="I15" s="32" t="s">
        <v>18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19</v>
      </c>
      <c r="E16" s="38"/>
      <c r="F16" s="27" t="s">
        <v>20</v>
      </c>
      <c r="G16" s="38"/>
      <c r="H16" s="38"/>
      <c r="I16" s="32" t="s">
        <v>21</v>
      </c>
      <c r="J16" s="74" t="str">
        <f>'Rekapitulácia stavby'!AN8</f>
        <v>28. 7. 2026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23</v>
      </c>
      <c r="E18" s="38"/>
      <c r="F18" s="38"/>
      <c r="G18" s="38"/>
      <c r="H18" s="38"/>
      <c r="I18" s="32" t="s">
        <v>24</v>
      </c>
      <c r="J18" s="27" t="s">
        <v>1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25</v>
      </c>
      <c r="F19" s="38"/>
      <c r="G19" s="38"/>
      <c r="H19" s="38"/>
      <c r="I19" s="32" t="s">
        <v>26</v>
      </c>
      <c r="J19" s="27" t="s">
        <v>1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38"/>
      <c r="J20" s="38"/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27</v>
      </c>
      <c r="E21" s="38"/>
      <c r="F21" s="38"/>
      <c r="G21" s="38"/>
      <c r="H21" s="38"/>
      <c r="I21" s="32" t="s">
        <v>24</v>
      </c>
      <c r="J21" s="33" t="str">
        <f>'Rekapitulácia stavby'!AN13</f>
        <v>Vyplň údaj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33" t="str">
        <f>'Rekapitulácia stavby'!E14</f>
        <v>Vyplň údaj</v>
      </c>
      <c r="F22" s="27"/>
      <c r="G22" s="27"/>
      <c r="H22" s="27"/>
      <c r="I22" s="32" t="s">
        <v>26</v>
      </c>
      <c r="J22" s="33" t="str">
        <f>'Rekapitulácia stavby'!AN14</f>
        <v>Vyplň údaj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29</v>
      </c>
      <c r="E24" s="38"/>
      <c r="F24" s="38"/>
      <c r="G24" s="38"/>
      <c r="H24" s="38"/>
      <c r="I24" s="32" t="s">
        <v>24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39"/>
      <c r="C25" s="38"/>
      <c r="D25" s="38"/>
      <c r="E25" s="27" t="s">
        <v>181</v>
      </c>
      <c r="F25" s="38"/>
      <c r="G25" s="38"/>
      <c r="H25" s="38"/>
      <c r="I25" s="32" t="s">
        <v>26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39"/>
      <c r="C27" s="38"/>
      <c r="D27" s="32" t="s">
        <v>32</v>
      </c>
      <c r="E27" s="38"/>
      <c r="F27" s="38"/>
      <c r="G27" s="38"/>
      <c r="H27" s="38"/>
      <c r="I27" s="32" t="s">
        <v>24</v>
      </c>
      <c r="J27" s="27" t="s">
        <v>1</v>
      </c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39"/>
      <c r="C28" s="38"/>
      <c r="D28" s="38"/>
      <c r="E28" s="27" t="s">
        <v>608</v>
      </c>
      <c r="F28" s="38"/>
      <c r="G28" s="38"/>
      <c r="H28" s="38"/>
      <c r="I28" s="32" t="s">
        <v>26</v>
      </c>
      <c r="J28" s="27" t="s">
        <v>1</v>
      </c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39"/>
      <c r="C30" s="38"/>
      <c r="D30" s="32" t="s">
        <v>34</v>
      </c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37"/>
      <c r="B31" s="138"/>
      <c r="C31" s="137"/>
      <c r="D31" s="137"/>
      <c r="E31" s="36" t="s">
        <v>1</v>
      </c>
      <c r="F31" s="36"/>
      <c r="G31" s="36"/>
      <c r="H31" s="36"/>
      <c r="I31" s="137"/>
      <c r="J31" s="137"/>
      <c r="K31" s="137"/>
      <c r="L31" s="139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</row>
    <row r="32" s="2" customFormat="1" ht="6.96" customHeight="1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39"/>
      <c r="C34" s="38"/>
      <c r="D34" s="140" t="s">
        <v>36</v>
      </c>
      <c r="E34" s="38"/>
      <c r="F34" s="38"/>
      <c r="G34" s="38"/>
      <c r="H34" s="38"/>
      <c r="I34" s="38"/>
      <c r="J34" s="101">
        <f>ROUND(J130,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39"/>
      <c r="C35" s="38"/>
      <c r="D35" s="95"/>
      <c r="E35" s="95"/>
      <c r="F35" s="95"/>
      <c r="G35" s="95"/>
      <c r="H35" s="95"/>
      <c r="I35" s="95"/>
      <c r="J35" s="95"/>
      <c r="K35" s="95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8"/>
      <c r="F36" s="43" t="s">
        <v>38</v>
      </c>
      <c r="G36" s="38"/>
      <c r="H36" s="38"/>
      <c r="I36" s="43" t="s">
        <v>37</v>
      </c>
      <c r="J36" s="43" t="s">
        <v>39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39"/>
      <c r="C37" s="38"/>
      <c r="D37" s="141" t="s">
        <v>40</v>
      </c>
      <c r="E37" s="45" t="s">
        <v>41</v>
      </c>
      <c r="F37" s="142">
        <f>ROUND((SUM(BE130:BE167)),  2)</f>
        <v>0</v>
      </c>
      <c r="G37" s="143"/>
      <c r="H37" s="143"/>
      <c r="I37" s="144">
        <v>0.23000000000000001</v>
      </c>
      <c r="J37" s="142">
        <f>ROUND(((SUM(BE130:BE167))*I37),  2)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45" t="s">
        <v>42</v>
      </c>
      <c r="F38" s="145">
        <f>ROUND((SUM(BF130:BF167)),  2)</f>
        <v>0</v>
      </c>
      <c r="G38" s="38"/>
      <c r="H38" s="38"/>
      <c r="I38" s="146">
        <v>0.23000000000000001</v>
      </c>
      <c r="J38" s="145">
        <f>ROUND(((SUM(BF130:BF167))*I38),  2)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43</v>
      </c>
      <c r="F39" s="145">
        <f>ROUND((SUM(BG130:BG167)),  2)</f>
        <v>0</v>
      </c>
      <c r="G39" s="38"/>
      <c r="H39" s="38"/>
      <c r="I39" s="146">
        <v>0.23000000000000001</v>
      </c>
      <c r="J39" s="145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39"/>
      <c r="C40" s="38"/>
      <c r="D40" s="38"/>
      <c r="E40" s="32" t="s">
        <v>44</v>
      </c>
      <c r="F40" s="145">
        <f>ROUND((SUM(BH130:BH167)),  2)</f>
        <v>0</v>
      </c>
      <c r="G40" s="38"/>
      <c r="H40" s="38"/>
      <c r="I40" s="146">
        <v>0.23000000000000001</v>
      </c>
      <c r="J40" s="145">
        <f>0</f>
        <v>0</v>
      </c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39"/>
      <c r="C41" s="38"/>
      <c r="D41" s="38"/>
      <c r="E41" s="45" t="s">
        <v>45</v>
      </c>
      <c r="F41" s="142">
        <f>ROUND((SUM(BI130:BI167)),  2)</f>
        <v>0</v>
      </c>
      <c r="G41" s="143"/>
      <c r="H41" s="143"/>
      <c r="I41" s="144">
        <v>0</v>
      </c>
      <c r="J41" s="142">
        <f>0</f>
        <v>0</v>
      </c>
      <c r="K41" s="38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39"/>
      <c r="C43" s="147"/>
      <c r="D43" s="148" t="s">
        <v>46</v>
      </c>
      <c r="E43" s="86"/>
      <c r="F43" s="86"/>
      <c r="G43" s="149" t="s">
        <v>47</v>
      </c>
      <c r="H43" s="150" t="s">
        <v>48</v>
      </c>
      <c r="I43" s="86"/>
      <c r="J43" s="151">
        <f>SUM(J34:J41)</f>
        <v>0</v>
      </c>
      <c r="K43" s="152"/>
      <c r="L43" s="60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60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1" customFormat="1" ht="16.5" customHeight="1">
      <c r="B87" s="22"/>
      <c r="E87" s="136" t="s">
        <v>171</v>
      </c>
      <c r="F87" s="1"/>
      <c r="G87" s="1"/>
      <c r="H87" s="1"/>
      <c r="L87" s="22"/>
    </row>
    <row r="88" s="1" customFormat="1" ht="12" customHeight="1">
      <c r="B88" s="22"/>
      <c r="C88" s="32" t="s">
        <v>174</v>
      </c>
      <c r="L88" s="22"/>
    </row>
    <row r="89" s="2" customFormat="1" ht="16.5" customHeight="1">
      <c r="A89" s="38"/>
      <c r="B89" s="39"/>
      <c r="C89" s="38"/>
      <c r="D89" s="38"/>
      <c r="E89" s="141" t="s">
        <v>605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606</v>
      </c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38"/>
      <c r="D91" s="38"/>
      <c r="E91" s="72" t="str">
        <f>E13</f>
        <v>SLP - Vonkajšie rozvody slaboprúdu</v>
      </c>
      <c r="F91" s="38"/>
      <c r="G91" s="38"/>
      <c r="H91" s="38"/>
      <c r="I91" s="38"/>
      <c r="J91" s="38"/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19</v>
      </c>
      <c r="D93" s="38"/>
      <c r="E93" s="38"/>
      <c r="F93" s="27" t="str">
        <f>F16</f>
        <v>Kapitulská 23, 975 59 Banská Bystrica</v>
      </c>
      <c r="G93" s="38"/>
      <c r="H93" s="38"/>
      <c r="I93" s="32" t="s">
        <v>21</v>
      </c>
      <c r="J93" s="74" t="str">
        <f>IF(J16="","",J16)</f>
        <v>28. 7. 2026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23</v>
      </c>
      <c r="D95" s="38"/>
      <c r="E95" s="38"/>
      <c r="F95" s="27" t="str">
        <f>E19</f>
        <v>Múzeum SNP Banská Bystrica</v>
      </c>
      <c r="G95" s="38"/>
      <c r="H95" s="38"/>
      <c r="I95" s="32" t="s">
        <v>29</v>
      </c>
      <c r="J95" s="36" t="str">
        <f>E25</f>
        <v>Akad. Arch. Pavol Kuzma</v>
      </c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38"/>
      <c r="E96" s="38"/>
      <c r="F96" s="27" t="str">
        <f>IF(E22="","",E22)</f>
        <v>Vyplň údaj</v>
      </c>
      <c r="G96" s="38"/>
      <c r="H96" s="38"/>
      <c r="I96" s="32" t="s">
        <v>32</v>
      </c>
      <c r="J96" s="36" t="str">
        <f>E28</f>
        <v>Ing. Ján Božek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55" t="s">
        <v>183</v>
      </c>
      <c r="D98" s="147"/>
      <c r="E98" s="147"/>
      <c r="F98" s="147"/>
      <c r="G98" s="147"/>
      <c r="H98" s="147"/>
      <c r="I98" s="147"/>
      <c r="J98" s="156" t="s">
        <v>184</v>
      </c>
      <c r="K98" s="147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60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57" t="s">
        <v>185</v>
      </c>
      <c r="D100" s="38"/>
      <c r="E100" s="38"/>
      <c r="F100" s="38"/>
      <c r="G100" s="38"/>
      <c r="H100" s="38"/>
      <c r="I100" s="38"/>
      <c r="J100" s="101">
        <f>J130</f>
        <v>0</v>
      </c>
      <c r="K100" s="38"/>
      <c r="L100" s="60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9" t="s">
        <v>186</v>
      </c>
    </row>
    <row r="101" s="9" customFormat="1" ht="24.96" customHeight="1">
      <c r="A101" s="9"/>
      <c r="B101" s="158"/>
      <c r="C101" s="9"/>
      <c r="D101" s="159" t="s">
        <v>718</v>
      </c>
      <c r="E101" s="160"/>
      <c r="F101" s="160"/>
      <c r="G101" s="160"/>
      <c r="H101" s="160"/>
      <c r="I101" s="160"/>
      <c r="J101" s="161">
        <f>J131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719</v>
      </c>
      <c r="E102" s="164"/>
      <c r="F102" s="164"/>
      <c r="G102" s="164"/>
      <c r="H102" s="164"/>
      <c r="I102" s="164"/>
      <c r="J102" s="165">
        <f>J132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609</v>
      </c>
      <c r="E103" s="160"/>
      <c r="F103" s="160"/>
      <c r="G103" s="160"/>
      <c r="H103" s="160"/>
      <c r="I103" s="160"/>
      <c r="J103" s="161">
        <f>J135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610</v>
      </c>
      <c r="E104" s="164"/>
      <c r="F104" s="164"/>
      <c r="G104" s="164"/>
      <c r="H104" s="164"/>
      <c r="I104" s="164"/>
      <c r="J104" s="165">
        <f>J136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611</v>
      </c>
      <c r="E105" s="164"/>
      <c r="F105" s="164"/>
      <c r="G105" s="164"/>
      <c r="H105" s="164"/>
      <c r="I105" s="164"/>
      <c r="J105" s="165">
        <f>J145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613</v>
      </c>
      <c r="E106" s="164"/>
      <c r="F106" s="164"/>
      <c r="G106" s="164"/>
      <c r="H106" s="164"/>
      <c r="I106" s="164"/>
      <c r="J106" s="165">
        <f>J165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2" customFormat="1" ht="21.84" customHeight="1">
      <c r="A107" s="38"/>
      <c r="B107" s="39"/>
      <c r="C107" s="38"/>
      <c r="D107" s="38"/>
      <c r="E107" s="38"/>
      <c r="F107" s="38"/>
      <c r="G107" s="38"/>
      <c r="H107" s="38"/>
      <c r="I107" s="38"/>
      <c r="J107" s="38"/>
      <c r="K107" s="3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65"/>
      <c r="C108" s="66"/>
      <c r="D108" s="66"/>
      <c r="E108" s="66"/>
      <c r="F108" s="66"/>
      <c r="G108" s="66"/>
      <c r="H108" s="66"/>
      <c r="I108" s="66"/>
      <c r="J108" s="66"/>
      <c r="K108" s="66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12" s="2" customFormat="1" ht="6.96" customHeight="1">
      <c r="A112" s="38"/>
      <c r="B112" s="67"/>
      <c r="C112" s="68"/>
      <c r="D112" s="68"/>
      <c r="E112" s="68"/>
      <c r="F112" s="68"/>
      <c r="G112" s="68"/>
      <c r="H112" s="68"/>
      <c r="I112" s="68"/>
      <c r="J112" s="68"/>
      <c r="K112" s="6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24.96" customHeight="1">
      <c r="A113" s="38"/>
      <c r="B113" s="39"/>
      <c r="C113" s="23" t="s">
        <v>204</v>
      </c>
      <c r="D113" s="38"/>
      <c r="E113" s="38"/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15</v>
      </c>
      <c r="D115" s="38"/>
      <c r="E115" s="38"/>
      <c r="F115" s="38"/>
      <c r="G115" s="38"/>
      <c r="H115" s="38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38"/>
      <c r="D116" s="38"/>
      <c r="E116" s="136" t="str">
        <f>E7</f>
        <v>Pamätník SNP - obnova veľkoplošnej dlažby</v>
      </c>
      <c r="F116" s="32"/>
      <c r="G116" s="32"/>
      <c r="H116" s="32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" customFormat="1" ht="12" customHeight="1">
      <c r="B117" s="22"/>
      <c r="C117" s="32" t="s">
        <v>166</v>
      </c>
      <c r="L117" s="22"/>
    </row>
    <row r="118" s="1" customFormat="1" ht="16.5" customHeight="1">
      <c r="B118" s="22"/>
      <c r="E118" s="136" t="s">
        <v>171</v>
      </c>
      <c r="F118" s="1"/>
      <c r="G118" s="1"/>
      <c r="H118" s="1"/>
      <c r="L118" s="22"/>
    </row>
    <row r="119" s="1" customFormat="1" ht="12" customHeight="1">
      <c r="B119" s="22"/>
      <c r="C119" s="32" t="s">
        <v>174</v>
      </c>
      <c r="L119" s="22"/>
    </row>
    <row r="120" s="2" customFormat="1" ht="16.5" customHeight="1">
      <c r="A120" s="38"/>
      <c r="B120" s="39"/>
      <c r="C120" s="38"/>
      <c r="D120" s="38"/>
      <c r="E120" s="141" t="s">
        <v>605</v>
      </c>
      <c r="F120" s="38"/>
      <c r="G120" s="38"/>
      <c r="H120" s="38"/>
      <c r="I120" s="38"/>
      <c r="J120" s="38"/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606</v>
      </c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6.5" customHeight="1">
      <c r="A122" s="38"/>
      <c r="B122" s="39"/>
      <c r="C122" s="38"/>
      <c r="D122" s="38"/>
      <c r="E122" s="72" t="str">
        <f>E13</f>
        <v>SLP - Vonkajšie rozvody slaboprúdu</v>
      </c>
      <c r="F122" s="38"/>
      <c r="G122" s="38"/>
      <c r="H122" s="38"/>
      <c r="I122" s="38"/>
      <c r="J122" s="38"/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38"/>
      <c r="D123" s="38"/>
      <c r="E123" s="38"/>
      <c r="F123" s="38"/>
      <c r="G123" s="38"/>
      <c r="H123" s="38"/>
      <c r="I123" s="38"/>
      <c r="J123" s="38"/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19</v>
      </c>
      <c r="D124" s="38"/>
      <c r="E124" s="38"/>
      <c r="F124" s="27" t="str">
        <f>F16</f>
        <v>Kapitulská 23, 975 59 Banská Bystrica</v>
      </c>
      <c r="G124" s="38"/>
      <c r="H124" s="38"/>
      <c r="I124" s="32" t="s">
        <v>21</v>
      </c>
      <c r="J124" s="74" t="str">
        <f>IF(J16="","",J16)</f>
        <v>28. 7. 2026</v>
      </c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6.96" customHeight="1">
      <c r="A125" s="38"/>
      <c r="B125" s="39"/>
      <c r="C125" s="38"/>
      <c r="D125" s="38"/>
      <c r="E125" s="38"/>
      <c r="F125" s="38"/>
      <c r="G125" s="38"/>
      <c r="H125" s="38"/>
      <c r="I125" s="38"/>
      <c r="J125" s="38"/>
      <c r="K125" s="38"/>
      <c r="L125" s="60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25.65" customHeight="1">
      <c r="A126" s="38"/>
      <c r="B126" s="39"/>
      <c r="C126" s="32" t="s">
        <v>23</v>
      </c>
      <c r="D126" s="38"/>
      <c r="E126" s="38"/>
      <c r="F126" s="27" t="str">
        <f>E19</f>
        <v>Múzeum SNP Banská Bystrica</v>
      </c>
      <c r="G126" s="38"/>
      <c r="H126" s="38"/>
      <c r="I126" s="32" t="s">
        <v>29</v>
      </c>
      <c r="J126" s="36" t="str">
        <f>E25</f>
        <v>Akad. Arch. Pavol Kuzma</v>
      </c>
      <c r="K126" s="38"/>
      <c r="L126" s="60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5.15" customHeight="1">
      <c r="A127" s="38"/>
      <c r="B127" s="39"/>
      <c r="C127" s="32" t="s">
        <v>27</v>
      </c>
      <c r="D127" s="38"/>
      <c r="E127" s="38"/>
      <c r="F127" s="27" t="str">
        <f>IF(E22="","",E22)</f>
        <v>Vyplň údaj</v>
      </c>
      <c r="G127" s="38"/>
      <c r="H127" s="38"/>
      <c r="I127" s="32" t="s">
        <v>32</v>
      </c>
      <c r="J127" s="36" t="str">
        <f>E28</f>
        <v>Ing. Ján Božek</v>
      </c>
      <c r="K127" s="38"/>
      <c r="L127" s="60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0.32" customHeight="1">
      <c r="A128" s="38"/>
      <c r="B128" s="39"/>
      <c r="C128" s="38"/>
      <c r="D128" s="38"/>
      <c r="E128" s="38"/>
      <c r="F128" s="38"/>
      <c r="G128" s="38"/>
      <c r="H128" s="38"/>
      <c r="I128" s="38"/>
      <c r="J128" s="38"/>
      <c r="K128" s="38"/>
      <c r="L128" s="60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11" customFormat="1" ht="29.28" customHeight="1">
      <c r="A129" s="166"/>
      <c r="B129" s="167"/>
      <c r="C129" s="168" t="s">
        <v>205</v>
      </c>
      <c r="D129" s="169" t="s">
        <v>61</v>
      </c>
      <c r="E129" s="169" t="s">
        <v>57</v>
      </c>
      <c r="F129" s="169" t="s">
        <v>58</v>
      </c>
      <c r="G129" s="169" t="s">
        <v>206</v>
      </c>
      <c r="H129" s="169" t="s">
        <v>207</v>
      </c>
      <c r="I129" s="169" t="s">
        <v>208</v>
      </c>
      <c r="J129" s="170" t="s">
        <v>184</v>
      </c>
      <c r="K129" s="171" t="s">
        <v>209</v>
      </c>
      <c r="L129" s="172"/>
      <c r="M129" s="91" t="s">
        <v>1</v>
      </c>
      <c r="N129" s="92" t="s">
        <v>40</v>
      </c>
      <c r="O129" s="92" t="s">
        <v>210</v>
      </c>
      <c r="P129" s="92" t="s">
        <v>211</v>
      </c>
      <c r="Q129" s="92" t="s">
        <v>212</v>
      </c>
      <c r="R129" s="92" t="s">
        <v>213</v>
      </c>
      <c r="S129" s="92" t="s">
        <v>214</v>
      </c>
      <c r="T129" s="93" t="s">
        <v>215</v>
      </c>
      <c r="U129" s="166"/>
      <c r="V129" s="166"/>
      <c r="W129" s="166"/>
      <c r="X129" s="166"/>
      <c r="Y129" s="166"/>
      <c r="Z129" s="166"/>
      <c r="AA129" s="166"/>
      <c r="AB129" s="166"/>
      <c r="AC129" s="166"/>
      <c r="AD129" s="166"/>
      <c r="AE129" s="166"/>
    </row>
    <row r="130" s="2" customFormat="1" ht="22.8" customHeight="1">
      <c r="A130" s="38"/>
      <c r="B130" s="39"/>
      <c r="C130" s="98" t="s">
        <v>185</v>
      </c>
      <c r="D130" s="38"/>
      <c r="E130" s="38"/>
      <c r="F130" s="38"/>
      <c r="G130" s="38"/>
      <c r="H130" s="38"/>
      <c r="I130" s="38"/>
      <c r="J130" s="173">
        <f>BK130</f>
        <v>0</v>
      </c>
      <c r="K130" s="38"/>
      <c r="L130" s="39"/>
      <c r="M130" s="94"/>
      <c r="N130" s="78"/>
      <c r="O130" s="95"/>
      <c r="P130" s="174">
        <f>P131+P135</f>
        <v>0</v>
      </c>
      <c r="Q130" s="95"/>
      <c r="R130" s="174">
        <f>R131+R135</f>
        <v>0</v>
      </c>
      <c r="S130" s="95"/>
      <c r="T130" s="175">
        <f>T131+T135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75</v>
      </c>
      <c r="AU130" s="19" t="s">
        <v>186</v>
      </c>
      <c r="BK130" s="176">
        <f>BK131+BK135</f>
        <v>0</v>
      </c>
    </row>
    <row r="131" s="12" customFormat="1" ht="25.92" customHeight="1">
      <c r="A131" s="12"/>
      <c r="B131" s="177"/>
      <c r="C131" s="12"/>
      <c r="D131" s="178" t="s">
        <v>75</v>
      </c>
      <c r="E131" s="179" t="s">
        <v>216</v>
      </c>
      <c r="F131" s="179" t="s">
        <v>720</v>
      </c>
      <c r="G131" s="12"/>
      <c r="H131" s="12"/>
      <c r="I131" s="180"/>
      <c r="J131" s="181">
        <f>BK131</f>
        <v>0</v>
      </c>
      <c r="K131" s="12"/>
      <c r="L131" s="177"/>
      <c r="M131" s="182"/>
      <c r="N131" s="183"/>
      <c r="O131" s="183"/>
      <c r="P131" s="184">
        <f>P132</f>
        <v>0</v>
      </c>
      <c r="Q131" s="183"/>
      <c r="R131" s="184">
        <f>R132</f>
        <v>0</v>
      </c>
      <c r="S131" s="183"/>
      <c r="T131" s="185">
        <f>T132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78" t="s">
        <v>83</v>
      </c>
      <c r="AT131" s="186" t="s">
        <v>75</v>
      </c>
      <c r="AU131" s="186" t="s">
        <v>76</v>
      </c>
      <c r="AY131" s="178" t="s">
        <v>218</v>
      </c>
      <c r="BK131" s="187">
        <f>BK132</f>
        <v>0</v>
      </c>
    </row>
    <row r="132" s="12" customFormat="1" ht="22.8" customHeight="1">
      <c r="A132" s="12"/>
      <c r="B132" s="177"/>
      <c r="C132" s="12"/>
      <c r="D132" s="178" t="s">
        <v>75</v>
      </c>
      <c r="E132" s="188" t="s">
        <v>96</v>
      </c>
      <c r="F132" s="188" t="s">
        <v>721</v>
      </c>
      <c r="G132" s="12"/>
      <c r="H132" s="12"/>
      <c r="I132" s="180"/>
      <c r="J132" s="189">
        <f>BK132</f>
        <v>0</v>
      </c>
      <c r="K132" s="12"/>
      <c r="L132" s="177"/>
      <c r="M132" s="182"/>
      <c r="N132" s="183"/>
      <c r="O132" s="183"/>
      <c r="P132" s="184">
        <f>SUM(P133:P134)</f>
        <v>0</v>
      </c>
      <c r="Q132" s="183"/>
      <c r="R132" s="184">
        <f>SUM(R133:R134)</f>
        <v>0</v>
      </c>
      <c r="S132" s="183"/>
      <c r="T132" s="185">
        <f>SUM(T133:T134)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78" t="s">
        <v>83</v>
      </c>
      <c r="AT132" s="186" t="s">
        <v>75</v>
      </c>
      <c r="AU132" s="186" t="s">
        <v>83</v>
      </c>
      <c r="AY132" s="178" t="s">
        <v>218</v>
      </c>
      <c r="BK132" s="187">
        <f>SUM(BK133:BK134)</f>
        <v>0</v>
      </c>
    </row>
    <row r="133" s="2" customFormat="1" ht="16.5" customHeight="1">
      <c r="A133" s="38"/>
      <c r="B133" s="190"/>
      <c r="C133" s="191" t="s">
        <v>83</v>
      </c>
      <c r="D133" s="191" t="s">
        <v>220</v>
      </c>
      <c r="E133" s="192" t="s">
        <v>722</v>
      </c>
      <c r="F133" s="193" t="s">
        <v>723</v>
      </c>
      <c r="G133" s="194" t="s">
        <v>179</v>
      </c>
      <c r="H133" s="195">
        <v>350</v>
      </c>
      <c r="I133" s="196"/>
      <c r="J133" s="197">
        <f>ROUND(I133*H133,2)</f>
        <v>0</v>
      </c>
      <c r="K133" s="198"/>
      <c r="L133" s="39"/>
      <c r="M133" s="199" t="s">
        <v>1</v>
      </c>
      <c r="N133" s="200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223</v>
      </c>
      <c r="AT133" s="203" t="s">
        <v>220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223</v>
      </c>
      <c r="BM133" s="203" t="s">
        <v>89</v>
      </c>
    </row>
    <row r="134" s="2" customFormat="1" ht="24.15" customHeight="1">
      <c r="A134" s="38"/>
      <c r="B134" s="190"/>
      <c r="C134" s="234" t="s">
        <v>89</v>
      </c>
      <c r="D134" s="234" t="s">
        <v>272</v>
      </c>
      <c r="E134" s="235" t="s">
        <v>724</v>
      </c>
      <c r="F134" s="236" t="s">
        <v>725</v>
      </c>
      <c r="G134" s="237" t="s">
        <v>179</v>
      </c>
      <c r="H134" s="238">
        <v>350</v>
      </c>
      <c r="I134" s="239"/>
      <c r="J134" s="240">
        <f>ROUND(I134*H134,2)</f>
        <v>0</v>
      </c>
      <c r="K134" s="241"/>
      <c r="L134" s="242"/>
      <c r="M134" s="243" t="s">
        <v>1</v>
      </c>
      <c r="N134" s="244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260</v>
      </c>
      <c r="AT134" s="203" t="s">
        <v>272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223</v>
      </c>
      <c r="BM134" s="203" t="s">
        <v>223</v>
      </c>
    </row>
    <row r="135" s="12" customFormat="1" ht="25.92" customHeight="1">
      <c r="A135" s="12"/>
      <c r="B135" s="177"/>
      <c r="C135" s="12"/>
      <c r="D135" s="178" t="s">
        <v>75</v>
      </c>
      <c r="E135" s="179" t="s">
        <v>272</v>
      </c>
      <c r="F135" s="179" t="s">
        <v>615</v>
      </c>
      <c r="G135" s="12"/>
      <c r="H135" s="12"/>
      <c r="I135" s="180"/>
      <c r="J135" s="181">
        <f>BK135</f>
        <v>0</v>
      </c>
      <c r="K135" s="12"/>
      <c r="L135" s="177"/>
      <c r="M135" s="182"/>
      <c r="N135" s="183"/>
      <c r="O135" s="183"/>
      <c r="P135" s="184">
        <f>P136+P145+P165</f>
        <v>0</v>
      </c>
      <c r="Q135" s="183"/>
      <c r="R135" s="184">
        <f>R136+R145+R165</f>
        <v>0</v>
      </c>
      <c r="S135" s="183"/>
      <c r="T135" s="185">
        <f>T136+T145+T165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8" t="s">
        <v>96</v>
      </c>
      <c r="AT135" s="186" t="s">
        <v>75</v>
      </c>
      <c r="AU135" s="186" t="s">
        <v>76</v>
      </c>
      <c r="AY135" s="178" t="s">
        <v>218</v>
      </c>
      <c r="BK135" s="187">
        <f>BK136+BK145+BK165</f>
        <v>0</v>
      </c>
    </row>
    <row r="136" s="12" customFormat="1" ht="22.8" customHeight="1">
      <c r="A136" s="12"/>
      <c r="B136" s="177"/>
      <c r="C136" s="12"/>
      <c r="D136" s="178" t="s">
        <v>75</v>
      </c>
      <c r="E136" s="188" t="s">
        <v>556</v>
      </c>
      <c r="F136" s="188" t="s">
        <v>616</v>
      </c>
      <c r="G136" s="12"/>
      <c r="H136" s="12"/>
      <c r="I136" s="180"/>
      <c r="J136" s="189">
        <f>BK136</f>
        <v>0</v>
      </c>
      <c r="K136" s="12"/>
      <c r="L136" s="177"/>
      <c r="M136" s="182"/>
      <c r="N136" s="183"/>
      <c r="O136" s="183"/>
      <c r="P136" s="184">
        <f>SUM(P137:P144)</f>
        <v>0</v>
      </c>
      <c r="Q136" s="183"/>
      <c r="R136" s="184">
        <f>SUM(R137:R144)</f>
        <v>0</v>
      </c>
      <c r="S136" s="183"/>
      <c r="T136" s="185">
        <f>SUM(T137:T144)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78" t="s">
        <v>96</v>
      </c>
      <c r="AT136" s="186" t="s">
        <v>75</v>
      </c>
      <c r="AU136" s="186" t="s">
        <v>83</v>
      </c>
      <c r="AY136" s="178" t="s">
        <v>218</v>
      </c>
      <c r="BK136" s="187">
        <f>SUM(BK137:BK144)</f>
        <v>0</v>
      </c>
    </row>
    <row r="137" s="2" customFormat="1" ht="24.15" customHeight="1">
      <c r="A137" s="38"/>
      <c r="B137" s="190"/>
      <c r="C137" s="191" t="s">
        <v>96</v>
      </c>
      <c r="D137" s="191" t="s">
        <v>220</v>
      </c>
      <c r="E137" s="192" t="s">
        <v>617</v>
      </c>
      <c r="F137" s="193" t="s">
        <v>618</v>
      </c>
      <c r="G137" s="194" t="s">
        <v>179</v>
      </c>
      <c r="H137" s="195">
        <v>180</v>
      </c>
      <c r="I137" s="196"/>
      <c r="J137" s="197">
        <f>ROUND(I137*H137,2)</f>
        <v>0</v>
      </c>
      <c r="K137" s="198"/>
      <c r="L137" s="39"/>
      <c r="M137" s="199" t="s">
        <v>1</v>
      </c>
      <c r="N137" s="200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561</v>
      </c>
      <c r="AT137" s="203" t="s">
        <v>220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561</v>
      </c>
      <c r="BM137" s="203" t="s">
        <v>250</v>
      </c>
    </row>
    <row r="138" s="2" customFormat="1" ht="24.15" customHeight="1">
      <c r="A138" s="38"/>
      <c r="B138" s="190"/>
      <c r="C138" s="234" t="s">
        <v>223</v>
      </c>
      <c r="D138" s="234" t="s">
        <v>272</v>
      </c>
      <c r="E138" s="235" t="s">
        <v>619</v>
      </c>
      <c r="F138" s="236" t="s">
        <v>620</v>
      </c>
      <c r="G138" s="237" t="s">
        <v>179</v>
      </c>
      <c r="H138" s="238">
        <v>180</v>
      </c>
      <c r="I138" s="239"/>
      <c r="J138" s="240">
        <f>ROUND(I138*H138,2)</f>
        <v>0</v>
      </c>
      <c r="K138" s="241"/>
      <c r="L138" s="242"/>
      <c r="M138" s="243" t="s">
        <v>1</v>
      </c>
      <c r="N138" s="244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621</v>
      </c>
      <c r="AT138" s="203" t="s">
        <v>272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260</v>
      </c>
    </row>
    <row r="139" s="2" customFormat="1" ht="16.5" customHeight="1">
      <c r="A139" s="38"/>
      <c r="B139" s="190"/>
      <c r="C139" s="191" t="s">
        <v>243</v>
      </c>
      <c r="D139" s="191" t="s">
        <v>220</v>
      </c>
      <c r="E139" s="192" t="s">
        <v>660</v>
      </c>
      <c r="F139" s="193" t="s">
        <v>661</v>
      </c>
      <c r="G139" s="194" t="s">
        <v>470</v>
      </c>
      <c r="H139" s="252"/>
      <c r="I139" s="196"/>
      <c r="J139" s="197">
        <f>ROUND(I139*H139,2)</f>
        <v>0</v>
      </c>
      <c r="K139" s="198"/>
      <c r="L139" s="39"/>
      <c r="M139" s="199" t="s">
        <v>1</v>
      </c>
      <c r="N139" s="200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561</v>
      </c>
      <c r="AT139" s="203" t="s">
        <v>220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271</v>
      </c>
    </row>
    <row r="140" s="2" customFormat="1" ht="16.5" customHeight="1">
      <c r="A140" s="38"/>
      <c r="B140" s="190"/>
      <c r="C140" s="191" t="s">
        <v>250</v>
      </c>
      <c r="D140" s="191" t="s">
        <v>220</v>
      </c>
      <c r="E140" s="192" t="s">
        <v>664</v>
      </c>
      <c r="F140" s="193" t="s">
        <v>665</v>
      </c>
      <c r="G140" s="194" t="s">
        <v>470</v>
      </c>
      <c r="H140" s="252"/>
      <c r="I140" s="196"/>
      <c r="J140" s="197">
        <f>ROUND(I140*H140,2)</f>
        <v>0</v>
      </c>
      <c r="K140" s="198"/>
      <c r="L140" s="39"/>
      <c r="M140" s="199" t="s">
        <v>1</v>
      </c>
      <c r="N140" s="200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561</v>
      </c>
      <c r="AT140" s="203" t="s">
        <v>220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284</v>
      </c>
    </row>
    <row r="141" s="2" customFormat="1" ht="62.7" customHeight="1">
      <c r="A141" s="38"/>
      <c r="B141" s="190"/>
      <c r="C141" s="191" t="s">
        <v>254</v>
      </c>
      <c r="D141" s="191" t="s">
        <v>220</v>
      </c>
      <c r="E141" s="192" t="s">
        <v>666</v>
      </c>
      <c r="F141" s="193" t="s">
        <v>667</v>
      </c>
      <c r="G141" s="194" t="s">
        <v>1</v>
      </c>
      <c r="H141" s="195">
        <v>0</v>
      </c>
      <c r="I141" s="196"/>
      <c r="J141" s="197">
        <f>ROUND(I141*H141,2)</f>
        <v>0</v>
      </c>
      <c r="K141" s="198"/>
      <c r="L141" s="39"/>
      <c r="M141" s="199" t="s">
        <v>1</v>
      </c>
      <c r="N141" s="200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561</v>
      </c>
      <c r="AT141" s="203" t="s">
        <v>220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294</v>
      </c>
    </row>
    <row r="142" s="2" customFormat="1" ht="24.15" customHeight="1">
      <c r="A142" s="38"/>
      <c r="B142" s="190"/>
      <c r="C142" s="234" t="s">
        <v>260</v>
      </c>
      <c r="D142" s="234" t="s">
        <v>272</v>
      </c>
      <c r="E142" s="235" t="s">
        <v>632</v>
      </c>
      <c r="F142" s="236" t="s">
        <v>726</v>
      </c>
      <c r="G142" s="237" t="s">
        <v>1</v>
      </c>
      <c r="H142" s="238">
        <v>0</v>
      </c>
      <c r="I142" s="239"/>
      <c r="J142" s="240">
        <f>ROUND(I142*H142,2)</f>
        <v>0</v>
      </c>
      <c r="K142" s="241"/>
      <c r="L142" s="242"/>
      <c r="M142" s="243" t="s">
        <v>1</v>
      </c>
      <c r="N142" s="244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621</v>
      </c>
      <c r="AT142" s="203" t="s">
        <v>272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304</v>
      </c>
    </row>
    <row r="143" s="2" customFormat="1" ht="16.5" customHeight="1">
      <c r="A143" s="38"/>
      <c r="B143" s="190"/>
      <c r="C143" s="191" t="s">
        <v>265</v>
      </c>
      <c r="D143" s="191" t="s">
        <v>220</v>
      </c>
      <c r="E143" s="192" t="s">
        <v>704</v>
      </c>
      <c r="F143" s="193" t="s">
        <v>727</v>
      </c>
      <c r="G143" s="194" t="s">
        <v>1</v>
      </c>
      <c r="H143" s="195">
        <v>0</v>
      </c>
      <c r="I143" s="196"/>
      <c r="J143" s="197">
        <f>ROUND(I143*H143,2)</f>
        <v>0</v>
      </c>
      <c r="K143" s="198"/>
      <c r="L143" s="39"/>
      <c r="M143" s="199" t="s">
        <v>1</v>
      </c>
      <c r="N143" s="200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561</v>
      </c>
      <c r="AT143" s="203" t="s">
        <v>220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319</v>
      </c>
    </row>
    <row r="144" s="2" customFormat="1" ht="16.5" customHeight="1">
      <c r="A144" s="38"/>
      <c r="B144" s="190"/>
      <c r="C144" s="191" t="s">
        <v>271</v>
      </c>
      <c r="D144" s="191" t="s">
        <v>220</v>
      </c>
      <c r="E144" s="192" t="s">
        <v>668</v>
      </c>
      <c r="F144" s="193" t="s">
        <v>669</v>
      </c>
      <c r="G144" s="194" t="s">
        <v>470</v>
      </c>
      <c r="H144" s="252"/>
      <c r="I144" s="196"/>
      <c r="J144" s="197">
        <f>ROUND(I144*H144,2)</f>
        <v>0</v>
      </c>
      <c r="K144" s="198"/>
      <c r="L144" s="39"/>
      <c r="M144" s="199" t="s">
        <v>1</v>
      </c>
      <c r="N144" s="200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561</v>
      </c>
      <c r="AT144" s="203" t="s">
        <v>220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331</v>
      </c>
    </row>
    <row r="145" s="12" customFormat="1" ht="22.8" customHeight="1">
      <c r="A145" s="12"/>
      <c r="B145" s="177"/>
      <c r="C145" s="12"/>
      <c r="D145" s="178" t="s">
        <v>75</v>
      </c>
      <c r="E145" s="188" t="s">
        <v>670</v>
      </c>
      <c r="F145" s="188" t="s">
        <v>671</v>
      </c>
      <c r="G145" s="12"/>
      <c r="H145" s="12"/>
      <c r="I145" s="180"/>
      <c r="J145" s="189">
        <f>BK145</f>
        <v>0</v>
      </c>
      <c r="K145" s="12"/>
      <c r="L145" s="177"/>
      <c r="M145" s="182"/>
      <c r="N145" s="183"/>
      <c r="O145" s="183"/>
      <c r="P145" s="184">
        <f>SUM(P146:P164)</f>
        <v>0</v>
      </c>
      <c r="Q145" s="183"/>
      <c r="R145" s="184">
        <f>SUM(R146:R164)</f>
        <v>0</v>
      </c>
      <c r="S145" s="183"/>
      <c r="T145" s="185">
        <f>SUM(T146:T164)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78" t="s">
        <v>96</v>
      </c>
      <c r="AT145" s="186" t="s">
        <v>75</v>
      </c>
      <c r="AU145" s="186" t="s">
        <v>83</v>
      </c>
      <c r="AY145" s="178" t="s">
        <v>218</v>
      </c>
      <c r="BK145" s="187">
        <f>SUM(BK146:BK164)</f>
        <v>0</v>
      </c>
    </row>
    <row r="146" s="2" customFormat="1" ht="21.75" customHeight="1">
      <c r="A146" s="38"/>
      <c r="B146" s="190"/>
      <c r="C146" s="191" t="s">
        <v>279</v>
      </c>
      <c r="D146" s="191" t="s">
        <v>220</v>
      </c>
      <c r="E146" s="192" t="s">
        <v>728</v>
      </c>
      <c r="F146" s="193" t="s">
        <v>729</v>
      </c>
      <c r="G146" s="194" t="s">
        <v>297</v>
      </c>
      <c r="H146" s="195">
        <v>10</v>
      </c>
      <c r="I146" s="196"/>
      <c r="J146" s="197">
        <f>ROUND(I146*H146,2)</f>
        <v>0</v>
      </c>
      <c r="K146" s="198"/>
      <c r="L146" s="39"/>
      <c r="M146" s="199" t="s">
        <v>1</v>
      </c>
      <c r="N146" s="200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561</v>
      </c>
      <c r="AT146" s="203" t="s">
        <v>220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341</v>
      </c>
    </row>
    <row r="147" s="2" customFormat="1" ht="24.15" customHeight="1">
      <c r="A147" s="38"/>
      <c r="B147" s="190"/>
      <c r="C147" s="191" t="s">
        <v>284</v>
      </c>
      <c r="D147" s="191" t="s">
        <v>220</v>
      </c>
      <c r="E147" s="192" t="s">
        <v>730</v>
      </c>
      <c r="F147" s="193" t="s">
        <v>731</v>
      </c>
      <c r="G147" s="194" t="s">
        <v>297</v>
      </c>
      <c r="H147" s="195">
        <v>10</v>
      </c>
      <c r="I147" s="196"/>
      <c r="J147" s="197">
        <f>ROUND(I147*H147,2)</f>
        <v>0</v>
      </c>
      <c r="K147" s="198"/>
      <c r="L147" s="39"/>
      <c r="M147" s="199" t="s">
        <v>1</v>
      </c>
      <c r="N147" s="200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561</v>
      </c>
      <c r="AT147" s="203" t="s">
        <v>220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348</v>
      </c>
    </row>
    <row r="148" s="2" customFormat="1" ht="16.5" customHeight="1">
      <c r="A148" s="38"/>
      <c r="B148" s="190"/>
      <c r="C148" s="191" t="s">
        <v>289</v>
      </c>
      <c r="D148" s="191" t="s">
        <v>220</v>
      </c>
      <c r="E148" s="192" t="s">
        <v>732</v>
      </c>
      <c r="F148" s="193" t="s">
        <v>733</v>
      </c>
      <c r="G148" s="194" t="s">
        <v>179</v>
      </c>
      <c r="H148" s="195">
        <v>370</v>
      </c>
      <c r="I148" s="196"/>
      <c r="J148" s="197">
        <f>ROUND(I148*H148,2)</f>
        <v>0</v>
      </c>
      <c r="K148" s="198"/>
      <c r="L148" s="39"/>
      <c r="M148" s="199" t="s">
        <v>1</v>
      </c>
      <c r="N148" s="200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561</v>
      </c>
      <c r="AT148" s="203" t="s">
        <v>220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561</v>
      </c>
      <c r="BM148" s="203" t="s">
        <v>357</v>
      </c>
    </row>
    <row r="149" s="2" customFormat="1" ht="24.15" customHeight="1">
      <c r="A149" s="38"/>
      <c r="B149" s="190"/>
      <c r="C149" s="234" t="s">
        <v>294</v>
      </c>
      <c r="D149" s="234" t="s">
        <v>272</v>
      </c>
      <c r="E149" s="235" t="s">
        <v>734</v>
      </c>
      <c r="F149" s="236" t="s">
        <v>735</v>
      </c>
      <c r="G149" s="237" t="s">
        <v>179</v>
      </c>
      <c r="H149" s="238">
        <v>370</v>
      </c>
      <c r="I149" s="239"/>
      <c r="J149" s="240">
        <f>ROUND(I149*H149,2)</f>
        <v>0</v>
      </c>
      <c r="K149" s="241"/>
      <c r="L149" s="242"/>
      <c r="M149" s="243" t="s">
        <v>1</v>
      </c>
      <c r="N149" s="244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621</v>
      </c>
      <c r="AT149" s="203" t="s">
        <v>272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561</v>
      </c>
      <c r="BM149" s="203" t="s">
        <v>373</v>
      </c>
    </row>
    <row r="150" s="2" customFormat="1" ht="33" customHeight="1">
      <c r="A150" s="38"/>
      <c r="B150" s="190"/>
      <c r="C150" s="191" t="s">
        <v>299</v>
      </c>
      <c r="D150" s="191" t="s">
        <v>220</v>
      </c>
      <c r="E150" s="192" t="s">
        <v>672</v>
      </c>
      <c r="F150" s="193" t="s">
        <v>673</v>
      </c>
      <c r="G150" s="194" t="s">
        <v>179</v>
      </c>
      <c r="H150" s="195">
        <v>300</v>
      </c>
      <c r="I150" s="196"/>
      <c r="J150" s="197">
        <f>ROUND(I150*H150,2)</f>
        <v>0</v>
      </c>
      <c r="K150" s="198"/>
      <c r="L150" s="39"/>
      <c r="M150" s="199" t="s">
        <v>1</v>
      </c>
      <c r="N150" s="200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561</v>
      </c>
      <c r="AT150" s="203" t="s">
        <v>220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561</v>
      </c>
      <c r="BM150" s="203" t="s">
        <v>383</v>
      </c>
    </row>
    <row r="151" s="2" customFormat="1" ht="33" customHeight="1">
      <c r="A151" s="38"/>
      <c r="B151" s="190"/>
      <c r="C151" s="234" t="s">
        <v>304</v>
      </c>
      <c r="D151" s="234" t="s">
        <v>272</v>
      </c>
      <c r="E151" s="235" t="s">
        <v>674</v>
      </c>
      <c r="F151" s="236" t="s">
        <v>736</v>
      </c>
      <c r="G151" s="237" t="s">
        <v>179</v>
      </c>
      <c r="H151" s="238">
        <v>300</v>
      </c>
      <c r="I151" s="239"/>
      <c r="J151" s="240">
        <f>ROUND(I151*H151,2)</f>
        <v>0</v>
      </c>
      <c r="K151" s="241"/>
      <c r="L151" s="242"/>
      <c r="M151" s="243" t="s">
        <v>1</v>
      </c>
      <c r="N151" s="244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621</v>
      </c>
      <c r="AT151" s="203" t="s">
        <v>272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561</v>
      </c>
      <c r="BM151" s="203" t="s">
        <v>396</v>
      </c>
    </row>
    <row r="152" s="2" customFormat="1" ht="16.5" customHeight="1">
      <c r="A152" s="38"/>
      <c r="B152" s="190"/>
      <c r="C152" s="191" t="s">
        <v>314</v>
      </c>
      <c r="D152" s="191" t="s">
        <v>220</v>
      </c>
      <c r="E152" s="192" t="s">
        <v>737</v>
      </c>
      <c r="F152" s="193" t="s">
        <v>738</v>
      </c>
      <c r="G152" s="194" t="s">
        <v>297</v>
      </c>
      <c r="H152" s="195">
        <v>10</v>
      </c>
      <c r="I152" s="196"/>
      <c r="J152" s="197">
        <f>ROUND(I152*H152,2)</f>
        <v>0</v>
      </c>
      <c r="K152" s="198"/>
      <c r="L152" s="39"/>
      <c r="M152" s="199" t="s">
        <v>1</v>
      </c>
      <c r="N152" s="200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561</v>
      </c>
      <c r="AT152" s="203" t="s">
        <v>220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561</v>
      </c>
      <c r="BM152" s="203" t="s">
        <v>406</v>
      </c>
    </row>
    <row r="153" s="2" customFormat="1" ht="16.5" customHeight="1">
      <c r="A153" s="38"/>
      <c r="B153" s="190"/>
      <c r="C153" s="191" t="s">
        <v>319</v>
      </c>
      <c r="D153" s="191" t="s">
        <v>220</v>
      </c>
      <c r="E153" s="192" t="s">
        <v>739</v>
      </c>
      <c r="F153" s="193" t="s">
        <v>740</v>
      </c>
      <c r="G153" s="194" t="s">
        <v>297</v>
      </c>
      <c r="H153" s="195">
        <v>2</v>
      </c>
      <c r="I153" s="196"/>
      <c r="J153" s="197">
        <f>ROUND(I153*H153,2)</f>
        <v>0</v>
      </c>
      <c r="K153" s="198"/>
      <c r="L153" s="39"/>
      <c r="M153" s="199" t="s">
        <v>1</v>
      </c>
      <c r="N153" s="200" t="s">
        <v>42</v>
      </c>
      <c r="O153" s="8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561</v>
      </c>
      <c r="AT153" s="203" t="s">
        <v>220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561</v>
      </c>
      <c r="BM153" s="203" t="s">
        <v>420</v>
      </c>
    </row>
    <row r="154" s="2" customFormat="1" ht="16.5" customHeight="1">
      <c r="A154" s="38"/>
      <c r="B154" s="190"/>
      <c r="C154" s="234" t="s">
        <v>326</v>
      </c>
      <c r="D154" s="234" t="s">
        <v>272</v>
      </c>
      <c r="E154" s="235" t="s">
        <v>741</v>
      </c>
      <c r="F154" s="236" t="s">
        <v>742</v>
      </c>
      <c r="G154" s="237" t="s">
        <v>297</v>
      </c>
      <c r="H154" s="238">
        <v>2</v>
      </c>
      <c r="I154" s="239"/>
      <c r="J154" s="240">
        <f>ROUND(I154*H154,2)</f>
        <v>0</v>
      </c>
      <c r="K154" s="241"/>
      <c r="L154" s="242"/>
      <c r="M154" s="243" t="s">
        <v>1</v>
      </c>
      <c r="N154" s="244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621</v>
      </c>
      <c r="AT154" s="203" t="s">
        <v>272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561</v>
      </c>
      <c r="BM154" s="203" t="s">
        <v>429</v>
      </c>
    </row>
    <row r="155" s="2" customFormat="1" ht="16.5" customHeight="1">
      <c r="A155" s="38"/>
      <c r="B155" s="190"/>
      <c r="C155" s="191" t="s">
        <v>331</v>
      </c>
      <c r="D155" s="191" t="s">
        <v>220</v>
      </c>
      <c r="E155" s="192" t="s">
        <v>743</v>
      </c>
      <c r="F155" s="193" t="s">
        <v>744</v>
      </c>
      <c r="G155" s="194" t="s">
        <v>297</v>
      </c>
      <c r="H155" s="195">
        <v>2</v>
      </c>
      <c r="I155" s="196"/>
      <c r="J155" s="197">
        <f>ROUND(I155*H155,2)</f>
        <v>0</v>
      </c>
      <c r="K155" s="198"/>
      <c r="L155" s="39"/>
      <c r="M155" s="199" t="s">
        <v>1</v>
      </c>
      <c r="N155" s="200" t="s">
        <v>42</v>
      </c>
      <c r="O155" s="82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03" t="s">
        <v>561</v>
      </c>
      <c r="AT155" s="203" t="s">
        <v>220</v>
      </c>
      <c r="AU155" s="203" t="s">
        <v>89</v>
      </c>
      <c r="AY155" s="19" t="s">
        <v>218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9" t="s">
        <v>89</v>
      </c>
      <c r="BK155" s="204">
        <f>ROUND(I155*H155,2)</f>
        <v>0</v>
      </c>
      <c r="BL155" s="19" t="s">
        <v>561</v>
      </c>
      <c r="BM155" s="203" t="s">
        <v>439</v>
      </c>
    </row>
    <row r="156" s="2" customFormat="1" ht="24.15" customHeight="1">
      <c r="A156" s="38"/>
      <c r="B156" s="190"/>
      <c r="C156" s="234" t="s">
        <v>337</v>
      </c>
      <c r="D156" s="234" t="s">
        <v>272</v>
      </c>
      <c r="E156" s="235" t="s">
        <v>745</v>
      </c>
      <c r="F156" s="236" t="s">
        <v>746</v>
      </c>
      <c r="G156" s="237" t="s">
        <v>297</v>
      </c>
      <c r="H156" s="238">
        <v>2</v>
      </c>
      <c r="I156" s="239"/>
      <c r="J156" s="240">
        <f>ROUND(I156*H156,2)</f>
        <v>0</v>
      </c>
      <c r="K156" s="241"/>
      <c r="L156" s="242"/>
      <c r="M156" s="243" t="s">
        <v>1</v>
      </c>
      <c r="N156" s="244" t="s">
        <v>42</v>
      </c>
      <c r="O156" s="8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621</v>
      </c>
      <c r="AT156" s="203" t="s">
        <v>272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561</v>
      </c>
      <c r="BM156" s="203" t="s">
        <v>449</v>
      </c>
    </row>
    <row r="157" s="2" customFormat="1" ht="24.15" customHeight="1">
      <c r="A157" s="38"/>
      <c r="B157" s="190"/>
      <c r="C157" s="191" t="s">
        <v>341</v>
      </c>
      <c r="D157" s="191" t="s">
        <v>220</v>
      </c>
      <c r="E157" s="192" t="s">
        <v>747</v>
      </c>
      <c r="F157" s="193" t="s">
        <v>748</v>
      </c>
      <c r="G157" s="194" t="s">
        <v>297</v>
      </c>
      <c r="H157" s="195">
        <v>10</v>
      </c>
      <c r="I157" s="196"/>
      <c r="J157" s="197">
        <f>ROUND(I157*H157,2)</f>
        <v>0</v>
      </c>
      <c r="K157" s="198"/>
      <c r="L157" s="39"/>
      <c r="M157" s="199" t="s">
        <v>1</v>
      </c>
      <c r="N157" s="200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561</v>
      </c>
      <c r="AT157" s="203" t="s">
        <v>220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561</v>
      </c>
      <c r="BM157" s="203" t="s">
        <v>463</v>
      </c>
    </row>
    <row r="158" s="2" customFormat="1" ht="16.5" customHeight="1">
      <c r="A158" s="38"/>
      <c r="B158" s="190"/>
      <c r="C158" s="191" t="s">
        <v>7</v>
      </c>
      <c r="D158" s="191" t="s">
        <v>220</v>
      </c>
      <c r="E158" s="192" t="s">
        <v>749</v>
      </c>
      <c r="F158" s="193" t="s">
        <v>750</v>
      </c>
      <c r="G158" s="194" t="s">
        <v>297</v>
      </c>
      <c r="H158" s="195">
        <v>20</v>
      </c>
      <c r="I158" s="196"/>
      <c r="J158" s="197">
        <f>ROUND(I158*H158,2)</f>
        <v>0</v>
      </c>
      <c r="K158" s="198"/>
      <c r="L158" s="39"/>
      <c r="M158" s="199" t="s">
        <v>1</v>
      </c>
      <c r="N158" s="200" t="s">
        <v>42</v>
      </c>
      <c r="O158" s="8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03" t="s">
        <v>561</v>
      </c>
      <c r="AT158" s="203" t="s">
        <v>220</v>
      </c>
      <c r="AU158" s="203" t="s">
        <v>89</v>
      </c>
      <c r="AY158" s="19" t="s">
        <v>218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9" t="s">
        <v>89</v>
      </c>
      <c r="BK158" s="204">
        <f>ROUND(I158*H158,2)</f>
        <v>0</v>
      </c>
      <c r="BL158" s="19" t="s">
        <v>561</v>
      </c>
      <c r="BM158" s="203" t="s">
        <v>474</v>
      </c>
    </row>
    <row r="159" s="2" customFormat="1" ht="16.5" customHeight="1">
      <c r="A159" s="38"/>
      <c r="B159" s="190"/>
      <c r="C159" s="191" t="s">
        <v>348</v>
      </c>
      <c r="D159" s="191" t="s">
        <v>220</v>
      </c>
      <c r="E159" s="192" t="s">
        <v>658</v>
      </c>
      <c r="F159" s="193" t="s">
        <v>659</v>
      </c>
      <c r="G159" s="194" t="s">
        <v>470</v>
      </c>
      <c r="H159" s="252"/>
      <c r="I159" s="196"/>
      <c r="J159" s="197">
        <f>ROUND(I159*H159,2)</f>
        <v>0</v>
      </c>
      <c r="K159" s="198"/>
      <c r="L159" s="39"/>
      <c r="M159" s="199" t="s">
        <v>1</v>
      </c>
      <c r="N159" s="200" t="s">
        <v>42</v>
      </c>
      <c r="O159" s="8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03" t="s">
        <v>561</v>
      </c>
      <c r="AT159" s="203" t="s">
        <v>220</v>
      </c>
      <c r="AU159" s="203" t="s">
        <v>89</v>
      </c>
      <c r="AY159" s="19" t="s">
        <v>218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9" t="s">
        <v>89</v>
      </c>
      <c r="BK159" s="204">
        <f>ROUND(I159*H159,2)</f>
        <v>0</v>
      </c>
      <c r="BL159" s="19" t="s">
        <v>561</v>
      </c>
      <c r="BM159" s="203" t="s">
        <v>481</v>
      </c>
    </row>
    <row r="160" s="2" customFormat="1" ht="16.5" customHeight="1">
      <c r="A160" s="38"/>
      <c r="B160" s="190"/>
      <c r="C160" s="191" t="s">
        <v>352</v>
      </c>
      <c r="D160" s="191" t="s">
        <v>220</v>
      </c>
      <c r="E160" s="192" t="s">
        <v>660</v>
      </c>
      <c r="F160" s="193" t="s">
        <v>661</v>
      </c>
      <c r="G160" s="194" t="s">
        <v>470</v>
      </c>
      <c r="H160" s="252"/>
      <c r="I160" s="196"/>
      <c r="J160" s="197">
        <f>ROUND(I160*H160,2)</f>
        <v>0</v>
      </c>
      <c r="K160" s="198"/>
      <c r="L160" s="39"/>
      <c r="M160" s="199" t="s">
        <v>1</v>
      </c>
      <c r="N160" s="200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561</v>
      </c>
      <c r="AT160" s="203" t="s">
        <v>220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561</v>
      </c>
      <c r="BM160" s="203" t="s">
        <v>491</v>
      </c>
    </row>
    <row r="161" s="2" customFormat="1" ht="16.5" customHeight="1">
      <c r="A161" s="38"/>
      <c r="B161" s="190"/>
      <c r="C161" s="191" t="s">
        <v>357</v>
      </c>
      <c r="D161" s="191" t="s">
        <v>220</v>
      </c>
      <c r="E161" s="192" t="s">
        <v>662</v>
      </c>
      <c r="F161" s="193" t="s">
        <v>663</v>
      </c>
      <c r="G161" s="194" t="s">
        <v>470</v>
      </c>
      <c r="H161" s="252"/>
      <c r="I161" s="196"/>
      <c r="J161" s="197">
        <f>ROUND(I161*H161,2)</f>
        <v>0</v>
      </c>
      <c r="K161" s="198"/>
      <c r="L161" s="39"/>
      <c r="M161" s="199" t="s">
        <v>1</v>
      </c>
      <c r="N161" s="200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561</v>
      </c>
      <c r="AT161" s="203" t="s">
        <v>220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561</v>
      </c>
      <c r="BM161" s="203" t="s">
        <v>502</v>
      </c>
    </row>
    <row r="162" s="2" customFormat="1" ht="16.5" customHeight="1">
      <c r="A162" s="38"/>
      <c r="B162" s="190"/>
      <c r="C162" s="191" t="s">
        <v>362</v>
      </c>
      <c r="D162" s="191" t="s">
        <v>220</v>
      </c>
      <c r="E162" s="192" t="s">
        <v>664</v>
      </c>
      <c r="F162" s="193" t="s">
        <v>665</v>
      </c>
      <c r="G162" s="194" t="s">
        <v>470</v>
      </c>
      <c r="H162" s="252"/>
      <c r="I162" s="196"/>
      <c r="J162" s="197">
        <f>ROUND(I162*H162,2)</f>
        <v>0</v>
      </c>
      <c r="K162" s="198"/>
      <c r="L162" s="39"/>
      <c r="M162" s="199" t="s">
        <v>1</v>
      </c>
      <c r="N162" s="200" t="s">
        <v>42</v>
      </c>
      <c r="O162" s="82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03" t="s">
        <v>561</v>
      </c>
      <c r="AT162" s="203" t="s">
        <v>220</v>
      </c>
      <c r="AU162" s="203" t="s">
        <v>89</v>
      </c>
      <c r="AY162" s="19" t="s">
        <v>218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9" t="s">
        <v>89</v>
      </c>
      <c r="BK162" s="204">
        <f>ROUND(I162*H162,2)</f>
        <v>0</v>
      </c>
      <c r="BL162" s="19" t="s">
        <v>561</v>
      </c>
      <c r="BM162" s="203" t="s">
        <v>512</v>
      </c>
    </row>
    <row r="163" s="2" customFormat="1" ht="16.5" customHeight="1">
      <c r="A163" s="38"/>
      <c r="B163" s="190"/>
      <c r="C163" s="191" t="s">
        <v>373</v>
      </c>
      <c r="D163" s="191" t="s">
        <v>220</v>
      </c>
      <c r="E163" s="192" t="s">
        <v>668</v>
      </c>
      <c r="F163" s="193" t="s">
        <v>669</v>
      </c>
      <c r="G163" s="194" t="s">
        <v>470</v>
      </c>
      <c r="H163" s="252"/>
      <c r="I163" s="196"/>
      <c r="J163" s="197">
        <f>ROUND(I163*H163,2)</f>
        <v>0</v>
      </c>
      <c r="K163" s="198"/>
      <c r="L163" s="39"/>
      <c r="M163" s="199" t="s">
        <v>1</v>
      </c>
      <c r="N163" s="200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561</v>
      </c>
      <c r="AT163" s="203" t="s">
        <v>220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561</v>
      </c>
      <c r="BM163" s="203" t="s">
        <v>521</v>
      </c>
    </row>
    <row r="164" s="2" customFormat="1" ht="49.05" customHeight="1">
      <c r="A164" s="38"/>
      <c r="B164" s="190"/>
      <c r="C164" s="234" t="s">
        <v>377</v>
      </c>
      <c r="D164" s="234" t="s">
        <v>272</v>
      </c>
      <c r="E164" s="235" t="s">
        <v>751</v>
      </c>
      <c r="F164" s="236" t="s">
        <v>752</v>
      </c>
      <c r="G164" s="237" t="s">
        <v>297</v>
      </c>
      <c r="H164" s="238">
        <v>4</v>
      </c>
      <c r="I164" s="239"/>
      <c r="J164" s="240">
        <f>ROUND(I164*H164,2)</f>
        <v>0</v>
      </c>
      <c r="K164" s="241"/>
      <c r="L164" s="242"/>
      <c r="M164" s="243" t="s">
        <v>1</v>
      </c>
      <c r="N164" s="244" t="s">
        <v>42</v>
      </c>
      <c r="O164" s="8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621</v>
      </c>
      <c r="AT164" s="203" t="s">
        <v>272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561</v>
      </c>
      <c r="BM164" s="203" t="s">
        <v>533</v>
      </c>
    </row>
    <row r="165" s="12" customFormat="1" ht="22.8" customHeight="1">
      <c r="A165" s="12"/>
      <c r="B165" s="177"/>
      <c r="C165" s="12"/>
      <c r="D165" s="178" t="s">
        <v>75</v>
      </c>
      <c r="E165" s="188" t="s">
        <v>708</v>
      </c>
      <c r="F165" s="188" t="s">
        <v>709</v>
      </c>
      <c r="G165" s="12"/>
      <c r="H165" s="12"/>
      <c r="I165" s="180"/>
      <c r="J165" s="189">
        <f>BK165</f>
        <v>0</v>
      </c>
      <c r="K165" s="12"/>
      <c r="L165" s="177"/>
      <c r="M165" s="182"/>
      <c r="N165" s="183"/>
      <c r="O165" s="183"/>
      <c r="P165" s="184">
        <f>SUM(P166:P167)</f>
        <v>0</v>
      </c>
      <c r="Q165" s="183"/>
      <c r="R165" s="184">
        <f>SUM(R166:R167)</f>
        <v>0</v>
      </c>
      <c r="S165" s="183"/>
      <c r="T165" s="185">
        <f>SUM(T166:T167)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78" t="s">
        <v>96</v>
      </c>
      <c r="AT165" s="186" t="s">
        <v>75</v>
      </c>
      <c r="AU165" s="186" t="s">
        <v>83</v>
      </c>
      <c r="AY165" s="178" t="s">
        <v>218</v>
      </c>
      <c r="BK165" s="187">
        <f>SUM(BK166:BK167)</f>
        <v>0</v>
      </c>
    </row>
    <row r="166" s="2" customFormat="1" ht="24.15" customHeight="1">
      <c r="A166" s="38"/>
      <c r="B166" s="190"/>
      <c r="C166" s="191" t="s">
        <v>383</v>
      </c>
      <c r="D166" s="191" t="s">
        <v>220</v>
      </c>
      <c r="E166" s="192" t="s">
        <v>710</v>
      </c>
      <c r="F166" s="193" t="s">
        <v>711</v>
      </c>
      <c r="G166" s="194" t="s">
        <v>297</v>
      </c>
      <c r="H166" s="195">
        <v>1</v>
      </c>
      <c r="I166" s="196"/>
      <c r="J166" s="197">
        <f>ROUND(I166*H166,2)</f>
        <v>0</v>
      </c>
      <c r="K166" s="198"/>
      <c r="L166" s="39"/>
      <c r="M166" s="199" t="s">
        <v>1</v>
      </c>
      <c r="N166" s="200" t="s">
        <v>42</v>
      </c>
      <c r="O166" s="82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03" t="s">
        <v>561</v>
      </c>
      <c r="AT166" s="203" t="s">
        <v>220</v>
      </c>
      <c r="AU166" s="203" t="s">
        <v>89</v>
      </c>
      <c r="AY166" s="19" t="s">
        <v>218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9" t="s">
        <v>89</v>
      </c>
      <c r="BK166" s="204">
        <f>ROUND(I166*H166,2)</f>
        <v>0</v>
      </c>
      <c r="BL166" s="19" t="s">
        <v>561</v>
      </c>
      <c r="BM166" s="203" t="s">
        <v>544</v>
      </c>
    </row>
    <row r="167" s="2" customFormat="1" ht="16.5" customHeight="1">
      <c r="A167" s="38"/>
      <c r="B167" s="190"/>
      <c r="C167" s="191" t="s">
        <v>388</v>
      </c>
      <c r="D167" s="191" t="s">
        <v>220</v>
      </c>
      <c r="E167" s="192" t="s">
        <v>668</v>
      </c>
      <c r="F167" s="193" t="s">
        <v>669</v>
      </c>
      <c r="G167" s="194" t="s">
        <v>470</v>
      </c>
      <c r="H167" s="252"/>
      <c r="I167" s="196"/>
      <c r="J167" s="197">
        <f>ROUND(I167*H167,2)</f>
        <v>0</v>
      </c>
      <c r="K167" s="198"/>
      <c r="L167" s="39"/>
      <c r="M167" s="253" t="s">
        <v>1</v>
      </c>
      <c r="N167" s="254" t="s">
        <v>42</v>
      </c>
      <c r="O167" s="255"/>
      <c r="P167" s="256">
        <f>O167*H167</f>
        <v>0</v>
      </c>
      <c r="Q167" s="256">
        <v>0</v>
      </c>
      <c r="R167" s="256">
        <f>Q167*H167</f>
        <v>0</v>
      </c>
      <c r="S167" s="256">
        <v>0</v>
      </c>
      <c r="T167" s="257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561</v>
      </c>
      <c r="AT167" s="203" t="s">
        <v>220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561</v>
      </c>
      <c r="BM167" s="203" t="s">
        <v>558</v>
      </c>
    </row>
    <row r="168" s="2" customFormat="1" ht="6.96" customHeight="1">
      <c r="A168" s="38"/>
      <c r="B168" s="65"/>
      <c r="C168" s="66"/>
      <c r="D168" s="66"/>
      <c r="E168" s="66"/>
      <c r="F168" s="66"/>
      <c r="G168" s="66"/>
      <c r="H168" s="66"/>
      <c r="I168" s="66"/>
      <c r="J168" s="66"/>
      <c r="K168" s="66"/>
      <c r="L168" s="39"/>
      <c r="M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</row>
  </sheetData>
  <autoFilter ref="C129:K167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6:H116"/>
    <mergeCell ref="E120:H120"/>
    <mergeCell ref="E118:H118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103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>
      <c r="B8" s="22"/>
      <c r="D8" s="32" t="s">
        <v>166</v>
      </c>
      <c r="L8" s="22"/>
    </row>
    <row r="9" s="1" customFormat="1" ht="16.5" customHeight="1">
      <c r="B9" s="22"/>
      <c r="E9" s="136" t="s">
        <v>171</v>
      </c>
      <c r="F9" s="1"/>
      <c r="G9" s="1"/>
      <c r="H9" s="1"/>
      <c r="L9" s="22"/>
    </row>
    <row r="10" s="1" customFormat="1" ht="12" customHeight="1">
      <c r="B10" s="22"/>
      <c r="D10" s="32" t="s">
        <v>174</v>
      </c>
      <c r="L10" s="22"/>
    </row>
    <row r="11" s="2" customFormat="1" ht="16.5" customHeight="1">
      <c r="A11" s="38"/>
      <c r="B11" s="39"/>
      <c r="C11" s="38"/>
      <c r="D11" s="38"/>
      <c r="E11" s="141" t="s">
        <v>605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606</v>
      </c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39"/>
      <c r="C13" s="38"/>
      <c r="D13" s="38"/>
      <c r="E13" s="72" t="s">
        <v>753</v>
      </c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39"/>
      <c r="C14" s="38"/>
      <c r="D14" s="38"/>
      <c r="E14" s="38"/>
      <c r="F14" s="38"/>
      <c r="G14" s="38"/>
      <c r="H14" s="38"/>
      <c r="I14" s="38"/>
      <c r="J14" s="38"/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17</v>
      </c>
      <c r="E15" s="38"/>
      <c r="F15" s="27" t="s">
        <v>1</v>
      </c>
      <c r="G15" s="38"/>
      <c r="H15" s="38"/>
      <c r="I15" s="32" t="s">
        <v>18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19</v>
      </c>
      <c r="E16" s="38"/>
      <c r="F16" s="27" t="s">
        <v>20</v>
      </c>
      <c r="G16" s="38"/>
      <c r="H16" s="38"/>
      <c r="I16" s="32" t="s">
        <v>21</v>
      </c>
      <c r="J16" s="74" t="str">
        <f>'Rekapitulácia stavby'!AN8</f>
        <v>28. 7. 2026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23</v>
      </c>
      <c r="E18" s="38"/>
      <c r="F18" s="38"/>
      <c r="G18" s="38"/>
      <c r="H18" s="38"/>
      <c r="I18" s="32" t="s">
        <v>24</v>
      </c>
      <c r="J18" s="27" t="s">
        <v>1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25</v>
      </c>
      <c r="F19" s="38"/>
      <c r="G19" s="38"/>
      <c r="H19" s="38"/>
      <c r="I19" s="32" t="s">
        <v>26</v>
      </c>
      <c r="J19" s="27" t="s">
        <v>1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38"/>
      <c r="J20" s="38"/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27</v>
      </c>
      <c r="E21" s="38"/>
      <c r="F21" s="38"/>
      <c r="G21" s="38"/>
      <c r="H21" s="38"/>
      <c r="I21" s="32" t="s">
        <v>24</v>
      </c>
      <c r="J21" s="33" t="str">
        <f>'Rekapitulácia stavby'!AN13</f>
        <v>Vyplň údaj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33" t="str">
        <f>'Rekapitulácia stavby'!E14</f>
        <v>Vyplň údaj</v>
      </c>
      <c r="F22" s="27"/>
      <c r="G22" s="27"/>
      <c r="H22" s="27"/>
      <c r="I22" s="32" t="s">
        <v>26</v>
      </c>
      <c r="J22" s="33" t="str">
        <f>'Rekapitulácia stavby'!AN14</f>
        <v>Vyplň údaj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29</v>
      </c>
      <c r="E24" s="38"/>
      <c r="F24" s="38"/>
      <c r="G24" s="38"/>
      <c r="H24" s="38"/>
      <c r="I24" s="32" t="s">
        <v>24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39"/>
      <c r="C25" s="38"/>
      <c r="D25" s="38"/>
      <c r="E25" s="27" t="s">
        <v>181</v>
      </c>
      <c r="F25" s="38"/>
      <c r="G25" s="38"/>
      <c r="H25" s="38"/>
      <c r="I25" s="32" t="s">
        <v>26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39"/>
      <c r="C27" s="38"/>
      <c r="D27" s="32" t="s">
        <v>32</v>
      </c>
      <c r="E27" s="38"/>
      <c r="F27" s="38"/>
      <c r="G27" s="38"/>
      <c r="H27" s="38"/>
      <c r="I27" s="32" t="s">
        <v>24</v>
      </c>
      <c r="J27" s="27" t="s">
        <v>1</v>
      </c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39"/>
      <c r="C28" s="38"/>
      <c r="D28" s="38"/>
      <c r="E28" s="27" t="s">
        <v>608</v>
      </c>
      <c r="F28" s="38"/>
      <c r="G28" s="38"/>
      <c r="H28" s="38"/>
      <c r="I28" s="32" t="s">
        <v>26</v>
      </c>
      <c r="J28" s="27" t="s">
        <v>1</v>
      </c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39"/>
      <c r="C30" s="38"/>
      <c r="D30" s="32" t="s">
        <v>34</v>
      </c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37"/>
      <c r="B31" s="138"/>
      <c r="C31" s="137"/>
      <c r="D31" s="137"/>
      <c r="E31" s="36" t="s">
        <v>1</v>
      </c>
      <c r="F31" s="36"/>
      <c r="G31" s="36"/>
      <c r="H31" s="36"/>
      <c r="I31" s="137"/>
      <c r="J31" s="137"/>
      <c r="K31" s="137"/>
      <c r="L31" s="139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</row>
    <row r="32" s="2" customFormat="1" ht="6.96" customHeight="1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39"/>
      <c r="C34" s="38"/>
      <c r="D34" s="140" t="s">
        <v>36</v>
      </c>
      <c r="E34" s="38"/>
      <c r="F34" s="38"/>
      <c r="G34" s="38"/>
      <c r="H34" s="38"/>
      <c r="I34" s="38"/>
      <c r="J34" s="101">
        <f>ROUND(J131,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39"/>
      <c r="C35" s="38"/>
      <c r="D35" s="95"/>
      <c r="E35" s="95"/>
      <c r="F35" s="95"/>
      <c r="G35" s="95"/>
      <c r="H35" s="95"/>
      <c r="I35" s="95"/>
      <c r="J35" s="95"/>
      <c r="K35" s="95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8"/>
      <c r="F36" s="43" t="s">
        <v>38</v>
      </c>
      <c r="G36" s="38"/>
      <c r="H36" s="38"/>
      <c r="I36" s="43" t="s">
        <v>37</v>
      </c>
      <c r="J36" s="43" t="s">
        <v>39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39"/>
      <c r="C37" s="38"/>
      <c r="D37" s="141" t="s">
        <v>40</v>
      </c>
      <c r="E37" s="45" t="s">
        <v>41</v>
      </c>
      <c r="F37" s="142">
        <f>ROUND((SUM(BE131:BE212)),  2)</f>
        <v>0</v>
      </c>
      <c r="G37" s="143"/>
      <c r="H37" s="143"/>
      <c r="I37" s="144">
        <v>0.23000000000000001</v>
      </c>
      <c r="J37" s="142">
        <f>ROUND(((SUM(BE131:BE212))*I37),  2)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45" t="s">
        <v>42</v>
      </c>
      <c r="F38" s="145">
        <f>ROUND((SUM(BF131:BF212)),  2)</f>
        <v>0</v>
      </c>
      <c r="G38" s="38"/>
      <c r="H38" s="38"/>
      <c r="I38" s="146">
        <v>0.23000000000000001</v>
      </c>
      <c r="J38" s="145">
        <f>ROUND(((SUM(BF131:BF212))*I38),  2)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43</v>
      </c>
      <c r="F39" s="145">
        <f>ROUND((SUM(BG131:BG212)),  2)</f>
        <v>0</v>
      </c>
      <c r="G39" s="38"/>
      <c r="H39" s="38"/>
      <c r="I39" s="146">
        <v>0.23000000000000001</v>
      </c>
      <c r="J39" s="145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39"/>
      <c r="C40" s="38"/>
      <c r="D40" s="38"/>
      <c r="E40" s="32" t="s">
        <v>44</v>
      </c>
      <c r="F40" s="145">
        <f>ROUND((SUM(BH131:BH212)),  2)</f>
        <v>0</v>
      </c>
      <c r="G40" s="38"/>
      <c r="H40" s="38"/>
      <c r="I40" s="146">
        <v>0.23000000000000001</v>
      </c>
      <c r="J40" s="145">
        <f>0</f>
        <v>0</v>
      </c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39"/>
      <c r="C41" s="38"/>
      <c r="D41" s="38"/>
      <c r="E41" s="45" t="s">
        <v>45</v>
      </c>
      <c r="F41" s="142">
        <f>ROUND((SUM(BI131:BI212)),  2)</f>
        <v>0</v>
      </c>
      <c r="G41" s="143"/>
      <c r="H41" s="143"/>
      <c r="I41" s="144">
        <v>0</v>
      </c>
      <c r="J41" s="142">
        <f>0</f>
        <v>0</v>
      </c>
      <c r="K41" s="38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39"/>
      <c r="C43" s="147"/>
      <c r="D43" s="148" t="s">
        <v>46</v>
      </c>
      <c r="E43" s="86"/>
      <c r="F43" s="86"/>
      <c r="G43" s="149" t="s">
        <v>47</v>
      </c>
      <c r="H43" s="150" t="s">
        <v>48</v>
      </c>
      <c r="I43" s="86"/>
      <c r="J43" s="151">
        <f>SUM(J34:J41)</f>
        <v>0</v>
      </c>
      <c r="K43" s="152"/>
      <c r="L43" s="60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60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1" customFormat="1" ht="16.5" customHeight="1">
      <c r="B87" s="22"/>
      <c r="E87" s="136" t="s">
        <v>171</v>
      </c>
      <c r="F87" s="1"/>
      <c r="G87" s="1"/>
      <c r="H87" s="1"/>
      <c r="L87" s="22"/>
    </row>
    <row r="88" s="1" customFormat="1" ht="12" customHeight="1">
      <c r="B88" s="22"/>
      <c r="C88" s="32" t="s">
        <v>174</v>
      </c>
      <c r="L88" s="22"/>
    </row>
    <row r="89" s="2" customFormat="1" ht="16.5" customHeight="1">
      <c r="A89" s="38"/>
      <c r="B89" s="39"/>
      <c r="C89" s="38"/>
      <c r="D89" s="38"/>
      <c r="E89" s="141" t="s">
        <v>605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606</v>
      </c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38"/>
      <c r="D91" s="38"/>
      <c r="E91" s="72" t="str">
        <f>E13</f>
        <v>NN - Areálové rozvody NN</v>
      </c>
      <c r="F91" s="38"/>
      <c r="G91" s="38"/>
      <c r="H91" s="38"/>
      <c r="I91" s="38"/>
      <c r="J91" s="38"/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19</v>
      </c>
      <c r="D93" s="38"/>
      <c r="E93" s="38"/>
      <c r="F93" s="27" t="str">
        <f>F16</f>
        <v>Kapitulská 23, 975 59 Banská Bystrica</v>
      </c>
      <c r="G93" s="38"/>
      <c r="H93" s="38"/>
      <c r="I93" s="32" t="s">
        <v>21</v>
      </c>
      <c r="J93" s="74" t="str">
        <f>IF(J16="","",J16)</f>
        <v>28. 7. 2026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23</v>
      </c>
      <c r="D95" s="38"/>
      <c r="E95" s="38"/>
      <c r="F95" s="27" t="str">
        <f>E19</f>
        <v>Múzeum SNP Banská Bystrica</v>
      </c>
      <c r="G95" s="38"/>
      <c r="H95" s="38"/>
      <c r="I95" s="32" t="s">
        <v>29</v>
      </c>
      <c r="J95" s="36" t="str">
        <f>E25</f>
        <v>Akad. Arch. Pavol Kuzma</v>
      </c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38"/>
      <c r="E96" s="38"/>
      <c r="F96" s="27" t="str">
        <f>IF(E22="","",E22)</f>
        <v>Vyplň údaj</v>
      </c>
      <c r="G96" s="38"/>
      <c r="H96" s="38"/>
      <c r="I96" s="32" t="s">
        <v>32</v>
      </c>
      <c r="J96" s="36" t="str">
        <f>E28</f>
        <v>Ing. Ján Božek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55" t="s">
        <v>183</v>
      </c>
      <c r="D98" s="147"/>
      <c r="E98" s="147"/>
      <c r="F98" s="147"/>
      <c r="G98" s="147"/>
      <c r="H98" s="147"/>
      <c r="I98" s="147"/>
      <c r="J98" s="156" t="s">
        <v>184</v>
      </c>
      <c r="K98" s="147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60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57" t="s">
        <v>185</v>
      </c>
      <c r="D100" s="38"/>
      <c r="E100" s="38"/>
      <c r="F100" s="38"/>
      <c r="G100" s="38"/>
      <c r="H100" s="38"/>
      <c r="I100" s="38"/>
      <c r="J100" s="101">
        <f>J131</f>
        <v>0</v>
      </c>
      <c r="K100" s="38"/>
      <c r="L100" s="60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9" t="s">
        <v>186</v>
      </c>
    </row>
    <row r="101" s="9" customFormat="1" ht="24.96" customHeight="1">
      <c r="A101" s="9"/>
      <c r="B101" s="158"/>
      <c r="C101" s="9"/>
      <c r="D101" s="159" t="s">
        <v>718</v>
      </c>
      <c r="E101" s="160"/>
      <c r="F101" s="160"/>
      <c r="G101" s="160"/>
      <c r="H101" s="160"/>
      <c r="I101" s="160"/>
      <c r="J101" s="161">
        <f>J132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754</v>
      </c>
      <c r="E102" s="164"/>
      <c r="F102" s="164"/>
      <c r="G102" s="164"/>
      <c r="H102" s="164"/>
      <c r="I102" s="164"/>
      <c r="J102" s="165">
        <f>J133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609</v>
      </c>
      <c r="E103" s="160"/>
      <c r="F103" s="160"/>
      <c r="G103" s="160"/>
      <c r="H103" s="160"/>
      <c r="I103" s="160"/>
      <c r="J103" s="161">
        <f>J136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610</v>
      </c>
      <c r="E104" s="164"/>
      <c r="F104" s="164"/>
      <c r="G104" s="164"/>
      <c r="H104" s="164"/>
      <c r="I104" s="164"/>
      <c r="J104" s="165">
        <f>J137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612</v>
      </c>
      <c r="E105" s="164"/>
      <c r="F105" s="164"/>
      <c r="G105" s="164"/>
      <c r="H105" s="164"/>
      <c r="I105" s="164"/>
      <c r="J105" s="165">
        <f>J192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613</v>
      </c>
      <c r="E106" s="164"/>
      <c r="F106" s="164"/>
      <c r="G106" s="164"/>
      <c r="H106" s="164"/>
      <c r="I106" s="164"/>
      <c r="J106" s="165">
        <f>J209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614</v>
      </c>
      <c r="E107" s="160"/>
      <c r="F107" s="160"/>
      <c r="G107" s="160"/>
      <c r="H107" s="160"/>
      <c r="I107" s="160"/>
      <c r="J107" s="161">
        <f>J211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2" customFormat="1" ht="21.84" customHeight="1">
      <c r="A108" s="38"/>
      <c r="B108" s="39"/>
      <c r="C108" s="38"/>
      <c r="D108" s="38"/>
      <c r="E108" s="38"/>
      <c r="F108" s="38"/>
      <c r="G108" s="38"/>
      <c r="H108" s="38"/>
      <c r="I108" s="38"/>
      <c r="J108" s="38"/>
      <c r="K108" s="3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65"/>
      <c r="C109" s="66"/>
      <c r="D109" s="66"/>
      <c r="E109" s="66"/>
      <c r="F109" s="66"/>
      <c r="G109" s="66"/>
      <c r="H109" s="66"/>
      <c r="I109" s="66"/>
      <c r="J109" s="66"/>
      <c r="K109" s="66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3" s="2" customFormat="1" ht="6.96" customHeight="1">
      <c r="A113" s="38"/>
      <c r="B113" s="67"/>
      <c r="C113" s="68"/>
      <c r="D113" s="68"/>
      <c r="E113" s="68"/>
      <c r="F113" s="68"/>
      <c r="G113" s="68"/>
      <c r="H113" s="68"/>
      <c r="I113" s="68"/>
      <c r="J113" s="68"/>
      <c r="K113" s="6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24.96" customHeight="1">
      <c r="A114" s="38"/>
      <c r="B114" s="39"/>
      <c r="C114" s="23" t="s">
        <v>204</v>
      </c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38"/>
      <c r="D115" s="38"/>
      <c r="E115" s="38"/>
      <c r="F115" s="38"/>
      <c r="G115" s="38"/>
      <c r="H115" s="38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15</v>
      </c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6.5" customHeight="1">
      <c r="A117" s="38"/>
      <c r="B117" s="39"/>
      <c r="C117" s="38"/>
      <c r="D117" s="38"/>
      <c r="E117" s="136" t="str">
        <f>E7</f>
        <v>Pamätník SNP - obnova veľkoplošnej dlažby</v>
      </c>
      <c r="F117" s="32"/>
      <c r="G117" s="32"/>
      <c r="H117" s="32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1" customFormat="1" ht="12" customHeight="1">
      <c r="B118" s="22"/>
      <c r="C118" s="32" t="s">
        <v>166</v>
      </c>
      <c r="L118" s="22"/>
    </row>
    <row r="119" s="1" customFormat="1" ht="16.5" customHeight="1">
      <c r="B119" s="22"/>
      <c r="E119" s="136" t="s">
        <v>171</v>
      </c>
      <c r="F119" s="1"/>
      <c r="G119" s="1"/>
      <c r="H119" s="1"/>
      <c r="L119" s="22"/>
    </row>
    <row r="120" s="1" customFormat="1" ht="12" customHeight="1">
      <c r="B120" s="22"/>
      <c r="C120" s="32" t="s">
        <v>174</v>
      </c>
      <c r="L120" s="22"/>
    </row>
    <row r="121" s="2" customFormat="1" ht="16.5" customHeight="1">
      <c r="A121" s="38"/>
      <c r="B121" s="39"/>
      <c r="C121" s="38"/>
      <c r="D121" s="38"/>
      <c r="E121" s="141" t="s">
        <v>605</v>
      </c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2" customHeight="1">
      <c r="A122" s="38"/>
      <c r="B122" s="39"/>
      <c r="C122" s="32" t="s">
        <v>606</v>
      </c>
      <c r="D122" s="38"/>
      <c r="E122" s="38"/>
      <c r="F122" s="38"/>
      <c r="G122" s="38"/>
      <c r="H122" s="38"/>
      <c r="I122" s="38"/>
      <c r="J122" s="38"/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6.5" customHeight="1">
      <c r="A123" s="38"/>
      <c r="B123" s="39"/>
      <c r="C123" s="38"/>
      <c r="D123" s="38"/>
      <c r="E123" s="72" t="str">
        <f>E13</f>
        <v>NN - Areálové rozvody NN</v>
      </c>
      <c r="F123" s="38"/>
      <c r="G123" s="38"/>
      <c r="H123" s="38"/>
      <c r="I123" s="38"/>
      <c r="J123" s="38"/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6.96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2" customHeight="1">
      <c r="A125" s="38"/>
      <c r="B125" s="39"/>
      <c r="C125" s="32" t="s">
        <v>19</v>
      </c>
      <c r="D125" s="38"/>
      <c r="E125" s="38"/>
      <c r="F125" s="27" t="str">
        <f>F16</f>
        <v>Kapitulská 23, 975 59 Banská Bystrica</v>
      </c>
      <c r="G125" s="38"/>
      <c r="H125" s="38"/>
      <c r="I125" s="32" t="s">
        <v>21</v>
      </c>
      <c r="J125" s="74" t="str">
        <f>IF(J16="","",J16)</f>
        <v>28. 7. 2026</v>
      </c>
      <c r="K125" s="38"/>
      <c r="L125" s="60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6.96" customHeight="1">
      <c r="A126" s="38"/>
      <c r="B126" s="39"/>
      <c r="C126" s="38"/>
      <c r="D126" s="38"/>
      <c r="E126" s="38"/>
      <c r="F126" s="38"/>
      <c r="G126" s="38"/>
      <c r="H126" s="38"/>
      <c r="I126" s="38"/>
      <c r="J126" s="38"/>
      <c r="K126" s="38"/>
      <c r="L126" s="60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25.65" customHeight="1">
      <c r="A127" s="38"/>
      <c r="B127" s="39"/>
      <c r="C127" s="32" t="s">
        <v>23</v>
      </c>
      <c r="D127" s="38"/>
      <c r="E127" s="38"/>
      <c r="F127" s="27" t="str">
        <f>E19</f>
        <v>Múzeum SNP Banská Bystrica</v>
      </c>
      <c r="G127" s="38"/>
      <c r="H127" s="38"/>
      <c r="I127" s="32" t="s">
        <v>29</v>
      </c>
      <c r="J127" s="36" t="str">
        <f>E25</f>
        <v>Akad. Arch. Pavol Kuzma</v>
      </c>
      <c r="K127" s="38"/>
      <c r="L127" s="60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5.15" customHeight="1">
      <c r="A128" s="38"/>
      <c r="B128" s="39"/>
      <c r="C128" s="32" t="s">
        <v>27</v>
      </c>
      <c r="D128" s="38"/>
      <c r="E128" s="38"/>
      <c r="F128" s="27" t="str">
        <f>IF(E22="","",E22)</f>
        <v>Vyplň údaj</v>
      </c>
      <c r="G128" s="38"/>
      <c r="H128" s="38"/>
      <c r="I128" s="32" t="s">
        <v>32</v>
      </c>
      <c r="J128" s="36" t="str">
        <f>E28</f>
        <v>Ing. Ján Božek</v>
      </c>
      <c r="K128" s="38"/>
      <c r="L128" s="60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10.32" customHeight="1">
      <c r="A129" s="38"/>
      <c r="B129" s="39"/>
      <c r="C129" s="38"/>
      <c r="D129" s="38"/>
      <c r="E129" s="38"/>
      <c r="F129" s="38"/>
      <c r="G129" s="38"/>
      <c r="H129" s="38"/>
      <c r="I129" s="38"/>
      <c r="J129" s="38"/>
      <c r="K129" s="38"/>
      <c r="L129" s="60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11" customFormat="1" ht="29.28" customHeight="1">
      <c r="A130" s="166"/>
      <c r="B130" s="167"/>
      <c r="C130" s="168" t="s">
        <v>205</v>
      </c>
      <c r="D130" s="169" t="s">
        <v>61</v>
      </c>
      <c r="E130" s="169" t="s">
        <v>57</v>
      </c>
      <c r="F130" s="169" t="s">
        <v>58</v>
      </c>
      <c r="G130" s="169" t="s">
        <v>206</v>
      </c>
      <c r="H130" s="169" t="s">
        <v>207</v>
      </c>
      <c r="I130" s="169" t="s">
        <v>208</v>
      </c>
      <c r="J130" s="170" t="s">
        <v>184</v>
      </c>
      <c r="K130" s="171" t="s">
        <v>209</v>
      </c>
      <c r="L130" s="172"/>
      <c r="M130" s="91" t="s">
        <v>1</v>
      </c>
      <c r="N130" s="92" t="s">
        <v>40</v>
      </c>
      <c r="O130" s="92" t="s">
        <v>210</v>
      </c>
      <c r="P130" s="92" t="s">
        <v>211</v>
      </c>
      <c r="Q130" s="92" t="s">
        <v>212</v>
      </c>
      <c r="R130" s="92" t="s">
        <v>213</v>
      </c>
      <c r="S130" s="92" t="s">
        <v>214</v>
      </c>
      <c r="T130" s="93" t="s">
        <v>215</v>
      </c>
      <c r="U130" s="166"/>
      <c r="V130" s="166"/>
      <c r="W130" s="166"/>
      <c r="X130" s="166"/>
      <c r="Y130" s="166"/>
      <c r="Z130" s="166"/>
      <c r="AA130" s="166"/>
      <c r="AB130" s="166"/>
      <c r="AC130" s="166"/>
      <c r="AD130" s="166"/>
      <c r="AE130" s="166"/>
    </row>
    <row r="131" s="2" customFormat="1" ht="22.8" customHeight="1">
      <c r="A131" s="38"/>
      <c r="B131" s="39"/>
      <c r="C131" s="98" t="s">
        <v>185</v>
      </c>
      <c r="D131" s="38"/>
      <c r="E131" s="38"/>
      <c r="F131" s="38"/>
      <c r="G131" s="38"/>
      <c r="H131" s="38"/>
      <c r="I131" s="38"/>
      <c r="J131" s="173">
        <f>BK131</f>
        <v>0</v>
      </c>
      <c r="K131" s="38"/>
      <c r="L131" s="39"/>
      <c r="M131" s="94"/>
      <c r="N131" s="78"/>
      <c r="O131" s="95"/>
      <c r="P131" s="174">
        <f>P132+P136+P211</f>
        <v>0</v>
      </c>
      <c r="Q131" s="95"/>
      <c r="R131" s="174">
        <f>R132+R136+R211</f>
        <v>0</v>
      </c>
      <c r="S131" s="95"/>
      <c r="T131" s="175">
        <f>T132+T136+T211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T131" s="19" t="s">
        <v>75</v>
      </c>
      <c r="AU131" s="19" t="s">
        <v>186</v>
      </c>
      <c r="BK131" s="176">
        <f>BK132+BK136+BK211</f>
        <v>0</v>
      </c>
    </row>
    <row r="132" s="12" customFormat="1" ht="25.92" customHeight="1">
      <c r="A132" s="12"/>
      <c r="B132" s="177"/>
      <c r="C132" s="12"/>
      <c r="D132" s="178" t="s">
        <v>75</v>
      </c>
      <c r="E132" s="179" t="s">
        <v>216</v>
      </c>
      <c r="F132" s="179" t="s">
        <v>720</v>
      </c>
      <c r="G132" s="12"/>
      <c r="H132" s="12"/>
      <c r="I132" s="180"/>
      <c r="J132" s="181">
        <f>BK132</f>
        <v>0</v>
      </c>
      <c r="K132" s="12"/>
      <c r="L132" s="177"/>
      <c r="M132" s="182"/>
      <c r="N132" s="183"/>
      <c r="O132" s="183"/>
      <c r="P132" s="184">
        <f>P133</f>
        <v>0</v>
      </c>
      <c r="Q132" s="183"/>
      <c r="R132" s="184">
        <f>R133</f>
        <v>0</v>
      </c>
      <c r="S132" s="183"/>
      <c r="T132" s="185">
        <f>T133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78" t="s">
        <v>83</v>
      </c>
      <c r="AT132" s="186" t="s">
        <v>75</v>
      </c>
      <c r="AU132" s="186" t="s">
        <v>76</v>
      </c>
      <c r="AY132" s="178" t="s">
        <v>218</v>
      </c>
      <c r="BK132" s="187">
        <f>BK133</f>
        <v>0</v>
      </c>
    </row>
    <row r="133" s="12" customFormat="1" ht="22.8" customHeight="1">
      <c r="A133" s="12"/>
      <c r="B133" s="177"/>
      <c r="C133" s="12"/>
      <c r="D133" s="178" t="s">
        <v>75</v>
      </c>
      <c r="E133" s="188" t="s">
        <v>265</v>
      </c>
      <c r="F133" s="188" t="s">
        <v>755</v>
      </c>
      <c r="G133" s="12"/>
      <c r="H133" s="12"/>
      <c r="I133" s="180"/>
      <c r="J133" s="189">
        <f>BK133</f>
        <v>0</v>
      </c>
      <c r="K133" s="12"/>
      <c r="L133" s="177"/>
      <c r="M133" s="182"/>
      <c r="N133" s="183"/>
      <c r="O133" s="183"/>
      <c r="P133" s="184">
        <f>SUM(P134:P135)</f>
        <v>0</v>
      </c>
      <c r="Q133" s="183"/>
      <c r="R133" s="184">
        <f>SUM(R134:R135)</f>
        <v>0</v>
      </c>
      <c r="S133" s="183"/>
      <c r="T133" s="185">
        <f>SUM(T134:T135)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78" t="s">
        <v>83</v>
      </c>
      <c r="AT133" s="186" t="s">
        <v>75</v>
      </c>
      <c r="AU133" s="186" t="s">
        <v>83</v>
      </c>
      <c r="AY133" s="178" t="s">
        <v>218</v>
      </c>
      <c r="BK133" s="187">
        <f>SUM(BK134:BK135)</f>
        <v>0</v>
      </c>
    </row>
    <row r="134" s="2" customFormat="1" ht="24.15" customHeight="1">
      <c r="A134" s="38"/>
      <c r="B134" s="190"/>
      <c r="C134" s="191" t="s">
        <v>83</v>
      </c>
      <c r="D134" s="191" t="s">
        <v>220</v>
      </c>
      <c r="E134" s="192" t="s">
        <v>756</v>
      </c>
      <c r="F134" s="193" t="s">
        <v>757</v>
      </c>
      <c r="G134" s="194" t="s">
        <v>758</v>
      </c>
      <c r="H134" s="195">
        <v>150</v>
      </c>
      <c r="I134" s="196"/>
      <c r="J134" s="197">
        <f>ROUND(I134*H134,2)</f>
        <v>0</v>
      </c>
      <c r="K134" s="198"/>
      <c r="L134" s="39"/>
      <c r="M134" s="199" t="s">
        <v>1</v>
      </c>
      <c r="N134" s="200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223</v>
      </c>
      <c r="AT134" s="203" t="s">
        <v>220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223</v>
      </c>
      <c r="BM134" s="203" t="s">
        <v>89</v>
      </c>
    </row>
    <row r="135" s="2" customFormat="1" ht="24.15" customHeight="1">
      <c r="A135" s="38"/>
      <c r="B135" s="190"/>
      <c r="C135" s="191" t="s">
        <v>89</v>
      </c>
      <c r="D135" s="191" t="s">
        <v>220</v>
      </c>
      <c r="E135" s="192" t="s">
        <v>759</v>
      </c>
      <c r="F135" s="193" t="s">
        <v>760</v>
      </c>
      <c r="G135" s="194" t="s">
        <v>758</v>
      </c>
      <c r="H135" s="195">
        <v>150</v>
      </c>
      <c r="I135" s="196"/>
      <c r="J135" s="197">
        <f>ROUND(I135*H135,2)</f>
        <v>0</v>
      </c>
      <c r="K135" s="198"/>
      <c r="L135" s="39"/>
      <c r="M135" s="199" t="s">
        <v>1</v>
      </c>
      <c r="N135" s="200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223</v>
      </c>
      <c r="AT135" s="203" t="s">
        <v>220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223</v>
      </c>
      <c r="BM135" s="203" t="s">
        <v>223</v>
      </c>
    </row>
    <row r="136" s="12" customFormat="1" ht="25.92" customHeight="1">
      <c r="A136" s="12"/>
      <c r="B136" s="177"/>
      <c r="C136" s="12"/>
      <c r="D136" s="178" t="s">
        <v>75</v>
      </c>
      <c r="E136" s="179" t="s">
        <v>272</v>
      </c>
      <c r="F136" s="179" t="s">
        <v>615</v>
      </c>
      <c r="G136" s="12"/>
      <c r="H136" s="12"/>
      <c r="I136" s="180"/>
      <c r="J136" s="181">
        <f>BK136</f>
        <v>0</v>
      </c>
      <c r="K136" s="12"/>
      <c r="L136" s="177"/>
      <c r="M136" s="182"/>
      <c r="N136" s="183"/>
      <c r="O136" s="183"/>
      <c r="P136" s="184">
        <f>P137+P192+P209</f>
        <v>0</v>
      </c>
      <c r="Q136" s="183"/>
      <c r="R136" s="184">
        <f>R137+R192+R209</f>
        <v>0</v>
      </c>
      <c r="S136" s="183"/>
      <c r="T136" s="185">
        <f>T137+T192+T209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78" t="s">
        <v>96</v>
      </c>
      <c r="AT136" s="186" t="s">
        <v>75</v>
      </c>
      <c r="AU136" s="186" t="s">
        <v>76</v>
      </c>
      <c r="AY136" s="178" t="s">
        <v>218</v>
      </c>
      <c r="BK136" s="187">
        <f>BK137+BK192+BK209</f>
        <v>0</v>
      </c>
    </row>
    <row r="137" s="12" customFormat="1" ht="22.8" customHeight="1">
      <c r="A137" s="12"/>
      <c r="B137" s="177"/>
      <c r="C137" s="12"/>
      <c r="D137" s="178" t="s">
        <v>75</v>
      </c>
      <c r="E137" s="188" t="s">
        <v>556</v>
      </c>
      <c r="F137" s="188" t="s">
        <v>616</v>
      </c>
      <c r="G137" s="12"/>
      <c r="H137" s="12"/>
      <c r="I137" s="180"/>
      <c r="J137" s="189">
        <f>BK137</f>
        <v>0</v>
      </c>
      <c r="K137" s="12"/>
      <c r="L137" s="177"/>
      <c r="M137" s="182"/>
      <c r="N137" s="183"/>
      <c r="O137" s="183"/>
      <c r="P137" s="184">
        <f>SUM(P138:P191)</f>
        <v>0</v>
      </c>
      <c r="Q137" s="183"/>
      <c r="R137" s="184">
        <f>SUM(R138:R191)</f>
        <v>0</v>
      </c>
      <c r="S137" s="183"/>
      <c r="T137" s="185">
        <f>SUM(T138:T191)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78" t="s">
        <v>96</v>
      </c>
      <c r="AT137" s="186" t="s">
        <v>75</v>
      </c>
      <c r="AU137" s="186" t="s">
        <v>83</v>
      </c>
      <c r="AY137" s="178" t="s">
        <v>218</v>
      </c>
      <c r="BK137" s="187">
        <f>SUM(BK138:BK191)</f>
        <v>0</v>
      </c>
    </row>
    <row r="138" s="2" customFormat="1" ht="24.15" customHeight="1">
      <c r="A138" s="38"/>
      <c r="B138" s="190"/>
      <c r="C138" s="191" t="s">
        <v>96</v>
      </c>
      <c r="D138" s="191" t="s">
        <v>220</v>
      </c>
      <c r="E138" s="192" t="s">
        <v>617</v>
      </c>
      <c r="F138" s="193" t="s">
        <v>618</v>
      </c>
      <c r="G138" s="194" t="s">
        <v>179</v>
      </c>
      <c r="H138" s="195">
        <v>100</v>
      </c>
      <c r="I138" s="196"/>
      <c r="J138" s="197">
        <f>ROUND(I138*H138,2)</f>
        <v>0</v>
      </c>
      <c r="K138" s="198"/>
      <c r="L138" s="39"/>
      <c r="M138" s="199" t="s">
        <v>1</v>
      </c>
      <c r="N138" s="200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561</v>
      </c>
      <c r="AT138" s="203" t="s">
        <v>220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250</v>
      </c>
    </row>
    <row r="139" s="2" customFormat="1" ht="24.15" customHeight="1">
      <c r="A139" s="38"/>
      <c r="B139" s="190"/>
      <c r="C139" s="234" t="s">
        <v>223</v>
      </c>
      <c r="D139" s="234" t="s">
        <v>272</v>
      </c>
      <c r="E139" s="235" t="s">
        <v>619</v>
      </c>
      <c r="F139" s="236" t="s">
        <v>620</v>
      </c>
      <c r="G139" s="237" t="s">
        <v>179</v>
      </c>
      <c r="H139" s="238">
        <v>100</v>
      </c>
      <c r="I139" s="239"/>
      <c r="J139" s="240">
        <f>ROUND(I139*H139,2)</f>
        <v>0</v>
      </c>
      <c r="K139" s="241"/>
      <c r="L139" s="242"/>
      <c r="M139" s="243" t="s">
        <v>1</v>
      </c>
      <c r="N139" s="244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621</v>
      </c>
      <c r="AT139" s="203" t="s">
        <v>272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260</v>
      </c>
    </row>
    <row r="140" s="2" customFormat="1" ht="24.15" customHeight="1">
      <c r="A140" s="38"/>
      <c r="B140" s="190"/>
      <c r="C140" s="191" t="s">
        <v>243</v>
      </c>
      <c r="D140" s="191" t="s">
        <v>220</v>
      </c>
      <c r="E140" s="192" t="s">
        <v>761</v>
      </c>
      <c r="F140" s="193" t="s">
        <v>762</v>
      </c>
      <c r="G140" s="194" t="s">
        <v>179</v>
      </c>
      <c r="H140" s="195">
        <v>50</v>
      </c>
      <c r="I140" s="196"/>
      <c r="J140" s="197">
        <f>ROUND(I140*H140,2)</f>
        <v>0</v>
      </c>
      <c r="K140" s="198"/>
      <c r="L140" s="39"/>
      <c r="M140" s="199" t="s">
        <v>1</v>
      </c>
      <c r="N140" s="200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561</v>
      </c>
      <c r="AT140" s="203" t="s">
        <v>220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271</v>
      </c>
    </row>
    <row r="141" s="2" customFormat="1" ht="24.15" customHeight="1">
      <c r="A141" s="38"/>
      <c r="B141" s="190"/>
      <c r="C141" s="234" t="s">
        <v>250</v>
      </c>
      <c r="D141" s="234" t="s">
        <v>272</v>
      </c>
      <c r="E141" s="235" t="s">
        <v>763</v>
      </c>
      <c r="F141" s="236" t="s">
        <v>764</v>
      </c>
      <c r="G141" s="237" t="s">
        <v>179</v>
      </c>
      <c r="H141" s="238">
        <v>50</v>
      </c>
      <c r="I141" s="239"/>
      <c r="J141" s="240">
        <f>ROUND(I141*H141,2)</f>
        <v>0</v>
      </c>
      <c r="K141" s="241"/>
      <c r="L141" s="242"/>
      <c r="M141" s="243" t="s">
        <v>1</v>
      </c>
      <c r="N141" s="244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621</v>
      </c>
      <c r="AT141" s="203" t="s">
        <v>272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284</v>
      </c>
    </row>
    <row r="142" s="2" customFormat="1" ht="24.15" customHeight="1">
      <c r="A142" s="38"/>
      <c r="B142" s="190"/>
      <c r="C142" s="191" t="s">
        <v>254</v>
      </c>
      <c r="D142" s="191" t="s">
        <v>220</v>
      </c>
      <c r="E142" s="192" t="s">
        <v>765</v>
      </c>
      <c r="F142" s="193" t="s">
        <v>766</v>
      </c>
      <c r="G142" s="194" t="s">
        <v>297</v>
      </c>
      <c r="H142" s="195">
        <v>15</v>
      </c>
      <c r="I142" s="196"/>
      <c r="J142" s="197">
        <f>ROUND(I142*H142,2)</f>
        <v>0</v>
      </c>
      <c r="K142" s="198"/>
      <c r="L142" s="39"/>
      <c r="M142" s="199" t="s">
        <v>1</v>
      </c>
      <c r="N142" s="200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561</v>
      </c>
      <c r="AT142" s="203" t="s">
        <v>220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294</v>
      </c>
    </row>
    <row r="143" s="2" customFormat="1" ht="21.75" customHeight="1">
      <c r="A143" s="38"/>
      <c r="B143" s="190"/>
      <c r="C143" s="234" t="s">
        <v>260</v>
      </c>
      <c r="D143" s="234" t="s">
        <v>272</v>
      </c>
      <c r="E143" s="235" t="s">
        <v>767</v>
      </c>
      <c r="F143" s="236" t="s">
        <v>768</v>
      </c>
      <c r="G143" s="237" t="s">
        <v>297</v>
      </c>
      <c r="H143" s="238">
        <v>15</v>
      </c>
      <c r="I143" s="239"/>
      <c r="J143" s="240">
        <f>ROUND(I143*H143,2)</f>
        <v>0</v>
      </c>
      <c r="K143" s="241"/>
      <c r="L143" s="242"/>
      <c r="M143" s="243" t="s">
        <v>1</v>
      </c>
      <c r="N143" s="244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621</v>
      </c>
      <c r="AT143" s="203" t="s">
        <v>272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304</v>
      </c>
    </row>
    <row r="144" s="2" customFormat="1" ht="24.15" customHeight="1">
      <c r="A144" s="38"/>
      <c r="B144" s="190"/>
      <c r="C144" s="234" t="s">
        <v>265</v>
      </c>
      <c r="D144" s="234" t="s">
        <v>272</v>
      </c>
      <c r="E144" s="235" t="s">
        <v>769</v>
      </c>
      <c r="F144" s="236" t="s">
        <v>770</v>
      </c>
      <c r="G144" s="237" t="s">
        <v>297</v>
      </c>
      <c r="H144" s="238">
        <v>15</v>
      </c>
      <c r="I144" s="239"/>
      <c r="J144" s="240">
        <f>ROUND(I144*H144,2)</f>
        <v>0</v>
      </c>
      <c r="K144" s="241"/>
      <c r="L144" s="242"/>
      <c r="M144" s="243" t="s">
        <v>1</v>
      </c>
      <c r="N144" s="244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621</v>
      </c>
      <c r="AT144" s="203" t="s">
        <v>272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319</v>
      </c>
    </row>
    <row r="145" s="2" customFormat="1" ht="33" customHeight="1">
      <c r="A145" s="38"/>
      <c r="B145" s="190"/>
      <c r="C145" s="191" t="s">
        <v>271</v>
      </c>
      <c r="D145" s="191" t="s">
        <v>220</v>
      </c>
      <c r="E145" s="192" t="s">
        <v>771</v>
      </c>
      <c r="F145" s="193" t="s">
        <v>772</v>
      </c>
      <c r="G145" s="194" t="s">
        <v>179</v>
      </c>
      <c r="H145" s="195">
        <v>20</v>
      </c>
      <c r="I145" s="196"/>
      <c r="J145" s="197">
        <f>ROUND(I145*H145,2)</f>
        <v>0</v>
      </c>
      <c r="K145" s="198"/>
      <c r="L145" s="39"/>
      <c r="M145" s="199" t="s">
        <v>1</v>
      </c>
      <c r="N145" s="200" t="s">
        <v>42</v>
      </c>
      <c r="O145" s="8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03" t="s">
        <v>561</v>
      </c>
      <c r="AT145" s="203" t="s">
        <v>220</v>
      </c>
      <c r="AU145" s="203" t="s">
        <v>89</v>
      </c>
      <c r="AY145" s="19" t="s">
        <v>218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9" t="s">
        <v>89</v>
      </c>
      <c r="BK145" s="204">
        <f>ROUND(I145*H145,2)</f>
        <v>0</v>
      </c>
      <c r="BL145" s="19" t="s">
        <v>561</v>
      </c>
      <c r="BM145" s="203" t="s">
        <v>331</v>
      </c>
    </row>
    <row r="146" s="2" customFormat="1" ht="21.75" customHeight="1">
      <c r="A146" s="38"/>
      <c r="B146" s="190"/>
      <c r="C146" s="234" t="s">
        <v>279</v>
      </c>
      <c r="D146" s="234" t="s">
        <v>272</v>
      </c>
      <c r="E146" s="235" t="s">
        <v>773</v>
      </c>
      <c r="F146" s="236" t="s">
        <v>774</v>
      </c>
      <c r="G146" s="237" t="s">
        <v>179</v>
      </c>
      <c r="H146" s="238">
        <v>20</v>
      </c>
      <c r="I146" s="239"/>
      <c r="J146" s="240">
        <f>ROUND(I146*H146,2)</f>
        <v>0</v>
      </c>
      <c r="K146" s="241"/>
      <c r="L146" s="242"/>
      <c r="M146" s="243" t="s">
        <v>1</v>
      </c>
      <c r="N146" s="244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621</v>
      </c>
      <c r="AT146" s="203" t="s">
        <v>272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341</v>
      </c>
    </row>
    <row r="147" s="2" customFormat="1" ht="24.15" customHeight="1">
      <c r="A147" s="38"/>
      <c r="B147" s="190"/>
      <c r="C147" s="234" t="s">
        <v>284</v>
      </c>
      <c r="D147" s="234" t="s">
        <v>272</v>
      </c>
      <c r="E147" s="235" t="s">
        <v>775</v>
      </c>
      <c r="F147" s="236" t="s">
        <v>776</v>
      </c>
      <c r="G147" s="237" t="s">
        <v>179</v>
      </c>
      <c r="H147" s="238">
        <v>20</v>
      </c>
      <c r="I147" s="239"/>
      <c r="J147" s="240">
        <f>ROUND(I147*H147,2)</f>
        <v>0</v>
      </c>
      <c r="K147" s="241"/>
      <c r="L147" s="242"/>
      <c r="M147" s="243" t="s">
        <v>1</v>
      </c>
      <c r="N147" s="244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621</v>
      </c>
      <c r="AT147" s="203" t="s">
        <v>272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348</v>
      </c>
    </row>
    <row r="148" s="2" customFormat="1" ht="24.15" customHeight="1">
      <c r="A148" s="38"/>
      <c r="B148" s="190"/>
      <c r="C148" s="191" t="s">
        <v>289</v>
      </c>
      <c r="D148" s="191" t="s">
        <v>220</v>
      </c>
      <c r="E148" s="192" t="s">
        <v>777</v>
      </c>
      <c r="F148" s="193" t="s">
        <v>778</v>
      </c>
      <c r="G148" s="194" t="s">
        <v>275</v>
      </c>
      <c r="H148" s="195">
        <v>100</v>
      </c>
      <c r="I148" s="196"/>
      <c r="J148" s="197">
        <f>ROUND(I148*H148,2)</f>
        <v>0</v>
      </c>
      <c r="K148" s="198"/>
      <c r="L148" s="39"/>
      <c r="M148" s="199" t="s">
        <v>1</v>
      </c>
      <c r="N148" s="200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561</v>
      </c>
      <c r="AT148" s="203" t="s">
        <v>220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561</v>
      </c>
      <c r="BM148" s="203" t="s">
        <v>357</v>
      </c>
    </row>
    <row r="149" s="2" customFormat="1" ht="24.15" customHeight="1">
      <c r="A149" s="38"/>
      <c r="B149" s="190"/>
      <c r="C149" s="234" t="s">
        <v>294</v>
      </c>
      <c r="D149" s="234" t="s">
        <v>272</v>
      </c>
      <c r="E149" s="235" t="s">
        <v>779</v>
      </c>
      <c r="F149" s="236" t="s">
        <v>780</v>
      </c>
      <c r="G149" s="237" t="s">
        <v>257</v>
      </c>
      <c r="H149" s="238">
        <v>0.017999999999999999</v>
      </c>
      <c r="I149" s="239"/>
      <c r="J149" s="240">
        <f>ROUND(I149*H149,2)</f>
        <v>0</v>
      </c>
      <c r="K149" s="241"/>
      <c r="L149" s="242"/>
      <c r="M149" s="243" t="s">
        <v>1</v>
      </c>
      <c r="N149" s="244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621</v>
      </c>
      <c r="AT149" s="203" t="s">
        <v>272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561</v>
      </c>
      <c r="BM149" s="203" t="s">
        <v>373</v>
      </c>
    </row>
    <row r="150" s="2" customFormat="1" ht="24.15" customHeight="1">
      <c r="A150" s="38"/>
      <c r="B150" s="190"/>
      <c r="C150" s="234" t="s">
        <v>299</v>
      </c>
      <c r="D150" s="234" t="s">
        <v>272</v>
      </c>
      <c r="E150" s="235" t="s">
        <v>781</v>
      </c>
      <c r="F150" s="236" t="s">
        <v>782</v>
      </c>
      <c r="G150" s="237" t="s">
        <v>257</v>
      </c>
      <c r="H150" s="238">
        <v>0.029999999999999999</v>
      </c>
      <c r="I150" s="239"/>
      <c r="J150" s="240">
        <f>ROUND(I150*H150,2)</f>
        <v>0</v>
      </c>
      <c r="K150" s="241"/>
      <c r="L150" s="242"/>
      <c r="M150" s="243" t="s">
        <v>1</v>
      </c>
      <c r="N150" s="244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621</v>
      </c>
      <c r="AT150" s="203" t="s">
        <v>272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561</v>
      </c>
      <c r="BM150" s="203" t="s">
        <v>383</v>
      </c>
    </row>
    <row r="151" s="2" customFormat="1" ht="24.15" customHeight="1">
      <c r="A151" s="38"/>
      <c r="B151" s="190"/>
      <c r="C151" s="234" t="s">
        <v>304</v>
      </c>
      <c r="D151" s="234" t="s">
        <v>272</v>
      </c>
      <c r="E151" s="235" t="s">
        <v>783</v>
      </c>
      <c r="F151" s="236" t="s">
        <v>784</v>
      </c>
      <c r="G151" s="237" t="s">
        <v>257</v>
      </c>
      <c r="H151" s="238">
        <v>0.048000000000000001</v>
      </c>
      <c r="I151" s="239"/>
      <c r="J151" s="240">
        <f>ROUND(I151*H151,2)</f>
        <v>0</v>
      </c>
      <c r="K151" s="241"/>
      <c r="L151" s="242"/>
      <c r="M151" s="243" t="s">
        <v>1</v>
      </c>
      <c r="N151" s="244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621</v>
      </c>
      <c r="AT151" s="203" t="s">
        <v>272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561</v>
      </c>
      <c r="BM151" s="203" t="s">
        <v>396</v>
      </c>
    </row>
    <row r="152" s="2" customFormat="1" ht="16.5" customHeight="1">
      <c r="A152" s="38"/>
      <c r="B152" s="190"/>
      <c r="C152" s="234" t="s">
        <v>314</v>
      </c>
      <c r="D152" s="234" t="s">
        <v>272</v>
      </c>
      <c r="E152" s="235" t="s">
        <v>785</v>
      </c>
      <c r="F152" s="236" t="s">
        <v>786</v>
      </c>
      <c r="G152" s="237" t="s">
        <v>275</v>
      </c>
      <c r="H152" s="238">
        <v>0.56000000000000005</v>
      </c>
      <c r="I152" s="239"/>
      <c r="J152" s="240">
        <f>ROUND(I152*H152,2)</f>
        <v>0</v>
      </c>
      <c r="K152" s="241"/>
      <c r="L152" s="242"/>
      <c r="M152" s="243" t="s">
        <v>1</v>
      </c>
      <c r="N152" s="244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621</v>
      </c>
      <c r="AT152" s="203" t="s">
        <v>272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561</v>
      </c>
      <c r="BM152" s="203" t="s">
        <v>406</v>
      </c>
    </row>
    <row r="153" s="2" customFormat="1" ht="21.75" customHeight="1">
      <c r="A153" s="38"/>
      <c r="B153" s="190"/>
      <c r="C153" s="234" t="s">
        <v>319</v>
      </c>
      <c r="D153" s="234" t="s">
        <v>272</v>
      </c>
      <c r="E153" s="235" t="s">
        <v>787</v>
      </c>
      <c r="F153" s="236" t="s">
        <v>788</v>
      </c>
      <c r="G153" s="237" t="s">
        <v>275</v>
      </c>
      <c r="H153" s="238">
        <v>0.187</v>
      </c>
      <c r="I153" s="239"/>
      <c r="J153" s="240">
        <f>ROUND(I153*H153,2)</f>
        <v>0</v>
      </c>
      <c r="K153" s="241"/>
      <c r="L153" s="242"/>
      <c r="M153" s="243" t="s">
        <v>1</v>
      </c>
      <c r="N153" s="244" t="s">
        <v>42</v>
      </c>
      <c r="O153" s="8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621</v>
      </c>
      <c r="AT153" s="203" t="s">
        <v>272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561</v>
      </c>
      <c r="BM153" s="203" t="s">
        <v>420</v>
      </c>
    </row>
    <row r="154" s="2" customFormat="1" ht="33" customHeight="1">
      <c r="A154" s="38"/>
      <c r="B154" s="190"/>
      <c r="C154" s="234" t="s">
        <v>326</v>
      </c>
      <c r="D154" s="234" t="s">
        <v>272</v>
      </c>
      <c r="E154" s="235" t="s">
        <v>789</v>
      </c>
      <c r="F154" s="236" t="s">
        <v>790</v>
      </c>
      <c r="G154" s="237" t="s">
        <v>791</v>
      </c>
      <c r="H154" s="238">
        <v>0.050000000000000003</v>
      </c>
      <c r="I154" s="239"/>
      <c r="J154" s="240">
        <f>ROUND(I154*H154,2)</f>
        <v>0</v>
      </c>
      <c r="K154" s="241"/>
      <c r="L154" s="242"/>
      <c r="M154" s="243" t="s">
        <v>1</v>
      </c>
      <c r="N154" s="244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621</v>
      </c>
      <c r="AT154" s="203" t="s">
        <v>272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561</v>
      </c>
      <c r="BM154" s="203" t="s">
        <v>429</v>
      </c>
    </row>
    <row r="155" s="2" customFormat="1" ht="24.15" customHeight="1">
      <c r="A155" s="38"/>
      <c r="B155" s="190"/>
      <c r="C155" s="191" t="s">
        <v>331</v>
      </c>
      <c r="D155" s="191" t="s">
        <v>220</v>
      </c>
      <c r="E155" s="192" t="s">
        <v>792</v>
      </c>
      <c r="F155" s="193" t="s">
        <v>793</v>
      </c>
      <c r="G155" s="194" t="s">
        <v>148</v>
      </c>
      <c r="H155" s="195">
        <v>0.5</v>
      </c>
      <c r="I155" s="196"/>
      <c r="J155" s="197">
        <f>ROUND(I155*H155,2)</f>
        <v>0</v>
      </c>
      <c r="K155" s="198"/>
      <c r="L155" s="39"/>
      <c r="M155" s="199" t="s">
        <v>1</v>
      </c>
      <c r="N155" s="200" t="s">
        <v>42</v>
      </c>
      <c r="O155" s="82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03" t="s">
        <v>561</v>
      </c>
      <c r="AT155" s="203" t="s">
        <v>220</v>
      </c>
      <c r="AU155" s="203" t="s">
        <v>89</v>
      </c>
      <c r="AY155" s="19" t="s">
        <v>218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9" t="s">
        <v>89</v>
      </c>
      <c r="BK155" s="204">
        <f>ROUND(I155*H155,2)</f>
        <v>0</v>
      </c>
      <c r="BL155" s="19" t="s">
        <v>561</v>
      </c>
      <c r="BM155" s="203" t="s">
        <v>439</v>
      </c>
    </row>
    <row r="156" s="2" customFormat="1" ht="16.5" customHeight="1">
      <c r="A156" s="38"/>
      <c r="B156" s="190"/>
      <c r="C156" s="234" t="s">
        <v>337</v>
      </c>
      <c r="D156" s="234" t="s">
        <v>272</v>
      </c>
      <c r="E156" s="235" t="s">
        <v>794</v>
      </c>
      <c r="F156" s="236" t="s">
        <v>795</v>
      </c>
      <c r="G156" s="237" t="s">
        <v>297</v>
      </c>
      <c r="H156" s="238">
        <v>1</v>
      </c>
      <c r="I156" s="239"/>
      <c r="J156" s="240">
        <f>ROUND(I156*H156,2)</f>
        <v>0</v>
      </c>
      <c r="K156" s="241"/>
      <c r="L156" s="242"/>
      <c r="M156" s="243" t="s">
        <v>1</v>
      </c>
      <c r="N156" s="244" t="s">
        <v>42</v>
      </c>
      <c r="O156" s="8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621</v>
      </c>
      <c r="AT156" s="203" t="s">
        <v>272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561</v>
      </c>
      <c r="BM156" s="203" t="s">
        <v>449</v>
      </c>
    </row>
    <row r="157" s="2" customFormat="1" ht="33" customHeight="1">
      <c r="A157" s="38"/>
      <c r="B157" s="190"/>
      <c r="C157" s="191" t="s">
        <v>341</v>
      </c>
      <c r="D157" s="191" t="s">
        <v>220</v>
      </c>
      <c r="E157" s="192" t="s">
        <v>796</v>
      </c>
      <c r="F157" s="193" t="s">
        <v>797</v>
      </c>
      <c r="G157" s="194" t="s">
        <v>297</v>
      </c>
      <c r="H157" s="195">
        <v>6</v>
      </c>
      <c r="I157" s="196"/>
      <c r="J157" s="197">
        <f>ROUND(I157*H157,2)</f>
        <v>0</v>
      </c>
      <c r="K157" s="198"/>
      <c r="L157" s="39"/>
      <c r="M157" s="199" t="s">
        <v>1</v>
      </c>
      <c r="N157" s="200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561</v>
      </c>
      <c r="AT157" s="203" t="s">
        <v>220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561</v>
      </c>
      <c r="BM157" s="203" t="s">
        <v>463</v>
      </c>
    </row>
    <row r="158" s="2" customFormat="1" ht="24.15" customHeight="1">
      <c r="A158" s="38"/>
      <c r="B158" s="190"/>
      <c r="C158" s="234" t="s">
        <v>7</v>
      </c>
      <c r="D158" s="234" t="s">
        <v>272</v>
      </c>
      <c r="E158" s="235" t="s">
        <v>798</v>
      </c>
      <c r="F158" s="236" t="s">
        <v>799</v>
      </c>
      <c r="G158" s="237" t="s">
        <v>297</v>
      </c>
      <c r="H158" s="238">
        <v>6</v>
      </c>
      <c r="I158" s="239"/>
      <c r="J158" s="240">
        <f>ROUND(I158*H158,2)</f>
        <v>0</v>
      </c>
      <c r="K158" s="241"/>
      <c r="L158" s="242"/>
      <c r="M158" s="243" t="s">
        <v>1</v>
      </c>
      <c r="N158" s="244" t="s">
        <v>42</v>
      </c>
      <c r="O158" s="8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03" t="s">
        <v>621</v>
      </c>
      <c r="AT158" s="203" t="s">
        <v>272</v>
      </c>
      <c r="AU158" s="203" t="s">
        <v>89</v>
      </c>
      <c r="AY158" s="19" t="s">
        <v>218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9" t="s">
        <v>89</v>
      </c>
      <c r="BK158" s="204">
        <f>ROUND(I158*H158,2)</f>
        <v>0</v>
      </c>
      <c r="BL158" s="19" t="s">
        <v>561</v>
      </c>
      <c r="BM158" s="203" t="s">
        <v>474</v>
      </c>
    </row>
    <row r="159" s="2" customFormat="1" ht="16.5" customHeight="1">
      <c r="A159" s="38"/>
      <c r="B159" s="190"/>
      <c r="C159" s="191" t="s">
        <v>348</v>
      </c>
      <c r="D159" s="191" t="s">
        <v>220</v>
      </c>
      <c r="E159" s="192" t="s">
        <v>800</v>
      </c>
      <c r="F159" s="193" t="s">
        <v>801</v>
      </c>
      <c r="G159" s="194" t="s">
        <v>297</v>
      </c>
      <c r="H159" s="195">
        <v>4</v>
      </c>
      <c r="I159" s="196"/>
      <c r="J159" s="197">
        <f>ROUND(I159*H159,2)</f>
        <v>0</v>
      </c>
      <c r="K159" s="198"/>
      <c r="L159" s="39"/>
      <c r="M159" s="199" t="s">
        <v>1</v>
      </c>
      <c r="N159" s="200" t="s">
        <v>42</v>
      </c>
      <c r="O159" s="8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03" t="s">
        <v>561</v>
      </c>
      <c r="AT159" s="203" t="s">
        <v>220</v>
      </c>
      <c r="AU159" s="203" t="s">
        <v>89</v>
      </c>
      <c r="AY159" s="19" t="s">
        <v>218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9" t="s">
        <v>89</v>
      </c>
      <c r="BK159" s="204">
        <f>ROUND(I159*H159,2)</f>
        <v>0</v>
      </c>
      <c r="BL159" s="19" t="s">
        <v>561</v>
      </c>
      <c r="BM159" s="203" t="s">
        <v>481</v>
      </c>
    </row>
    <row r="160" s="2" customFormat="1" ht="24.15" customHeight="1">
      <c r="A160" s="38"/>
      <c r="B160" s="190"/>
      <c r="C160" s="191" t="s">
        <v>352</v>
      </c>
      <c r="D160" s="191" t="s">
        <v>220</v>
      </c>
      <c r="E160" s="192" t="s">
        <v>638</v>
      </c>
      <c r="F160" s="193" t="s">
        <v>639</v>
      </c>
      <c r="G160" s="194" t="s">
        <v>297</v>
      </c>
      <c r="H160" s="195">
        <v>10</v>
      </c>
      <c r="I160" s="196"/>
      <c r="J160" s="197">
        <f>ROUND(I160*H160,2)</f>
        <v>0</v>
      </c>
      <c r="K160" s="198"/>
      <c r="L160" s="39"/>
      <c r="M160" s="199" t="s">
        <v>1</v>
      </c>
      <c r="N160" s="200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561</v>
      </c>
      <c r="AT160" s="203" t="s">
        <v>220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561</v>
      </c>
      <c r="BM160" s="203" t="s">
        <v>491</v>
      </c>
    </row>
    <row r="161" s="2" customFormat="1" ht="16.5" customHeight="1">
      <c r="A161" s="38"/>
      <c r="B161" s="190"/>
      <c r="C161" s="234" t="s">
        <v>357</v>
      </c>
      <c r="D161" s="234" t="s">
        <v>272</v>
      </c>
      <c r="E161" s="235" t="s">
        <v>640</v>
      </c>
      <c r="F161" s="236" t="s">
        <v>641</v>
      </c>
      <c r="G161" s="237" t="s">
        <v>1</v>
      </c>
      <c r="H161" s="238">
        <v>10</v>
      </c>
      <c r="I161" s="239"/>
      <c r="J161" s="240">
        <f>ROUND(I161*H161,2)</f>
        <v>0</v>
      </c>
      <c r="K161" s="241"/>
      <c r="L161" s="242"/>
      <c r="M161" s="243" t="s">
        <v>1</v>
      </c>
      <c r="N161" s="244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621</v>
      </c>
      <c r="AT161" s="203" t="s">
        <v>272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561</v>
      </c>
      <c r="BM161" s="203" t="s">
        <v>502</v>
      </c>
    </row>
    <row r="162" s="2" customFormat="1" ht="24.15" customHeight="1">
      <c r="A162" s="38"/>
      <c r="B162" s="190"/>
      <c r="C162" s="191" t="s">
        <v>362</v>
      </c>
      <c r="D162" s="191" t="s">
        <v>220</v>
      </c>
      <c r="E162" s="192" t="s">
        <v>802</v>
      </c>
      <c r="F162" s="193" t="s">
        <v>803</v>
      </c>
      <c r="G162" s="194" t="s">
        <v>179</v>
      </c>
      <c r="H162" s="195">
        <v>320</v>
      </c>
      <c r="I162" s="196"/>
      <c r="J162" s="197">
        <f>ROUND(I162*H162,2)</f>
        <v>0</v>
      </c>
      <c r="K162" s="198"/>
      <c r="L162" s="39"/>
      <c r="M162" s="199" t="s">
        <v>1</v>
      </c>
      <c r="N162" s="200" t="s">
        <v>42</v>
      </c>
      <c r="O162" s="82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03" t="s">
        <v>561</v>
      </c>
      <c r="AT162" s="203" t="s">
        <v>220</v>
      </c>
      <c r="AU162" s="203" t="s">
        <v>89</v>
      </c>
      <c r="AY162" s="19" t="s">
        <v>218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9" t="s">
        <v>89</v>
      </c>
      <c r="BK162" s="204">
        <f>ROUND(I162*H162,2)</f>
        <v>0</v>
      </c>
      <c r="BL162" s="19" t="s">
        <v>561</v>
      </c>
      <c r="BM162" s="203" t="s">
        <v>512</v>
      </c>
    </row>
    <row r="163" s="2" customFormat="1" ht="16.5" customHeight="1">
      <c r="A163" s="38"/>
      <c r="B163" s="190"/>
      <c r="C163" s="234" t="s">
        <v>373</v>
      </c>
      <c r="D163" s="234" t="s">
        <v>272</v>
      </c>
      <c r="E163" s="235" t="s">
        <v>636</v>
      </c>
      <c r="F163" s="236" t="s">
        <v>637</v>
      </c>
      <c r="G163" s="237" t="s">
        <v>275</v>
      </c>
      <c r="H163" s="238">
        <v>304</v>
      </c>
      <c r="I163" s="239"/>
      <c r="J163" s="240">
        <f>ROUND(I163*H163,2)</f>
        <v>0</v>
      </c>
      <c r="K163" s="241"/>
      <c r="L163" s="242"/>
      <c r="M163" s="243" t="s">
        <v>1</v>
      </c>
      <c r="N163" s="244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621</v>
      </c>
      <c r="AT163" s="203" t="s">
        <v>272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561</v>
      </c>
      <c r="BM163" s="203" t="s">
        <v>521</v>
      </c>
    </row>
    <row r="164" s="2" customFormat="1" ht="24.15" customHeight="1">
      <c r="A164" s="38"/>
      <c r="B164" s="190"/>
      <c r="C164" s="191" t="s">
        <v>377</v>
      </c>
      <c r="D164" s="191" t="s">
        <v>220</v>
      </c>
      <c r="E164" s="192" t="s">
        <v>642</v>
      </c>
      <c r="F164" s="193" t="s">
        <v>643</v>
      </c>
      <c r="G164" s="194" t="s">
        <v>179</v>
      </c>
      <c r="H164" s="195">
        <v>10</v>
      </c>
      <c r="I164" s="196"/>
      <c r="J164" s="197">
        <f>ROUND(I164*H164,2)</f>
        <v>0</v>
      </c>
      <c r="K164" s="198"/>
      <c r="L164" s="39"/>
      <c r="M164" s="199" t="s">
        <v>1</v>
      </c>
      <c r="N164" s="200" t="s">
        <v>42</v>
      </c>
      <c r="O164" s="8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561</v>
      </c>
      <c r="AT164" s="203" t="s">
        <v>220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561</v>
      </c>
      <c r="BM164" s="203" t="s">
        <v>533</v>
      </c>
    </row>
    <row r="165" s="2" customFormat="1" ht="16.5" customHeight="1">
      <c r="A165" s="38"/>
      <c r="B165" s="190"/>
      <c r="C165" s="234" t="s">
        <v>383</v>
      </c>
      <c r="D165" s="234" t="s">
        <v>272</v>
      </c>
      <c r="E165" s="235" t="s">
        <v>804</v>
      </c>
      <c r="F165" s="236" t="s">
        <v>805</v>
      </c>
      <c r="G165" s="237" t="s">
        <v>275</v>
      </c>
      <c r="H165" s="238">
        <v>6.25</v>
      </c>
      <c r="I165" s="239"/>
      <c r="J165" s="240">
        <f>ROUND(I165*H165,2)</f>
        <v>0</v>
      </c>
      <c r="K165" s="241"/>
      <c r="L165" s="242"/>
      <c r="M165" s="243" t="s">
        <v>1</v>
      </c>
      <c r="N165" s="244" t="s">
        <v>42</v>
      </c>
      <c r="O165" s="82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03" t="s">
        <v>621</v>
      </c>
      <c r="AT165" s="203" t="s">
        <v>272</v>
      </c>
      <c r="AU165" s="203" t="s">
        <v>89</v>
      </c>
      <c r="AY165" s="19" t="s">
        <v>218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9" t="s">
        <v>89</v>
      </c>
      <c r="BK165" s="204">
        <f>ROUND(I165*H165,2)</f>
        <v>0</v>
      </c>
      <c r="BL165" s="19" t="s">
        <v>561</v>
      </c>
      <c r="BM165" s="203" t="s">
        <v>544</v>
      </c>
    </row>
    <row r="166" s="13" customFormat="1">
      <c r="A166" s="13"/>
      <c r="B166" s="205"/>
      <c r="C166" s="13"/>
      <c r="D166" s="206" t="s">
        <v>225</v>
      </c>
      <c r="E166" s="207" t="s">
        <v>1</v>
      </c>
      <c r="F166" s="208" t="s">
        <v>806</v>
      </c>
      <c r="G166" s="13"/>
      <c r="H166" s="209">
        <v>6.25</v>
      </c>
      <c r="I166" s="210"/>
      <c r="J166" s="13"/>
      <c r="K166" s="13"/>
      <c r="L166" s="205"/>
      <c r="M166" s="211"/>
      <c r="N166" s="212"/>
      <c r="O166" s="212"/>
      <c r="P166" s="212"/>
      <c r="Q166" s="212"/>
      <c r="R166" s="212"/>
      <c r="S166" s="212"/>
      <c r="T166" s="2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07" t="s">
        <v>225</v>
      </c>
      <c r="AU166" s="207" t="s">
        <v>89</v>
      </c>
      <c r="AV166" s="13" t="s">
        <v>89</v>
      </c>
      <c r="AW166" s="13" t="s">
        <v>31</v>
      </c>
      <c r="AX166" s="13" t="s">
        <v>76</v>
      </c>
      <c r="AY166" s="207" t="s">
        <v>218</v>
      </c>
    </row>
    <row r="167" s="15" customFormat="1">
      <c r="A167" s="15"/>
      <c r="B167" s="222"/>
      <c r="C167" s="15"/>
      <c r="D167" s="206" t="s">
        <v>225</v>
      </c>
      <c r="E167" s="223" t="s">
        <v>1</v>
      </c>
      <c r="F167" s="224" t="s">
        <v>231</v>
      </c>
      <c r="G167" s="15"/>
      <c r="H167" s="225">
        <v>6.25</v>
      </c>
      <c r="I167" s="226"/>
      <c r="J167" s="15"/>
      <c r="K167" s="15"/>
      <c r="L167" s="222"/>
      <c r="M167" s="227"/>
      <c r="N167" s="228"/>
      <c r="O167" s="228"/>
      <c r="P167" s="228"/>
      <c r="Q167" s="228"/>
      <c r="R167" s="228"/>
      <c r="S167" s="228"/>
      <c r="T167" s="229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T167" s="223" t="s">
        <v>225</v>
      </c>
      <c r="AU167" s="223" t="s">
        <v>89</v>
      </c>
      <c r="AV167" s="15" t="s">
        <v>223</v>
      </c>
      <c r="AW167" s="15" t="s">
        <v>31</v>
      </c>
      <c r="AX167" s="15" t="s">
        <v>83</v>
      </c>
      <c r="AY167" s="223" t="s">
        <v>218</v>
      </c>
    </row>
    <row r="168" s="2" customFormat="1" ht="16.5" customHeight="1">
      <c r="A168" s="38"/>
      <c r="B168" s="190"/>
      <c r="C168" s="191" t="s">
        <v>388</v>
      </c>
      <c r="D168" s="191" t="s">
        <v>220</v>
      </c>
      <c r="E168" s="192" t="s">
        <v>646</v>
      </c>
      <c r="F168" s="193" t="s">
        <v>647</v>
      </c>
      <c r="G168" s="194" t="s">
        <v>297</v>
      </c>
      <c r="H168" s="195">
        <v>10</v>
      </c>
      <c r="I168" s="196"/>
      <c r="J168" s="197">
        <f>ROUND(I168*H168,2)</f>
        <v>0</v>
      </c>
      <c r="K168" s="198"/>
      <c r="L168" s="39"/>
      <c r="M168" s="199" t="s">
        <v>1</v>
      </c>
      <c r="N168" s="200" t="s">
        <v>42</v>
      </c>
      <c r="O168" s="8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03" t="s">
        <v>561</v>
      </c>
      <c r="AT168" s="203" t="s">
        <v>220</v>
      </c>
      <c r="AU168" s="203" t="s">
        <v>89</v>
      </c>
      <c r="AY168" s="19" t="s">
        <v>218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9" t="s">
        <v>89</v>
      </c>
      <c r="BK168" s="204">
        <f>ROUND(I168*H168,2)</f>
        <v>0</v>
      </c>
      <c r="BL168" s="19" t="s">
        <v>561</v>
      </c>
      <c r="BM168" s="203" t="s">
        <v>558</v>
      </c>
    </row>
    <row r="169" s="2" customFormat="1" ht="24.15" customHeight="1">
      <c r="A169" s="38"/>
      <c r="B169" s="190"/>
      <c r="C169" s="234" t="s">
        <v>396</v>
      </c>
      <c r="D169" s="234" t="s">
        <v>272</v>
      </c>
      <c r="E169" s="235" t="s">
        <v>648</v>
      </c>
      <c r="F169" s="236" t="s">
        <v>649</v>
      </c>
      <c r="G169" s="237" t="s">
        <v>297</v>
      </c>
      <c r="H169" s="238">
        <v>10</v>
      </c>
      <c r="I169" s="239"/>
      <c r="J169" s="240">
        <f>ROUND(I169*H169,2)</f>
        <v>0</v>
      </c>
      <c r="K169" s="241"/>
      <c r="L169" s="242"/>
      <c r="M169" s="243" t="s">
        <v>1</v>
      </c>
      <c r="N169" s="244" t="s">
        <v>42</v>
      </c>
      <c r="O169" s="82"/>
      <c r="P169" s="201">
        <f>O169*H169</f>
        <v>0</v>
      </c>
      <c r="Q169" s="201">
        <v>0</v>
      </c>
      <c r="R169" s="201">
        <f>Q169*H169</f>
        <v>0</v>
      </c>
      <c r="S169" s="201">
        <v>0</v>
      </c>
      <c r="T169" s="20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03" t="s">
        <v>621</v>
      </c>
      <c r="AT169" s="203" t="s">
        <v>272</v>
      </c>
      <c r="AU169" s="203" t="s">
        <v>89</v>
      </c>
      <c r="AY169" s="19" t="s">
        <v>218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9" t="s">
        <v>89</v>
      </c>
      <c r="BK169" s="204">
        <f>ROUND(I169*H169,2)</f>
        <v>0</v>
      </c>
      <c r="BL169" s="19" t="s">
        <v>561</v>
      </c>
      <c r="BM169" s="203" t="s">
        <v>561</v>
      </c>
    </row>
    <row r="170" s="2" customFormat="1" ht="24.15" customHeight="1">
      <c r="A170" s="38"/>
      <c r="B170" s="190"/>
      <c r="C170" s="191" t="s">
        <v>401</v>
      </c>
      <c r="D170" s="191" t="s">
        <v>220</v>
      </c>
      <c r="E170" s="192" t="s">
        <v>807</v>
      </c>
      <c r="F170" s="193" t="s">
        <v>808</v>
      </c>
      <c r="G170" s="194" t="s">
        <v>297</v>
      </c>
      <c r="H170" s="195">
        <v>15</v>
      </c>
      <c r="I170" s="196"/>
      <c r="J170" s="197">
        <f>ROUND(I170*H170,2)</f>
        <v>0</v>
      </c>
      <c r="K170" s="198"/>
      <c r="L170" s="39"/>
      <c r="M170" s="199" t="s">
        <v>1</v>
      </c>
      <c r="N170" s="200" t="s">
        <v>42</v>
      </c>
      <c r="O170" s="8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03" t="s">
        <v>561</v>
      </c>
      <c r="AT170" s="203" t="s">
        <v>220</v>
      </c>
      <c r="AU170" s="203" t="s">
        <v>89</v>
      </c>
      <c r="AY170" s="19" t="s">
        <v>218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9" t="s">
        <v>89</v>
      </c>
      <c r="BK170" s="204">
        <f>ROUND(I170*H170,2)</f>
        <v>0</v>
      </c>
      <c r="BL170" s="19" t="s">
        <v>561</v>
      </c>
      <c r="BM170" s="203" t="s">
        <v>584</v>
      </c>
    </row>
    <row r="171" s="2" customFormat="1" ht="21.75" customHeight="1">
      <c r="A171" s="38"/>
      <c r="B171" s="190"/>
      <c r="C171" s="234" t="s">
        <v>406</v>
      </c>
      <c r="D171" s="234" t="s">
        <v>272</v>
      </c>
      <c r="E171" s="235" t="s">
        <v>809</v>
      </c>
      <c r="F171" s="236" t="s">
        <v>810</v>
      </c>
      <c r="G171" s="237" t="s">
        <v>297</v>
      </c>
      <c r="H171" s="238">
        <v>15</v>
      </c>
      <c r="I171" s="239"/>
      <c r="J171" s="240">
        <f>ROUND(I171*H171,2)</f>
        <v>0</v>
      </c>
      <c r="K171" s="241"/>
      <c r="L171" s="242"/>
      <c r="M171" s="243" t="s">
        <v>1</v>
      </c>
      <c r="N171" s="244" t="s">
        <v>42</v>
      </c>
      <c r="O171" s="8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03" t="s">
        <v>621</v>
      </c>
      <c r="AT171" s="203" t="s">
        <v>272</v>
      </c>
      <c r="AU171" s="203" t="s">
        <v>89</v>
      </c>
      <c r="AY171" s="19" t="s">
        <v>218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9" t="s">
        <v>89</v>
      </c>
      <c r="BK171" s="204">
        <f>ROUND(I171*H171,2)</f>
        <v>0</v>
      </c>
      <c r="BL171" s="19" t="s">
        <v>561</v>
      </c>
      <c r="BM171" s="203" t="s">
        <v>596</v>
      </c>
    </row>
    <row r="172" s="2" customFormat="1" ht="21.75" customHeight="1">
      <c r="A172" s="38"/>
      <c r="B172" s="190"/>
      <c r="C172" s="191" t="s">
        <v>415</v>
      </c>
      <c r="D172" s="191" t="s">
        <v>220</v>
      </c>
      <c r="E172" s="192" t="s">
        <v>650</v>
      </c>
      <c r="F172" s="193" t="s">
        <v>651</v>
      </c>
      <c r="G172" s="194" t="s">
        <v>297</v>
      </c>
      <c r="H172" s="195">
        <v>10</v>
      </c>
      <c r="I172" s="196"/>
      <c r="J172" s="197">
        <f>ROUND(I172*H172,2)</f>
        <v>0</v>
      </c>
      <c r="K172" s="198"/>
      <c r="L172" s="39"/>
      <c r="M172" s="199" t="s">
        <v>1</v>
      </c>
      <c r="N172" s="200" t="s">
        <v>42</v>
      </c>
      <c r="O172" s="8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561</v>
      </c>
      <c r="AT172" s="203" t="s">
        <v>220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561</v>
      </c>
      <c r="BM172" s="203" t="s">
        <v>688</v>
      </c>
    </row>
    <row r="173" s="2" customFormat="1" ht="16.5" customHeight="1">
      <c r="A173" s="38"/>
      <c r="B173" s="190"/>
      <c r="C173" s="234" t="s">
        <v>420</v>
      </c>
      <c r="D173" s="234" t="s">
        <v>272</v>
      </c>
      <c r="E173" s="235" t="s">
        <v>652</v>
      </c>
      <c r="F173" s="236" t="s">
        <v>653</v>
      </c>
      <c r="G173" s="237" t="s">
        <v>297</v>
      </c>
      <c r="H173" s="238">
        <v>10</v>
      </c>
      <c r="I173" s="239"/>
      <c r="J173" s="240">
        <f>ROUND(I173*H173,2)</f>
        <v>0</v>
      </c>
      <c r="K173" s="241"/>
      <c r="L173" s="242"/>
      <c r="M173" s="243" t="s">
        <v>1</v>
      </c>
      <c r="N173" s="244" t="s">
        <v>42</v>
      </c>
      <c r="O173" s="82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03" t="s">
        <v>621</v>
      </c>
      <c r="AT173" s="203" t="s">
        <v>272</v>
      </c>
      <c r="AU173" s="203" t="s">
        <v>89</v>
      </c>
      <c r="AY173" s="19" t="s">
        <v>218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9" t="s">
        <v>89</v>
      </c>
      <c r="BK173" s="204">
        <f>ROUND(I173*H173,2)</f>
        <v>0</v>
      </c>
      <c r="BL173" s="19" t="s">
        <v>561</v>
      </c>
      <c r="BM173" s="203" t="s">
        <v>692</v>
      </c>
    </row>
    <row r="174" s="2" customFormat="1" ht="24.15" customHeight="1">
      <c r="A174" s="38"/>
      <c r="B174" s="190"/>
      <c r="C174" s="234" t="s">
        <v>425</v>
      </c>
      <c r="D174" s="234" t="s">
        <v>272</v>
      </c>
      <c r="E174" s="235" t="s">
        <v>632</v>
      </c>
      <c r="F174" s="236" t="s">
        <v>811</v>
      </c>
      <c r="G174" s="237" t="s">
        <v>1</v>
      </c>
      <c r="H174" s="238">
        <v>0</v>
      </c>
      <c r="I174" s="239"/>
      <c r="J174" s="240">
        <f>ROUND(I174*H174,2)</f>
        <v>0</v>
      </c>
      <c r="K174" s="241"/>
      <c r="L174" s="242"/>
      <c r="M174" s="243" t="s">
        <v>1</v>
      </c>
      <c r="N174" s="244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621</v>
      </c>
      <c r="AT174" s="203" t="s">
        <v>272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561</v>
      </c>
      <c r="BM174" s="203" t="s">
        <v>695</v>
      </c>
    </row>
    <row r="175" s="2" customFormat="1" ht="21.75" customHeight="1">
      <c r="A175" s="38"/>
      <c r="B175" s="190"/>
      <c r="C175" s="191" t="s">
        <v>429</v>
      </c>
      <c r="D175" s="191" t="s">
        <v>220</v>
      </c>
      <c r="E175" s="192" t="s">
        <v>812</v>
      </c>
      <c r="F175" s="193" t="s">
        <v>813</v>
      </c>
      <c r="G175" s="194" t="s">
        <v>179</v>
      </c>
      <c r="H175" s="195">
        <v>135</v>
      </c>
      <c r="I175" s="196"/>
      <c r="J175" s="197">
        <f>ROUND(I175*H175,2)</f>
        <v>0</v>
      </c>
      <c r="K175" s="198"/>
      <c r="L175" s="39"/>
      <c r="M175" s="199" t="s">
        <v>1</v>
      </c>
      <c r="N175" s="200" t="s">
        <v>42</v>
      </c>
      <c r="O175" s="82"/>
      <c r="P175" s="201">
        <f>O175*H175</f>
        <v>0</v>
      </c>
      <c r="Q175" s="201">
        <v>0</v>
      </c>
      <c r="R175" s="201">
        <f>Q175*H175</f>
        <v>0</v>
      </c>
      <c r="S175" s="201">
        <v>0</v>
      </c>
      <c r="T175" s="20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03" t="s">
        <v>561</v>
      </c>
      <c r="AT175" s="203" t="s">
        <v>220</v>
      </c>
      <c r="AU175" s="203" t="s">
        <v>89</v>
      </c>
      <c r="AY175" s="19" t="s">
        <v>218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9" t="s">
        <v>89</v>
      </c>
      <c r="BK175" s="204">
        <f>ROUND(I175*H175,2)</f>
        <v>0</v>
      </c>
      <c r="BL175" s="19" t="s">
        <v>561</v>
      </c>
      <c r="BM175" s="203" t="s">
        <v>698</v>
      </c>
    </row>
    <row r="176" s="2" customFormat="1" ht="16.5" customHeight="1">
      <c r="A176" s="38"/>
      <c r="B176" s="190"/>
      <c r="C176" s="234" t="s">
        <v>435</v>
      </c>
      <c r="D176" s="234" t="s">
        <v>272</v>
      </c>
      <c r="E176" s="235" t="s">
        <v>814</v>
      </c>
      <c r="F176" s="236" t="s">
        <v>815</v>
      </c>
      <c r="G176" s="237" t="s">
        <v>179</v>
      </c>
      <c r="H176" s="238">
        <v>135</v>
      </c>
      <c r="I176" s="239"/>
      <c r="J176" s="240">
        <f>ROUND(I176*H176,2)</f>
        <v>0</v>
      </c>
      <c r="K176" s="241"/>
      <c r="L176" s="242"/>
      <c r="M176" s="243" t="s">
        <v>1</v>
      </c>
      <c r="N176" s="244" t="s">
        <v>42</v>
      </c>
      <c r="O176" s="82"/>
      <c r="P176" s="201">
        <f>O176*H176</f>
        <v>0</v>
      </c>
      <c r="Q176" s="201">
        <v>0</v>
      </c>
      <c r="R176" s="201">
        <f>Q176*H176</f>
        <v>0</v>
      </c>
      <c r="S176" s="201">
        <v>0</v>
      </c>
      <c r="T176" s="202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03" t="s">
        <v>621</v>
      </c>
      <c r="AT176" s="203" t="s">
        <v>272</v>
      </c>
      <c r="AU176" s="203" t="s">
        <v>89</v>
      </c>
      <c r="AY176" s="19" t="s">
        <v>218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9" t="s">
        <v>89</v>
      </c>
      <c r="BK176" s="204">
        <f>ROUND(I176*H176,2)</f>
        <v>0</v>
      </c>
      <c r="BL176" s="19" t="s">
        <v>561</v>
      </c>
      <c r="BM176" s="203" t="s">
        <v>701</v>
      </c>
    </row>
    <row r="177" s="2" customFormat="1" ht="21.75" customHeight="1">
      <c r="A177" s="38"/>
      <c r="B177" s="190"/>
      <c r="C177" s="191" t="s">
        <v>439</v>
      </c>
      <c r="D177" s="191" t="s">
        <v>220</v>
      </c>
      <c r="E177" s="192" t="s">
        <v>654</v>
      </c>
      <c r="F177" s="193" t="s">
        <v>655</v>
      </c>
      <c r="G177" s="194" t="s">
        <v>179</v>
      </c>
      <c r="H177" s="195">
        <v>280</v>
      </c>
      <c r="I177" s="196"/>
      <c r="J177" s="197">
        <f>ROUND(I177*H177,2)</f>
        <v>0</v>
      </c>
      <c r="K177" s="198"/>
      <c r="L177" s="39"/>
      <c r="M177" s="199" t="s">
        <v>1</v>
      </c>
      <c r="N177" s="200" t="s">
        <v>42</v>
      </c>
      <c r="O177" s="82"/>
      <c r="P177" s="201">
        <f>O177*H177</f>
        <v>0</v>
      </c>
      <c r="Q177" s="201">
        <v>0</v>
      </c>
      <c r="R177" s="201">
        <f>Q177*H177</f>
        <v>0</v>
      </c>
      <c r="S177" s="201">
        <v>0</v>
      </c>
      <c r="T177" s="202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03" t="s">
        <v>561</v>
      </c>
      <c r="AT177" s="203" t="s">
        <v>220</v>
      </c>
      <c r="AU177" s="203" t="s">
        <v>89</v>
      </c>
      <c r="AY177" s="19" t="s">
        <v>218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9" t="s">
        <v>89</v>
      </c>
      <c r="BK177" s="204">
        <f>ROUND(I177*H177,2)</f>
        <v>0</v>
      </c>
      <c r="BL177" s="19" t="s">
        <v>561</v>
      </c>
      <c r="BM177" s="203" t="s">
        <v>702</v>
      </c>
    </row>
    <row r="178" s="2" customFormat="1" ht="16.5" customHeight="1">
      <c r="A178" s="38"/>
      <c r="B178" s="190"/>
      <c r="C178" s="234" t="s">
        <v>445</v>
      </c>
      <c r="D178" s="234" t="s">
        <v>272</v>
      </c>
      <c r="E178" s="235" t="s">
        <v>656</v>
      </c>
      <c r="F178" s="236" t="s">
        <v>657</v>
      </c>
      <c r="G178" s="237" t="s">
        <v>179</v>
      </c>
      <c r="H178" s="238">
        <v>280</v>
      </c>
      <c r="I178" s="239"/>
      <c r="J178" s="240">
        <f>ROUND(I178*H178,2)</f>
        <v>0</v>
      </c>
      <c r="K178" s="241"/>
      <c r="L178" s="242"/>
      <c r="M178" s="243" t="s">
        <v>1</v>
      </c>
      <c r="N178" s="244" t="s">
        <v>42</v>
      </c>
      <c r="O178" s="82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03" t="s">
        <v>621</v>
      </c>
      <c r="AT178" s="203" t="s">
        <v>272</v>
      </c>
      <c r="AU178" s="203" t="s">
        <v>89</v>
      </c>
      <c r="AY178" s="19" t="s">
        <v>218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9" t="s">
        <v>89</v>
      </c>
      <c r="BK178" s="204">
        <f>ROUND(I178*H178,2)</f>
        <v>0</v>
      </c>
      <c r="BL178" s="19" t="s">
        <v>561</v>
      </c>
      <c r="BM178" s="203" t="s">
        <v>703</v>
      </c>
    </row>
    <row r="179" s="2" customFormat="1" ht="24.15" customHeight="1">
      <c r="A179" s="38"/>
      <c r="B179" s="190"/>
      <c r="C179" s="191" t="s">
        <v>449</v>
      </c>
      <c r="D179" s="191" t="s">
        <v>220</v>
      </c>
      <c r="E179" s="192" t="s">
        <v>816</v>
      </c>
      <c r="F179" s="193" t="s">
        <v>817</v>
      </c>
      <c r="G179" s="194" t="s">
        <v>179</v>
      </c>
      <c r="H179" s="195">
        <v>20</v>
      </c>
      <c r="I179" s="196"/>
      <c r="J179" s="197">
        <f>ROUND(I179*H179,2)</f>
        <v>0</v>
      </c>
      <c r="K179" s="198"/>
      <c r="L179" s="39"/>
      <c r="M179" s="199" t="s">
        <v>1</v>
      </c>
      <c r="N179" s="200" t="s">
        <v>42</v>
      </c>
      <c r="O179" s="82"/>
      <c r="P179" s="201">
        <f>O179*H179</f>
        <v>0</v>
      </c>
      <c r="Q179" s="201">
        <v>0</v>
      </c>
      <c r="R179" s="201">
        <f>Q179*H179</f>
        <v>0</v>
      </c>
      <c r="S179" s="201">
        <v>0</v>
      </c>
      <c r="T179" s="202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03" t="s">
        <v>561</v>
      </c>
      <c r="AT179" s="203" t="s">
        <v>220</v>
      </c>
      <c r="AU179" s="203" t="s">
        <v>89</v>
      </c>
      <c r="AY179" s="19" t="s">
        <v>218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9" t="s">
        <v>89</v>
      </c>
      <c r="BK179" s="204">
        <f>ROUND(I179*H179,2)</f>
        <v>0</v>
      </c>
      <c r="BL179" s="19" t="s">
        <v>561</v>
      </c>
      <c r="BM179" s="203" t="s">
        <v>706</v>
      </c>
    </row>
    <row r="180" s="2" customFormat="1" ht="16.5" customHeight="1">
      <c r="A180" s="38"/>
      <c r="B180" s="190"/>
      <c r="C180" s="234" t="s">
        <v>455</v>
      </c>
      <c r="D180" s="234" t="s">
        <v>272</v>
      </c>
      <c r="E180" s="235" t="s">
        <v>818</v>
      </c>
      <c r="F180" s="236" t="s">
        <v>819</v>
      </c>
      <c r="G180" s="237" t="s">
        <v>179</v>
      </c>
      <c r="H180" s="238">
        <v>20</v>
      </c>
      <c r="I180" s="239"/>
      <c r="J180" s="240">
        <f>ROUND(I180*H180,2)</f>
        <v>0</v>
      </c>
      <c r="K180" s="241"/>
      <c r="L180" s="242"/>
      <c r="M180" s="243" t="s">
        <v>1</v>
      </c>
      <c r="N180" s="244" t="s">
        <v>42</v>
      </c>
      <c r="O180" s="82"/>
      <c r="P180" s="201">
        <f>O180*H180</f>
        <v>0</v>
      </c>
      <c r="Q180" s="201">
        <v>0</v>
      </c>
      <c r="R180" s="201">
        <f>Q180*H180</f>
        <v>0</v>
      </c>
      <c r="S180" s="201">
        <v>0</v>
      </c>
      <c r="T180" s="202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03" t="s">
        <v>621</v>
      </c>
      <c r="AT180" s="203" t="s">
        <v>272</v>
      </c>
      <c r="AU180" s="203" t="s">
        <v>89</v>
      </c>
      <c r="AY180" s="19" t="s">
        <v>218</v>
      </c>
      <c r="BE180" s="204">
        <f>IF(N180="základná",J180,0)</f>
        <v>0</v>
      </c>
      <c r="BF180" s="204">
        <f>IF(N180="znížená",J180,0)</f>
        <v>0</v>
      </c>
      <c r="BG180" s="204">
        <f>IF(N180="zákl. prenesená",J180,0)</f>
        <v>0</v>
      </c>
      <c r="BH180" s="204">
        <f>IF(N180="zníž. prenesená",J180,0)</f>
        <v>0</v>
      </c>
      <c r="BI180" s="204">
        <f>IF(N180="nulová",J180,0)</f>
        <v>0</v>
      </c>
      <c r="BJ180" s="19" t="s">
        <v>89</v>
      </c>
      <c r="BK180" s="204">
        <f>ROUND(I180*H180,2)</f>
        <v>0</v>
      </c>
      <c r="BL180" s="19" t="s">
        <v>561</v>
      </c>
      <c r="BM180" s="203" t="s">
        <v>707</v>
      </c>
    </row>
    <row r="181" s="2" customFormat="1" ht="24.15" customHeight="1">
      <c r="A181" s="38"/>
      <c r="B181" s="190"/>
      <c r="C181" s="191" t="s">
        <v>463</v>
      </c>
      <c r="D181" s="191" t="s">
        <v>220</v>
      </c>
      <c r="E181" s="192" t="s">
        <v>820</v>
      </c>
      <c r="F181" s="193" t="s">
        <v>821</v>
      </c>
      <c r="G181" s="194" t="s">
        <v>179</v>
      </c>
      <c r="H181" s="195">
        <v>530</v>
      </c>
      <c r="I181" s="196"/>
      <c r="J181" s="197">
        <f>ROUND(I181*H181,2)</f>
        <v>0</v>
      </c>
      <c r="K181" s="198"/>
      <c r="L181" s="39"/>
      <c r="M181" s="199" t="s">
        <v>1</v>
      </c>
      <c r="N181" s="200" t="s">
        <v>42</v>
      </c>
      <c r="O181" s="82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03" t="s">
        <v>561</v>
      </c>
      <c r="AT181" s="203" t="s">
        <v>220</v>
      </c>
      <c r="AU181" s="203" t="s">
        <v>89</v>
      </c>
      <c r="AY181" s="19" t="s">
        <v>218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9" t="s">
        <v>89</v>
      </c>
      <c r="BK181" s="204">
        <f>ROUND(I181*H181,2)</f>
        <v>0</v>
      </c>
      <c r="BL181" s="19" t="s">
        <v>561</v>
      </c>
      <c r="BM181" s="203" t="s">
        <v>712</v>
      </c>
    </row>
    <row r="182" s="2" customFormat="1" ht="16.5" customHeight="1">
      <c r="A182" s="38"/>
      <c r="B182" s="190"/>
      <c r="C182" s="234" t="s">
        <v>467</v>
      </c>
      <c r="D182" s="234" t="s">
        <v>272</v>
      </c>
      <c r="E182" s="235" t="s">
        <v>822</v>
      </c>
      <c r="F182" s="236" t="s">
        <v>823</v>
      </c>
      <c r="G182" s="237" t="s">
        <v>179</v>
      </c>
      <c r="H182" s="238">
        <v>530</v>
      </c>
      <c r="I182" s="239"/>
      <c r="J182" s="240">
        <f>ROUND(I182*H182,2)</f>
        <v>0</v>
      </c>
      <c r="K182" s="241"/>
      <c r="L182" s="242"/>
      <c r="M182" s="243" t="s">
        <v>1</v>
      </c>
      <c r="N182" s="244" t="s">
        <v>42</v>
      </c>
      <c r="O182" s="82"/>
      <c r="P182" s="201">
        <f>O182*H182</f>
        <v>0</v>
      </c>
      <c r="Q182" s="201">
        <v>0</v>
      </c>
      <c r="R182" s="201">
        <f>Q182*H182</f>
        <v>0</v>
      </c>
      <c r="S182" s="201">
        <v>0</v>
      </c>
      <c r="T182" s="202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03" t="s">
        <v>621</v>
      </c>
      <c r="AT182" s="203" t="s">
        <v>272</v>
      </c>
      <c r="AU182" s="203" t="s">
        <v>89</v>
      </c>
      <c r="AY182" s="19" t="s">
        <v>218</v>
      </c>
      <c r="BE182" s="204">
        <f>IF(N182="základná",J182,0)</f>
        <v>0</v>
      </c>
      <c r="BF182" s="204">
        <f>IF(N182="znížená",J182,0)</f>
        <v>0</v>
      </c>
      <c r="BG182" s="204">
        <f>IF(N182="zákl. prenesená",J182,0)</f>
        <v>0</v>
      </c>
      <c r="BH182" s="204">
        <f>IF(N182="zníž. prenesená",J182,0)</f>
        <v>0</v>
      </c>
      <c r="BI182" s="204">
        <f>IF(N182="nulová",J182,0)</f>
        <v>0</v>
      </c>
      <c r="BJ182" s="19" t="s">
        <v>89</v>
      </c>
      <c r="BK182" s="204">
        <f>ROUND(I182*H182,2)</f>
        <v>0</v>
      </c>
      <c r="BL182" s="19" t="s">
        <v>561</v>
      </c>
      <c r="BM182" s="203" t="s">
        <v>716</v>
      </c>
    </row>
    <row r="183" s="2" customFormat="1" ht="21.75" customHeight="1">
      <c r="A183" s="38"/>
      <c r="B183" s="190"/>
      <c r="C183" s="191" t="s">
        <v>474</v>
      </c>
      <c r="D183" s="191" t="s">
        <v>220</v>
      </c>
      <c r="E183" s="192" t="s">
        <v>824</v>
      </c>
      <c r="F183" s="193" t="s">
        <v>825</v>
      </c>
      <c r="G183" s="194" t="s">
        <v>179</v>
      </c>
      <c r="H183" s="195">
        <v>150</v>
      </c>
      <c r="I183" s="196"/>
      <c r="J183" s="197">
        <f>ROUND(I183*H183,2)</f>
        <v>0</v>
      </c>
      <c r="K183" s="198"/>
      <c r="L183" s="39"/>
      <c r="M183" s="199" t="s">
        <v>1</v>
      </c>
      <c r="N183" s="200" t="s">
        <v>42</v>
      </c>
      <c r="O183" s="82"/>
      <c r="P183" s="201">
        <f>O183*H183</f>
        <v>0</v>
      </c>
      <c r="Q183" s="201">
        <v>0</v>
      </c>
      <c r="R183" s="201">
        <f>Q183*H183</f>
        <v>0</v>
      </c>
      <c r="S183" s="201">
        <v>0</v>
      </c>
      <c r="T183" s="202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03" t="s">
        <v>561</v>
      </c>
      <c r="AT183" s="203" t="s">
        <v>220</v>
      </c>
      <c r="AU183" s="203" t="s">
        <v>89</v>
      </c>
      <c r="AY183" s="19" t="s">
        <v>218</v>
      </c>
      <c r="BE183" s="204">
        <f>IF(N183="základná",J183,0)</f>
        <v>0</v>
      </c>
      <c r="BF183" s="204">
        <f>IF(N183="znížená",J183,0)</f>
        <v>0</v>
      </c>
      <c r="BG183" s="204">
        <f>IF(N183="zákl. prenesená",J183,0)</f>
        <v>0</v>
      </c>
      <c r="BH183" s="204">
        <f>IF(N183="zníž. prenesená",J183,0)</f>
        <v>0</v>
      </c>
      <c r="BI183" s="204">
        <f>IF(N183="nulová",J183,0)</f>
        <v>0</v>
      </c>
      <c r="BJ183" s="19" t="s">
        <v>89</v>
      </c>
      <c r="BK183" s="204">
        <f>ROUND(I183*H183,2)</f>
        <v>0</v>
      </c>
      <c r="BL183" s="19" t="s">
        <v>561</v>
      </c>
      <c r="BM183" s="203" t="s">
        <v>826</v>
      </c>
    </row>
    <row r="184" s="2" customFormat="1" ht="24.15" customHeight="1">
      <c r="A184" s="38"/>
      <c r="B184" s="190"/>
      <c r="C184" s="191" t="s">
        <v>180</v>
      </c>
      <c r="D184" s="191" t="s">
        <v>220</v>
      </c>
      <c r="E184" s="192" t="s">
        <v>481</v>
      </c>
      <c r="F184" s="193" t="s">
        <v>827</v>
      </c>
      <c r="G184" s="194" t="s">
        <v>297</v>
      </c>
      <c r="H184" s="195">
        <v>24</v>
      </c>
      <c r="I184" s="196"/>
      <c r="J184" s="197">
        <f>ROUND(I184*H184,2)</f>
        <v>0</v>
      </c>
      <c r="K184" s="198"/>
      <c r="L184" s="39"/>
      <c r="M184" s="199" t="s">
        <v>1</v>
      </c>
      <c r="N184" s="200" t="s">
        <v>42</v>
      </c>
      <c r="O184" s="82"/>
      <c r="P184" s="201">
        <f>O184*H184</f>
        <v>0</v>
      </c>
      <c r="Q184" s="201">
        <v>0</v>
      </c>
      <c r="R184" s="201">
        <f>Q184*H184</f>
        <v>0</v>
      </c>
      <c r="S184" s="201">
        <v>0</v>
      </c>
      <c r="T184" s="202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03" t="s">
        <v>561</v>
      </c>
      <c r="AT184" s="203" t="s">
        <v>220</v>
      </c>
      <c r="AU184" s="203" t="s">
        <v>89</v>
      </c>
      <c r="AY184" s="19" t="s">
        <v>218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9" t="s">
        <v>89</v>
      </c>
      <c r="BK184" s="204">
        <f>ROUND(I184*H184,2)</f>
        <v>0</v>
      </c>
      <c r="BL184" s="19" t="s">
        <v>561</v>
      </c>
      <c r="BM184" s="203" t="s">
        <v>828</v>
      </c>
    </row>
    <row r="185" s="2" customFormat="1" ht="16.5" customHeight="1">
      <c r="A185" s="38"/>
      <c r="B185" s="190"/>
      <c r="C185" s="234" t="s">
        <v>481</v>
      </c>
      <c r="D185" s="234" t="s">
        <v>272</v>
      </c>
      <c r="E185" s="235" t="s">
        <v>829</v>
      </c>
      <c r="F185" s="236" t="s">
        <v>830</v>
      </c>
      <c r="G185" s="237" t="s">
        <v>297</v>
      </c>
      <c r="H185" s="238">
        <v>24</v>
      </c>
      <c r="I185" s="239"/>
      <c r="J185" s="240">
        <f>ROUND(I185*H185,2)</f>
        <v>0</v>
      </c>
      <c r="K185" s="241"/>
      <c r="L185" s="242"/>
      <c r="M185" s="243" t="s">
        <v>1</v>
      </c>
      <c r="N185" s="244" t="s">
        <v>42</v>
      </c>
      <c r="O185" s="82"/>
      <c r="P185" s="201">
        <f>O185*H185</f>
        <v>0</v>
      </c>
      <c r="Q185" s="201">
        <v>0</v>
      </c>
      <c r="R185" s="201">
        <f>Q185*H185</f>
        <v>0</v>
      </c>
      <c r="S185" s="201">
        <v>0</v>
      </c>
      <c r="T185" s="202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03" t="s">
        <v>621</v>
      </c>
      <c r="AT185" s="203" t="s">
        <v>272</v>
      </c>
      <c r="AU185" s="203" t="s">
        <v>89</v>
      </c>
      <c r="AY185" s="19" t="s">
        <v>218</v>
      </c>
      <c r="BE185" s="204">
        <f>IF(N185="základná",J185,0)</f>
        <v>0</v>
      </c>
      <c r="BF185" s="204">
        <f>IF(N185="znížená",J185,0)</f>
        <v>0</v>
      </c>
      <c r="BG185" s="204">
        <f>IF(N185="zákl. prenesená",J185,0)</f>
        <v>0</v>
      </c>
      <c r="BH185" s="204">
        <f>IF(N185="zníž. prenesená",J185,0)</f>
        <v>0</v>
      </c>
      <c r="BI185" s="204">
        <f>IF(N185="nulová",J185,0)</f>
        <v>0</v>
      </c>
      <c r="BJ185" s="19" t="s">
        <v>89</v>
      </c>
      <c r="BK185" s="204">
        <f>ROUND(I185*H185,2)</f>
        <v>0</v>
      </c>
      <c r="BL185" s="19" t="s">
        <v>561</v>
      </c>
      <c r="BM185" s="203" t="s">
        <v>831</v>
      </c>
    </row>
    <row r="186" s="2" customFormat="1" ht="16.5" customHeight="1">
      <c r="A186" s="38"/>
      <c r="B186" s="190"/>
      <c r="C186" s="191" t="s">
        <v>486</v>
      </c>
      <c r="D186" s="191" t="s">
        <v>220</v>
      </c>
      <c r="E186" s="192" t="s">
        <v>658</v>
      </c>
      <c r="F186" s="193" t="s">
        <v>659</v>
      </c>
      <c r="G186" s="194" t="s">
        <v>470</v>
      </c>
      <c r="H186" s="252"/>
      <c r="I186" s="196"/>
      <c r="J186" s="197">
        <f>ROUND(I186*H186,2)</f>
        <v>0</v>
      </c>
      <c r="K186" s="198"/>
      <c r="L186" s="39"/>
      <c r="M186" s="199" t="s">
        <v>1</v>
      </c>
      <c r="N186" s="200" t="s">
        <v>42</v>
      </c>
      <c r="O186" s="82"/>
      <c r="P186" s="201">
        <f>O186*H186</f>
        <v>0</v>
      </c>
      <c r="Q186" s="201">
        <v>0</v>
      </c>
      <c r="R186" s="201">
        <f>Q186*H186</f>
        <v>0</v>
      </c>
      <c r="S186" s="201">
        <v>0</v>
      </c>
      <c r="T186" s="202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03" t="s">
        <v>561</v>
      </c>
      <c r="AT186" s="203" t="s">
        <v>220</v>
      </c>
      <c r="AU186" s="203" t="s">
        <v>89</v>
      </c>
      <c r="AY186" s="19" t="s">
        <v>218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9" t="s">
        <v>89</v>
      </c>
      <c r="BK186" s="204">
        <f>ROUND(I186*H186,2)</f>
        <v>0</v>
      </c>
      <c r="BL186" s="19" t="s">
        <v>561</v>
      </c>
      <c r="BM186" s="203" t="s">
        <v>832</v>
      </c>
    </row>
    <row r="187" s="2" customFormat="1" ht="16.5" customHeight="1">
      <c r="A187" s="38"/>
      <c r="B187" s="190"/>
      <c r="C187" s="191" t="s">
        <v>491</v>
      </c>
      <c r="D187" s="191" t="s">
        <v>220</v>
      </c>
      <c r="E187" s="192" t="s">
        <v>660</v>
      </c>
      <c r="F187" s="193" t="s">
        <v>661</v>
      </c>
      <c r="G187" s="194" t="s">
        <v>470</v>
      </c>
      <c r="H187" s="252"/>
      <c r="I187" s="196"/>
      <c r="J187" s="197">
        <f>ROUND(I187*H187,2)</f>
        <v>0</v>
      </c>
      <c r="K187" s="198"/>
      <c r="L187" s="39"/>
      <c r="M187" s="199" t="s">
        <v>1</v>
      </c>
      <c r="N187" s="200" t="s">
        <v>42</v>
      </c>
      <c r="O187" s="82"/>
      <c r="P187" s="201">
        <f>O187*H187</f>
        <v>0</v>
      </c>
      <c r="Q187" s="201">
        <v>0</v>
      </c>
      <c r="R187" s="201">
        <f>Q187*H187</f>
        <v>0</v>
      </c>
      <c r="S187" s="201">
        <v>0</v>
      </c>
      <c r="T187" s="202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03" t="s">
        <v>561</v>
      </c>
      <c r="AT187" s="203" t="s">
        <v>220</v>
      </c>
      <c r="AU187" s="203" t="s">
        <v>89</v>
      </c>
      <c r="AY187" s="19" t="s">
        <v>218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9" t="s">
        <v>89</v>
      </c>
      <c r="BK187" s="204">
        <f>ROUND(I187*H187,2)</f>
        <v>0</v>
      </c>
      <c r="BL187" s="19" t="s">
        <v>561</v>
      </c>
      <c r="BM187" s="203" t="s">
        <v>833</v>
      </c>
    </row>
    <row r="188" s="2" customFormat="1" ht="16.5" customHeight="1">
      <c r="A188" s="38"/>
      <c r="B188" s="190"/>
      <c r="C188" s="191" t="s">
        <v>497</v>
      </c>
      <c r="D188" s="191" t="s">
        <v>220</v>
      </c>
      <c r="E188" s="192" t="s">
        <v>662</v>
      </c>
      <c r="F188" s="193" t="s">
        <v>663</v>
      </c>
      <c r="G188" s="194" t="s">
        <v>470</v>
      </c>
      <c r="H188" s="252"/>
      <c r="I188" s="196"/>
      <c r="J188" s="197">
        <f>ROUND(I188*H188,2)</f>
        <v>0</v>
      </c>
      <c r="K188" s="198"/>
      <c r="L188" s="39"/>
      <c r="M188" s="199" t="s">
        <v>1</v>
      </c>
      <c r="N188" s="200" t="s">
        <v>42</v>
      </c>
      <c r="O188" s="82"/>
      <c r="P188" s="201">
        <f>O188*H188</f>
        <v>0</v>
      </c>
      <c r="Q188" s="201">
        <v>0</v>
      </c>
      <c r="R188" s="201">
        <f>Q188*H188</f>
        <v>0</v>
      </c>
      <c r="S188" s="201">
        <v>0</v>
      </c>
      <c r="T188" s="202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03" t="s">
        <v>561</v>
      </c>
      <c r="AT188" s="203" t="s">
        <v>220</v>
      </c>
      <c r="AU188" s="203" t="s">
        <v>89</v>
      </c>
      <c r="AY188" s="19" t="s">
        <v>218</v>
      </c>
      <c r="BE188" s="204">
        <f>IF(N188="základná",J188,0)</f>
        <v>0</v>
      </c>
      <c r="BF188" s="204">
        <f>IF(N188="znížená",J188,0)</f>
        <v>0</v>
      </c>
      <c r="BG188" s="204">
        <f>IF(N188="zákl. prenesená",J188,0)</f>
        <v>0</v>
      </c>
      <c r="BH188" s="204">
        <f>IF(N188="zníž. prenesená",J188,0)</f>
        <v>0</v>
      </c>
      <c r="BI188" s="204">
        <f>IF(N188="nulová",J188,0)</f>
        <v>0</v>
      </c>
      <c r="BJ188" s="19" t="s">
        <v>89</v>
      </c>
      <c r="BK188" s="204">
        <f>ROUND(I188*H188,2)</f>
        <v>0</v>
      </c>
      <c r="BL188" s="19" t="s">
        <v>561</v>
      </c>
      <c r="BM188" s="203" t="s">
        <v>834</v>
      </c>
    </row>
    <row r="189" s="2" customFormat="1" ht="16.5" customHeight="1">
      <c r="A189" s="38"/>
      <c r="B189" s="190"/>
      <c r="C189" s="191" t="s">
        <v>502</v>
      </c>
      <c r="D189" s="191" t="s">
        <v>220</v>
      </c>
      <c r="E189" s="192" t="s">
        <v>664</v>
      </c>
      <c r="F189" s="193" t="s">
        <v>665</v>
      </c>
      <c r="G189" s="194" t="s">
        <v>470</v>
      </c>
      <c r="H189" s="252"/>
      <c r="I189" s="196"/>
      <c r="J189" s="197">
        <f>ROUND(I189*H189,2)</f>
        <v>0</v>
      </c>
      <c r="K189" s="198"/>
      <c r="L189" s="39"/>
      <c r="M189" s="199" t="s">
        <v>1</v>
      </c>
      <c r="N189" s="200" t="s">
        <v>42</v>
      </c>
      <c r="O189" s="82"/>
      <c r="P189" s="201">
        <f>O189*H189</f>
        <v>0</v>
      </c>
      <c r="Q189" s="201">
        <v>0</v>
      </c>
      <c r="R189" s="201">
        <f>Q189*H189</f>
        <v>0</v>
      </c>
      <c r="S189" s="201">
        <v>0</v>
      </c>
      <c r="T189" s="202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03" t="s">
        <v>561</v>
      </c>
      <c r="AT189" s="203" t="s">
        <v>220</v>
      </c>
      <c r="AU189" s="203" t="s">
        <v>89</v>
      </c>
      <c r="AY189" s="19" t="s">
        <v>218</v>
      </c>
      <c r="BE189" s="204">
        <f>IF(N189="základná",J189,0)</f>
        <v>0</v>
      </c>
      <c r="BF189" s="204">
        <f>IF(N189="znížená",J189,0)</f>
        <v>0</v>
      </c>
      <c r="BG189" s="204">
        <f>IF(N189="zákl. prenesená",J189,0)</f>
        <v>0</v>
      </c>
      <c r="BH189" s="204">
        <f>IF(N189="zníž. prenesená",J189,0)</f>
        <v>0</v>
      </c>
      <c r="BI189" s="204">
        <f>IF(N189="nulová",J189,0)</f>
        <v>0</v>
      </c>
      <c r="BJ189" s="19" t="s">
        <v>89</v>
      </c>
      <c r="BK189" s="204">
        <f>ROUND(I189*H189,2)</f>
        <v>0</v>
      </c>
      <c r="BL189" s="19" t="s">
        <v>561</v>
      </c>
      <c r="BM189" s="203" t="s">
        <v>835</v>
      </c>
    </row>
    <row r="190" s="2" customFormat="1" ht="62.7" customHeight="1">
      <c r="A190" s="38"/>
      <c r="B190" s="190"/>
      <c r="C190" s="191" t="s">
        <v>506</v>
      </c>
      <c r="D190" s="191" t="s">
        <v>220</v>
      </c>
      <c r="E190" s="192" t="s">
        <v>666</v>
      </c>
      <c r="F190" s="193" t="s">
        <v>667</v>
      </c>
      <c r="G190" s="194" t="s">
        <v>1</v>
      </c>
      <c r="H190" s="195">
        <v>0</v>
      </c>
      <c r="I190" s="196"/>
      <c r="J190" s="197">
        <f>ROUND(I190*H190,2)</f>
        <v>0</v>
      </c>
      <c r="K190" s="198"/>
      <c r="L190" s="39"/>
      <c r="M190" s="199" t="s">
        <v>1</v>
      </c>
      <c r="N190" s="200" t="s">
        <v>42</v>
      </c>
      <c r="O190" s="82"/>
      <c r="P190" s="201">
        <f>O190*H190</f>
        <v>0</v>
      </c>
      <c r="Q190" s="201">
        <v>0</v>
      </c>
      <c r="R190" s="201">
        <f>Q190*H190</f>
        <v>0</v>
      </c>
      <c r="S190" s="201">
        <v>0</v>
      </c>
      <c r="T190" s="202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03" t="s">
        <v>561</v>
      </c>
      <c r="AT190" s="203" t="s">
        <v>220</v>
      </c>
      <c r="AU190" s="203" t="s">
        <v>89</v>
      </c>
      <c r="AY190" s="19" t="s">
        <v>218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9" t="s">
        <v>89</v>
      </c>
      <c r="BK190" s="204">
        <f>ROUND(I190*H190,2)</f>
        <v>0</v>
      </c>
      <c r="BL190" s="19" t="s">
        <v>561</v>
      </c>
      <c r="BM190" s="203" t="s">
        <v>836</v>
      </c>
    </row>
    <row r="191" s="2" customFormat="1" ht="16.5" customHeight="1">
      <c r="A191" s="38"/>
      <c r="B191" s="190"/>
      <c r="C191" s="191" t="s">
        <v>512</v>
      </c>
      <c r="D191" s="191" t="s">
        <v>220</v>
      </c>
      <c r="E191" s="192" t="s">
        <v>668</v>
      </c>
      <c r="F191" s="193" t="s">
        <v>669</v>
      </c>
      <c r="G191" s="194" t="s">
        <v>470</v>
      </c>
      <c r="H191" s="252"/>
      <c r="I191" s="196"/>
      <c r="J191" s="197">
        <f>ROUND(I191*H191,2)</f>
        <v>0</v>
      </c>
      <c r="K191" s="198"/>
      <c r="L191" s="39"/>
      <c r="M191" s="199" t="s">
        <v>1</v>
      </c>
      <c r="N191" s="200" t="s">
        <v>42</v>
      </c>
      <c r="O191" s="82"/>
      <c r="P191" s="201">
        <f>O191*H191</f>
        <v>0</v>
      </c>
      <c r="Q191" s="201">
        <v>0</v>
      </c>
      <c r="R191" s="201">
        <f>Q191*H191</f>
        <v>0</v>
      </c>
      <c r="S191" s="201">
        <v>0</v>
      </c>
      <c r="T191" s="202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03" t="s">
        <v>561</v>
      </c>
      <c r="AT191" s="203" t="s">
        <v>220</v>
      </c>
      <c r="AU191" s="203" t="s">
        <v>89</v>
      </c>
      <c r="AY191" s="19" t="s">
        <v>218</v>
      </c>
      <c r="BE191" s="204">
        <f>IF(N191="základná",J191,0)</f>
        <v>0</v>
      </c>
      <c r="BF191" s="204">
        <f>IF(N191="znížená",J191,0)</f>
        <v>0</v>
      </c>
      <c r="BG191" s="204">
        <f>IF(N191="zákl. prenesená",J191,0)</f>
        <v>0</v>
      </c>
      <c r="BH191" s="204">
        <f>IF(N191="zníž. prenesená",J191,0)</f>
        <v>0</v>
      </c>
      <c r="BI191" s="204">
        <f>IF(N191="nulová",J191,0)</f>
        <v>0</v>
      </c>
      <c r="BJ191" s="19" t="s">
        <v>89</v>
      </c>
      <c r="BK191" s="204">
        <f>ROUND(I191*H191,2)</f>
        <v>0</v>
      </c>
      <c r="BL191" s="19" t="s">
        <v>561</v>
      </c>
      <c r="BM191" s="203" t="s">
        <v>837</v>
      </c>
    </row>
    <row r="192" s="12" customFormat="1" ht="22.8" customHeight="1">
      <c r="A192" s="12"/>
      <c r="B192" s="177"/>
      <c r="C192" s="12"/>
      <c r="D192" s="178" t="s">
        <v>75</v>
      </c>
      <c r="E192" s="188" t="s">
        <v>678</v>
      </c>
      <c r="F192" s="188" t="s">
        <v>679</v>
      </c>
      <c r="G192" s="12"/>
      <c r="H192" s="12"/>
      <c r="I192" s="180"/>
      <c r="J192" s="189">
        <f>BK192</f>
        <v>0</v>
      </c>
      <c r="K192" s="12"/>
      <c r="L192" s="177"/>
      <c r="M192" s="182"/>
      <c r="N192" s="183"/>
      <c r="O192" s="183"/>
      <c r="P192" s="184">
        <f>SUM(P193:P208)</f>
        <v>0</v>
      </c>
      <c r="Q192" s="183"/>
      <c r="R192" s="184">
        <f>SUM(R193:R208)</f>
        <v>0</v>
      </c>
      <c r="S192" s="183"/>
      <c r="T192" s="185">
        <f>SUM(T193:T208)</f>
        <v>0</v>
      </c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R192" s="178" t="s">
        <v>96</v>
      </c>
      <c r="AT192" s="186" t="s">
        <v>75</v>
      </c>
      <c r="AU192" s="186" t="s">
        <v>83</v>
      </c>
      <c r="AY192" s="178" t="s">
        <v>218</v>
      </c>
      <c r="BK192" s="187">
        <f>SUM(BK193:BK208)</f>
        <v>0</v>
      </c>
    </row>
    <row r="193" s="2" customFormat="1" ht="24.15" customHeight="1">
      <c r="A193" s="38"/>
      <c r="B193" s="190"/>
      <c r="C193" s="191" t="s">
        <v>517</v>
      </c>
      <c r="D193" s="191" t="s">
        <v>220</v>
      </c>
      <c r="E193" s="192" t="s">
        <v>680</v>
      </c>
      <c r="F193" s="193" t="s">
        <v>681</v>
      </c>
      <c r="G193" s="194" t="s">
        <v>179</v>
      </c>
      <c r="H193" s="195">
        <v>270</v>
      </c>
      <c r="I193" s="196"/>
      <c r="J193" s="197">
        <f>ROUND(I193*H193,2)</f>
        <v>0</v>
      </c>
      <c r="K193" s="198"/>
      <c r="L193" s="39"/>
      <c r="M193" s="199" t="s">
        <v>1</v>
      </c>
      <c r="N193" s="200" t="s">
        <v>42</v>
      </c>
      <c r="O193" s="82"/>
      <c r="P193" s="201">
        <f>O193*H193</f>
        <v>0</v>
      </c>
      <c r="Q193" s="201">
        <v>0</v>
      </c>
      <c r="R193" s="201">
        <f>Q193*H193</f>
        <v>0</v>
      </c>
      <c r="S193" s="201">
        <v>0</v>
      </c>
      <c r="T193" s="202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03" t="s">
        <v>561</v>
      </c>
      <c r="AT193" s="203" t="s">
        <v>220</v>
      </c>
      <c r="AU193" s="203" t="s">
        <v>89</v>
      </c>
      <c r="AY193" s="19" t="s">
        <v>218</v>
      </c>
      <c r="BE193" s="204">
        <f>IF(N193="základná",J193,0)</f>
        <v>0</v>
      </c>
      <c r="BF193" s="204">
        <f>IF(N193="znížená",J193,0)</f>
        <v>0</v>
      </c>
      <c r="BG193" s="204">
        <f>IF(N193="zákl. prenesená",J193,0)</f>
        <v>0</v>
      </c>
      <c r="BH193" s="204">
        <f>IF(N193="zníž. prenesená",J193,0)</f>
        <v>0</v>
      </c>
      <c r="BI193" s="204">
        <f>IF(N193="nulová",J193,0)</f>
        <v>0</v>
      </c>
      <c r="BJ193" s="19" t="s">
        <v>89</v>
      </c>
      <c r="BK193" s="204">
        <f>ROUND(I193*H193,2)</f>
        <v>0</v>
      </c>
      <c r="BL193" s="19" t="s">
        <v>561</v>
      </c>
      <c r="BM193" s="203" t="s">
        <v>838</v>
      </c>
    </row>
    <row r="194" s="2" customFormat="1" ht="24.15" customHeight="1">
      <c r="A194" s="38"/>
      <c r="B194" s="190"/>
      <c r="C194" s="191" t="s">
        <v>521</v>
      </c>
      <c r="D194" s="191" t="s">
        <v>220</v>
      </c>
      <c r="E194" s="192" t="s">
        <v>839</v>
      </c>
      <c r="F194" s="193" t="s">
        <v>840</v>
      </c>
      <c r="G194" s="194" t="s">
        <v>179</v>
      </c>
      <c r="H194" s="195">
        <v>130</v>
      </c>
      <c r="I194" s="196"/>
      <c r="J194" s="197">
        <f>ROUND(I194*H194,2)</f>
        <v>0</v>
      </c>
      <c r="K194" s="198"/>
      <c r="L194" s="39"/>
      <c r="M194" s="199" t="s">
        <v>1</v>
      </c>
      <c r="N194" s="200" t="s">
        <v>42</v>
      </c>
      <c r="O194" s="82"/>
      <c r="P194" s="201">
        <f>O194*H194</f>
        <v>0</v>
      </c>
      <c r="Q194" s="201">
        <v>0</v>
      </c>
      <c r="R194" s="201">
        <f>Q194*H194</f>
        <v>0</v>
      </c>
      <c r="S194" s="201">
        <v>0</v>
      </c>
      <c r="T194" s="202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03" t="s">
        <v>561</v>
      </c>
      <c r="AT194" s="203" t="s">
        <v>220</v>
      </c>
      <c r="AU194" s="203" t="s">
        <v>89</v>
      </c>
      <c r="AY194" s="19" t="s">
        <v>218</v>
      </c>
      <c r="BE194" s="204">
        <f>IF(N194="základná",J194,0)</f>
        <v>0</v>
      </c>
      <c r="BF194" s="204">
        <f>IF(N194="znížená",J194,0)</f>
        <v>0</v>
      </c>
      <c r="BG194" s="204">
        <f>IF(N194="zákl. prenesená",J194,0)</f>
        <v>0</v>
      </c>
      <c r="BH194" s="204">
        <f>IF(N194="zníž. prenesená",J194,0)</f>
        <v>0</v>
      </c>
      <c r="BI194" s="204">
        <f>IF(N194="nulová",J194,0)</f>
        <v>0</v>
      </c>
      <c r="BJ194" s="19" t="s">
        <v>89</v>
      </c>
      <c r="BK194" s="204">
        <f>ROUND(I194*H194,2)</f>
        <v>0</v>
      </c>
      <c r="BL194" s="19" t="s">
        <v>561</v>
      </c>
      <c r="BM194" s="203" t="s">
        <v>841</v>
      </c>
    </row>
    <row r="195" s="2" customFormat="1" ht="24.15" customHeight="1">
      <c r="A195" s="38"/>
      <c r="B195" s="190"/>
      <c r="C195" s="191" t="s">
        <v>527</v>
      </c>
      <c r="D195" s="191" t="s">
        <v>220</v>
      </c>
      <c r="E195" s="192" t="s">
        <v>682</v>
      </c>
      <c r="F195" s="193" t="s">
        <v>683</v>
      </c>
      <c r="G195" s="194" t="s">
        <v>169</v>
      </c>
      <c r="H195" s="195">
        <v>64</v>
      </c>
      <c r="I195" s="196"/>
      <c r="J195" s="197">
        <f>ROUND(I195*H195,2)</f>
        <v>0</v>
      </c>
      <c r="K195" s="198"/>
      <c r="L195" s="39"/>
      <c r="M195" s="199" t="s">
        <v>1</v>
      </c>
      <c r="N195" s="200" t="s">
        <v>42</v>
      </c>
      <c r="O195" s="82"/>
      <c r="P195" s="201">
        <f>O195*H195</f>
        <v>0</v>
      </c>
      <c r="Q195" s="201">
        <v>0</v>
      </c>
      <c r="R195" s="201">
        <f>Q195*H195</f>
        <v>0</v>
      </c>
      <c r="S195" s="201">
        <v>0</v>
      </c>
      <c r="T195" s="202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03" t="s">
        <v>561</v>
      </c>
      <c r="AT195" s="203" t="s">
        <v>220</v>
      </c>
      <c r="AU195" s="203" t="s">
        <v>89</v>
      </c>
      <c r="AY195" s="19" t="s">
        <v>218</v>
      </c>
      <c r="BE195" s="204">
        <f>IF(N195="základná",J195,0)</f>
        <v>0</v>
      </c>
      <c r="BF195" s="204">
        <f>IF(N195="znížená",J195,0)</f>
        <v>0</v>
      </c>
      <c r="BG195" s="204">
        <f>IF(N195="zákl. prenesená",J195,0)</f>
        <v>0</v>
      </c>
      <c r="BH195" s="204">
        <f>IF(N195="zníž. prenesená",J195,0)</f>
        <v>0</v>
      </c>
      <c r="BI195" s="204">
        <f>IF(N195="nulová",J195,0)</f>
        <v>0</v>
      </c>
      <c r="BJ195" s="19" t="s">
        <v>89</v>
      </c>
      <c r="BK195" s="204">
        <f>ROUND(I195*H195,2)</f>
        <v>0</v>
      </c>
      <c r="BL195" s="19" t="s">
        <v>561</v>
      </c>
      <c r="BM195" s="203" t="s">
        <v>842</v>
      </c>
    </row>
    <row r="196" s="2" customFormat="1" ht="33" customHeight="1">
      <c r="A196" s="38"/>
      <c r="B196" s="190"/>
      <c r="C196" s="191" t="s">
        <v>533</v>
      </c>
      <c r="D196" s="191" t="s">
        <v>220</v>
      </c>
      <c r="E196" s="192" t="s">
        <v>684</v>
      </c>
      <c r="F196" s="193" t="s">
        <v>685</v>
      </c>
      <c r="G196" s="194" t="s">
        <v>179</v>
      </c>
      <c r="H196" s="195">
        <v>400</v>
      </c>
      <c r="I196" s="196"/>
      <c r="J196" s="197">
        <f>ROUND(I196*H196,2)</f>
        <v>0</v>
      </c>
      <c r="K196" s="198"/>
      <c r="L196" s="39"/>
      <c r="M196" s="199" t="s">
        <v>1</v>
      </c>
      <c r="N196" s="200" t="s">
        <v>42</v>
      </c>
      <c r="O196" s="82"/>
      <c r="P196" s="201">
        <f>O196*H196</f>
        <v>0</v>
      </c>
      <c r="Q196" s="201">
        <v>0</v>
      </c>
      <c r="R196" s="201">
        <f>Q196*H196</f>
        <v>0</v>
      </c>
      <c r="S196" s="201">
        <v>0</v>
      </c>
      <c r="T196" s="202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03" t="s">
        <v>561</v>
      </c>
      <c r="AT196" s="203" t="s">
        <v>220</v>
      </c>
      <c r="AU196" s="203" t="s">
        <v>89</v>
      </c>
      <c r="AY196" s="19" t="s">
        <v>218</v>
      </c>
      <c r="BE196" s="204">
        <f>IF(N196="základná",J196,0)</f>
        <v>0</v>
      </c>
      <c r="BF196" s="204">
        <f>IF(N196="znížená",J196,0)</f>
        <v>0</v>
      </c>
      <c r="BG196" s="204">
        <f>IF(N196="zákl. prenesená",J196,0)</f>
        <v>0</v>
      </c>
      <c r="BH196" s="204">
        <f>IF(N196="zníž. prenesená",J196,0)</f>
        <v>0</v>
      </c>
      <c r="BI196" s="204">
        <f>IF(N196="nulová",J196,0)</f>
        <v>0</v>
      </c>
      <c r="BJ196" s="19" t="s">
        <v>89</v>
      </c>
      <c r="BK196" s="204">
        <f>ROUND(I196*H196,2)</f>
        <v>0</v>
      </c>
      <c r="BL196" s="19" t="s">
        <v>561</v>
      </c>
      <c r="BM196" s="203" t="s">
        <v>843</v>
      </c>
    </row>
    <row r="197" s="2" customFormat="1" ht="16.5" customHeight="1">
      <c r="A197" s="38"/>
      <c r="B197" s="190"/>
      <c r="C197" s="234" t="s">
        <v>538</v>
      </c>
      <c r="D197" s="234" t="s">
        <v>272</v>
      </c>
      <c r="E197" s="235" t="s">
        <v>844</v>
      </c>
      <c r="F197" s="236" t="s">
        <v>845</v>
      </c>
      <c r="G197" s="237" t="s">
        <v>257</v>
      </c>
      <c r="H197" s="238">
        <v>41.600000000000001</v>
      </c>
      <c r="I197" s="239"/>
      <c r="J197" s="240">
        <f>ROUND(I197*H197,2)</f>
        <v>0</v>
      </c>
      <c r="K197" s="241"/>
      <c r="L197" s="242"/>
      <c r="M197" s="243" t="s">
        <v>1</v>
      </c>
      <c r="N197" s="244" t="s">
        <v>42</v>
      </c>
      <c r="O197" s="82"/>
      <c r="P197" s="201">
        <f>O197*H197</f>
        <v>0</v>
      </c>
      <c r="Q197" s="201">
        <v>0</v>
      </c>
      <c r="R197" s="201">
        <f>Q197*H197</f>
        <v>0</v>
      </c>
      <c r="S197" s="201">
        <v>0</v>
      </c>
      <c r="T197" s="202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03" t="s">
        <v>621</v>
      </c>
      <c r="AT197" s="203" t="s">
        <v>272</v>
      </c>
      <c r="AU197" s="203" t="s">
        <v>89</v>
      </c>
      <c r="AY197" s="19" t="s">
        <v>218</v>
      </c>
      <c r="BE197" s="204">
        <f>IF(N197="základná",J197,0)</f>
        <v>0</v>
      </c>
      <c r="BF197" s="204">
        <f>IF(N197="znížená",J197,0)</f>
        <v>0</v>
      </c>
      <c r="BG197" s="204">
        <f>IF(N197="zákl. prenesená",J197,0)</f>
        <v>0</v>
      </c>
      <c r="BH197" s="204">
        <f>IF(N197="zníž. prenesená",J197,0)</f>
        <v>0</v>
      </c>
      <c r="BI197" s="204">
        <f>IF(N197="nulová",J197,0)</f>
        <v>0</v>
      </c>
      <c r="BJ197" s="19" t="s">
        <v>89</v>
      </c>
      <c r="BK197" s="204">
        <f>ROUND(I197*H197,2)</f>
        <v>0</v>
      </c>
      <c r="BL197" s="19" t="s">
        <v>561</v>
      </c>
      <c r="BM197" s="203" t="s">
        <v>846</v>
      </c>
    </row>
    <row r="198" s="13" customFormat="1">
      <c r="A198" s="13"/>
      <c r="B198" s="205"/>
      <c r="C198" s="13"/>
      <c r="D198" s="206" t="s">
        <v>225</v>
      </c>
      <c r="E198" s="207" t="s">
        <v>1</v>
      </c>
      <c r="F198" s="208" t="s">
        <v>847</v>
      </c>
      <c r="G198" s="13"/>
      <c r="H198" s="209">
        <v>41.600000000000001</v>
      </c>
      <c r="I198" s="210"/>
      <c r="J198" s="13"/>
      <c r="K198" s="13"/>
      <c r="L198" s="205"/>
      <c r="M198" s="211"/>
      <c r="N198" s="212"/>
      <c r="O198" s="212"/>
      <c r="P198" s="212"/>
      <c r="Q198" s="212"/>
      <c r="R198" s="212"/>
      <c r="S198" s="212"/>
      <c r="T198" s="2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07" t="s">
        <v>225</v>
      </c>
      <c r="AU198" s="207" t="s">
        <v>89</v>
      </c>
      <c r="AV198" s="13" t="s">
        <v>89</v>
      </c>
      <c r="AW198" s="13" t="s">
        <v>31</v>
      </c>
      <c r="AX198" s="13" t="s">
        <v>76</v>
      </c>
      <c r="AY198" s="207" t="s">
        <v>218</v>
      </c>
    </row>
    <row r="199" s="15" customFormat="1">
      <c r="A199" s="15"/>
      <c r="B199" s="222"/>
      <c r="C199" s="15"/>
      <c r="D199" s="206" t="s">
        <v>225</v>
      </c>
      <c r="E199" s="223" t="s">
        <v>1</v>
      </c>
      <c r="F199" s="224" t="s">
        <v>231</v>
      </c>
      <c r="G199" s="15"/>
      <c r="H199" s="225">
        <v>41.600000000000001</v>
      </c>
      <c r="I199" s="226"/>
      <c r="J199" s="15"/>
      <c r="K199" s="15"/>
      <c r="L199" s="222"/>
      <c r="M199" s="227"/>
      <c r="N199" s="228"/>
      <c r="O199" s="228"/>
      <c r="P199" s="228"/>
      <c r="Q199" s="228"/>
      <c r="R199" s="228"/>
      <c r="S199" s="228"/>
      <c r="T199" s="229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T199" s="223" t="s">
        <v>225</v>
      </c>
      <c r="AU199" s="223" t="s">
        <v>89</v>
      </c>
      <c r="AV199" s="15" t="s">
        <v>223</v>
      </c>
      <c r="AW199" s="15" t="s">
        <v>31</v>
      </c>
      <c r="AX199" s="15" t="s">
        <v>83</v>
      </c>
      <c r="AY199" s="223" t="s">
        <v>218</v>
      </c>
    </row>
    <row r="200" s="2" customFormat="1" ht="33" customHeight="1">
      <c r="A200" s="38"/>
      <c r="B200" s="190"/>
      <c r="C200" s="191" t="s">
        <v>544</v>
      </c>
      <c r="D200" s="191" t="s">
        <v>220</v>
      </c>
      <c r="E200" s="192" t="s">
        <v>690</v>
      </c>
      <c r="F200" s="193" t="s">
        <v>691</v>
      </c>
      <c r="G200" s="194" t="s">
        <v>179</v>
      </c>
      <c r="H200" s="195">
        <v>520</v>
      </c>
      <c r="I200" s="196"/>
      <c r="J200" s="197">
        <f>ROUND(I200*H200,2)</f>
        <v>0</v>
      </c>
      <c r="K200" s="198"/>
      <c r="L200" s="39"/>
      <c r="M200" s="199" t="s">
        <v>1</v>
      </c>
      <c r="N200" s="200" t="s">
        <v>42</v>
      </c>
      <c r="O200" s="82"/>
      <c r="P200" s="201">
        <f>O200*H200</f>
        <v>0</v>
      </c>
      <c r="Q200" s="201">
        <v>0</v>
      </c>
      <c r="R200" s="201">
        <f>Q200*H200</f>
        <v>0</v>
      </c>
      <c r="S200" s="201">
        <v>0</v>
      </c>
      <c r="T200" s="202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03" t="s">
        <v>561</v>
      </c>
      <c r="AT200" s="203" t="s">
        <v>220</v>
      </c>
      <c r="AU200" s="203" t="s">
        <v>89</v>
      </c>
      <c r="AY200" s="19" t="s">
        <v>218</v>
      </c>
      <c r="BE200" s="204">
        <f>IF(N200="základná",J200,0)</f>
        <v>0</v>
      </c>
      <c r="BF200" s="204">
        <f>IF(N200="znížená",J200,0)</f>
        <v>0</v>
      </c>
      <c r="BG200" s="204">
        <f>IF(N200="zákl. prenesená",J200,0)</f>
        <v>0</v>
      </c>
      <c r="BH200" s="204">
        <f>IF(N200="zníž. prenesená",J200,0)</f>
        <v>0</v>
      </c>
      <c r="BI200" s="204">
        <f>IF(N200="nulová",J200,0)</f>
        <v>0</v>
      </c>
      <c r="BJ200" s="19" t="s">
        <v>89</v>
      </c>
      <c r="BK200" s="204">
        <f>ROUND(I200*H200,2)</f>
        <v>0</v>
      </c>
      <c r="BL200" s="19" t="s">
        <v>561</v>
      </c>
      <c r="BM200" s="203" t="s">
        <v>848</v>
      </c>
    </row>
    <row r="201" s="2" customFormat="1" ht="24.15" customHeight="1">
      <c r="A201" s="38"/>
      <c r="B201" s="190"/>
      <c r="C201" s="234" t="s">
        <v>551</v>
      </c>
      <c r="D201" s="234" t="s">
        <v>272</v>
      </c>
      <c r="E201" s="235" t="s">
        <v>693</v>
      </c>
      <c r="F201" s="236" t="s">
        <v>694</v>
      </c>
      <c r="G201" s="237" t="s">
        <v>297</v>
      </c>
      <c r="H201" s="238">
        <v>520</v>
      </c>
      <c r="I201" s="239"/>
      <c r="J201" s="240">
        <f>ROUND(I201*H201,2)</f>
        <v>0</v>
      </c>
      <c r="K201" s="241"/>
      <c r="L201" s="242"/>
      <c r="M201" s="243" t="s">
        <v>1</v>
      </c>
      <c r="N201" s="244" t="s">
        <v>42</v>
      </c>
      <c r="O201" s="82"/>
      <c r="P201" s="201">
        <f>O201*H201</f>
        <v>0</v>
      </c>
      <c r="Q201" s="201">
        <v>0</v>
      </c>
      <c r="R201" s="201">
        <f>Q201*H201</f>
        <v>0</v>
      </c>
      <c r="S201" s="201">
        <v>0</v>
      </c>
      <c r="T201" s="202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03" t="s">
        <v>621</v>
      </c>
      <c r="AT201" s="203" t="s">
        <v>272</v>
      </c>
      <c r="AU201" s="203" t="s">
        <v>89</v>
      </c>
      <c r="AY201" s="19" t="s">
        <v>218</v>
      </c>
      <c r="BE201" s="204">
        <f>IF(N201="základná",J201,0)</f>
        <v>0</v>
      </c>
      <c r="BF201" s="204">
        <f>IF(N201="znížená",J201,0)</f>
        <v>0</v>
      </c>
      <c r="BG201" s="204">
        <f>IF(N201="zákl. prenesená",J201,0)</f>
        <v>0</v>
      </c>
      <c r="BH201" s="204">
        <f>IF(N201="zníž. prenesená",J201,0)</f>
        <v>0</v>
      </c>
      <c r="BI201" s="204">
        <f>IF(N201="nulová",J201,0)</f>
        <v>0</v>
      </c>
      <c r="BJ201" s="19" t="s">
        <v>89</v>
      </c>
      <c r="BK201" s="204">
        <f>ROUND(I201*H201,2)</f>
        <v>0</v>
      </c>
      <c r="BL201" s="19" t="s">
        <v>561</v>
      </c>
      <c r="BM201" s="203" t="s">
        <v>849</v>
      </c>
    </row>
    <row r="202" s="2" customFormat="1" ht="33" customHeight="1">
      <c r="A202" s="38"/>
      <c r="B202" s="190"/>
      <c r="C202" s="191" t="s">
        <v>558</v>
      </c>
      <c r="D202" s="191" t="s">
        <v>220</v>
      </c>
      <c r="E202" s="192" t="s">
        <v>696</v>
      </c>
      <c r="F202" s="193" t="s">
        <v>697</v>
      </c>
      <c r="G202" s="194" t="s">
        <v>179</v>
      </c>
      <c r="H202" s="195">
        <v>270</v>
      </c>
      <c r="I202" s="196"/>
      <c r="J202" s="197">
        <f>ROUND(I202*H202,2)</f>
        <v>0</v>
      </c>
      <c r="K202" s="198"/>
      <c r="L202" s="39"/>
      <c r="M202" s="199" t="s">
        <v>1</v>
      </c>
      <c r="N202" s="200" t="s">
        <v>42</v>
      </c>
      <c r="O202" s="82"/>
      <c r="P202" s="201">
        <f>O202*H202</f>
        <v>0</v>
      </c>
      <c r="Q202" s="201">
        <v>0</v>
      </c>
      <c r="R202" s="201">
        <f>Q202*H202</f>
        <v>0</v>
      </c>
      <c r="S202" s="201">
        <v>0</v>
      </c>
      <c r="T202" s="202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03" t="s">
        <v>561</v>
      </c>
      <c r="AT202" s="203" t="s">
        <v>220</v>
      </c>
      <c r="AU202" s="203" t="s">
        <v>89</v>
      </c>
      <c r="AY202" s="19" t="s">
        <v>218</v>
      </c>
      <c r="BE202" s="204">
        <f>IF(N202="základná",J202,0)</f>
        <v>0</v>
      </c>
      <c r="BF202" s="204">
        <f>IF(N202="znížená",J202,0)</f>
        <v>0</v>
      </c>
      <c r="BG202" s="204">
        <f>IF(N202="zákl. prenesená",J202,0)</f>
        <v>0</v>
      </c>
      <c r="BH202" s="204">
        <f>IF(N202="zníž. prenesená",J202,0)</f>
        <v>0</v>
      </c>
      <c r="BI202" s="204">
        <f>IF(N202="nulová",J202,0)</f>
        <v>0</v>
      </c>
      <c r="BJ202" s="19" t="s">
        <v>89</v>
      </c>
      <c r="BK202" s="204">
        <f>ROUND(I202*H202,2)</f>
        <v>0</v>
      </c>
      <c r="BL202" s="19" t="s">
        <v>561</v>
      </c>
      <c r="BM202" s="203" t="s">
        <v>850</v>
      </c>
    </row>
    <row r="203" s="2" customFormat="1" ht="33" customHeight="1">
      <c r="A203" s="38"/>
      <c r="B203" s="190"/>
      <c r="C203" s="191" t="s">
        <v>569</v>
      </c>
      <c r="D203" s="191" t="s">
        <v>220</v>
      </c>
      <c r="E203" s="192" t="s">
        <v>851</v>
      </c>
      <c r="F203" s="193" t="s">
        <v>852</v>
      </c>
      <c r="G203" s="194" t="s">
        <v>179</v>
      </c>
      <c r="H203" s="195">
        <v>130</v>
      </c>
      <c r="I203" s="196"/>
      <c r="J203" s="197">
        <f>ROUND(I203*H203,2)</f>
        <v>0</v>
      </c>
      <c r="K203" s="198"/>
      <c r="L203" s="39"/>
      <c r="M203" s="199" t="s">
        <v>1</v>
      </c>
      <c r="N203" s="200" t="s">
        <v>42</v>
      </c>
      <c r="O203" s="82"/>
      <c r="P203" s="201">
        <f>O203*H203</f>
        <v>0</v>
      </c>
      <c r="Q203" s="201">
        <v>0</v>
      </c>
      <c r="R203" s="201">
        <f>Q203*H203</f>
        <v>0</v>
      </c>
      <c r="S203" s="201">
        <v>0</v>
      </c>
      <c r="T203" s="202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03" t="s">
        <v>561</v>
      </c>
      <c r="AT203" s="203" t="s">
        <v>220</v>
      </c>
      <c r="AU203" s="203" t="s">
        <v>89</v>
      </c>
      <c r="AY203" s="19" t="s">
        <v>218</v>
      </c>
      <c r="BE203" s="204">
        <f>IF(N203="základná",J203,0)</f>
        <v>0</v>
      </c>
      <c r="BF203" s="204">
        <f>IF(N203="znížená",J203,0)</f>
        <v>0</v>
      </c>
      <c r="BG203" s="204">
        <f>IF(N203="zákl. prenesená",J203,0)</f>
        <v>0</v>
      </c>
      <c r="BH203" s="204">
        <f>IF(N203="zníž. prenesená",J203,0)</f>
        <v>0</v>
      </c>
      <c r="BI203" s="204">
        <f>IF(N203="nulová",J203,0)</f>
        <v>0</v>
      </c>
      <c r="BJ203" s="19" t="s">
        <v>89</v>
      </c>
      <c r="BK203" s="204">
        <f>ROUND(I203*H203,2)</f>
        <v>0</v>
      </c>
      <c r="BL203" s="19" t="s">
        <v>561</v>
      </c>
      <c r="BM203" s="203" t="s">
        <v>853</v>
      </c>
    </row>
    <row r="204" s="2" customFormat="1" ht="33" customHeight="1">
      <c r="A204" s="38"/>
      <c r="B204" s="190"/>
      <c r="C204" s="191" t="s">
        <v>561</v>
      </c>
      <c r="D204" s="191" t="s">
        <v>220</v>
      </c>
      <c r="E204" s="192" t="s">
        <v>699</v>
      </c>
      <c r="F204" s="193" t="s">
        <v>700</v>
      </c>
      <c r="G204" s="194" t="s">
        <v>148</v>
      </c>
      <c r="H204" s="195">
        <v>390</v>
      </c>
      <c r="I204" s="196"/>
      <c r="J204" s="197">
        <f>ROUND(I204*H204,2)</f>
        <v>0</v>
      </c>
      <c r="K204" s="198"/>
      <c r="L204" s="39"/>
      <c r="M204" s="199" t="s">
        <v>1</v>
      </c>
      <c r="N204" s="200" t="s">
        <v>42</v>
      </c>
      <c r="O204" s="82"/>
      <c r="P204" s="201">
        <f>O204*H204</f>
        <v>0</v>
      </c>
      <c r="Q204" s="201">
        <v>0</v>
      </c>
      <c r="R204" s="201">
        <f>Q204*H204</f>
        <v>0</v>
      </c>
      <c r="S204" s="201">
        <v>0</v>
      </c>
      <c r="T204" s="202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03" t="s">
        <v>561</v>
      </c>
      <c r="AT204" s="203" t="s">
        <v>220</v>
      </c>
      <c r="AU204" s="203" t="s">
        <v>89</v>
      </c>
      <c r="AY204" s="19" t="s">
        <v>218</v>
      </c>
      <c r="BE204" s="204">
        <f>IF(N204="základná",J204,0)</f>
        <v>0</v>
      </c>
      <c r="BF204" s="204">
        <f>IF(N204="znížená",J204,0)</f>
        <v>0</v>
      </c>
      <c r="BG204" s="204">
        <f>IF(N204="zákl. prenesená",J204,0)</f>
        <v>0</v>
      </c>
      <c r="BH204" s="204">
        <f>IF(N204="zníž. prenesená",J204,0)</f>
        <v>0</v>
      </c>
      <c r="BI204" s="204">
        <f>IF(N204="nulová",J204,0)</f>
        <v>0</v>
      </c>
      <c r="BJ204" s="19" t="s">
        <v>89</v>
      </c>
      <c r="BK204" s="204">
        <f>ROUND(I204*H204,2)</f>
        <v>0</v>
      </c>
      <c r="BL204" s="19" t="s">
        <v>561</v>
      </c>
      <c r="BM204" s="203" t="s">
        <v>572</v>
      </c>
    </row>
    <row r="205" s="2" customFormat="1" ht="16.5" customHeight="1">
      <c r="A205" s="38"/>
      <c r="B205" s="190"/>
      <c r="C205" s="191" t="s">
        <v>579</v>
      </c>
      <c r="D205" s="191" t="s">
        <v>220</v>
      </c>
      <c r="E205" s="192" t="s">
        <v>658</v>
      </c>
      <c r="F205" s="193" t="s">
        <v>659</v>
      </c>
      <c r="G205" s="194" t="s">
        <v>470</v>
      </c>
      <c r="H205" s="252"/>
      <c r="I205" s="196"/>
      <c r="J205" s="197">
        <f>ROUND(I205*H205,2)</f>
        <v>0</v>
      </c>
      <c r="K205" s="198"/>
      <c r="L205" s="39"/>
      <c r="M205" s="199" t="s">
        <v>1</v>
      </c>
      <c r="N205" s="200" t="s">
        <v>42</v>
      </c>
      <c r="O205" s="82"/>
      <c r="P205" s="201">
        <f>O205*H205</f>
        <v>0</v>
      </c>
      <c r="Q205" s="201">
        <v>0</v>
      </c>
      <c r="R205" s="201">
        <f>Q205*H205</f>
        <v>0</v>
      </c>
      <c r="S205" s="201">
        <v>0</v>
      </c>
      <c r="T205" s="202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03" t="s">
        <v>561</v>
      </c>
      <c r="AT205" s="203" t="s">
        <v>220</v>
      </c>
      <c r="AU205" s="203" t="s">
        <v>89</v>
      </c>
      <c r="AY205" s="19" t="s">
        <v>218</v>
      </c>
      <c r="BE205" s="204">
        <f>IF(N205="základná",J205,0)</f>
        <v>0</v>
      </c>
      <c r="BF205" s="204">
        <f>IF(N205="znížená",J205,0)</f>
        <v>0</v>
      </c>
      <c r="BG205" s="204">
        <f>IF(N205="zákl. prenesená",J205,0)</f>
        <v>0</v>
      </c>
      <c r="BH205" s="204">
        <f>IF(N205="zníž. prenesená",J205,0)</f>
        <v>0</v>
      </c>
      <c r="BI205" s="204">
        <f>IF(N205="nulová",J205,0)</f>
        <v>0</v>
      </c>
      <c r="BJ205" s="19" t="s">
        <v>89</v>
      </c>
      <c r="BK205" s="204">
        <f>ROUND(I205*H205,2)</f>
        <v>0</v>
      </c>
      <c r="BL205" s="19" t="s">
        <v>561</v>
      </c>
      <c r="BM205" s="203" t="s">
        <v>854</v>
      </c>
    </row>
    <row r="206" s="2" customFormat="1" ht="16.5" customHeight="1">
      <c r="A206" s="38"/>
      <c r="B206" s="190"/>
      <c r="C206" s="191" t="s">
        <v>584</v>
      </c>
      <c r="D206" s="191" t="s">
        <v>220</v>
      </c>
      <c r="E206" s="192" t="s">
        <v>662</v>
      </c>
      <c r="F206" s="193" t="s">
        <v>663</v>
      </c>
      <c r="G206" s="194" t="s">
        <v>470</v>
      </c>
      <c r="H206" s="252"/>
      <c r="I206" s="196"/>
      <c r="J206" s="197">
        <f>ROUND(I206*H206,2)</f>
        <v>0</v>
      </c>
      <c r="K206" s="198"/>
      <c r="L206" s="39"/>
      <c r="M206" s="199" t="s">
        <v>1</v>
      </c>
      <c r="N206" s="200" t="s">
        <v>42</v>
      </c>
      <c r="O206" s="82"/>
      <c r="P206" s="201">
        <f>O206*H206</f>
        <v>0</v>
      </c>
      <c r="Q206" s="201">
        <v>0</v>
      </c>
      <c r="R206" s="201">
        <f>Q206*H206</f>
        <v>0</v>
      </c>
      <c r="S206" s="201">
        <v>0</v>
      </c>
      <c r="T206" s="202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03" t="s">
        <v>561</v>
      </c>
      <c r="AT206" s="203" t="s">
        <v>220</v>
      </c>
      <c r="AU206" s="203" t="s">
        <v>89</v>
      </c>
      <c r="AY206" s="19" t="s">
        <v>218</v>
      </c>
      <c r="BE206" s="204">
        <f>IF(N206="základná",J206,0)</f>
        <v>0</v>
      </c>
      <c r="BF206" s="204">
        <f>IF(N206="znížená",J206,0)</f>
        <v>0</v>
      </c>
      <c r="BG206" s="204">
        <f>IF(N206="zákl. prenesená",J206,0)</f>
        <v>0</v>
      </c>
      <c r="BH206" s="204">
        <f>IF(N206="zníž. prenesená",J206,0)</f>
        <v>0</v>
      </c>
      <c r="BI206" s="204">
        <f>IF(N206="nulová",J206,0)</f>
        <v>0</v>
      </c>
      <c r="BJ206" s="19" t="s">
        <v>89</v>
      </c>
      <c r="BK206" s="204">
        <f>ROUND(I206*H206,2)</f>
        <v>0</v>
      </c>
      <c r="BL206" s="19" t="s">
        <v>561</v>
      </c>
      <c r="BM206" s="203" t="s">
        <v>855</v>
      </c>
    </row>
    <row r="207" s="2" customFormat="1" ht="24.15" customHeight="1">
      <c r="A207" s="38"/>
      <c r="B207" s="190"/>
      <c r="C207" s="191" t="s">
        <v>590</v>
      </c>
      <c r="D207" s="191" t="s">
        <v>220</v>
      </c>
      <c r="E207" s="192" t="s">
        <v>704</v>
      </c>
      <c r="F207" s="193" t="s">
        <v>705</v>
      </c>
      <c r="G207" s="194" t="s">
        <v>1</v>
      </c>
      <c r="H207" s="195">
        <v>0</v>
      </c>
      <c r="I207" s="196"/>
      <c r="J207" s="197">
        <f>ROUND(I207*H207,2)</f>
        <v>0</v>
      </c>
      <c r="K207" s="198"/>
      <c r="L207" s="39"/>
      <c r="M207" s="199" t="s">
        <v>1</v>
      </c>
      <c r="N207" s="200" t="s">
        <v>42</v>
      </c>
      <c r="O207" s="82"/>
      <c r="P207" s="201">
        <f>O207*H207</f>
        <v>0</v>
      </c>
      <c r="Q207" s="201">
        <v>0</v>
      </c>
      <c r="R207" s="201">
        <f>Q207*H207</f>
        <v>0</v>
      </c>
      <c r="S207" s="201">
        <v>0</v>
      </c>
      <c r="T207" s="202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03" t="s">
        <v>561</v>
      </c>
      <c r="AT207" s="203" t="s">
        <v>220</v>
      </c>
      <c r="AU207" s="203" t="s">
        <v>89</v>
      </c>
      <c r="AY207" s="19" t="s">
        <v>218</v>
      </c>
      <c r="BE207" s="204">
        <f>IF(N207="základná",J207,0)</f>
        <v>0</v>
      </c>
      <c r="BF207" s="204">
        <f>IF(N207="znížená",J207,0)</f>
        <v>0</v>
      </c>
      <c r="BG207" s="204">
        <f>IF(N207="zákl. prenesená",J207,0)</f>
        <v>0</v>
      </c>
      <c r="BH207" s="204">
        <f>IF(N207="zníž. prenesená",J207,0)</f>
        <v>0</v>
      </c>
      <c r="BI207" s="204">
        <f>IF(N207="nulová",J207,0)</f>
        <v>0</v>
      </c>
      <c r="BJ207" s="19" t="s">
        <v>89</v>
      </c>
      <c r="BK207" s="204">
        <f>ROUND(I207*H207,2)</f>
        <v>0</v>
      </c>
      <c r="BL207" s="19" t="s">
        <v>561</v>
      </c>
      <c r="BM207" s="203" t="s">
        <v>856</v>
      </c>
    </row>
    <row r="208" s="2" customFormat="1" ht="16.5" customHeight="1">
      <c r="A208" s="38"/>
      <c r="B208" s="190"/>
      <c r="C208" s="191" t="s">
        <v>596</v>
      </c>
      <c r="D208" s="191" t="s">
        <v>220</v>
      </c>
      <c r="E208" s="192" t="s">
        <v>668</v>
      </c>
      <c r="F208" s="193" t="s">
        <v>669</v>
      </c>
      <c r="G208" s="194" t="s">
        <v>470</v>
      </c>
      <c r="H208" s="252"/>
      <c r="I208" s="196"/>
      <c r="J208" s="197">
        <f>ROUND(I208*H208,2)</f>
        <v>0</v>
      </c>
      <c r="K208" s="198"/>
      <c r="L208" s="39"/>
      <c r="M208" s="199" t="s">
        <v>1</v>
      </c>
      <c r="N208" s="200" t="s">
        <v>42</v>
      </c>
      <c r="O208" s="82"/>
      <c r="P208" s="201">
        <f>O208*H208</f>
        <v>0</v>
      </c>
      <c r="Q208" s="201">
        <v>0</v>
      </c>
      <c r="R208" s="201">
        <f>Q208*H208</f>
        <v>0</v>
      </c>
      <c r="S208" s="201">
        <v>0</v>
      </c>
      <c r="T208" s="202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03" t="s">
        <v>561</v>
      </c>
      <c r="AT208" s="203" t="s">
        <v>220</v>
      </c>
      <c r="AU208" s="203" t="s">
        <v>89</v>
      </c>
      <c r="AY208" s="19" t="s">
        <v>218</v>
      </c>
      <c r="BE208" s="204">
        <f>IF(N208="základná",J208,0)</f>
        <v>0</v>
      </c>
      <c r="BF208" s="204">
        <f>IF(N208="znížená",J208,0)</f>
        <v>0</v>
      </c>
      <c r="BG208" s="204">
        <f>IF(N208="zákl. prenesená",J208,0)</f>
        <v>0</v>
      </c>
      <c r="BH208" s="204">
        <f>IF(N208="zníž. prenesená",J208,0)</f>
        <v>0</v>
      </c>
      <c r="BI208" s="204">
        <f>IF(N208="nulová",J208,0)</f>
        <v>0</v>
      </c>
      <c r="BJ208" s="19" t="s">
        <v>89</v>
      </c>
      <c r="BK208" s="204">
        <f>ROUND(I208*H208,2)</f>
        <v>0</v>
      </c>
      <c r="BL208" s="19" t="s">
        <v>561</v>
      </c>
      <c r="BM208" s="203" t="s">
        <v>857</v>
      </c>
    </row>
    <row r="209" s="12" customFormat="1" ht="22.8" customHeight="1">
      <c r="A209" s="12"/>
      <c r="B209" s="177"/>
      <c r="C209" s="12"/>
      <c r="D209" s="178" t="s">
        <v>75</v>
      </c>
      <c r="E209" s="188" t="s">
        <v>708</v>
      </c>
      <c r="F209" s="188" t="s">
        <v>709</v>
      </c>
      <c r="G209" s="12"/>
      <c r="H209" s="12"/>
      <c r="I209" s="180"/>
      <c r="J209" s="189">
        <f>BK209</f>
        <v>0</v>
      </c>
      <c r="K209" s="12"/>
      <c r="L209" s="177"/>
      <c r="M209" s="182"/>
      <c r="N209" s="183"/>
      <c r="O209" s="183"/>
      <c r="P209" s="184">
        <f>P210</f>
        <v>0</v>
      </c>
      <c r="Q209" s="183"/>
      <c r="R209" s="184">
        <f>R210</f>
        <v>0</v>
      </c>
      <c r="S209" s="183"/>
      <c r="T209" s="185">
        <f>T210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178" t="s">
        <v>96</v>
      </c>
      <c r="AT209" s="186" t="s">
        <v>75</v>
      </c>
      <c r="AU209" s="186" t="s">
        <v>83</v>
      </c>
      <c r="AY209" s="178" t="s">
        <v>218</v>
      </c>
      <c r="BK209" s="187">
        <f>BK210</f>
        <v>0</v>
      </c>
    </row>
    <row r="210" s="2" customFormat="1" ht="24.15" customHeight="1">
      <c r="A210" s="38"/>
      <c r="B210" s="190"/>
      <c r="C210" s="191" t="s">
        <v>601</v>
      </c>
      <c r="D210" s="191" t="s">
        <v>220</v>
      </c>
      <c r="E210" s="192" t="s">
        <v>710</v>
      </c>
      <c r="F210" s="193" t="s">
        <v>711</v>
      </c>
      <c r="G210" s="194" t="s">
        <v>297</v>
      </c>
      <c r="H210" s="195">
        <v>1</v>
      </c>
      <c r="I210" s="196"/>
      <c r="J210" s="197">
        <f>ROUND(I210*H210,2)</f>
        <v>0</v>
      </c>
      <c r="K210" s="198"/>
      <c r="L210" s="39"/>
      <c r="M210" s="199" t="s">
        <v>1</v>
      </c>
      <c r="N210" s="200" t="s">
        <v>42</v>
      </c>
      <c r="O210" s="82"/>
      <c r="P210" s="201">
        <f>O210*H210</f>
        <v>0</v>
      </c>
      <c r="Q210" s="201">
        <v>0</v>
      </c>
      <c r="R210" s="201">
        <f>Q210*H210</f>
        <v>0</v>
      </c>
      <c r="S210" s="201">
        <v>0</v>
      </c>
      <c r="T210" s="202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03" t="s">
        <v>561</v>
      </c>
      <c r="AT210" s="203" t="s">
        <v>220</v>
      </c>
      <c r="AU210" s="203" t="s">
        <v>89</v>
      </c>
      <c r="AY210" s="19" t="s">
        <v>218</v>
      </c>
      <c r="BE210" s="204">
        <f>IF(N210="základná",J210,0)</f>
        <v>0</v>
      </c>
      <c r="BF210" s="204">
        <f>IF(N210="znížená",J210,0)</f>
        <v>0</v>
      </c>
      <c r="BG210" s="204">
        <f>IF(N210="zákl. prenesená",J210,0)</f>
        <v>0</v>
      </c>
      <c r="BH210" s="204">
        <f>IF(N210="zníž. prenesená",J210,0)</f>
        <v>0</v>
      </c>
      <c r="BI210" s="204">
        <f>IF(N210="nulová",J210,0)</f>
        <v>0</v>
      </c>
      <c r="BJ210" s="19" t="s">
        <v>89</v>
      </c>
      <c r="BK210" s="204">
        <f>ROUND(I210*H210,2)</f>
        <v>0</v>
      </c>
      <c r="BL210" s="19" t="s">
        <v>561</v>
      </c>
      <c r="BM210" s="203" t="s">
        <v>858</v>
      </c>
    </row>
    <row r="211" s="12" customFormat="1" ht="25.92" customHeight="1">
      <c r="A211" s="12"/>
      <c r="B211" s="177"/>
      <c r="C211" s="12"/>
      <c r="D211" s="178" t="s">
        <v>75</v>
      </c>
      <c r="E211" s="179" t="s">
        <v>588</v>
      </c>
      <c r="F211" s="179" t="s">
        <v>713</v>
      </c>
      <c r="G211" s="12"/>
      <c r="H211" s="12"/>
      <c r="I211" s="180"/>
      <c r="J211" s="181">
        <f>BK211</f>
        <v>0</v>
      </c>
      <c r="K211" s="12"/>
      <c r="L211" s="177"/>
      <c r="M211" s="182"/>
      <c r="N211" s="183"/>
      <c r="O211" s="183"/>
      <c r="P211" s="184">
        <f>P212</f>
        <v>0</v>
      </c>
      <c r="Q211" s="183"/>
      <c r="R211" s="184">
        <f>R212</f>
        <v>0</v>
      </c>
      <c r="S211" s="183"/>
      <c r="T211" s="185">
        <f>T212</f>
        <v>0</v>
      </c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R211" s="178" t="s">
        <v>243</v>
      </c>
      <c r="AT211" s="186" t="s">
        <v>75</v>
      </c>
      <c r="AU211" s="186" t="s">
        <v>76</v>
      </c>
      <c r="AY211" s="178" t="s">
        <v>218</v>
      </c>
      <c r="BK211" s="187">
        <f>BK212</f>
        <v>0</v>
      </c>
    </row>
    <row r="212" s="2" customFormat="1" ht="44.25" customHeight="1">
      <c r="A212" s="38"/>
      <c r="B212" s="190"/>
      <c r="C212" s="191" t="s">
        <v>688</v>
      </c>
      <c r="D212" s="191" t="s">
        <v>220</v>
      </c>
      <c r="E212" s="192" t="s">
        <v>83</v>
      </c>
      <c r="F212" s="193" t="s">
        <v>714</v>
      </c>
      <c r="G212" s="194" t="s">
        <v>715</v>
      </c>
      <c r="H212" s="195">
        <v>1</v>
      </c>
      <c r="I212" s="196"/>
      <c r="J212" s="197">
        <f>ROUND(I212*H212,2)</f>
        <v>0</v>
      </c>
      <c r="K212" s="198"/>
      <c r="L212" s="39"/>
      <c r="M212" s="253" t="s">
        <v>1</v>
      </c>
      <c r="N212" s="254" t="s">
        <v>42</v>
      </c>
      <c r="O212" s="255"/>
      <c r="P212" s="256">
        <f>O212*H212</f>
        <v>0</v>
      </c>
      <c r="Q212" s="256">
        <v>0</v>
      </c>
      <c r="R212" s="256">
        <f>Q212*H212</f>
        <v>0</v>
      </c>
      <c r="S212" s="256">
        <v>0</v>
      </c>
      <c r="T212" s="257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03" t="s">
        <v>223</v>
      </c>
      <c r="AT212" s="203" t="s">
        <v>220</v>
      </c>
      <c r="AU212" s="203" t="s">
        <v>83</v>
      </c>
      <c r="AY212" s="19" t="s">
        <v>218</v>
      </c>
      <c r="BE212" s="204">
        <f>IF(N212="základná",J212,0)</f>
        <v>0</v>
      </c>
      <c r="BF212" s="204">
        <f>IF(N212="znížená",J212,0)</f>
        <v>0</v>
      </c>
      <c r="BG212" s="204">
        <f>IF(N212="zákl. prenesená",J212,0)</f>
        <v>0</v>
      </c>
      <c r="BH212" s="204">
        <f>IF(N212="zníž. prenesená",J212,0)</f>
        <v>0</v>
      </c>
      <c r="BI212" s="204">
        <f>IF(N212="nulová",J212,0)</f>
        <v>0</v>
      </c>
      <c r="BJ212" s="19" t="s">
        <v>89</v>
      </c>
      <c r="BK212" s="204">
        <f>ROUND(I212*H212,2)</f>
        <v>0</v>
      </c>
      <c r="BL212" s="19" t="s">
        <v>223</v>
      </c>
      <c r="BM212" s="203" t="s">
        <v>859</v>
      </c>
    </row>
    <row r="213" s="2" customFormat="1" ht="6.96" customHeight="1">
      <c r="A213" s="38"/>
      <c r="B213" s="65"/>
      <c r="C213" s="66"/>
      <c r="D213" s="66"/>
      <c r="E213" s="66"/>
      <c r="F213" s="66"/>
      <c r="G213" s="66"/>
      <c r="H213" s="66"/>
      <c r="I213" s="66"/>
      <c r="J213" s="66"/>
      <c r="K213" s="66"/>
      <c r="L213" s="39"/>
      <c r="M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</row>
  </sheetData>
  <autoFilter ref="C130:K212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7:H117"/>
    <mergeCell ref="E121:H121"/>
    <mergeCell ref="E119:H119"/>
    <mergeCell ref="E123:H12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106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>
      <c r="B8" s="22"/>
      <c r="D8" s="32" t="s">
        <v>166</v>
      </c>
      <c r="L8" s="22"/>
    </row>
    <row r="9" s="1" customFormat="1" ht="16.5" customHeight="1">
      <c r="B9" s="22"/>
      <c r="E9" s="136" t="s">
        <v>171</v>
      </c>
      <c r="F9" s="1"/>
      <c r="G9" s="1"/>
      <c r="H9" s="1"/>
      <c r="L9" s="22"/>
    </row>
    <row r="10" s="1" customFormat="1" ht="12" customHeight="1">
      <c r="B10" s="22"/>
      <c r="D10" s="32" t="s">
        <v>174</v>
      </c>
      <c r="L10" s="22"/>
    </row>
    <row r="11" s="2" customFormat="1" ht="16.5" customHeight="1">
      <c r="A11" s="38"/>
      <c r="B11" s="39"/>
      <c r="C11" s="38"/>
      <c r="D11" s="38"/>
      <c r="E11" s="141" t="s">
        <v>605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606</v>
      </c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39"/>
      <c r="C13" s="38"/>
      <c r="D13" s="38"/>
      <c r="E13" s="72" t="s">
        <v>860</v>
      </c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39"/>
      <c r="C14" s="38"/>
      <c r="D14" s="38"/>
      <c r="E14" s="38"/>
      <c r="F14" s="38"/>
      <c r="G14" s="38"/>
      <c r="H14" s="38"/>
      <c r="I14" s="38"/>
      <c r="J14" s="38"/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17</v>
      </c>
      <c r="E15" s="38"/>
      <c r="F15" s="27" t="s">
        <v>1</v>
      </c>
      <c r="G15" s="38"/>
      <c r="H15" s="38"/>
      <c r="I15" s="32" t="s">
        <v>18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19</v>
      </c>
      <c r="E16" s="38"/>
      <c r="F16" s="27" t="s">
        <v>20</v>
      </c>
      <c r="G16" s="38"/>
      <c r="H16" s="38"/>
      <c r="I16" s="32" t="s">
        <v>21</v>
      </c>
      <c r="J16" s="74" t="str">
        <f>'Rekapitulácia stavby'!AN8</f>
        <v>28. 7. 2026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23</v>
      </c>
      <c r="E18" s="38"/>
      <c r="F18" s="38"/>
      <c r="G18" s="38"/>
      <c r="H18" s="38"/>
      <c r="I18" s="32" t="s">
        <v>24</v>
      </c>
      <c r="J18" s="27" t="s">
        <v>1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25</v>
      </c>
      <c r="F19" s="38"/>
      <c r="G19" s="38"/>
      <c r="H19" s="38"/>
      <c r="I19" s="32" t="s">
        <v>26</v>
      </c>
      <c r="J19" s="27" t="s">
        <v>1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38"/>
      <c r="J20" s="38"/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27</v>
      </c>
      <c r="E21" s="38"/>
      <c r="F21" s="38"/>
      <c r="G21" s="38"/>
      <c r="H21" s="38"/>
      <c r="I21" s="32" t="s">
        <v>24</v>
      </c>
      <c r="J21" s="33" t="str">
        <f>'Rekapitulácia stavby'!AN13</f>
        <v>Vyplň údaj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33" t="str">
        <f>'Rekapitulácia stavby'!E14</f>
        <v>Vyplň údaj</v>
      </c>
      <c r="F22" s="27"/>
      <c r="G22" s="27"/>
      <c r="H22" s="27"/>
      <c r="I22" s="32" t="s">
        <v>26</v>
      </c>
      <c r="J22" s="33" t="str">
        <f>'Rekapitulácia stavby'!AN14</f>
        <v>Vyplň údaj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29</v>
      </c>
      <c r="E24" s="38"/>
      <c r="F24" s="38"/>
      <c r="G24" s="38"/>
      <c r="H24" s="38"/>
      <c r="I24" s="32" t="s">
        <v>24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39"/>
      <c r="C25" s="38"/>
      <c r="D25" s="38"/>
      <c r="E25" s="27" t="s">
        <v>181</v>
      </c>
      <c r="F25" s="38"/>
      <c r="G25" s="38"/>
      <c r="H25" s="38"/>
      <c r="I25" s="32" t="s">
        <v>26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39"/>
      <c r="C27" s="38"/>
      <c r="D27" s="32" t="s">
        <v>32</v>
      </c>
      <c r="E27" s="38"/>
      <c r="F27" s="38"/>
      <c r="G27" s="38"/>
      <c r="H27" s="38"/>
      <c r="I27" s="32" t="s">
        <v>24</v>
      </c>
      <c r="J27" s="27" t="s">
        <v>1</v>
      </c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39"/>
      <c r="C28" s="38"/>
      <c r="D28" s="38"/>
      <c r="E28" s="27" t="s">
        <v>608</v>
      </c>
      <c r="F28" s="38"/>
      <c r="G28" s="38"/>
      <c r="H28" s="38"/>
      <c r="I28" s="32" t="s">
        <v>26</v>
      </c>
      <c r="J28" s="27" t="s">
        <v>1</v>
      </c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39"/>
      <c r="C30" s="38"/>
      <c r="D30" s="32" t="s">
        <v>34</v>
      </c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37"/>
      <c r="B31" s="138"/>
      <c r="C31" s="137"/>
      <c r="D31" s="137"/>
      <c r="E31" s="36" t="s">
        <v>1</v>
      </c>
      <c r="F31" s="36"/>
      <c r="G31" s="36"/>
      <c r="H31" s="36"/>
      <c r="I31" s="137"/>
      <c r="J31" s="137"/>
      <c r="K31" s="137"/>
      <c r="L31" s="139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</row>
    <row r="32" s="2" customFormat="1" ht="6.96" customHeight="1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39"/>
      <c r="C34" s="38"/>
      <c r="D34" s="140" t="s">
        <v>36</v>
      </c>
      <c r="E34" s="38"/>
      <c r="F34" s="38"/>
      <c r="G34" s="38"/>
      <c r="H34" s="38"/>
      <c r="I34" s="38"/>
      <c r="J34" s="101">
        <f>ROUND(J126,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39"/>
      <c r="C35" s="38"/>
      <c r="D35" s="95"/>
      <c r="E35" s="95"/>
      <c r="F35" s="95"/>
      <c r="G35" s="95"/>
      <c r="H35" s="95"/>
      <c r="I35" s="95"/>
      <c r="J35" s="95"/>
      <c r="K35" s="95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8"/>
      <c r="F36" s="43" t="s">
        <v>38</v>
      </c>
      <c r="G36" s="38"/>
      <c r="H36" s="38"/>
      <c r="I36" s="43" t="s">
        <v>37</v>
      </c>
      <c r="J36" s="43" t="s">
        <v>39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39"/>
      <c r="C37" s="38"/>
      <c r="D37" s="141" t="s">
        <v>40</v>
      </c>
      <c r="E37" s="45" t="s">
        <v>41</v>
      </c>
      <c r="F37" s="142">
        <f>ROUND((SUM(BE126:BE179)),  2)</f>
        <v>0</v>
      </c>
      <c r="G37" s="143"/>
      <c r="H37" s="143"/>
      <c r="I37" s="144">
        <v>0.23000000000000001</v>
      </c>
      <c r="J37" s="142">
        <f>ROUND(((SUM(BE126:BE179))*I37),  2)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45" t="s">
        <v>42</v>
      </c>
      <c r="F38" s="145">
        <f>ROUND((SUM(BF126:BF179)),  2)</f>
        <v>0</v>
      </c>
      <c r="G38" s="38"/>
      <c r="H38" s="38"/>
      <c r="I38" s="146">
        <v>0.23000000000000001</v>
      </c>
      <c r="J38" s="145">
        <f>ROUND(((SUM(BF126:BF179))*I38),  2)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43</v>
      </c>
      <c r="F39" s="145">
        <f>ROUND((SUM(BG126:BG179)),  2)</f>
        <v>0</v>
      </c>
      <c r="G39" s="38"/>
      <c r="H39" s="38"/>
      <c r="I39" s="146">
        <v>0.23000000000000001</v>
      </c>
      <c r="J39" s="145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39"/>
      <c r="C40" s="38"/>
      <c r="D40" s="38"/>
      <c r="E40" s="32" t="s">
        <v>44</v>
      </c>
      <c r="F40" s="145">
        <f>ROUND((SUM(BH126:BH179)),  2)</f>
        <v>0</v>
      </c>
      <c r="G40" s="38"/>
      <c r="H40" s="38"/>
      <c r="I40" s="146">
        <v>0.23000000000000001</v>
      </c>
      <c r="J40" s="145">
        <f>0</f>
        <v>0</v>
      </c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39"/>
      <c r="C41" s="38"/>
      <c r="D41" s="38"/>
      <c r="E41" s="45" t="s">
        <v>45</v>
      </c>
      <c r="F41" s="142">
        <f>ROUND((SUM(BI126:BI179)),  2)</f>
        <v>0</v>
      </c>
      <c r="G41" s="143"/>
      <c r="H41" s="143"/>
      <c r="I41" s="144">
        <v>0</v>
      </c>
      <c r="J41" s="142">
        <f>0</f>
        <v>0</v>
      </c>
      <c r="K41" s="38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39"/>
      <c r="C43" s="147"/>
      <c r="D43" s="148" t="s">
        <v>46</v>
      </c>
      <c r="E43" s="86"/>
      <c r="F43" s="86"/>
      <c r="G43" s="149" t="s">
        <v>47</v>
      </c>
      <c r="H43" s="150" t="s">
        <v>48</v>
      </c>
      <c r="I43" s="86"/>
      <c r="J43" s="151">
        <f>SUM(J34:J41)</f>
        <v>0</v>
      </c>
      <c r="K43" s="152"/>
      <c r="L43" s="60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60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1" customFormat="1" ht="16.5" customHeight="1">
      <c r="B87" s="22"/>
      <c r="E87" s="136" t="s">
        <v>171</v>
      </c>
      <c r="F87" s="1"/>
      <c r="G87" s="1"/>
      <c r="H87" s="1"/>
      <c r="L87" s="22"/>
    </row>
    <row r="88" s="1" customFormat="1" ht="12" customHeight="1">
      <c r="B88" s="22"/>
      <c r="C88" s="32" t="s">
        <v>174</v>
      </c>
      <c r="L88" s="22"/>
    </row>
    <row r="89" s="2" customFormat="1" ht="16.5" customHeight="1">
      <c r="A89" s="38"/>
      <c r="B89" s="39"/>
      <c r="C89" s="38"/>
      <c r="D89" s="38"/>
      <c r="E89" s="141" t="s">
        <v>605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606</v>
      </c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38"/>
      <c r="D91" s="38"/>
      <c r="E91" s="72" t="str">
        <f>E13</f>
        <v>R1 - Zásuvková skriňa R1</v>
      </c>
      <c r="F91" s="38"/>
      <c r="G91" s="38"/>
      <c r="H91" s="38"/>
      <c r="I91" s="38"/>
      <c r="J91" s="38"/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19</v>
      </c>
      <c r="D93" s="38"/>
      <c r="E93" s="38"/>
      <c r="F93" s="27" t="str">
        <f>F16</f>
        <v>Kapitulská 23, 975 59 Banská Bystrica</v>
      </c>
      <c r="G93" s="38"/>
      <c r="H93" s="38"/>
      <c r="I93" s="32" t="s">
        <v>21</v>
      </c>
      <c r="J93" s="74" t="str">
        <f>IF(J16="","",J16)</f>
        <v>28. 7. 2026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23</v>
      </c>
      <c r="D95" s="38"/>
      <c r="E95" s="38"/>
      <c r="F95" s="27" t="str">
        <f>E19</f>
        <v>Múzeum SNP Banská Bystrica</v>
      </c>
      <c r="G95" s="38"/>
      <c r="H95" s="38"/>
      <c r="I95" s="32" t="s">
        <v>29</v>
      </c>
      <c r="J95" s="36" t="str">
        <f>E25</f>
        <v>Akad. Arch. Pavol Kuzma</v>
      </c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38"/>
      <c r="E96" s="38"/>
      <c r="F96" s="27" t="str">
        <f>IF(E22="","",E22)</f>
        <v>Vyplň údaj</v>
      </c>
      <c r="G96" s="38"/>
      <c r="H96" s="38"/>
      <c r="I96" s="32" t="s">
        <v>32</v>
      </c>
      <c r="J96" s="36" t="str">
        <f>E28</f>
        <v>Ing. Ján Božek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55" t="s">
        <v>183</v>
      </c>
      <c r="D98" s="147"/>
      <c r="E98" s="147"/>
      <c r="F98" s="147"/>
      <c r="G98" s="147"/>
      <c r="H98" s="147"/>
      <c r="I98" s="147"/>
      <c r="J98" s="156" t="s">
        <v>184</v>
      </c>
      <c r="K98" s="147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60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57" t="s">
        <v>185</v>
      </c>
      <c r="D100" s="38"/>
      <c r="E100" s="38"/>
      <c r="F100" s="38"/>
      <c r="G100" s="38"/>
      <c r="H100" s="38"/>
      <c r="I100" s="38"/>
      <c r="J100" s="101">
        <f>J126</f>
        <v>0</v>
      </c>
      <c r="K100" s="38"/>
      <c r="L100" s="60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9" t="s">
        <v>186</v>
      </c>
    </row>
    <row r="101" s="9" customFormat="1" ht="24.96" customHeight="1">
      <c r="A101" s="9"/>
      <c r="B101" s="158"/>
      <c r="C101" s="9"/>
      <c r="D101" s="159" t="s">
        <v>609</v>
      </c>
      <c r="E101" s="160"/>
      <c r="F101" s="160"/>
      <c r="G101" s="160"/>
      <c r="H101" s="160"/>
      <c r="I101" s="160"/>
      <c r="J101" s="161">
        <f>J127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610</v>
      </c>
      <c r="E102" s="164"/>
      <c r="F102" s="164"/>
      <c r="G102" s="164"/>
      <c r="H102" s="164"/>
      <c r="I102" s="164"/>
      <c r="J102" s="165">
        <f>J128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38"/>
      <c r="D103" s="38"/>
      <c r="E103" s="38"/>
      <c r="F103" s="38"/>
      <c r="G103" s="38"/>
      <c r="H103" s="38"/>
      <c r="I103" s="38"/>
      <c r="J103" s="38"/>
      <c r="K103" s="38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0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204</v>
      </c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38"/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15</v>
      </c>
      <c r="D111" s="38"/>
      <c r="E111" s="38"/>
      <c r="F111" s="38"/>
      <c r="G111" s="38"/>
      <c r="H111" s="38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38"/>
      <c r="D112" s="38"/>
      <c r="E112" s="136" t="str">
        <f>E7</f>
        <v>Pamätník SNP - obnova veľkoplošnej dlažby</v>
      </c>
      <c r="F112" s="32"/>
      <c r="G112" s="32"/>
      <c r="H112" s="32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1" customFormat="1" ht="12" customHeight="1">
      <c r="B113" s="22"/>
      <c r="C113" s="32" t="s">
        <v>166</v>
      </c>
      <c r="L113" s="22"/>
    </row>
    <row r="114" s="1" customFormat="1" ht="16.5" customHeight="1">
      <c r="B114" s="22"/>
      <c r="E114" s="136" t="s">
        <v>171</v>
      </c>
      <c r="F114" s="1"/>
      <c r="G114" s="1"/>
      <c r="H114" s="1"/>
      <c r="L114" s="22"/>
    </row>
    <row r="115" s="1" customFormat="1" ht="12" customHeight="1">
      <c r="B115" s="22"/>
      <c r="C115" s="32" t="s">
        <v>174</v>
      </c>
      <c r="L115" s="22"/>
    </row>
    <row r="116" s="2" customFormat="1" ht="16.5" customHeight="1">
      <c r="A116" s="38"/>
      <c r="B116" s="39"/>
      <c r="C116" s="38"/>
      <c r="D116" s="38"/>
      <c r="E116" s="141" t="s">
        <v>605</v>
      </c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606</v>
      </c>
      <c r="D117" s="38"/>
      <c r="E117" s="38"/>
      <c r="F117" s="38"/>
      <c r="G117" s="38"/>
      <c r="H117" s="38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72" t="str">
        <f>E13</f>
        <v>R1 - Zásuvková skriňa R1</v>
      </c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19</v>
      </c>
      <c r="D120" s="38"/>
      <c r="E120" s="38"/>
      <c r="F120" s="27" t="str">
        <f>F16</f>
        <v>Kapitulská 23, 975 59 Banská Bystrica</v>
      </c>
      <c r="G120" s="38"/>
      <c r="H120" s="38"/>
      <c r="I120" s="32" t="s">
        <v>21</v>
      </c>
      <c r="J120" s="74" t="str">
        <f>IF(J16="","",J16)</f>
        <v>28. 7. 2026</v>
      </c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5.65" customHeight="1">
      <c r="A122" s="38"/>
      <c r="B122" s="39"/>
      <c r="C122" s="32" t="s">
        <v>23</v>
      </c>
      <c r="D122" s="38"/>
      <c r="E122" s="38"/>
      <c r="F122" s="27" t="str">
        <f>E19</f>
        <v>Múzeum SNP Banská Bystrica</v>
      </c>
      <c r="G122" s="38"/>
      <c r="H122" s="38"/>
      <c r="I122" s="32" t="s">
        <v>29</v>
      </c>
      <c r="J122" s="36" t="str">
        <f>E25</f>
        <v>Akad. Arch. Pavol Kuzma</v>
      </c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27</v>
      </c>
      <c r="D123" s="38"/>
      <c r="E123" s="38"/>
      <c r="F123" s="27" t="str">
        <f>IF(E22="","",E22)</f>
        <v>Vyplň údaj</v>
      </c>
      <c r="G123" s="38"/>
      <c r="H123" s="38"/>
      <c r="I123" s="32" t="s">
        <v>32</v>
      </c>
      <c r="J123" s="36" t="str">
        <f>E28</f>
        <v>Ing. Ján Božek</v>
      </c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66"/>
      <c r="B125" s="167"/>
      <c r="C125" s="168" t="s">
        <v>205</v>
      </c>
      <c r="D125" s="169" t="s">
        <v>61</v>
      </c>
      <c r="E125" s="169" t="s">
        <v>57</v>
      </c>
      <c r="F125" s="169" t="s">
        <v>58</v>
      </c>
      <c r="G125" s="169" t="s">
        <v>206</v>
      </c>
      <c r="H125" s="169" t="s">
        <v>207</v>
      </c>
      <c r="I125" s="169" t="s">
        <v>208</v>
      </c>
      <c r="J125" s="170" t="s">
        <v>184</v>
      </c>
      <c r="K125" s="171" t="s">
        <v>209</v>
      </c>
      <c r="L125" s="172"/>
      <c r="M125" s="91" t="s">
        <v>1</v>
      </c>
      <c r="N125" s="92" t="s">
        <v>40</v>
      </c>
      <c r="O125" s="92" t="s">
        <v>210</v>
      </c>
      <c r="P125" s="92" t="s">
        <v>211</v>
      </c>
      <c r="Q125" s="92" t="s">
        <v>212</v>
      </c>
      <c r="R125" s="92" t="s">
        <v>213</v>
      </c>
      <c r="S125" s="92" t="s">
        <v>214</v>
      </c>
      <c r="T125" s="93" t="s">
        <v>215</v>
      </c>
      <c r="U125" s="166"/>
      <c r="V125" s="166"/>
      <c r="W125" s="166"/>
      <c r="X125" s="166"/>
      <c r="Y125" s="166"/>
      <c r="Z125" s="166"/>
      <c r="AA125" s="166"/>
      <c r="AB125" s="166"/>
      <c r="AC125" s="166"/>
      <c r="AD125" s="166"/>
      <c r="AE125" s="166"/>
    </row>
    <row r="126" s="2" customFormat="1" ht="22.8" customHeight="1">
      <c r="A126" s="38"/>
      <c r="B126" s="39"/>
      <c r="C126" s="98" t="s">
        <v>185</v>
      </c>
      <c r="D126" s="38"/>
      <c r="E126" s="38"/>
      <c r="F126" s="38"/>
      <c r="G126" s="38"/>
      <c r="H126" s="38"/>
      <c r="I126" s="38"/>
      <c r="J126" s="173">
        <f>BK126</f>
        <v>0</v>
      </c>
      <c r="K126" s="38"/>
      <c r="L126" s="39"/>
      <c r="M126" s="94"/>
      <c r="N126" s="78"/>
      <c r="O126" s="95"/>
      <c r="P126" s="174">
        <f>P127</f>
        <v>0</v>
      </c>
      <c r="Q126" s="95"/>
      <c r="R126" s="174">
        <f>R127</f>
        <v>0</v>
      </c>
      <c r="S126" s="95"/>
      <c r="T126" s="175">
        <f>T127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186</v>
      </c>
      <c r="BK126" s="176">
        <f>BK127</f>
        <v>0</v>
      </c>
    </row>
    <row r="127" s="12" customFormat="1" ht="25.92" customHeight="1">
      <c r="A127" s="12"/>
      <c r="B127" s="177"/>
      <c r="C127" s="12"/>
      <c r="D127" s="178" t="s">
        <v>75</v>
      </c>
      <c r="E127" s="179" t="s">
        <v>272</v>
      </c>
      <c r="F127" s="179" t="s">
        <v>615</v>
      </c>
      <c r="G127" s="12"/>
      <c r="H127" s="12"/>
      <c r="I127" s="180"/>
      <c r="J127" s="181">
        <f>BK127</f>
        <v>0</v>
      </c>
      <c r="K127" s="12"/>
      <c r="L127" s="177"/>
      <c r="M127" s="182"/>
      <c r="N127" s="183"/>
      <c r="O127" s="183"/>
      <c r="P127" s="184">
        <f>P128</f>
        <v>0</v>
      </c>
      <c r="Q127" s="183"/>
      <c r="R127" s="184">
        <f>R128</f>
        <v>0</v>
      </c>
      <c r="S127" s="183"/>
      <c r="T127" s="185">
        <f>T128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78" t="s">
        <v>96</v>
      </c>
      <c r="AT127" s="186" t="s">
        <v>75</v>
      </c>
      <c r="AU127" s="186" t="s">
        <v>76</v>
      </c>
      <c r="AY127" s="178" t="s">
        <v>218</v>
      </c>
      <c r="BK127" s="187">
        <f>BK128</f>
        <v>0</v>
      </c>
    </row>
    <row r="128" s="12" customFormat="1" ht="22.8" customHeight="1">
      <c r="A128" s="12"/>
      <c r="B128" s="177"/>
      <c r="C128" s="12"/>
      <c r="D128" s="178" t="s">
        <v>75</v>
      </c>
      <c r="E128" s="188" t="s">
        <v>556</v>
      </c>
      <c r="F128" s="188" t="s">
        <v>616</v>
      </c>
      <c r="G128" s="12"/>
      <c r="H128" s="12"/>
      <c r="I128" s="180"/>
      <c r="J128" s="189">
        <f>BK128</f>
        <v>0</v>
      </c>
      <c r="K128" s="12"/>
      <c r="L128" s="177"/>
      <c r="M128" s="182"/>
      <c r="N128" s="183"/>
      <c r="O128" s="183"/>
      <c r="P128" s="184">
        <f>SUM(P129:P179)</f>
        <v>0</v>
      </c>
      <c r="Q128" s="183"/>
      <c r="R128" s="184">
        <f>SUM(R129:R179)</f>
        <v>0</v>
      </c>
      <c r="S128" s="183"/>
      <c r="T128" s="185">
        <f>SUM(T129:T179)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8" t="s">
        <v>96</v>
      </c>
      <c r="AT128" s="186" t="s">
        <v>75</v>
      </c>
      <c r="AU128" s="186" t="s">
        <v>83</v>
      </c>
      <c r="AY128" s="178" t="s">
        <v>218</v>
      </c>
      <c r="BK128" s="187">
        <f>SUM(BK129:BK179)</f>
        <v>0</v>
      </c>
    </row>
    <row r="129" s="2" customFormat="1" ht="66.75" customHeight="1">
      <c r="A129" s="38"/>
      <c r="B129" s="190"/>
      <c r="C129" s="234" t="s">
        <v>83</v>
      </c>
      <c r="D129" s="234" t="s">
        <v>272</v>
      </c>
      <c r="E129" s="235" t="s">
        <v>861</v>
      </c>
      <c r="F129" s="236" t="s">
        <v>862</v>
      </c>
      <c r="G129" s="237" t="s">
        <v>297</v>
      </c>
      <c r="H129" s="238">
        <v>1</v>
      </c>
      <c r="I129" s="239"/>
      <c r="J129" s="240">
        <f>ROUND(I129*H129,2)</f>
        <v>0</v>
      </c>
      <c r="K129" s="241"/>
      <c r="L129" s="242"/>
      <c r="M129" s="243" t="s">
        <v>1</v>
      </c>
      <c r="N129" s="244" t="s">
        <v>42</v>
      </c>
      <c r="O129" s="82"/>
      <c r="P129" s="201">
        <f>O129*H129</f>
        <v>0</v>
      </c>
      <c r="Q129" s="201">
        <v>0</v>
      </c>
      <c r="R129" s="201">
        <f>Q129*H129</f>
        <v>0</v>
      </c>
      <c r="S129" s="201">
        <v>0</v>
      </c>
      <c r="T129" s="20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03" t="s">
        <v>621</v>
      </c>
      <c r="AT129" s="203" t="s">
        <v>272</v>
      </c>
      <c r="AU129" s="203" t="s">
        <v>89</v>
      </c>
      <c r="AY129" s="19" t="s">
        <v>218</v>
      </c>
      <c r="BE129" s="204">
        <f>IF(N129="základná",J129,0)</f>
        <v>0</v>
      </c>
      <c r="BF129" s="204">
        <f>IF(N129="znížená",J129,0)</f>
        <v>0</v>
      </c>
      <c r="BG129" s="204">
        <f>IF(N129="zákl. prenesená",J129,0)</f>
        <v>0</v>
      </c>
      <c r="BH129" s="204">
        <f>IF(N129="zníž. prenesená",J129,0)</f>
        <v>0</v>
      </c>
      <c r="BI129" s="204">
        <f>IF(N129="nulová",J129,0)</f>
        <v>0</v>
      </c>
      <c r="BJ129" s="19" t="s">
        <v>89</v>
      </c>
      <c r="BK129" s="204">
        <f>ROUND(I129*H129,2)</f>
        <v>0</v>
      </c>
      <c r="BL129" s="19" t="s">
        <v>561</v>
      </c>
      <c r="BM129" s="203" t="s">
        <v>89</v>
      </c>
    </row>
    <row r="130" s="2" customFormat="1" ht="24.15" customHeight="1">
      <c r="A130" s="38"/>
      <c r="B130" s="190"/>
      <c r="C130" s="191" t="s">
        <v>89</v>
      </c>
      <c r="D130" s="191" t="s">
        <v>220</v>
      </c>
      <c r="E130" s="192" t="s">
        <v>863</v>
      </c>
      <c r="F130" s="193" t="s">
        <v>864</v>
      </c>
      <c r="G130" s="194" t="s">
        <v>297</v>
      </c>
      <c r="H130" s="195">
        <v>1</v>
      </c>
      <c r="I130" s="196"/>
      <c r="J130" s="197">
        <f>ROUND(I130*H130,2)</f>
        <v>0</v>
      </c>
      <c r="K130" s="198"/>
      <c r="L130" s="39"/>
      <c r="M130" s="199" t="s">
        <v>1</v>
      </c>
      <c r="N130" s="200" t="s">
        <v>42</v>
      </c>
      <c r="O130" s="82"/>
      <c r="P130" s="201">
        <f>O130*H130</f>
        <v>0</v>
      </c>
      <c r="Q130" s="201">
        <v>0</v>
      </c>
      <c r="R130" s="201">
        <f>Q130*H130</f>
        <v>0</v>
      </c>
      <c r="S130" s="201">
        <v>0</v>
      </c>
      <c r="T130" s="20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03" t="s">
        <v>561</v>
      </c>
      <c r="AT130" s="203" t="s">
        <v>220</v>
      </c>
      <c r="AU130" s="203" t="s">
        <v>89</v>
      </c>
      <c r="AY130" s="19" t="s">
        <v>218</v>
      </c>
      <c r="BE130" s="204">
        <f>IF(N130="základná",J130,0)</f>
        <v>0</v>
      </c>
      <c r="BF130" s="204">
        <f>IF(N130="znížená",J130,0)</f>
        <v>0</v>
      </c>
      <c r="BG130" s="204">
        <f>IF(N130="zákl. prenesená",J130,0)</f>
        <v>0</v>
      </c>
      <c r="BH130" s="204">
        <f>IF(N130="zníž. prenesená",J130,0)</f>
        <v>0</v>
      </c>
      <c r="BI130" s="204">
        <f>IF(N130="nulová",J130,0)</f>
        <v>0</v>
      </c>
      <c r="BJ130" s="19" t="s">
        <v>89</v>
      </c>
      <c r="BK130" s="204">
        <f>ROUND(I130*H130,2)</f>
        <v>0</v>
      </c>
      <c r="BL130" s="19" t="s">
        <v>561</v>
      </c>
      <c r="BM130" s="203" t="s">
        <v>223</v>
      </c>
    </row>
    <row r="131" s="2" customFormat="1" ht="24.15" customHeight="1">
      <c r="A131" s="38"/>
      <c r="B131" s="190"/>
      <c r="C131" s="234" t="s">
        <v>96</v>
      </c>
      <c r="D131" s="234" t="s">
        <v>272</v>
      </c>
      <c r="E131" s="235" t="s">
        <v>865</v>
      </c>
      <c r="F131" s="236" t="s">
        <v>866</v>
      </c>
      <c r="G131" s="237" t="s">
        <v>297</v>
      </c>
      <c r="H131" s="238">
        <v>1</v>
      </c>
      <c r="I131" s="239"/>
      <c r="J131" s="240">
        <f>ROUND(I131*H131,2)</f>
        <v>0</v>
      </c>
      <c r="K131" s="241"/>
      <c r="L131" s="242"/>
      <c r="M131" s="243" t="s">
        <v>1</v>
      </c>
      <c r="N131" s="244" t="s">
        <v>42</v>
      </c>
      <c r="O131" s="82"/>
      <c r="P131" s="201">
        <f>O131*H131</f>
        <v>0</v>
      </c>
      <c r="Q131" s="201">
        <v>0</v>
      </c>
      <c r="R131" s="201">
        <f>Q131*H131</f>
        <v>0</v>
      </c>
      <c r="S131" s="201">
        <v>0</v>
      </c>
      <c r="T131" s="20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03" t="s">
        <v>621</v>
      </c>
      <c r="AT131" s="203" t="s">
        <v>272</v>
      </c>
      <c r="AU131" s="203" t="s">
        <v>89</v>
      </c>
      <c r="AY131" s="19" t="s">
        <v>218</v>
      </c>
      <c r="BE131" s="204">
        <f>IF(N131="základná",J131,0)</f>
        <v>0</v>
      </c>
      <c r="BF131" s="204">
        <f>IF(N131="znížená",J131,0)</f>
        <v>0</v>
      </c>
      <c r="BG131" s="204">
        <f>IF(N131="zákl. prenesená",J131,0)</f>
        <v>0</v>
      </c>
      <c r="BH131" s="204">
        <f>IF(N131="zníž. prenesená",J131,0)</f>
        <v>0</v>
      </c>
      <c r="BI131" s="204">
        <f>IF(N131="nulová",J131,0)</f>
        <v>0</v>
      </c>
      <c r="BJ131" s="19" t="s">
        <v>89</v>
      </c>
      <c r="BK131" s="204">
        <f>ROUND(I131*H131,2)</f>
        <v>0</v>
      </c>
      <c r="BL131" s="19" t="s">
        <v>561</v>
      </c>
      <c r="BM131" s="203" t="s">
        <v>250</v>
      </c>
    </row>
    <row r="132" s="2" customFormat="1" ht="37.8" customHeight="1">
      <c r="A132" s="38"/>
      <c r="B132" s="190"/>
      <c r="C132" s="191" t="s">
        <v>223</v>
      </c>
      <c r="D132" s="191" t="s">
        <v>220</v>
      </c>
      <c r="E132" s="192" t="s">
        <v>867</v>
      </c>
      <c r="F132" s="193" t="s">
        <v>868</v>
      </c>
      <c r="G132" s="194" t="s">
        <v>297</v>
      </c>
      <c r="H132" s="195">
        <v>2</v>
      </c>
      <c r="I132" s="196"/>
      <c r="J132" s="197">
        <f>ROUND(I132*H132,2)</f>
        <v>0</v>
      </c>
      <c r="K132" s="198"/>
      <c r="L132" s="39"/>
      <c r="M132" s="199" t="s">
        <v>1</v>
      </c>
      <c r="N132" s="200" t="s">
        <v>42</v>
      </c>
      <c r="O132" s="82"/>
      <c r="P132" s="201">
        <f>O132*H132</f>
        <v>0</v>
      </c>
      <c r="Q132" s="201">
        <v>0</v>
      </c>
      <c r="R132" s="201">
        <f>Q132*H132</f>
        <v>0</v>
      </c>
      <c r="S132" s="201">
        <v>0</v>
      </c>
      <c r="T132" s="20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03" t="s">
        <v>561</v>
      </c>
      <c r="AT132" s="203" t="s">
        <v>220</v>
      </c>
      <c r="AU132" s="203" t="s">
        <v>89</v>
      </c>
      <c r="AY132" s="19" t="s">
        <v>218</v>
      </c>
      <c r="BE132" s="204">
        <f>IF(N132="základná",J132,0)</f>
        <v>0</v>
      </c>
      <c r="BF132" s="204">
        <f>IF(N132="znížená",J132,0)</f>
        <v>0</v>
      </c>
      <c r="BG132" s="204">
        <f>IF(N132="zákl. prenesená",J132,0)</f>
        <v>0</v>
      </c>
      <c r="BH132" s="204">
        <f>IF(N132="zníž. prenesená",J132,0)</f>
        <v>0</v>
      </c>
      <c r="BI132" s="204">
        <f>IF(N132="nulová",J132,0)</f>
        <v>0</v>
      </c>
      <c r="BJ132" s="19" t="s">
        <v>89</v>
      </c>
      <c r="BK132" s="204">
        <f>ROUND(I132*H132,2)</f>
        <v>0</v>
      </c>
      <c r="BL132" s="19" t="s">
        <v>561</v>
      </c>
      <c r="BM132" s="203" t="s">
        <v>260</v>
      </c>
    </row>
    <row r="133" s="2" customFormat="1" ht="24.15" customHeight="1">
      <c r="A133" s="38"/>
      <c r="B133" s="190"/>
      <c r="C133" s="234" t="s">
        <v>243</v>
      </c>
      <c r="D133" s="234" t="s">
        <v>272</v>
      </c>
      <c r="E133" s="235" t="s">
        <v>869</v>
      </c>
      <c r="F133" s="236" t="s">
        <v>870</v>
      </c>
      <c r="G133" s="237" t="s">
        <v>297</v>
      </c>
      <c r="H133" s="238">
        <v>2</v>
      </c>
      <c r="I133" s="239"/>
      <c r="J133" s="240">
        <f>ROUND(I133*H133,2)</f>
        <v>0</v>
      </c>
      <c r="K133" s="241"/>
      <c r="L133" s="242"/>
      <c r="M133" s="243" t="s">
        <v>1</v>
      </c>
      <c r="N133" s="244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621</v>
      </c>
      <c r="AT133" s="203" t="s">
        <v>272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561</v>
      </c>
      <c r="BM133" s="203" t="s">
        <v>271</v>
      </c>
    </row>
    <row r="134" s="2" customFormat="1" ht="37.8" customHeight="1">
      <c r="A134" s="38"/>
      <c r="B134" s="190"/>
      <c r="C134" s="191" t="s">
        <v>250</v>
      </c>
      <c r="D134" s="191" t="s">
        <v>220</v>
      </c>
      <c r="E134" s="192" t="s">
        <v>871</v>
      </c>
      <c r="F134" s="193" t="s">
        <v>872</v>
      </c>
      <c r="G134" s="194" t="s">
        <v>297</v>
      </c>
      <c r="H134" s="195">
        <v>2</v>
      </c>
      <c r="I134" s="196"/>
      <c r="J134" s="197">
        <f>ROUND(I134*H134,2)</f>
        <v>0</v>
      </c>
      <c r="K134" s="198"/>
      <c r="L134" s="39"/>
      <c r="M134" s="199" t="s">
        <v>1</v>
      </c>
      <c r="N134" s="200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561</v>
      </c>
      <c r="AT134" s="203" t="s">
        <v>220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561</v>
      </c>
      <c r="BM134" s="203" t="s">
        <v>284</v>
      </c>
    </row>
    <row r="135" s="2" customFormat="1" ht="24.15" customHeight="1">
      <c r="A135" s="38"/>
      <c r="B135" s="190"/>
      <c r="C135" s="234" t="s">
        <v>254</v>
      </c>
      <c r="D135" s="234" t="s">
        <v>272</v>
      </c>
      <c r="E135" s="235" t="s">
        <v>873</v>
      </c>
      <c r="F135" s="236" t="s">
        <v>874</v>
      </c>
      <c r="G135" s="237" t="s">
        <v>297</v>
      </c>
      <c r="H135" s="238">
        <v>2</v>
      </c>
      <c r="I135" s="239"/>
      <c r="J135" s="240">
        <f>ROUND(I135*H135,2)</f>
        <v>0</v>
      </c>
      <c r="K135" s="241"/>
      <c r="L135" s="242"/>
      <c r="M135" s="243" t="s">
        <v>1</v>
      </c>
      <c r="N135" s="244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621</v>
      </c>
      <c r="AT135" s="203" t="s">
        <v>272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561</v>
      </c>
      <c r="BM135" s="203" t="s">
        <v>294</v>
      </c>
    </row>
    <row r="136" s="2" customFormat="1" ht="37.8" customHeight="1">
      <c r="A136" s="38"/>
      <c r="B136" s="190"/>
      <c r="C136" s="191" t="s">
        <v>260</v>
      </c>
      <c r="D136" s="191" t="s">
        <v>220</v>
      </c>
      <c r="E136" s="192" t="s">
        <v>875</v>
      </c>
      <c r="F136" s="193" t="s">
        <v>876</v>
      </c>
      <c r="G136" s="194" t="s">
        <v>297</v>
      </c>
      <c r="H136" s="195">
        <v>2</v>
      </c>
      <c r="I136" s="196"/>
      <c r="J136" s="197">
        <f>ROUND(I136*H136,2)</f>
        <v>0</v>
      </c>
      <c r="K136" s="198"/>
      <c r="L136" s="39"/>
      <c r="M136" s="199" t="s">
        <v>1</v>
      </c>
      <c r="N136" s="200" t="s">
        <v>42</v>
      </c>
      <c r="O136" s="8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03" t="s">
        <v>561</v>
      </c>
      <c r="AT136" s="203" t="s">
        <v>220</v>
      </c>
      <c r="AU136" s="203" t="s">
        <v>89</v>
      </c>
      <c r="AY136" s="19" t="s">
        <v>218</v>
      </c>
      <c r="BE136" s="204">
        <f>IF(N136="základná",J136,0)</f>
        <v>0</v>
      </c>
      <c r="BF136" s="204">
        <f>IF(N136="znížená",J136,0)</f>
        <v>0</v>
      </c>
      <c r="BG136" s="204">
        <f>IF(N136="zákl. prenesená",J136,0)</f>
        <v>0</v>
      </c>
      <c r="BH136" s="204">
        <f>IF(N136="zníž. prenesená",J136,0)</f>
        <v>0</v>
      </c>
      <c r="BI136" s="204">
        <f>IF(N136="nulová",J136,0)</f>
        <v>0</v>
      </c>
      <c r="BJ136" s="19" t="s">
        <v>89</v>
      </c>
      <c r="BK136" s="204">
        <f>ROUND(I136*H136,2)</f>
        <v>0</v>
      </c>
      <c r="BL136" s="19" t="s">
        <v>561</v>
      </c>
      <c r="BM136" s="203" t="s">
        <v>304</v>
      </c>
    </row>
    <row r="137" s="2" customFormat="1" ht="24.15" customHeight="1">
      <c r="A137" s="38"/>
      <c r="B137" s="190"/>
      <c r="C137" s="234" t="s">
        <v>265</v>
      </c>
      <c r="D137" s="234" t="s">
        <v>272</v>
      </c>
      <c r="E137" s="235" t="s">
        <v>877</v>
      </c>
      <c r="F137" s="236" t="s">
        <v>878</v>
      </c>
      <c r="G137" s="237" t="s">
        <v>297</v>
      </c>
      <c r="H137" s="238">
        <v>2</v>
      </c>
      <c r="I137" s="239"/>
      <c r="J137" s="240">
        <f>ROUND(I137*H137,2)</f>
        <v>0</v>
      </c>
      <c r="K137" s="241"/>
      <c r="L137" s="242"/>
      <c r="M137" s="243" t="s">
        <v>1</v>
      </c>
      <c r="N137" s="244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621</v>
      </c>
      <c r="AT137" s="203" t="s">
        <v>272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561</v>
      </c>
      <c r="BM137" s="203" t="s">
        <v>319</v>
      </c>
    </row>
    <row r="138" s="2" customFormat="1" ht="37.8" customHeight="1">
      <c r="A138" s="38"/>
      <c r="B138" s="190"/>
      <c r="C138" s="191" t="s">
        <v>271</v>
      </c>
      <c r="D138" s="191" t="s">
        <v>220</v>
      </c>
      <c r="E138" s="192" t="s">
        <v>879</v>
      </c>
      <c r="F138" s="193" t="s">
        <v>880</v>
      </c>
      <c r="G138" s="194" t="s">
        <v>297</v>
      </c>
      <c r="H138" s="195">
        <v>1</v>
      </c>
      <c r="I138" s="196"/>
      <c r="J138" s="197">
        <f>ROUND(I138*H138,2)</f>
        <v>0</v>
      </c>
      <c r="K138" s="198"/>
      <c r="L138" s="39"/>
      <c r="M138" s="199" t="s">
        <v>1</v>
      </c>
      <c r="N138" s="200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561</v>
      </c>
      <c r="AT138" s="203" t="s">
        <v>220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331</v>
      </c>
    </row>
    <row r="139" s="2" customFormat="1" ht="24.15" customHeight="1">
      <c r="A139" s="38"/>
      <c r="B139" s="190"/>
      <c r="C139" s="234" t="s">
        <v>279</v>
      </c>
      <c r="D139" s="234" t="s">
        <v>272</v>
      </c>
      <c r="E139" s="235" t="s">
        <v>881</v>
      </c>
      <c r="F139" s="236" t="s">
        <v>882</v>
      </c>
      <c r="G139" s="237" t="s">
        <v>297</v>
      </c>
      <c r="H139" s="238">
        <v>1</v>
      </c>
      <c r="I139" s="239"/>
      <c r="J139" s="240">
        <f>ROUND(I139*H139,2)</f>
        <v>0</v>
      </c>
      <c r="K139" s="241"/>
      <c r="L139" s="242"/>
      <c r="M139" s="243" t="s">
        <v>1</v>
      </c>
      <c r="N139" s="244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621</v>
      </c>
      <c r="AT139" s="203" t="s">
        <v>272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341</v>
      </c>
    </row>
    <row r="140" s="2" customFormat="1" ht="24.15" customHeight="1">
      <c r="A140" s="38"/>
      <c r="B140" s="190"/>
      <c r="C140" s="191" t="s">
        <v>284</v>
      </c>
      <c r="D140" s="191" t="s">
        <v>220</v>
      </c>
      <c r="E140" s="192" t="s">
        <v>883</v>
      </c>
      <c r="F140" s="193" t="s">
        <v>884</v>
      </c>
      <c r="G140" s="194" t="s">
        <v>297</v>
      </c>
      <c r="H140" s="195">
        <v>1</v>
      </c>
      <c r="I140" s="196"/>
      <c r="J140" s="197">
        <f>ROUND(I140*H140,2)</f>
        <v>0</v>
      </c>
      <c r="K140" s="198"/>
      <c r="L140" s="39"/>
      <c r="M140" s="199" t="s">
        <v>1</v>
      </c>
      <c r="N140" s="200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561</v>
      </c>
      <c r="AT140" s="203" t="s">
        <v>220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348</v>
      </c>
    </row>
    <row r="141" s="2" customFormat="1" ht="24.15" customHeight="1">
      <c r="A141" s="38"/>
      <c r="B141" s="190"/>
      <c r="C141" s="234" t="s">
        <v>289</v>
      </c>
      <c r="D141" s="234" t="s">
        <v>272</v>
      </c>
      <c r="E141" s="235" t="s">
        <v>885</v>
      </c>
      <c r="F141" s="236" t="s">
        <v>886</v>
      </c>
      <c r="G141" s="237" t="s">
        <v>297</v>
      </c>
      <c r="H141" s="238">
        <v>1</v>
      </c>
      <c r="I141" s="239"/>
      <c r="J141" s="240">
        <f>ROUND(I141*H141,2)</f>
        <v>0</v>
      </c>
      <c r="K141" s="241"/>
      <c r="L141" s="242"/>
      <c r="M141" s="243" t="s">
        <v>1</v>
      </c>
      <c r="N141" s="244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621</v>
      </c>
      <c r="AT141" s="203" t="s">
        <v>272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357</v>
      </c>
    </row>
    <row r="142" s="2" customFormat="1" ht="21.75" customHeight="1">
      <c r="A142" s="38"/>
      <c r="B142" s="190"/>
      <c r="C142" s="234" t="s">
        <v>294</v>
      </c>
      <c r="D142" s="234" t="s">
        <v>272</v>
      </c>
      <c r="E142" s="235" t="s">
        <v>887</v>
      </c>
      <c r="F142" s="236" t="s">
        <v>888</v>
      </c>
      <c r="G142" s="237" t="s">
        <v>297</v>
      </c>
      <c r="H142" s="238">
        <v>3</v>
      </c>
      <c r="I142" s="239"/>
      <c r="J142" s="240">
        <f>ROUND(I142*H142,2)</f>
        <v>0</v>
      </c>
      <c r="K142" s="241"/>
      <c r="L142" s="242"/>
      <c r="M142" s="243" t="s">
        <v>1</v>
      </c>
      <c r="N142" s="244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621</v>
      </c>
      <c r="AT142" s="203" t="s">
        <v>272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373</v>
      </c>
    </row>
    <row r="143" s="2" customFormat="1" ht="24.15" customHeight="1">
      <c r="A143" s="38"/>
      <c r="B143" s="190"/>
      <c r="C143" s="191" t="s">
        <v>299</v>
      </c>
      <c r="D143" s="191" t="s">
        <v>220</v>
      </c>
      <c r="E143" s="192" t="s">
        <v>889</v>
      </c>
      <c r="F143" s="193" t="s">
        <v>890</v>
      </c>
      <c r="G143" s="194" t="s">
        <v>297</v>
      </c>
      <c r="H143" s="195">
        <v>2</v>
      </c>
      <c r="I143" s="196"/>
      <c r="J143" s="197">
        <f>ROUND(I143*H143,2)</f>
        <v>0</v>
      </c>
      <c r="K143" s="198"/>
      <c r="L143" s="39"/>
      <c r="M143" s="199" t="s">
        <v>1</v>
      </c>
      <c r="N143" s="200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561</v>
      </c>
      <c r="AT143" s="203" t="s">
        <v>220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383</v>
      </c>
    </row>
    <row r="144" s="2" customFormat="1" ht="24.15" customHeight="1">
      <c r="A144" s="38"/>
      <c r="B144" s="190"/>
      <c r="C144" s="234" t="s">
        <v>304</v>
      </c>
      <c r="D144" s="234" t="s">
        <v>272</v>
      </c>
      <c r="E144" s="235" t="s">
        <v>891</v>
      </c>
      <c r="F144" s="236" t="s">
        <v>892</v>
      </c>
      <c r="G144" s="237" t="s">
        <v>297</v>
      </c>
      <c r="H144" s="238">
        <v>2</v>
      </c>
      <c r="I144" s="239"/>
      <c r="J144" s="240">
        <f>ROUND(I144*H144,2)</f>
        <v>0</v>
      </c>
      <c r="K144" s="241"/>
      <c r="L144" s="242"/>
      <c r="M144" s="243" t="s">
        <v>1</v>
      </c>
      <c r="N144" s="244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621</v>
      </c>
      <c r="AT144" s="203" t="s">
        <v>272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396</v>
      </c>
    </row>
    <row r="145" s="2" customFormat="1" ht="21.75" customHeight="1">
      <c r="A145" s="38"/>
      <c r="B145" s="190"/>
      <c r="C145" s="234" t="s">
        <v>314</v>
      </c>
      <c r="D145" s="234" t="s">
        <v>272</v>
      </c>
      <c r="E145" s="235" t="s">
        <v>893</v>
      </c>
      <c r="F145" s="236" t="s">
        <v>894</v>
      </c>
      <c r="G145" s="237" t="s">
        <v>297</v>
      </c>
      <c r="H145" s="238">
        <v>6</v>
      </c>
      <c r="I145" s="239"/>
      <c r="J145" s="240">
        <f>ROUND(I145*H145,2)</f>
        <v>0</v>
      </c>
      <c r="K145" s="241"/>
      <c r="L145" s="242"/>
      <c r="M145" s="243" t="s">
        <v>1</v>
      </c>
      <c r="N145" s="244" t="s">
        <v>42</v>
      </c>
      <c r="O145" s="8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03" t="s">
        <v>621</v>
      </c>
      <c r="AT145" s="203" t="s">
        <v>272</v>
      </c>
      <c r="AU145" s="203" t="s">
        <v>89</v>
      </c>
      <c r="AY145" s="19" t="s">
        <v>218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9" t="s">
        <v>89</v>
      </c>
      <c r="BK145" s="204">
        <f>ROUND(I145*H145,2)</f>
        <v>0</v>
      </c>
      <c r="BL145" s="19" t="s">
        <v>561</v>
      </c>
      <c r="BM145" s="203" t="s">
        <v>406</v>
      </c>
    </row>
    <row r="146" s="2" customFormat="1" ht="24.15" customHeight="1">
      <c r="A146" s="38"/>
      <c r="B146" s="190"/>
      <c r="C146" s="191" t="s">
        <v>319</v>
      </c>
      <c r="D146" s="191" t="s">
        <v>220</v>
      </c>
      <c r="E146" s="192" t="s">
        <v>889</v>
      </c>
      <c r="F146" s="193" t="s">
        <v>890</v>
      </c>
      <c r="G146" s="194" t="s">
        <v>297</v>
      </c>
      <c r="H146" s="195">
        <v>2</v>
      </c>
      <c r="I146" s="196"/>
      <c r="J146" s="197">
        <f>ROUND(I146*H146,2)</f>
        <v>0</v>
      </c>
      <c r="K146" s="198"/>
      <c r="L146" s="39"/>
      <c r="M146" s="199" t="s">
        <v>1</v>
      </c>
      <c r="N146" s="200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561</v>
      </c>
      <c r="AT146" s="203" t="s">
        <v>220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420</v>
      </c>
    </row>
    <row r="147" s="2" customFormat="1" ht="24.15" customHeight="1">
      <c r="A147" s="38"/>
      <c r="B147" s="190"/>
      <c r="C147" s="234" t="s">
        <v>326</v>
      </c>
      <c r="D147" s="234" t="s">
        <v>272</v>
      </c>
      <c r="E147" s="235" t="s">
        <v>891</v>
      </c>
      <c r="F147" s="236" t="s">
        <v>892</v>
      </c>
      <c r="G147" s="237" t="s">
        <v>297</v>
      </c>
      <c r="H147" s="238">
        <v>2</v>
      </c>
      <c r="I147" s="239"/>
      <c r="J147" s="240">
        <f>ROUND(I147*H147,2)</f>
        <v>0</v>
      </c>
      <c r="K147" s="241"/>
      <c r="L147" s="242"/>
      <c r="M147" s="243" t="s">
        <v>1</v>
      </c>
      <c r="N147" s="244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621</v>
      </c>
      <c r="AT147" s="203" t="s">
        <v>272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429</v>
      </c>
    </row>
    <row r="148" s="2" customFormat="1" ht="21.75" customHeight="1">
      <c r="A148" s="38"/>
      <c r="B148" s="190"/>
      <c r="C148" s="234" t="s">
        <v>331</v>
      </c>
      <c r="D148" s="234" t="s">
        <v>272</v>
      </c>
      <c r="E148" s="235" t="s">
        <v>895</v>
      </c>
      <c r="F148" s="236" t="s">
        <v>896</v>
      </c>
      <c r="G148" s="237" t="s">
        <v>297</v>
      </c>
      <c r="H148" s="238">
        <v>6</v>
      </c>
      <c r="I148" s="239"/>
      <c r="J148" s="240">
        <f>ROUND(I148*H148,2)</f>
        <v>0</v>
      </c>
      <c r="K148" s="241"/>
      <c r="L148" s="242"/>
      <c r="M148" s="243" t="s">
        <v>1</v>
      </c>
      <c r="N148" s="244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621</v>
      </c>
      <c r="AT148" s="203" t="s">
        <v>272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561</v>
      </c>
      <c r="BM148" s="203" t="s">
        <v>439</v>
      </c>
    </row>
    <row r="149" s="2" customFormat="1" ht="16.5" customHeight="1">
      <c r="A149" s="38"/>
      <c r="B149" s="190"/>
      <c r="C149" s="191" t="s">
        <v>337</v>
      </c>
      <c r="D149" s="191" t="s">
        <v>220</v>
      </c>
      <c r="E149" s="192" t="s">
        <v>897</v>
      </c>
      <c r="F149" s="193" t="s">
        <v>898</v>
      </c>
      <c r="G149" s="194" t="s">
        <v>297</v>
      </c>
      <c r="H149" s="195">
        <v>2</v>
      </c>
      <c r="I149" s="196"/>
      <c r="J149" s="197">
        <f>ROUND(I149*H149,2)</f>
        <v>0</v>
      </c>
      <c r="K149" s="198"/>
      <c r="L149" s="39"/>
      <c r="M149" s="199" t="s">
        <v>1</v>
      </c>
      <c r="N149" s="200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561</v>
      </c>
      <c r="AT149" s="203" t="s">
        <v>220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561</v>
      </c>
      <c r="BM149" s="203" t="s">
        <v>449</v>
      </c>
    </row>
    <row r="150" s="2" customFormat="1" ht="21.75" customHeight="1">
      <c r="A150" s="38"/>
      <c r="B150" s="190"/>
      <c r="C150" s="234" t="s">
        <v>341</v>
      </c>
      <c r="D150" s="234" t="s">
        <v>272</v>
      </c>
      <c r="E150" s="235" t="s">
        <v>899</v>
      </c>
      <c r="F150" s="236" t="s">
        <v>900</v>
      </c>
      <c r="G150" s="237" t="s">
        <v>297</v>
      </c>
      <c r="H150" s="238">
        <v>2</v>
      </c>
      <c r="I150" s="239"/>
      <c r="J150" s="240">
        <f>ROUND(I150*H150,2)</f>
        <v>0</v>
      </c>
      <c r="K150" s="241"/>
      <c r="L150" s="242"/>
      <c r="M150" s="243" t="s">
        <v>1</v>
      </c>
      <c r="N150" s="244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621</v>
      </c>
      <c r="AT150" s="203" t="s">
        <v>272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561</v>
      </c>
      <c r="BM150" s="203" t="s">
        <v>463</v>
      </c>
    </row>
    <row r="151" s="2" customFormat="1" ht="16.5" customHeight="1">
      <c r="A151" s="38"/>
      <c r="B151" s="190"/>
      <c r="C151" s="191" t="s">
        <v>7</v>
      </c>
      <c r="D151" s="191" t="s">
        <v>220</v>
      </c>
      <c r="E151" s="192" t="s">
        <v>897</v>
      </c>
      <c r="F151" s="193" t="s">
        <v>898</v>
      </c>
      <c r="G151" s="194" t="s">
        <v>297</v>
      </c>
      <c r="H151" s="195">
        <v>2</v>
      </c>
      <c r="I151" s="196"/>
      <c r="J151" s="197">
        <f>ROUND(I151*H151,2)</f>
        <v>0</v>
      </c>
      <c r="K151" s="198"/>
      <c r="L151" s="39"/>
      <c r="M151" s="199" t="s">
        <v>1</v>
      </c>
      <c r="N151" s="200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561</v>
      </c>
      <c r="AT151" s="203" t="s">
        <v>220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561</v>
      </c>
      <c r="BM151" s="203" t="s">
        <v>474</v>
      </c>
    </row>
    <row r="152" s="2" customFormat="1" ht="21.75" customHeight="1">
      <c r="A152" s="38"/>
      <c r="B152" s="190"/>
      <c r="C152" s="234" t="s">
        <v>348</v>
      </c>
      <c r="D152" s="234" t="s">
        <v>272</v>
      </c>
      <c r="E152" s="235" t="s">
        <v>901</v>
      </c>
      <c r="F152" s="236" t="s">
        <v>902</v>
      </c>
      <c r="G152" s="237" t="s">
        <v>297</v>
      </c>
      <c r="H152" s="238">
        <v>2</v>
      </c>
      <c r="I152" s="239"/>
      <c r="J152" s="240">
        <f>ROUND(I152*H152,2)</f>
        <v>0</v>
      </c>
      <c r="K152" s="241"/>
      <c r="L152" s="242"/>
      <c r="M152" s="243" t="s">
        <v>1</v>
      </c>
      <c r="N152" s="244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621</v>
      </c>
      <c r="AT152" s="203" t="s">
        <v>272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561</v>
      </c>
      <c r="BM152" s="203" t="s">
        <v>481</v>
      </c>
    </row>
    <row r="153" s="2" customFormat="1" ht="16.5" customHeight="1">
      <c r="A153" s="38"/>
      <c r="B153" s="190"/>
      <c r="C153" s="191" t="s">
        <v>352</v>
      </c>
      <c r="D153" s="191" t="s">
        <v>220</v>
      </c>
      <c r="E153" s="192" t="s">
        <v>903</v>
      </c>
      <c r="F153" s="193" t="s">
        <v>904</v>
      </c>
      <c r="G153" s="194" t="s">
        <v>297</v>
      </c>
      <c r="H153" s="195">
        <v>2</v>
      </c>
      <c r="I153" s="196"/>
      <c r="J153" s="197">
        <f>ROUND(I153*H153,2)</f>
        <v>0</v>
      </c>
      <c r="K153" s="198"/>
      <c r="L153" s="39"/>
      <c r="M153" s="199" t="s">
        <v>1</v>
      </c>
      <c r="N153" s="200" t="s">
        <v>42</v>
      </c>
      <c r="O153" s="8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561</v>
      </c>
      <c r="AT153" s="203" t="s">
        <v>220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561</v>
      </c>
      <c r="BM153" s="203" t="s">
        <v>491</v>
      </c>
    </row>
    <row r="154" s="2" customFormat="1" ht="21.75" customHeight="1">
      <c r="A154" s="38"/>
      <c r="B154" s="190"/>
      <c r="C154" s="234" t="s">
        <v>357</v>
      </c>
      <c r="D154" s="234" t="s">
        <v>272</v>
      </c>
      <c r="E154" s="235" t="s">
        <v>905</v>
      </c>
      <c r="F154" s="236" t="s">
        <v>906</v>
      </c>
      <c r="G154" s="237" t="s">
        <v>297</v>
      </c>
      <c r="H154" s="238">
        <v>2</v>
      </c>
      <c r="I154" s="239"/>
      <c r="J154" s="240">
        <f>ROUND(I154*H154,2)</f>
        <v>0</v>
      </c>
      <c r="K154" s="241"/>
      <c r="L154" s="242"/>
      <c r="M154" s="243" t="s">
        <v>1</v>
      </c>
      <c r="N154" s="244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621</v>
      </c>
      <c r="AT154" s="203" t="s">
        <v>272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561</v>
      </c>
      <c r="BM154" s="203" t="s">
        <v>502</v>
      </c>
    </row>
    <row r="155" s="2" customFormat="1" ht="16.5" customHeight="1">
      <c r="A155" s="38"/>
      <c r="B155" s="190"/>
      <c r="C155" s="191" t="s">
        <v>362</v>
      </c>
      <c r="D155" s="191" t="s">
        <v>220</v>
      </c>
      <c r="E155" s="192" t="s">
        <v>903</v>
      </c>
      <c r="F155" s="193" t="s">
        <v>904</v>
      </c>
      <c r="G155" s="194" t="s">
        <v>297</v>
      </c>
      <c r="H155" s="195">
        <v>2</v>
      </c>
      <c r="I155" s="196"/>
      <c r="J155" s="197">
        <f>ROUND(I155*H155,2)</f>
        <v>0</v>
      </c>
      <c r="K155" s="198"/>
      <c r="L155" s="39"/>
      <c r="M155" s="199" t="s">
        <v>1</v>
      </c>
      <c r="N155" s="200" t="s">
        <v>42</v>
      </c>
      <c r="O155" s="82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03" t="s">
        <v>561</v>
      </c>
      <c r="AT155" s="203" t="s">
        <v>220</v>
      </c>
      <c r="AU155" s="203" t="s">
        <v>89</v>
      </c>
      <c r="AY155" s="19" t="s">
        <v>218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9" t="s">
        <v>89</v>
      </c>
      <c r="BK155" s="204">
        <f>ROUND(I155*H155,2)</f>
        <v>0</v>
      </c>
      <c r="BL155" s="19" t="s">
        <v>561</v>
      </c>
      <c r="BM155" s="203" t="s">
        <v>512</v>
      </c>
    </row>
    <row r="156" s="2" customFormat="1" ht="21.75" customHeight="1">
      <c r="A156" s="38"/>
      <c r="B156" s="190"/>
      <c r="C156" s="234" t="s">
        <v>373</v>
      </c>
      <c r="D156" s="234" t="s">
        <v>272</v>
      </c>
      <c r="E156" s="235" t="s">
        <v>907</v>
      </c>
      <c r="F156" s="236" t="s">
        <v>908</v>
      </c>
      <c r="G156" s="237" t="s">
        <v>297</v>
      </c>
      <c r="H156" s="238">
        <v>2</v>
      </c>
      <c r="I156" s="239"/>
      <c r="J156" s="240">
        <f>ROUND(I156*H156,2)</f>
        <v>0</v>
      </c>
      <c r="K156" s="241"/>
      <c r="L156" s="242"/>
      <c r="M156" s="243" t="s">
        <v>1</v>
      </c>
      <c r="N156" s="244" t="s">
        <v>42</v>
      </c>
      <c r="O156" s="8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621</v>
      </c>
      <c r="AT156" s="203" t="s">
        <v>272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561</v>
      </c>
      <c r="BM156" s="203" t="s">
        <v>521</v>
      </c>
    </row>
    <row r="157" s="2" customFormat="1" ht="16.5" customHeight="1">
      <c r="A157" s="38"/>
      <c r="B157" s="190"/>
      <c r="C157" s="191" t="s">
        <v>377</v>
      </c>
      <c r="D157" s="191" t="s">
        <v>220</v>
      </c>
      <c r="E157" s="192" t="s">
        <v>903</v>
      </c>
      <c r="F157" s="193" t="s">
        <v>904</v>
      </c>
      <c r="G157" s="194" t="s">
        <v>297</v>
      </c>
      <c r="H157" s="195">
        <v>1</v>
      </c>
      <c r="I157" s="196"/>
      <c r="J157" s="197">
        <f>ROUND(I157*H157,2)</f>
        <v>0</v>
      </c>
      <c r="K157" s="198"/>
      <c r="L157" s="39"/>
      <c r="M157" s="199" t="s">
        <v>1</v>
      </c>
      <c r="N157" s="200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561</v>
      </c>
      <c r="AT157" s="203" t="s">
        <v>220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561</v>
      </c>
      <c r="BM157" s="203" t="s">
        <v>533</v>
      </c>
    </row>
    <row r="158" s="2" customFormat="1" ht="21.75" customHeight="1">
      <c r="A158" s="38"/>
      <c r="B158" s="190"/>
      <c r="C158" s="234" t="s">
        <v>383</v>
      </c>
      <c r="D158" s="234" t="s">
        <v>272</v>
      </c>
      <c r="E158" s="235" t="s">
        <v>909</v>
      </c>
      <c r="F158" s="236" t="s">
        <v>910</v>
      </c>
      <c r="G158" s="237" t="s">
        <v>297</v>
      </c>
      <c r="H158" s="238">
        <v>1</v>
      </c>
      <c r="I158" s="239"/>
      <c r="J158" s="240">
        <f>ROUND(I158*H158,2)</f>
        <v>0</v>
      </c>
      <c r="K158" s="241"/>
      <c r="L158" s="242"/>
      <c r="M158" s="243" t="s">
        <v>1</v>
      </c>
      <c r="N158" s="244" t="s">
        <v>42</v>
      </c>
      <c r="O158" s="8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03" t="s">
        <v>621</v>
      </c>
      <c r="AT158" s="203" t="s">
        <v>272</v>
      </c>
      <c r="AU158" s="203" t="s">
        <v>89</v>
      </c>
      <c r="AY158" s="19" t="s">
        <v>218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9" t="s">
        <v>89</v>
      </c>
      <c r="BK158" s="204">
        <f>ROUND(I158*H158,2)</f>
        <v>0</v>
      </c>
      <c r="BL158" s="19" t="s">
        <v>561</v>
      </c>
      <c r="BM158" s="203" t="s">
        <v>544</v>
      </c>
    </row>
    <row r="159" s="2" customFormat="1" ht="16.5" customHeight="1">
      <c r="A159" s="38"/>
      <c r="B159" s="190"/>
      <c r="C159" s="191" t="s">
        <v>388</v>
      </c>
      <c r="D159" s="191" t="s">
        <v>220</v>
      </c>
      <c r="E159" s="192" t="s">
        <v>903</v>
      </c>
      <c r="F159" s="193" t="s">
        <v>904</v>
      </c>
      <c r="G159" s="194" t="s">
        <v>297</v>
      </c>
      <c r="H159" s="195">
        <v>2</v>
      </c>
      <c r="I159" s="196"/>
      <c r="J159" s="197">
        <f>ROUND(I159*H159,2)</f>
        <v>0</v>
      </c>
      <c r="K159" s="198"/>
      <c r="L159" s="39"/>
      <c r="M159" s="199" t="s">
        <v>1</v>
      </c>
      <c r="N159" s="200" t="s">
        <v>42</v>
      </c>
      <c r="O159" s="8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03" t="s">
        <v>561</v>
      </c>
      <c r="AT159" s="203" t="s">
        <v>220</v>
      </c>
      <c r="AU159" s="203" t="s">
        <v>89</v>
      </c>
      <c r="AY159" s="19" t="s">
        <v>218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9" t="s">
        <v>89</v>
      </c>
      <c r="BK159" s="204">
        <f>ROUND(I159*H159,2)</f>
        <v>0</v>
      </c>
      <c r="BL159" s="19" t="s">
        <v>561</v>
      </c>
      <c r="BM159" s="203" t="s">
        <v>558</v>
      </c>
    </row>
    <row r="160" s="2" customFormat="1" ht="21.75" customHeight="1">
      <c r="A160" s="38"/>
      <c r="B160" s="190"/>
      <c r="C160" s="234" t="s">
        <v>396</v>
      </c>
      <c r="D160" s="234" t="s">
        <v>272</v>
      </c>
      <c r="E160" s="235" t="s">
        <v>911</v>
      </c>
      <c r="F160" s="236" t="s">
        <v>912</v>
      </c>
      <c r="G160" s="237" t="s">
        <v>297</v>
      </c>
      <c r="H160" s="238">
        <v>2</v>
      </c>
      <c r="I160" s="239"/>
      <c r="J160" s="240">
        <f>ROUND(I160*H160,2)</f>
        <v>0</v>
      </c>
      <c r="K160" s="241"/>
      <c r="L160" s="242"/>
      <c r="M160" s="243" t="s">
        <v>1</v>
      </c>
      <c r="N160" s="244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621</v>
      </c>
      <c r="AT160" s="203" t="s">
        <v>272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561</v>
      </c>
      <c r="BM160" s="203" t="s">
        <v>561</v>
      </c>
    </row>
    <row r="161" s="2" customFormat="1" ht="16.5" customHeight="1">
      <c r="A161" s="38"/>
      <c r="B161" s="190"/>
      <c r="C161" s="191" t="s">
        <v>401</v>
      </c>
      <c r="D161" s="191" t="s">
        <v>220</v>
      </c>
      <c r="E161" s="192" t="s">
        <v>913</v>
      </c>
      <c r="F161" s="193" t="s">
        <v>914</v>
      </c>
      <c r="G161" s="194" t="s">
        <v>297</v>
      </c>
      <c r="H161" s="195">
        <v>1</v>
      </c>
      <c r="I161" s="196"/>
      <c r="J161" s="197">
        <f>ROUND(I161*H161,2)</f>
        <v>0</v>
      </c>
      <c r="K161" s="198"/>
      <c r="L161" s="39"/>
      <c r="M161" s="199" t="s">
        <v>1</v>
      </c>
      <c r="N161" s="200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561</v>
      </c>
      <c r="AT161" s="203" t="s">
        <v>220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561</v>
      </c>
      <c r="BM161" s="203" t="s">
        <v>584</v>
      </c>
    </row>
    <row r="162" s="2" customFormat="1" ht="21.75" customHeight="1">
      <c r="A162" s="38"/>
      <c r="B162" s="190"/>
      <c r="C162" s="234" t="s">
        <v>406</v>
      </c>
      <c r="D162" s="234" t="s">
        <v>272</v>
      </c>
      <c r="E162" s="235" t="s">
        <v>915</v>
      </c>
      <c r="F162" s="236" t="s">
        <v>916</v>
      </c>
      <c r="G162" s="237" t="s">
        <v>297</v>
      </c>
      <c r="H162" s="238">
        <v>1</v>
      </c>
      <c r="I162" s="239"/>
      <c r="J162" s="240">
        <f>ROUND(I162*H162,2)</f>
        <v>0</v>
      </c>
      <c r="K162" s="241"/>
      <c r="L162" s="242"/>
      <c r="M162" s="243" t="s">
        <v>1</v>
      </c>
      <c r="N162" s="244" t="s">
        <v>42</v>
      </c>
      <c r="O162" s="82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03" t="s">
        <v>621</v>
      </c>
      <c r="AT162" s="203" t="s">
        <v>272</v>
      </c>
      <c r="AU162" s="203" t="s">
        <v>89</v>
      </c>
      <c r="AY162" s="19" t="s">
        <v>218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9" t="s">
        <v>89</v>
      </c>
      <c r="BK162" s="204">
        <f>ROUND(I162*H162,2)</f>
        <v>0</v>
      </c>
      <c r="BL162" s="19" t="s">
        <v>561</v>
      </c>
      <c r="BM162" s="203" t="s">
        <v>596</v>
      </c>
    </row>
    <row r="163" s="2" customFormat="1" ht="16.5" customHeight="1">
      <c r="A163" s="38"/>
      <c r="B163" s="190"/>
      <c r="C163" s="191" t="s">
        <v>415</v>
      </c>
      <c r="D163" s="191" t="s">
        <v>220</v>
      </c>
      <c r="E163" s="192" t="s">
        <v>917</v>
      </c>
      <c r="F163" s="193" t="s">
        <v>918</v>
      </c>
      <c r="G163" s="194" t="s">
        <v>297</v>
      </c>
      <c r="H163" s="195">
        <v>4</v>
      </c>
      <c r="I163" s="196"/>
      <c r="J163" s="197">
        <f>ROUND(I163*H163,2)</f>
        <v>0</v>
      </c>
      <c r="K163" s="198"/>
      <c r="L163" s="39"/>
      <c r="M163" s="199" t="s">
        <v>1</v>
      </c>
      <c r="N163" s="200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561</v>
      </c>
      <c r="AT163" s="203" t="s">
        <v>220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561</v>
      </c>
      <c r="BM163" s="203" t="s">
        <v>688</v>
      </c>
    </row>
    <row r="164" s="2" customFormat="1" ht="21.75" customHeight="1">
      <c r="A164" s="38"/>
      <c r="B164" s="190"/>
      <c r="C164" s="234" t="s">
        <v>420</v>
      </c>
      <c r="D164" s="234" t="s">
        <v>272</v>
      </c>
      <c r="E164" s="235" t="s">
        <v>919</v>
      </c>
      <c r="F164" s="236" t="s">
        <v>920</v>
      </c>
      <c r="G164" s="237" t="s">
        <v>297</v>
      </c>
      <c r="H164" s="238">
        <v>4</v>
      </c>
      <c r="I164" s="239"/>
      <c r="J164" s="240">
        <f>ROUND(I164*H164,2)</f>
        <v>0</v>
      </c>
      <c r="K164" s="241"/>
      <c r="L164" s="242"/>
      <c r="M164" s="243" t="s">
        <v>1</v>
      </c>
      <c r="N164" s="244" t="s">
        <v>42</v>
      </c>
      <c r="O164" s="8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621</v>
      </c>
      <c r="AT164" s="203" t="s">
        <v>272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561</v>
      </c>
      <c r="BM164" s="203" t="s">
        <v>692</v>
      </c>
    </row>
    <row r="165" s="2" customFormat="1" ht="21.75" customHeight="1">
      <c r="A165" s="38"/>
      <c r="B165" s="190"/>
      <c r="C165" s="191" t="s">
        <v>425</v>
      </c>
      <c r="D165" s="191" t="s">
        <v>220</v>
      </c>
      <c r="E165" s="192" t="s">
        <v>921</v>
      </c>
      <c r="F165" s="193" t="s">
        <v>922</v>
      </c>
      <c r="G165" s="194" t="s">
        <v>297</v>
      </c>
      <c r="H165" s="195">
        <v>10</v>
      </c>
      <c r="I165" s="196"/>
      <c r="J165" s="197">
        <f>ROUND(I165*H165,2)</f>
        <v>0</v>
      </c>
      <c r="K165" s="198"/>
      <c r="L165" s="39"/>
      <c r="M165" s="199" t="s">
        <v>1</v>
      </c>
      <c r="N165" s="200" t="s">
        <v>42</v>
      </c>
      <c r="O165" s="82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03" t="s">
        <v>561</v>
      </c>
      <c r="AT165" s="203" t="s">
        <v>220</v>
      </c>
      <c r="AU165" s="203" t="s">
        <v>89</v>
      </c>
      <c r="AY165" s="19" t="s">
        <v>218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9" t="s">
        <v>89</v>
      </c>
      <c r="BK165" s="204">
        <f>ROUND(I165*H165,2)</f>
        <v>0</v>
      </c>
      <c r="BL165" s="19" t="s">
        <v>561</v>
      </c>
      <c r="BM165" s="203" t="s">
        <v>695</v>
      </c>
    </row>
    <row r="166" s="2" customFormat="1" ht="33" customHeight="1">
      <c r="A166" s="38"/>
      <c r="B166" s="190"/>
      <c r="C166" s="234" t="s">
        <v>429</v>
      </c>
      <c r="D166" s="234" t="s">
        <v>272</v>
      </c>
      <c r="E166" s="235" t="s">
        <v>923</v>
      </c>
      <c r="F166" s="236" t="s">
        <v>924</v>
      </c>
      <c r="G166" s="237" t="s">
        <v>297</v>
      </c>
      <c r="H166" s="238">
        <v>10</v>
      </c>
      <c r="I166" s="239"/>
      <c r="J166" s="240">
        <f>ROUND(I166*H166,2)</f>
        <v>0</v>
      </c>
      <c r="K166" s="241"/>
      <c r="L166" s="242"/>
      <c r="M166" s="243" t="s">
        <v>1</v>
      </c>
      <c r="N166" s="244" t="s">
        <v>42</v>
      </c>
      <c r="O166" s="82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03" t="s">
        <v>621</v>
      </c>
      <c r="AT166" s="203" t="s">
        <v>272</v>
      </c>
      <c r="AU166" s="203" t="s">
        <v>89</v>
      </c>
      <c r="AY166" s="19" t="s">
        <v>218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9" t="s">
        <v>89</v>
      </c>
      <c r="BK166" s="204">
        <f>ROUND(I166*H166,2)</f>
        <v>0</v>
      </c>
      <c r="BL166" s="19" t="s">
        <v>561</v>
      </c>
      <c r="BM166" s="203" t="s">
        <v>698</v>
      </c>
    </row>
    <row r="167" s="2" customFormat="1" ht="24.15" customHeight="1">
      <c r="A167" s="38"/>
      <c r="B167" s="190"/>
      <c r="C167" s="191" t="s">
        <v>435</v>
      </c>
      <c r="D167" s="191" t="s">
        <v>220</v>
      </c>
      <c r="E167" s="192" t="s">
        <v>925</v>
      </c>
      <c r="F167" s="193" t="s">
        <v>926</v>
      </c>
      <c r="G167" s="194" t="s">
        <v>297</v>
      </c>
      <c r="H167" s="195">
        <v>1</v>
      </c>
      <c r="I167" s="196"/>
      <c r="J167" s="197">
        <f>ROUND(I167*H167,2)</f>
        <v>0</v>
      </c>
      <c r="K167" s="198"/>
      <c r="L167" s="39"/>
      <c r="M167" s="199" t="s">
        <v>1</v>
      </c>
      <c r="N167" s="200" t="s">
        <v>42</v>
      </c>
      <c r="O167" s="82"/>
      <c r="P167" s="201">
        <f>O167*H167</f>
        <v>0</v>
      </c>
      <c r="Q167" s="201">
        <v>0</v>
      </c>
      <c r="R167" s="201">
        <f>Q167*H167</f>
        <v>0</v>
      </c>
      <c r="S167" s="201">
        <v>0</v>
      </c>
      <c r="T167" s="20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561</v>
      </c>
      <c r="AT167" s="203" t="s">
        <v>220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561</v>
      </c>
      <c r="BM167" s="203" t="s">
        <v>701</v>
      </c>
    </row>
    <row r="168" s="2" customFormat="1" ht="44.25" customHeight="1">
      <c r="A168" s="38"/>
      <c r="B168" s="190"/>
      <c r="C168" s="234" t="s">
        <v>439</v>
      </c>
      <c r="D168" s="234" t="s">
        <v>272</v>
      </c>
      <c r="E168" s="235" t="s">
        <v>927</v>
      </c>
      <c r="F168" s="236" t="s">
        <v>928</v>
      </c>
      <c r="G168" s="237" t="s">
        <v>297</v>
      </c>
      <c r="H168" s="238">
        <v>1</v>
      </c>
      <c r="I168" s="239"/>
      <c r="J168" s="240">
        <f>ROUND(I168*H168,2)</f>
        <v>0</v>
      </c>
      <c r="K168" s="241"/>
      <c r="L168" s="242"/>
      <c r="M168" s="243" t="s">
        <v>1</v>
      </c>
      <c r="N168" s="244" t="s">
        <v>42</v>
      </c>
      <c r="O168" s="8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03" t="s">
        <v>621</v>
      </c>
      <c r="AT168" s="203" t="s">
        <v>272</v>
      </c>
      <c r="AU168" s="203" t="s">
        <v>89</v>
      </c>
      <c r="AY168" s="19" t="s">
        <v>218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9" t="s">
        <v>89</v>
      </c>
      <c r="BK168" s="204">
        <f>ROUND(I168*H168,2)</f>
        <v>0</v>
      </c>
      <c r="BL168" s="19" t="s">
        <v>561</v>
      </c>
      <c r="BM168" s="203" t="s">
        <v>702</v>
      </c>
    </row>
    <row r="169" s="2" customFormat="1" ht="16.5" customHeight="1">
      <c r="A169" s="38"/>
      <c r="B169" s="190"/>
      <c r="C169" s="191" t="s">
        <v>445</v>
      </c>
      <c r="D169" s="191" t="s">
        <v>220</v>
      </c>
      <c r="E169" s="192" t="s">
        <v>929</v>
      </c>
      <c r="F169" s="193" t="s">
        <v>930</v>
      </c>
      <c r="G169" s="194" t="s">
        <v>297</v>
      </c>
      <c r="H169" s="195">
        <v>1</v>
      </c>
      <c r="I169" s="196"/>
      <c r="J169" s="197">
        <f>ROUND(I169*H169,2)</f>
        <v>0</v>
      </c>
      <c r="K169" s="198"/>
      <c r="L169" s="39"/>
      <c r="M169" s="199" t="s">
        <v>1</v>
      </c>
      <c r="N169" s="200" t="s">
        <v>42</v>
      </c>
      <c r="O169" s="82"/>
      <c r="P169" s="201">
        <f>O169*H169</f>
        <v>0</v>
      </c>
      <c r="Q169" s="201">
        <v>0</v>
      </c>
      <c r="R169" s="201">
        <f>Q169*H169</f>
        <v>0</v>
      </c>
      <c r="S169" s="201">
        <v>0</v>
      </c>
      <c r="T169" s="20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03" t="s">
        <v>561</v>
      </c>
      <c r="AT169" s="203" t="s">
        <v>220</v>
      </c>
      <c r="AU169" s="203" t="s">
        <v>89</v>
      </c>
      <c r="AY169" s="19" t="s">
        <v>218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9" t="s">
        <v>89</v>
      </c>
      <c r="BK169" s="204">
        <f>ROUND(I169*H169,2)</f>
        <v>0</v>
      </c>
      <c r="BL169" s="19" t="s">
        <v>561</v>
      </c>
      <c r="BM169" s="203" t="s">
        <v>703</v>
      </c>
    </row>
    <row r="170" s="2" customFormat="1" ht="24.15" customHeight="1">
      <c r="A170" s="38"/>
      <c r="B170" s="190"/>
      <c r="C170" s="234" t="s">
        <v>449</v>
      </c>
      <c r="D170" s="234" t="s">
        <v>272</v>
      </c>
      <c r="E170" s="235" t="s">
        <v>931</v>
      </c>
      <c r="F170" s="236" t="s">
        <v>932</v>
      </c>
      <c r="G170" s="237" t="s">
        <v>297</v>
      </c>
      <c r="H170" s="238">
        <v>1</v>
      </c>
      <c r="I170" s="239"/>
      <c r="J170" s="240">
        <f>ROUND(I170*H170,2)</f>
        <v>0</v>
      </c>
      <c r="K170" s="241"/>
      <c r="L170" s="242"/>
      <c r="M170" s="243" t="s">
        <v>1</v>
      </c>
      <c r="N170" s="244" t="s">
        <v>42</v>
      </c>
      <c r="O170" s="8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03" t="s">
        <v>621</v>
      </c>
      <c r="AT170" s="203" t="s">
        <v>272</v>
      </c>
      <c r="AU170" s="203" t="s">
        <v>89</v>
      </c>
      <c r="AY170" s="19" t="s">
        <v>218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9" t="s">
        <v>89</v>
      </c>
      <c r="BK170" s="204">
        <f>ROUND(I170*H170,2)</f>
        <v>0</v>
      </c>
      <c r="BL170" s="19" t="s">
        <v>561</v>
      </c>
      <c r="BM170" s="203" t="s">
        <v>706</v>
      </c>
    </row>
    <row r="171" s="2" customFormat="1" ht="21.75" customHeight="1">
      <c r="A171" s="38"/>
      <c r="B171" s="190"/>
      <c r="C171" s="191" t="s">
        <v>455</v>
      </c>
      <c r="D171" s="191" t="s">
        <v>220</v>
      </c>
      <c r="E171" s="192" t="s">
        <v>933</v>
      </c>
      <c r="F171" s="193" t="s">
        <v>934</v>
      </c>
      <c r="G171" s="194" t="s">
        <v>297</v>
      </c>
      <c r="H171" s="195">
        <v>3</v>
      </c>
      <c r="I171" s="196"/>
      <c r="J171" s="197">
        <f>ROUND(I171*H171,2)</f>
        <v>0</v>
      </c>
      <c r="K171" s="198"/>
      <c r="L171" s="39"/>
      <c r="M171" s="199" t="s">
        <v>1</v>
      </c>
      <c r="N171" s="200" t="s">
        <v>42</v>
      </c>
      <c r="O171" s="8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03" t="s">
        <v>561</v>
      </c>
      <c r="AT171" s="203" t="s">
        <v>220</v>
      </c>
      <c r="AU171" s="203" t="s">
        <v>89</v>
      </c>
      <c r="AY171" s="19" t="s">
        <v>218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9" t="s">
        <v>89</v>
      </c>
      <c r="BK171" s="204">
        <f>ROUND(I171*H171,2)</f>
        <v>0</v>
      </c>
      <c r="BL171" s="19" t="s">
        <v>561</v>
      </c>
      <c r="BM171" s="203" t="s">
        <v>707</v>
      </c>
    </row>
    <row r="172" s="2" customFormat="1" ht="16.5" customHeight="1">
      <c r="A172" s="38"/>
      <c r="B172" s="190"/>
      <c r="C172" s="234" t="s">
        <v>463</v>
      </c>
      <c r="D172" s="234" t="s">
        <v>272</v>
      </c>
      <c r="E172" s="235" t="s">
        <v>935</v>
      </c>
      <c r="F172" s="236" t="s">
        <v>936</v>
      </c>
      <c r="G172" s="237" t="s">
        <v>297</v>
      </c>
      <c r="H172" s="238">
        <v>3</v>
      </c>
      <c r="I172" s="239"/>
      <c r="J172" s="240">
        <f>ROUND(I172*H172,2)</f>
        <v>0</v>
      </c>
      <c r="K172" s="241"/>
      <c r="L172" s="242"/>
      <c r="M172" s="243" t="s">
        <v>1</v>
      </c>
      <c r="N172" s="244" t="s">
        <v>42</v>
      </c>
      <c r="O172" s="8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621</v>
      </c>
      <c r="AT172" s="203" t="s">
        <v>272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561</v>
      </c>
      <c r="BM172" s="203" t="s">
        <v>712</v>
      </c>
    </row>
    <row r="173" s="2" customFormat="1" ht="24.15" customHeight="1">
      <c r="A173" s="38"/>
      <c r="B173" s="190"/>
      <c r="C173" s="191" t="s">
        <v>467</v>
      </c>
      <c r="D173" s="191" t="s">
        <v>220</v>
      </c>
      <c r="E173" s="192" t="s">
        <v>937</v>
      </c>
      <c r="F173" s="193" t="s">
        <v>938</v>
      </c>
      <c r="G173" s="194" t="s">
        <v>297</v>
      </c>
      <c r="H173" s="195">
        <v>1</v>
      </c>
      <c r="I173" s="196"/>
      <c r="J173" s="197">
        <f>ROUND(I173*H173,2)</f>
        <v>0</v>
      </c>
      <c r="K173" s="198"/>
      <c r="L173" s="39"/>
      <c r="M173" s="199" t="s">
        <v>1</v>
      </c>
      <c r="N173" s="200" t="s">
        <v>42</v>
      </c>
      <c r="O173" s="82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03" t="s">
        <v>561</v>
      </c>
      <c r="AT173" s="203" t="s">
        <v>220</v>
      </c>
      <c r="AU173" s="203" t="s">
        <v>89</v>
      </c>
      <c r="AY173" s="19" t="s">
        <v>218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9" t="s">
        <v>89</v>
      </c>
      <c r="BK173" s="204">
        <f>ROUND(I173*H173,2)</f>
        <v>0</v>
      </c>
      <c r="BL173" s="19" t="s">
        <v>561</v>
      </c>
      <c r="BM173" s="203" t="s">
        <v>716</v>
      </c>
    </row>
    <row r="174" s="2" customFormat="1" ht="16.5" customHeight="1">
      <c r="A174" s="38"/>
      <c r="B174" s="190"/>
      <c r="C174" s="234" t="s">
        <v>474</v>
      </c>
      <c r="D174" s="234" t="s">
        <v>272</v>
      </c>
      <c r="E174" s="235" t="s">
        <v>939</v>
      </c>
      <c r="F174" s="236" t="s">
        <v>940</v>
      </c>
      <c r="G174" s="237" t="s">
        <v>297</v>
      </c>
      <c r="H174" s="238">
        <v>1</v>
      </c>
      <c r="I174" s="239"/>
      <c r="J174" s="240">
        <f>ROUND(I174*H174,2)</f>
        <v>0</v>
      </c>
      <c r="K174" s="241"/>
      <c r="L174" s="242"/>
      <c r="M174" s="243" t="s">
        <v>1</v>
      </c>
      <c r="N174" s="244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621</v>
      </c>
      <c r="AT174" s="203" t="s">
        <v>272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561</v>
      </c>
      <c r="BM174" s="203" t="s">
        <v>826</v>
      </c>
    </row>
    <row r="175" s="2" customFormat="1" ht="16.5" customHeight="1">
      <c r="A175" s="38"/>
      <c r="B175" s="190"/>
      <c r="C175" s="191" t="s">
        <v>180</v>
      </c>
      <c r="D175" s="191" t="s">
        <v>220</v>
      </c>
      <c r="E175" s="192" t="s">
        <v>941</v>
      </c>
      <c r="F175" s="193" t="s">
        <v>942</v>
      </c>
      <c r="G175" s="194" t="s">
        <v>297</v>
      </c>
      <c r="H175" s="195">
        <v>1</v>
      </c>
      <c r="I175" s="196"/>
      <c r="J175" s="197">
        <f>ROUND(I175*H175,2)</f>
        <v>0</v>
      </c>
      <c r="K175" s="198"/>
      <c r="L175" s="39"/>
      <c r="M175" s="199" t="s">
        <v>1</v>
      </c>
      <c r="N175" s="200" t="s">
        <v>42</v>
      </c>
      <c r="O175" s="82"/>
      <c r="P175" s="201">
        <f>O175*H175</f>
        <v>0</v>
      </c>
      <c r="Q175" s="201">
        <v>0</v>
      </c>
      <c r="R175" s="201">
        <f>Q175*H175</f>
        <v>0</v>
      </c>
      <c r="S175" s="201">
        <v>0</v>
      </c>
      <c r="T175" s="20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03" t="s">
        <v>561</v>
      </c>
      <c r="AT175" s="203" t="s">
        <v>220</v>
      </c>
      <c r="AU175" s="203" t="s">
        <v>89</v>
      </c>
      <c r="AY175" s="19" t="s">
        <v>218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9" t="s">
        <v>89</v>
      </c>
      <c r="BK175" s="204">
        <f>ROUND(I175*H175,2)</f>
        <v>0</v>
      </c>
      <c r="BL175" s="19" t="s">
        <v>561</v>
      </c>
      <c r="BM175" s="203" t="s">
        <v>828</v>
      </c>
    </row>
    <row r="176" s="2" customFormat="1" ht="16.5" customHeight="1">
      <c r="A176" s="38"/>
      <c r="B176" s="190"/>
      <c r="C176" s="234" t="s">
        <v>481</v>
      </c>
      <c r="D176" s="234" t="s">
        <v>272</v>
      </c>
      <c r="E176" s="235" t="s">
        <v>943</v>
      </c>
      <c r="F176" s="236" t="s">
        <v>944</v>
      </c>
      <c r="G176" s="237" t="s">
        <v>297</v>
      </c>
      <c r="H176" s="238">
        <v>1</v>
      </c>
      <c r="I176" s="239"/>
      <c r="J176" s="240">
        <f>ROUND(I176*H176,2)</f>
        <v>0</v>
      </c>
      <c r="K176" s="241"/>
      <c r="L176" s="242"/>
      <c r="M176" s="243" t="s">
        <v>1</v>
      </c>
      <c r="N176" s="244" t="s">
        <v>42</v>
      </c>
      <c r="O176" s="82"/>
      <c r="P176" s="201">
        <f>O176*H176</f>
        <v>0</v>
      </c>
      <c r="Q176" s="201">
        <v>0</v>
      </c>
      <c r="R176" s="201">
        <f>Q176*H176</f>
        <v>0</v>
      </c>
      <c r="S176" s="201">
        <v>0</v>
      </c>
      <c r="T176" s="202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03" t="s">
        <v>621</v>
      </c>
      <c r="AT176" s="203" t="s">
        <v>272</v>
      </c>
      <c r="AU176" s="203" t="s">
        <v>89</v>
      </c>
      <c r="AY176" s="19" t="s">
        <v>218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9" t="s">
        <v>89</v>
      </c>
      <c r="BK176" s="204">
        <f>ROUND(I176*H176,2)</f>
        <v>0</v>
      </c>
      <c r="BL176" s="19" t="s">
        <v>561</v>
      </c>
      <c r="BM176" s="203" t="s">
        <v>831</v>
      </c>
    </row>
    <row r="177" s="2" customFormat="1" ht="16.5" customHeight="1">
      <c r="A177" s="38"/>
      <c r="B177" s="190"/>
      <c r="C177" s="191" t="s">
        <v>486</v>
      </c>
      <c r="D177" s="191" t="s">
        <v>220</v>
      </c>
      <c r="E177" s="192" t="s">
        <v>664</v>
      </c>
      <c r="F177" s="193" t="s">
        <v>665</v>
      </c>
      <c r="G177" s="194" t="s">
        <v>470</v>
      </c>
      <c r="H177" s="252"/>
      <c r="I177" s="196"/>
      <c r="J177" s="197">
        <f>ROUND(I177*H177,2)</f>
        <v>0</v>
      </c>
      <c r="K177" s="198"/>
      <c r="L177" s="39"/>
      <c r="M177" s="199" t="s">
        <v>1</v>
      </c>
      <c r="N177" s="200" t="s">
        <v>42</v>
      </c>
      <c r="O177" s="82"/>
      <c r="P177" s="201">
        <f>O177*H177</f>
        <v>0</v>
      </c>
      <c r="Q177" s="201">
        <v>0</v>
      </c>
      <c r="R177" s="201">
        <f>Q177*H177</f>
        <v>0</v>
      </c>
      <c r="S177" s="201">
        <v>0</v>
      </c>
      <c r="T177" s="202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03" t="s">
        <v>561</v>
      </c>
      <c r="AT177" s="203" t="s">
        <v>220</v>
      </c>
      <c r="AU177" s="203" t="s">
        <v>89</v>
      </c>
      <c r="AY177" s="19" t="s">
        <v>218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9" t="s">
        <v>89</v>
      </c>
      <c r="BK177" s="204">
        <f>ROUND(I177*H177,2)</f>
        <v>0</v>
      </c>
      <c r="BL177" s="19" t="s">
        <v>561</v>
      </c>
      <c r="BM177" s="203" t="s">
        <v>832</v>
      </c>
    </row>
    <row r="178" s="2" customFormat="1" ht="62.7" customHeight="1">
      <c r="A178" s="38"/>
      <c r="B178" s="190"/>
      <c r="C178" s="191" t="s">
        <v>491</v>
      </c>
      <c r="D178" s="191" t="s">
        <v>220</v>
      </c>
      <c r="E178" s="192" t="s">
        <v>666</v>
      </c>
      <c r="F178" s="193" t="s">
        <v>667</v>
      </c>
      <c r="G178" s="194" t="s">
        <v>1</v>
      </c>
      <c r="H178" s="195">
        <v>0</v>
      </c>
      <c r="I178" s="196"/>
      <c r="J178" s="197">
        <f>ROUND(I178*H178,2)</f>
        <v>0</v>
      </c>
      <c r="K178" s="198"/>
      <c r="L178" s="39"/>
      <c r="M178" s="199" t="s">
        <v>1</v>
      </c>
      <c r="N178" s="200" t="s">
        <v>42</v>
      </c>
      <c r="O178" s="82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03" t="s">
        <v>561</v>
      </c>
      <c r="AT178" s="203" t="s">
        <v>220</v>
      </c>
      <c r="AU178" s="203" t="s">
        <v>89</v>
      </c>
      <c r="AY178" s="19" t="s">
        <v>218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9" t="s">
        <v>89</v>
      </c>
      <c r="BK178" s="204">
        <f>ROUND(I178*H178,2)</f>
        <v>0</v>
      </c>
      <c r="BL178" s="19" t="s">
        <v>561</v>
      </c>
      <c r="BM178" s="203" t="s">
        <v>833</v>
      </c>
    </row>
    <row r="179" s="2" customFormat="1" ht="24.15" customHeight="1">
      <c r="A179" s="38"/>
      <c r="B179" s="190"/>
      <c r="C179" s="234" t="s">
        <v>497</v>
      </c>
      <c r="D179" s="234" t="s">
        <v>272</v>
      </c>
      <c r="E179" s="235" t="s">
        <v>632</v>
      </c>
      <c r="F179" s="236" t="s">
        <v>945</v>
      </c>
      <c r="G179" s="237" t="s">
        <v>1</v>
      </c>
      <c r="H179" s="238">
        <v>0</v>
      </c>
      <c r="I179" s="239"/>
      <c r="J179" s="240">
        <f>ROUND(I179*H179,2)</f>
        <v>0</v>
      </c>
      <c r="K179" s="241"/>
      <c r="L179" s="242"/>
      <c r="M179" s="258" t="s">
        <v>1</v>
      </c>
      <c r="N179" s="259" t="s">
        <v>42</v>
      </c>
      <c r="O179" s="255"/>
      <c r="P179" s="256">
        <f>O179*H179</f>
        <v>0</v>
      </c>
      <c r="Q179" s="256">
        <v>0</v>
      </c>
      <c r="R179" s="256">
        <f>Q179*H179</f>
        <v>0</v>
      </c>
      <c r="S179" s="256">
        <v>0</v>
      </c>
      <c r="T179" s="257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03" t="s">
        <v>621</v>
      </c>
      <c r="AT179" s="203" t="s">
        <v>272</v>
      </c>
      <c r="AU179" s="203" t="s">
        <v>89</v>
      </c>
      <c r="AY179" s="19" t="s">
        <v>218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9" t="s">
        <v>89</v>
      </c>
      <c r="BK179" s="204">
        <f>ROUND(I179*H179,2)</f>
        <v>0</v>
      </c>
      <c r="BL179" s="19" t="s">
        <v>561</v>
      </c>
      <c r="BM179" s="203" t="s">
        <v>834</v>
      </c>
    </row>
    <row r="180" s="2" customFormat="1" ht="6.96" customHeight="1">
      <c r="A180" s="38"/>
      <c r="B180" s="65"/>
      <c r="C180" s="66"/>
      <c r="D180" s="66"/>
      <c r="E180" s="66"/>
      <c r="F180" s="66"/>
      <c r="G180" s="66"/>
      <c r="H180" s="66"/>
      <c r="I180" s="66"/>
      <c r="J180" s="66"/>
      <c r="K180" s="66"/>
      <c r="L180" s="39"/>
      <c r="M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</row>
  </sheetData>
  <autoFilter ref="C125:K179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2:H112"/>
    <mergeCell ref="E116:H116"/>
    <mergeCell ref="E114:H114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109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>
      <c r="B8" s="22"/>
      <c r="D8" s="32" t="s">
        <v>166</v>
      </c>
      <c r="L8" s="22"/>
    </row>
    <row r="9" s="1" customFormat="1" ht="16.5" customHeight="1">
      <c r="B9" s="22"/>
      <c r="E9" s="136" t="s">
        <v>171</v>
      </c>
      <c r="F9" s="1"/>
      <c r="G9" s="1"/>
      <c r="H9" s="1"/>
      <c r="L9" s="22"/>
    </row>
    <row r="10" s="1" customFormat="1" ht="12" customHeight="1">
      <c r="B10" s="22"/>
      <c r="D10" s="32" t="s">
        <v>174</v>
      </c>
      <c r="L10" s="22"/>
    </row>
    <row r="11" s="2" customFormat="1" ht="16.5" customHeight="1">
      <c r="A11" s="38"/>
      <c r="B11" s="39"/>
      <c r="C11" s="38"/>
      <c r="D11" s="38"/>
      <c r="E11" s="141" t="s">
        <v>605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606</v>
      </c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39"/>
      <c r="C13" s="38"/>
      <c r="D13" s="38"/>
      <c r="E13" s="72" t="s">
        <v>946</v>
      </c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39"/>
      <c r="C14" s="38"/>
      <c r="D14" s="38"/>
      <c r="E14" s="38"/>
      <c r="F14" s="38"/>
      <c r="G14" s="38"/>
      <c r="H14" s="38"/>
      <c r="I14" s="38"/>
      <c r="J14" s="38"/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17</v>
      </c>
      <c r="E15" s="38"/>
      <c r="F15" s="27" t="s">
        <v>1</v>
      </c>
      <c r="G15" s="38"/>
      <c r="H15" s="38"/>
      <c r="I15" s="32" t="s">
        <v>18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19</v>
      </c>
      <c r="E16" s="38"/>
      <c r="F16" s="27" t="s">
        <v>20</v>
      </c>
      <c r="G16" s="38"/>
      <c r="H16" s="38"/>
      <c r="I16" s="32" t="s">
        <v>21</v>
      </c>
      <c r="J16" s="74" t="str">
        <f>'Rekapitulácia stavby'!AN8</f>
        <v>28. 7. 2026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23</v>
      </c>
      <c r="E18" s="38"/>
      <c r="F18" s="38"/>
      <c r="G18" s="38"/>
      <c r="H18" s="38"/>
      <c r="I18" s="32" t="s">
        <v>24</v>
      </c>
      <c r="J18" s="27" t="s">
        <v>1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25</v>
      </c>
      <c r="F19" s="38"/>
      <c r="G19" s="38"/>
      <c r="H19" s="38"/>
      <c r="I19" s="32" t="s">
        <v>26</v>
      </c>
      <c r="J19" s="27" t="s">
        <v>1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38"/>
      <c r="J20" s="38"/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27</v>
      </c>
      <c r="E21" s="38"/>
      <c r="F21" s="38"/>
      <c r="G21" s="38"/>
      <c r="H21" s="38"/>
      <c r="I21" s="32" t="s">
        <v>24</v>
      </c>
      <c r="J21" s="33" t="str">
        <f>'Rekapitulácia stavby'!AN13</f>
        <v>Vyplň údaj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33" t="str">
        <f>'Rekapitulácia stavby'!E14</f>
        <v>Vyplň údaj</v>
      </c>
      <c r="F22" s="27"/>
      <c r="G22" s="27"/>
      <c r="H22" s="27"/>
      <c r="I22" s="32" t="s">
        <v>26</v>
      </c>
      <c r="J22" s="33" t="str">
        <f>'Rekapitulácia stavby'!AN14</f>
        <v>Vyplň údaj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29</v>
      </c>
      <c r="E24" s="38"/>
      <c r="F24" s="38"/>
      <c r="G24" s="38"/>
      <c r="H24" s="38"/>
      <c r="I24" s="32" t="s">
        <v>24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39"/>
      <c r="C25" s="38"/>
      <c r="D25" s="38"/>
      <c r="E25" s="27" t="s">
        <v>181</v>
      </c>
      <c r="F25" s="38"/>
      <c r="G25" s="38"/>
      <c r="H25" s="38"/>
      <c r="I25" s="32" t="s">
        <v>26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39"/>
      <c r="C27" s="38"/>
      <c r="D27" s="32" t="s">
        <v>32</v>
      </c>
      <c r="E27" s="38"/>
      <c r="F27" s="38"/>
      <c r="G27" s="38"/>
      <c r="H27" s="38"/>
      <c r="I27" s="32" t="s">
        <v>24</v>
      </c>
      <c r="J27" s="27" t="s">
        <v>1</v>
      </c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39"/>
      <c r="C28" s="38"/>
      <c r="D28" s="38"/>
      <c r="E28" s="27" t="s">
        <v>608</v>
      </c>
      <c r="F28" s="38"/>
      <c r="G28" s="38"/>
      <c r="H28" s="38"/>
      <c r="I28" s="32" t="s">
        <v>26</v>
      </c>
      <c r="J28" s="27" t="s">
        <v>1</v>
      </c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39"/>
      <c r="C30" s="38"/>
      <c r="D30" s="32" t="s">
        <v>34</v>
      </c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37"/>
      <c r="B31" s="138"/>
      <c r="C31" s="137"/>
      <c r="D31" s="137"/>
      <c r="E31" s="36" t="s">
        <v>1</v>
      </c>
      <c r="F31" s="36"/>
      <c r="G31" s="36"/>
      <c r="H31" s="36"/>
      <c r="I31" s="137"/>
      <c r="J31" s="137"/>
      <c r="K31" s="137"/>
      <c r="L31" s="139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</row>
    <row r="32" s="2" customFormat="1" ht="6.96" customHeight="1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39"/>
      <c r="C34" s="38"/>
      <c r="D34" s="140" t="s">
        <v>36</v>
      </c>
      <c r="E34" s="38"/>
      <c r="F34" s="38"/>
      <c r="G34" s="38"/>
      <c r="H34" s="38"/>
      <c r="I34" s="38"/>
      <c r="J34" s="101">
        <f>ROUND(J126,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39"/>
      <c r="C35" s="38"/>
      <c r="D35" s="95"/>
      <c r="E35" s="95"/>
      <c r="F35" s="95"/>
      <c r="G35" s="95"/>
      <c r="H35" s="95"/>
      <c r="I35" s="95"/>
      <c r="J35" s="95"/>
      <c r="K35" s="95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8"/>
      <c r="F36" s="43" t="s">
        <v>38</v>
      </c>
      <c r="G36" s="38"/>
      <c r="H36" s="38"/>
      <c r="I36" s="43" t="s">
        <v>37</v>
      </c>
      <c r="J36" s="43" t="s">
        <v>39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39"/>
      <c r="C37" s="38"/>
      <c r="D37" s="141" t="s">
        <v>40</v>
      </c>
      <c r="E37" s="45" t="s">
        <v>41</v>
      </c>
      <c r="F37" s="142">
        <f>ROUND((SUM(BE126:BE188)),  2)</f>
        <v>0</v>
      </c>
      <c r="G37" s="143"/>
      <c r="H37" s="143"/>
      <c r="I37" s="144">
        <v>0.23000000000000001</v>
      </c>
      <c r="J37" s="142">
        <f>ROUND(((SUM(BE126:BE188))*I37),  2)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45" t="s">
        <v>42</v>
      </c>
      <c r="F38" s="145">
        <f>ROUND((SUM(BF126:BF188)),  2)</f>
        <v>0</v>
      </c>
      <c r="G38" s="38"/>
      <c r="H38" s="38"/>
      <c r="I38" s="146">
        <v>0.23000000000000001</v>
      </c>
      <c r="J38" s="145">
        <f>ROUND(((SUM(BF126:BF188))*I38),  2)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43</v>
      </c>
      <c r="F39" s="145">
        <f>ROUND((SUM(BG126:BG188)),  2)</f>
        <v>0</v>
      </c>
      <c r="G39" s="38"/>
      <c r="H39" s="38"/>
      <c r="I39" s="146">
        <v>0.23000000000000001</v>
      </c>
      <c r="J39" s="145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39"/>
      <c r="C40" s="38"/>
      <c r="D40" s="38"/>
      <c r="E40" s="32" t="s">
        <v>44</v>
      </c>
      <c r="F40" s="145">
        <f>ROUND((SUM(BH126:BH188)),  2)</f>
        <v>0</v>
      </c>
      <c r="G40" s="38"/>
      <c r="H40" s="38"/>
      <c r="I40" s="146">
        <v>0.23000000000000001</v>
      </c>
      <c r="J40" s="145">
        <f>0</f>
        <v>0</v>
      </c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39"/>
      <c r="C41" s="38"/>
      <c r="D41" s="38"/>
      <c r="E41" s="45" t="s">
        <v>45</v>
      </c>
      <c r="F41" s="142">
        <f>ROUND((SUM(BI126:BI188)),  2)</f>
        <v>0</v>
      </c>
      <c r="G41" s="143"/>
      <c r="H41" s="143"/>
      <c r="I41" s="144">
        <v>0</v>
      </c>
      <c r="J41" s="142">
        <f>0</f>
        <v>0</v>
      </c>
      <c r="K41" s="38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39"/>
      <c r="C43" s="147"/>
      <c r="D43" s="148" t="s">
        <v>46</v>
      </c>
      <c r="E43" s="86"/>
      <c r="F43" s="86"/>
      <c r="G43" s="149" t="s">
        <v>47</v>
      </c>
      <c r="H43" s="150" t="s">
        <v>48</v>
      </c>
      <c r="I43" s="86"/>
      <c r="J43" s="151">
        <f>SUM(J34:J41)</f>
        <v>0</v>
      </c>
      <c r="K43" s="152"/>
      <c r="L43" s="60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60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1" customFormat="1" ht="16.5" customHeight="1">
      <c r="B87" s="22"/>
      <c r="E87" s="136" t="s">
        <v>171</v>
      </c>
      <c r="F87" s="1"/>
      <c r="G87" s="1"/>
      <c r="H87" s="1"/>
      <c r="L87" s="22"/>
    </row>
    <row r="88" s="1" customFormat="1" ht="12" customHeight="1">
      <c r="B88" s="22"/>
      <c r="C88" s="32" t="s">
        <v>174</v>
      </c>
      <c r="L88" s="22"/>
    </row>
    <row r="89" s="2" customFormat="1" ht="16.5" customHeight="1">
      <c r="A89" s="38"/>
      <c r="B89" s="39"/>
      <c r="C89" s="38"/>
      <c r="D89" s="38"/>
      <c r="E89" s="141" t="s">
        <v>605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606</v>
      </c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38"/>
      <c r="D91" s="38"/>
      <c r="E91" s="72" t="str">
        <f>E13</f>
        <v>R2 - Zásuvková skriňa R2</v>
      </c>
      <c r="F91" s="38"/>
      <c r="G91" s="38"/>
      <c r="H91" s="38"/>
      <c r="I91" s="38"/>
      <c r="J91" s="38"/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19</v>
      </c>
      <c r="D93" s="38"/>
      <c r="E93" s="38"/>
      <c r="F93" s="27" t="str">
        <f>F16</f>
        <v>Kapitulská 23, 975 59 Banská Bystrica</v>
      </c>
      <c r="G93" s="38"/>
      <c r="H93" s="38"/>
      <c r="I93" s="32" t="s">
        <v>21</v>
      </c>
      <c r="J93" s="74" t="str">
        <f>IF(J16="","",J16)</f>
        <v>28. 7. 2026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23</v>
      </c>
      <c r="D95" s="38"/>
      <c r="E95" s="38"/>
      <c r="F95" s="27" t="str">
        <f>E19</f>
        <v>Múzeum SNP Banská Bystrica</v>
      </c>
      <c r="G95" s="38"/>
      <c r="H95" s="38"/>
      <c r="I95" s="32" t="s">
        <v>29</v>
      </c>
      <c r="J95" s="36" t="str">
        <f>E25</f>
        <v>Akad. Arch. Pavol Kuzma</v>
      </c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38"/>
      <c r="E96" s="38"/>
      <c r="F96" s="27" t="str">
        <f>IF(E22="","",E22)</f>
        <v>Vyplň údaj</v>
      </c>
      <c r="G96" s="38"/>
      <c r="H96" s="38"/>
      <c r="I96" s="32" t="s">
        <v>32</v>
      </c>
      <c r="J96" s="36" t="str">
        <f>E28</f>
        <v>Ing. Ján Božek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55" t="s">
        <v>183</v>
      </c>
      <c r="D98" s="147"/>
      <c r="E98" s="147"/>
      <c r="F98" s="147"/>
      <c r="G98" s="147"/>
      <c r="H98" s="147"/>
      <c r="I98" s="147"/>
      <c r="J98" s="156" t="s">
        <v>184</v>
      </c>
      <c r="K98" s="147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60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57" t="s">
        <v>185</v>
      </c>
      <c r="D100" s="38"/>
      <c r="E100" s="38"/>
      <c r="F100" s="38"/>
      <c r="G100" s="38"/>
      <c r="H100" s="38"/>
      <c r="I100" s="38"/>
      <c r="J100" s="101">
        <f>J126</f>
        <v>0</v>
      </c>
      <c r="K100" s="38"/>
      <c r="L100" s="60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9" t="s">
        <v>186</v>
      </c>
    </row>
    <row r="101" s="9" customFormat="1" ht="24.96" customHeight="1">
      <c r="A101" s="9"/>
      <c r="B101" s="158"/>
      <c r="C101" s="9"/>
      <c r="D101" s="159" t="s">
        <v>609</v>
      </c>
      <c r="E101" s="160"/>
      <c r="F101" s="160"/>
      <c r="G101" s="160"/>
      <c r="H101" s="160"/>
      <c r="I101" s="160"/>
      <c r="J101" s="161">
        <f>J127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610</v>
      </c>
      <c r="E102" s="164"/>
      <c r="F102" s="164"/>
      <c r="G102" s="164"/>
      <c r="H102" s="164"/>
      <c r="I102" s="164"/>
      <c r="J102" s="165">
        <f>J128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38"/>
      <c r="D103" s="38"/>
      <c r="E103" s="38"/>
      <c r="F103" s="38"/>
      <c r="G103" s="38"/>
      <c r="H103" s="38"/>
      <c r="I103" s="38"/>
      <c r="J103" s="38"/>
      <c r="K103" s="38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0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204</v>
      </c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38"/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15</v>
      </c>
      <c r="D111" s="38"/>
      <c r="E111" s="38"/>
      <c r="F111" s="38"/>
      <c r="G111" s="38"/>
      <c r="H111" s="38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38"/>
      <c r="D112" s="38"/>
      <c r="E112" s="136" t="str">
        <f>E7</f>
        <v>Pamätník SNP - obnova veľkoplošnej dlažby</v>
      </c>
      <c r="F112" s="32"/>
      <c r="G112" s="32"/>
      <c r="H112" s="32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1" customFormat="1" ht="12" customHeight="1">
      <c r="B113" s="22"/>
      <c r="C113" s="32" t="s">
        <v>166</v>
      </c>
      <c r="L113" s="22"/>
    </row>
    <row r="114" s="1" customFormat="1" ht="16.5" customHeight="1">
      <c r="B114" s="22"/>
      <c r="E114" s="136" t="s">
        <v>171</v>
      </c>
      <c r="F114" s="1"/>
      <c r="G114" s="1"/>
      <c r="H114" s="1"/>
      <c r="L114" s="22"/>
    </row>
    <row r="115" s="1" customFormat="1" ht="12" customHeight="1">
      <c r="B115" s="22"/>
      <c r="C115" s="32" t="s">
        <v>174</v>
      </c>
      <c r="L115" s="22"/>
    </row>
    <row r="116" s="2" customFormat="1" ht="16.5" customHeight="1">
      <c r="A116" s="38"/>
      <c r="B116" s="39"/>
      <c r="C116" s="38"/>
      <c r="D116" s="38"/>
      <c r="E116" s="141" t="s">
        <v>605</v>
      </c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606</v>
      </c>
      <c r="D117" s="38"/>
      <c r="E117" s="38"/>
      <c r="F117" s="38"/>
      <c r="G117" s="38"/>
      <c r="H117" s="38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72" t="str">
        <f>E13</f>
        <v>R2 - Zásuvková skriňa R2</v>
      </c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19</v>
      </c>
      <c r="D120" s="38"/>
      <c r="E120" s="38"/>
      <c r="F120" s="27" t="str">
        <f>F16</f>
        <v>Kapitulská 23, 975 59 Banská Bystrica</v>
      </c>
      <c r="G120" s="38"/>
      <c r="H120" s="38"/>
      <c r="I120" s="32" t="s">
        <v>21</v>
      </c>
      <c r="J120" s="74" t="str">
        <f>IF(J16="","",J16)</f>
        <v>28. 7. 2026</v>
      </c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5.65" customHeight="1">
      <c r="A122" s="38"/>
      <c r="B122" s="39"/>
      <c r="C122" s="32" t="s">
        <v>23</v>
      </c>
      <c r="D122" s="38"/>
      <c r="E122" s="38"/>
      <c r="F122" s="27" t="str">
        <f>E19</f>
        <v>Múzeum SNP Banská Bystrica</v>
      </c>
      <c r="G122" s="38"/>
      <c r="H122" s="38"/>
      <c r="I122" s="32" t="s">
        <v>29</v>
      </c>
      <c r="J122" s="36" t="str">
        <f>E25</f>
        <v>Akad. Arch. Pavol Kuzma</v>
      </c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27</v>
      </c>
      <c r="D123" s="38"/>
      <c r="E123" s="38"/>
      <c r="F123" s="27" t="str">
        <f>IF(E22="","",E22)</f>
        <v>Vyplň údaj</v>
      </c>
      <c r="G123" s="38"/>
      <c r="H123" s="38"/>
      <c r="I123" s="32" t="s">
        <v>32</v>
      </c>
      <c r="J123" s="36" t="str">
        <f>E28</f>
        <v>Ing. Ján Božek</v>
      </c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66"/>
      <c r="B125" s="167"/>
      <c r="C125" s="168" t="s">
        <v>205</v>
      </c>
      <c r="D125" s="169" t="s">
        <v>61</v>
      </c>
      <c r="E125" s="169" t="s">
        <v>57</v>
      </c>
      <c r="F125" s="169" t="s">
        <v>58</v>
      </c>
      <c r="G125" s="169" t="s">
        <v>206</v>
      </c>
      <c r="H125" s="169" t="s">
        <v>207</v>
      </c>
      <c r="I125" s="169" t="s">
        <v>208</v>
      </c>
      <c r="J125" s="170" t="s">
        <v>184</v>
      </c>
      <c r="K125" s="171" t="s">
        <v>209</v>
      </c>
      <c r="L125" s="172"/>
      <c r="M125" s="91" t="s">
        <v>1</v>
      </c>
      <c r="N125" s="92" t="s">
        <v>40</v>
      </c>
      <c r="O125" s="92" t="s">
        <v>210</v>
      </c>
      <c r="P125" s="92" t="s">
        <v>211</v>
      </c>
      <c r="Q125" s="92" t="s">
        <v>212</v>
      </c>
      <c r="R125" s="92" t="s">
        <v>213</v>
      </c>
      <c r="S125" s="92" t="s">
        <v>214</v>
      </c>
      <c r="T125" s="93" t="s">
        <v>215</v>
      </c>
      <c r="U125" s="166"/>
      <c r="V125" s="166"/>
      <c r="W125" s="166"/>
      <c r="X125" s="166"/>
      <c r="Y125" s="166"/>
      <c r="Z125" s="166"/>
      <c r="AA125" s="166"/>
      <c r="AB125" s="166"/>
      <c r="AC125" s="166"/>
      <c r="AD125" s="166"/>
      <c r="AE125" s="166"/>
    </row>
    <row r="126" s="2" customFormat="1" ht="22.8" customHeight="1">
      <c r="A126" s="38"/>
      <c r="B126" s="39"/>
      <c r="C126" s="98" t="s">
        <v>185</v>
      </c>
      <c r="D126" s="38"/>
      <c r="E126" s="38"/>
      <c r="F126" s="38"/>
      <c r="G126" s="38"/>
      <c r="H126" s="38"/>
      <c r="I126" s="38"/>
      <c r="J126" s="173">
        <f>BK126</f>
        <v>0</v>
      </c>
      <c r="K126" s="38"/>
      <c r="L126" s="39"/>
      <c r="M126" s="94"/>
      <c r="N126" s="78"/>
      <c r="O126" s="95"/>
      <c r="P126" s="174">
        <f>P127</f>
        <v>0</v>
      </c>
      <c r="Q126" s="95"/>
      <c r="R126" s="174">
        <f>R127</f>
        <v>0</v>
      </c>
      <c r="S126" s="95"/>
      <c r="T126" s="175">
        <f>T127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186</v>
      </c>
      <c r="BK126" s="176">
        <f>BK127</f>
        <v>0</v>
      </c>
    </row>
    <row r="127" s="12" customFormat="1" ht="25.92" customHeight="1">
      <c r="A127" s="12"/>
      <c r="B127" s="177"/>
      <c r="C127" s="12"/>
      <c r="D127" s="178" t="s">
        <v>75</v>
      </c>
      <c r="E127" s="179" t="s">
        <v>272</v>
      </c>
      <c r="F127" s="179" t="s">
        <v>615</v>
      </c>
      <c r="G127" s="12"/>
      <c r="H127" s="12"/>
      <c r="I127" s="180"/>
      <c r="J127" s="181">
        <f>BK127</f>
        <v>0</v>
      </c>
      <c r="K127" s="12"/>
      <c r="L127" s="177"/>
      <c r="M127" s="182"/>
      <c r="N127" s="183"/>
      <c r="O127" s="183"/>
      <c r="P127" s="184">
        <f>P128</f>
        <v>0</v>
      </c>
      <c r="Q127" s="183"/>
      <c r="R127" s="184">
        <f>R128</f>
        <v>0</v>
      </c>
      <c r="S127" s="183"/>
      <c r="T127" s="185">
        <f>T128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78" t="s">
        <v>96</v>
      </c>
      <c r="AT127" s="186" t="s">
        <v>75</v>
      </c>
      <c r="AU127" s="186" t="s">
        <v>76</v>
      </c>
      <c r="AY127" s="178" t="s">
        <v>218</v>
      </c>
      <c r="BK127" s="187">
        <f>BK128</f>
        <v>0</v>
      </c>
    </row>
    <row r="128" s="12" customFormat="1" ht="22.8" customHeight="1">
      <c r="A128" s="12"/>
      <c r="B128" s="177"/>
      <c r="C128" s="12"/>
      <c r="D128" s="178" t="s">
        <v>75</v>
      </c>
      <c r="E128" s="188" t="s">
        <v>556</v>
      </c>
      <c r="F128" s="188" t="s">
        <v>616</v>
      </c>
      <c r="G128" s="12"/>
      <c r="H128" s="12"/>
      <c r="I128" s="180"/>
      <c r="J128" s="189">
        <f>BK128</f>
        <v>0</v>
      </c>
      <c r="K128" s="12"/>
      <c r="L128" s="177"/>
      <c r="M128" s="182"/>
      <c r="N128" s="183"/>
      <c r="O128" s="183"/>
      <c r="P128" s="184">
        <f>SUM(P129:P188)</f>
        <v>0</v>
      </c>
      <c r="Q128" s="183"/>
      <c r="R128" s="184">
        <f>SUM(R129:R188)</f>
        <v>0</v>
      </c>
      <c r="S128" s="183"/>
      <c r="T128" s="185">
        <f>SUM(T129:T188)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8" t="s">
        <v>96</v>
      </c>
      <c r="AT128" s="186" t="s">
        <v>75</v>
      </c>
      <c r="AU128" s="186" t="s">
        <v>83</v>
      </c>
      <c r="AY128" s="178" t="s">
        <v>218</v>
      </c>
      <c r="BK128" s="187">
        <f>SUM(BK129:BK188)</f>
        <v>0</v>
      </c>
    </row>
    <row r="129" s="2" customFormat="1" ht="66.75" customHeight="1">
      <c r="A129" s="38"/>
      <c r="B129" s="190"/>
      <c r="C129" s="234" t="s">
        <v>83</v>
      </c>
      <c r="D129" s="234" t="s">
        <v>272</v>
      </c>
      <c r="E129" s="235" t="s">
        <v>861</v>
      </c>
      <c r="F129" s="236" t="s">
        <v>947</v>
      </c>
      <c r="G129" s="237" t="s">
        <v>297</v>
      </c>
      <c r="H129" s="238">
        <v>1</v>
      </c>
      <c r="I129" s="239"/>
      <c r="J129" s="240">
        <f>ROUND(I129*H129,2)</f>
        <v>0</v>
      </c>
      <c r="K129" s="241"/>
      <c r="L129" s="242"/>
      <c r="M129" s="243" t="s">
        <v>1</v>
      </c>
      <c r="N129" s="244" t="s">
        <v>42</v>
      </c>
      <c r="O129" s="82"/>
      <c r="P129" s="201">
        <f>O129*H129</f>
        <v>0</v>
      </c>
      <c r="Q129" s="201">
        <v>0</v>
      </c>
      <c r="R129" s="201">
        <f>Q129*H129</f>
        <v>0</v>
      </c>
      <c r="S129" s="201">
        <v>0</v>
      </c>
      <c r="T129" s="20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03" t="s">
        <v>621</v>
      </c>
      <c r="AT129" s="203" t="s">
        <v>272</v>
      </c>
      <c r="AU129" s="203" t="s">
        <v>89</v>
      </c>
      <c r="AY129" s="19" t="s">
        <v>218</v>
      </c>
      <c r="BE129" s="204">
        <f>IF(N129="základná",J129,0)</f>
        <v>0</v>
      </c>
      <c r="BF129" s="204">
        <f>IF(N129="znížená",J129,0)</f>
        <v>0</v>
      </c>
      <c r="BG129" s="204">
        <f>IF(N129="zákl. prenesená",J129,0)</f>
        <v>0</v>
      </c>
      <c r="BH129" s="204">
        <f>IF(N129="zníž. prenesená",J129,0)</f>
        <v>0</v>
      </c>
      <c r="BI129" s="204">
        <f>IF(N129="nulová",J129,0)</f>
        <v>0</v>
      </c>
      <c r="BJ129" s="19" t="s">
        <v>89</v>
      </c>
      <c r="BK129" s="204">
        <f>ROUND(I129*H129,2)</f>
        <v>0</v>
      </c>
      <c r="BL129" s="19" t="s">
        <v>561</v>
      </c>
      <c r="BM129" s="203" t="s">
        <v>89</v>
      </c>
    </row>
    <row r="130" s="2" customFormat="1" ht="24.15" customHeight="1">
      <c r="A130" s="38"/>
      <c r="B130" s="190"/>
      <c r="C130" s="191" t="s">
        <v>89</v>
      </c>
      <c r="D130" s="191" t="s">
        <v>220</v>
      </c>
      <c r="E130" s="192" t="s">
        <v>863</v>
      </c>
      <c r="F130" s="193" t="s">
        <v>864</v>
      </c>
      <c r="G130" s="194" t="s">
        <v>297</v>
      </c>
      <c r="H130" s="195">
        <v>10</v>
      </c>
      <c r="I130" s="196"/>
      <c r="J130" s="197">
        <f>ROUND(I130*H130,2)</f>
        <v>0</v>
      </c>
      <c r="K130" s="198"/>
      <c r="L130" s="39"/>
      <c r="M130" s="199" t="s">
        <v>1</v>
      </c>
      <c r="N130" s="200" t="s">
        <v>42</v>
      </c>
      <c r="O130" s="82"/>
      <c r="P130" s="201">
        <f>O130*H130</f>
        <v>0</v>
      </c>
      <c r="Q130" s="201">
        <v>0</v>
      </c>
      <c r="R130" s="201">
        <f>Q130*H130</f>
        <v>0</v>
      </c>
      <c r="S130" s="201">
        <v>0</v>
      </c>
      <c r="T130" s="20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03" t="s">
        <v>561</v>
      </c>
      <c r="AT130" s="203" t="s">
        <v>220</v>
      </c>
      <c r="AU130" s="203" t="s">
        <v>89</v>
      </c>
      <c r="AY130" s="19" t="s">
        <v>218</v>
      </c>
      <c r="BE130" s="204">
        <f>IF(N130="základná",J130,0)</f>
        <v>0</v>
      </c>
      <c r="BF130" s="204">
        <f>IF(N130="znížená",J130,0)</f>
        <v>0</v>
      </c>
      <c r="BG130" s="204">
        <f>IF(N130="zákl. prenesená",J130,0)</f>
        <v>0</v>
      </c>
      <c r="BH130" s="204">
        <f>IF(N130="zníž. prenesená",J130,0)</f>
        <v>0</v>
      </c>
      <c r="BI130" s="204">
        <f>IF(N130="nulová",J130,0)</f>
        <v>0</v>
      </c>
      <c r="BJ130" s="19" t="s">
        <v>89</v>
      </c>
      <c r="BK130" s="204">
        <f>ROUND(I130*H130,2)</f>
        <v>0</v>
      </c>
      <c r="BL130" s="19" t="s">
        <v>561</v>
      </c>
      <c r="BM130" s="203" t="s">
        <v>223</v>
      </c>
    </row>
    <row r="131" s="2" customFormat="1" ht="24.15" customHeight="1">
      <c r="A131" s="38"/>
      <c r="B131" s="190"/>
      <c r="C131" s="234" t="s">
        <v>96</v>
      </c>
      <c r="D131" s="234" t="s">
        <v>272</v>
      </c>
      <c r="E131" s="235" t="s">
        <v>865</v>
      </c>
      <c r="F131" s="236" t="s">
        <v>866</v>
      </c>
      <c r="G131" s="237" t="s">
        <v>297</v>
      </c>
      <c r="H131" s="238">
        <v>10</v>
      </c>
      <c r="I131" s="239"/>
      <c r="J131" s="240">
        <f>ROUND(I131*H131,2)</f>
        <v>0</v>
      </c>
      <c r="K131" s="241"/>
      <c r="L131" s="242"/>
      <c r="M131" s="243" t="s">
        <v>1</v>
      </c>
      <c r="N131" s="244" t="s">
        <v>42</v>
      </c>
      <c r="O131" s="82"/>
      <c r="P131" s="201">
        <f>O131*H131</f>
        <v>0</v>
      </c>
      <c r="Q131" s="201">
        <v>0</v>
      </c>
      <c r="R131" s="201">
        <f>Q131*H131</f>
        <v>0</v>
      </c>
      <c r="S131" s="201">
        <v>0</v>
      </c>
      <c r="T131" s="20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03" t="s">
        <v>621</v>
      </c>
      <c r="AT131" s="203" t="s">
        <v>272</v>
      </c>
      <c r="AU131" s="203" t="s">
        <v>89</v>
      </c>
      <c r="AY131" s="19" t="s">
        <v>218</v>
      </c>
      <c r="BE131" s="204">
        <f>IF(N131="základná",J131,0)</f>
        <v>0</v>
      </c>
      <c r="BF131" s="204">
        <f>IF(N131="znížená",J131,0)</f>
        <v>0</v>
      </c>
      <c r="BG131" s="204">
        <f>IF(N131="zákl. prenesená",J131,0)</f>
        <v>0</v>
      </c>
      <c r="BH131" s="204">
        <f>IF(N131="zníž. prenesená",J131,0)</f>
        <v>0</v>
      </c>
      <c r="BI131" s="204">
        <f>IF(N131="nulová",J131,0)</f>
        <v>0</v>
      </c>
      <c r="BJ131" s="19" t="s">
        <v>89</v>
      </c>
      <c r="BK131" s="204">
        <f>ROUND(I131*H131,2)</f>
        <v>0</v>
      </c>
      <c r="BL131" s="19" t="s">
        <v>561</v>
      </c>
      <c r="BM131" s="203" t="s">
        <v>250</v>
      </c>
    </row>
    <row r="132" s="2" customFormat="1" ht="37.8" customHeight="1">
      <c r="A132" s="38"/>
      <c r="B132" s="190"/>
      <c r="C132" s="191" t="s">
        <v>223</v>
      </c>
      <c r="D132" s="191" t="s">
        <v>220</v>
      </c>
      <c r="E132" s="192" t="s">
        <v>867</v>
      </c>
      <c r="F132" s="193" t="s">
        <v>868</v>
      </c>
      <c r="G132" s="194" t="s">
        <v>297</v>
      </c>
      <c r="H132" s="195">
        <v>2</v>
      </c>
      <c r="I132" s="196"/>
      <c r="J132" s="197">
        <f>ROUND(I132*H132,2)</f>
        <v>0</v>
      </c>
      <c r="K132" s="198"/>
      <c r="L132" s="39"/>
      <c r="M132" s="199" t="s">
        <v>1</v>
      </c>
      <c r="N132" s="200" t="s">
        <v>42</v>
      </c>
      <c r="O132" s="82"/>
      <c r="P132" s="201">
        <f>O132*H132</f>
        <v>0</v>
      </c>
      <c r="Q132" s="201">
        <v>0</v>
      </c>
      <c r="R132" s="201">
        <f>Q132*H132</f>
        <v>0</v>
      </c>
      <c r="S132" s="201">
        <v>0</v>
      </c>
      <c r="T132" s="20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03" t="s">
        <v>561</v>
      </c>
      <c r="AT132" s="203" t="s">
        <v>220</v>
      </c>
      <c r="AU132" s="203" t="s">
        <v>89</v>
      </c>
      <c r="AY132" s="19" t="s">
        <v>218</v>
      </c>
      <c r="BE132" s="204">
        <f>IF(N132="základná",J132,0)</f>
        <v>0</v>
      </c>
      <c r="BF132" s="204">
        <f>IF(N132="znížená",J132,0)</f>
        <v>0</v>
      </c>
      <c r="BG132" s="204">
        <f>IF(N132="zákl. prenesená",J132,0)</f>
        <v>0</v>
      </c>
      <c r="BH132" s="204">
        <f>IF(N132="zníž. prenesená",J132,0)</f>
        <v>0</v>
      </c>
      <c r="BI132" s="204">
        <f>IF(N132="nulová",J132,0)</f>
        <v>0</v>
      </c>
      <c r="BJ132" s="19" t="s">
        <v>89</v>
      </c>
      <c r="BK132" s="204">
        <f>ROUND(I132*H132,2)</f>
        <v>0</v>
      </c>
      <c r="BL132" s="19" t="s">
        <v>561</v>
      </c>
      <c r="BM132" s="203" t="s">
        <v>260</v>
      </c>
    </row>
    <row r="133" s="2" customFormat="1" ht="24.15" customHeight="1">
      <c r="A133" s="38"/>
      <c r="B133" s="190"/>
      <c r="C133" s="234" t="s">
        <v>243</v>
      </c>
      <c r="D133" s="234" t="s">
        <v>272</v>
      </c>
      <c r="E133" s="235" t="s">
        <v>869</v>
      </c>
      <c r="F133" s="236" t="s">
        <v>870</v>
      </c>
      <c r="G133" s="237" t="s">
        <v>297</v>
      </c>
      <c r="H133" s="238">
        <v>2</v>
      </c>
      <c r="I133" s="239"/>
      <c r="J133" s="240">
        <f>ROUND(I133*H133,2)</f>
        <v>0</v>
      </c>
      <c r="K133" s="241"/>
      <c r="L133" s="242"/>
      <c r="M133" s="243" t="s">
        <v>1</v>
      </c>
      <c r="N133" s="244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621</v>
      </c>
      <c r="AT133" s="203" t="s">
        <v>272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561</v>
      </c>
      <c r="BM133" s="203" t="s">
        <v>271</v>
      </c>
    </row>
    <row r="134" s="2" customFormat="1" ht="37.8" customHeight="1">
      <c r="A134" s="38"/>
      <c r="B134" s="190"/>
      <c r="C134" s="191" t="s">
        <v>250</v>
      </c>
      <c r="D134" s="191" t="s">
        <v>220</v>
      </c>
      <c r="E134" s="192" t="s">
        <v>871</v>
      </c>
      <c r="F134" s="193" t="s">
        <v>872</v>
      </c>
      <c r="G134" s="194" t="s">
        <v>297</v>
      </c>
      <c r="H134" s="195">
        <v>2</v>
      </c>
      <c r="I134" s="196"/>
      <c r="J134" s="197">
        <f>ROUND(I134*H134,2)</f>
        <v>0</v>
      </c>
      <c r="K134" s="198"/>
      <c r="L134" s="39"/>
      <c r="M134" s="199" t="s">
        <v>1</v>
      </c>
      <c r="N134" s="200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561</v>
      </c>
      <c r="AT134" s="203" t="s">
        <v>220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561</v>
      </c>
      <c r="BM134" s="203" t="s">
        <v>284</v>
      </c>
    </row>
    <row r="135" s="2" customFormat="1" ht="24.15" customHeight="1">
      <c r="A135" s="38"/>
      <c r="B135" s="190"/>
      <c r="C135" s="234" t="s">
        <v>254</v>
      </c>
      <c r="D135" s="234" t="s">
        <v>272</v>
      </c>
      <c r="E135" s="235" t="s">
        <v>873</v>
      </c>
      <c r="F135" s="236" t="s">
        <v>874</v>
      </c>
      <c r="G135" s="237" t="s">
        <v>297</v>
      </c>
      <c r="H135" s="238">
        <v>2</v>
      </c>
      <c r="I135" s="239"/>
      <c r="J135" s="240">
        <f>ROUND(I135*H135,2)</f>
        <v>0</v>
      </c>
      <c r="K135" s="241"/>
      <c r="L135" s="242"/>
      <c r="M135" s="243" t="s">
        <v>1</v>
      </c>
      <c r="N135" s="244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621</v>
      </c>
      <c r="AT135" s="203" t="s">
        <v>272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561</v>
      </c>
      <c r="BM135" s="203" t="s">
        <v>294</v>
      </c>
    </row>
    <row r="136" s="2" customFormat="1" ht="37.8" customHeight="1">
      <c r="A136" s="38"/>
      <c r="B136" s="190"/>
      <c r="C136" s="191" t="s">
        <v>260</v>
      </c>
      <c r="D136" s="191" t="s">
        <v>220</v>
      </c>
      <c r="E136" s="192" t="s">
        <v>875</v>
      </c>
      <c r="F136" s="193" t="s">
        <v>876</v>
      </c>
      <c r="G136" s="194" t="s">
        <v>297</v>
      </c>
      <c r="H136" s="195">
        <v>2</v>
      </c>
      <c r="I136" s="196"/>
      <c r="J136" s="197">
        <f>ROUND(I136*H136,2)</f>
        <v>0</v>
      </c>
      <c r="K136" s="198"/>
      <c r="L136" s="39"/>
      <c r="M136" s="199" t="s">
        <v>1</v>
      </c>
      <c r="N136" s="200" t="s">
        <v>42</v>
      </c>
      <c r="O136" s="8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03" t="s">
        <v>561</v>
      </c>
      <c r="AT136" s="203" t="s">
        <v>220</v>
      </c>
      <c r="AU136" s="203" t="s">
        <v>89</v>
      </c>
      <c r="AY136" s="19" t="s">
        <v>218</v>
      </c>
      <c r="BE136" s="204">
        <f>IF(N136="základná",J136,0)</f>
        <v>0</v>
      </c>
      <c r="BF136" s="204">
        <f>IF(N136="znížená",J136,0)</f>
        <v>0</v>
      </c>
      <c r="BG136" s="204">
        <f>IF(N136="zákl. prenesená",J136,0)</f>
        <v>0</v>
      </c>
      <c r="BH136" s="204">
        <f>IF(N136="zníž. prenesená",J136,0)</f>
        <v>0</v>
      </c>
      <c r="BI136" s="204">
        <f>IF(N136="nulová",J136,0)</f>
        <v>0</v>
      </c>
      <c r="BJ136" s="19" t="s">
        <v>89</v>
      </c>
      <c r="BK136" s="204">
        <f>ROUND(I136*H136,2)</f>
        <v>0</v>
      </c>
      <c r="BL136" s="19" t="s">
        <v>561</v>
      </c>
      <c r="BM136" s="203" t="s">
        <v>304</v>
      </c>
    </row>
    <row r="137" s="2" customFormat="1" ht="24.15" customHeight="1">
      <c r="A137" s="38"/>
      <c r="B137" s="190"/>
      <c r="C137" s="234" t="s">
        <v>265</v>
      </c>
      <c r="D137" s="234" t="s">
        <v>272</v>
      </c>
      <c r="E137" s="235" t="s">
        <v>877</v>
      </c>
      <c r="F137" s="236" t="s">
        <v>878</v>
      </c>
      <c r="G137" s="237" t="s">
        <v>297</v>
      </c>
      <c r="H137" s="238">
        <v>2</v>
      </c>
      <c r="I137" s="239"/>
      <c r="J137" s="240">
        <f>ROUND(I137*H137,2)</f>
        <v>0</v>
      </c>
      <c r="K137" s="241"/>
      <c r="L137" s="242"/>
      <c r="M137" s="243" t="s">
        <v>1</v>
      </c>
      <c r="N137" s="244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621</v>
      </c>
      <c r="AT137" s="203" t="s">
        <v>272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561</v>
      </c>
      <c r="BM137" s="203" t="s">
        <v>319</v>
      </c>
    </row>
    <row r="138" s="2" customFormat="1" ht="37.8" customHeight="1">
      <c r="A138" s="38"/>
      <c r="B138" s="190"/>
      <c r="C138" s="191" t="s">
        <v>271</v>
      </c>
      <c r="D138" s="191" t="s">
        <v>220</v>
      </c>
      <c r="E138" s="192" t="s">
        <v>879</v>
      </c>
      <c r="F138" s="193" t="s">
        <v>880</v>
      </c>
      <c r="G138" s="194" t="s">
        <v>297</v>
      </c>
      <c r="H138" s="195">
        <v>1</v>
      </c>
      <c r="I138" s="196"/>
      <c r="J138" s="197">
        <f>ROUND(I138*H138,2)</f>
        <v>0</v>
      </c>
      <c r="K138" s="198"/>
      <c r="L138" s="39"/>
      <c r="M138" s="199" t="s">
        <v>1</v>
      </c>
      <c r="N138" s="200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561</v>
      </c>
      <c r="AT138" s="203" t="s">
        <v>220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331</v>
      </c>
    </row>
    <row r="139" s="2" customFormat="1" ht="24.15" customHeight="1">
      <c r="A139" s="38"/>
      <c r="B139" s="190"/>
      <c r="C139" s="234" t="s">
        <v>279</v>
      </c>
      <c r="D139" s="234" t="s">
        <v>272</v>
      </c>
      <c r="E139" s="235" t="s">
        <v>881</v>
      </c>
      <c r="F139" s="236" t="s">
        <v>882</v>
      </c>
      <c r="G139" s="237" t="s">
        <v>297</v>
      </c>
      <c r="H139" s="238">
        <v>1</v>
      </c>
      <c r="I139" s="239"/>
      <c r="J139" s="240">
        <f>ROUND(I139*H139,2)</f>
        <v>0</v>
      </c>
      <c r="K139" s="241"/>
      <c r="L139" s="242"/>
      <c r="M139" s="243" t="s">
        <v>1</v>
      </c>
      <c r="N139" s="244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621</v>
      </c>
      <c r="AT139" s="203" t="s">
        <v>272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341</v>
      </c>
    </row>
    <row r="140" s="2" customFormat="1" ht="24.15" customHeight="1">
      <c r="A140" s="38"/>
      <c r="B140" s="190"/>
      <c r="C140" s="191" t="s">
        <v>284</v>
      </c>
      <c r="D140" s="191" t="s">
        <v>220</v>
      </c>
      <c r="E140" s="192" t="s">
        <v>883</v>
      </c>
      <c r="F140" s="193" t="s">
        <v>884</v>
      </c>
      <c r="G140" s="194" t="s">
        <v>297</v>
      </c>
      <c r="H140" s="195">
        <v>1</v>
      </c>
      <c r="I140" s="196"/>
      <c r="J140" s="197">
        <f>ROUND(I140*H140,2)</f>
        <v>0</v>
      </c>
      <c r="K140" s="198"/>
      <c r="L140" s="39"/>
      <c r="M140" s="199" t="s">
        <v>1</v>
      </c>
      <c r="N140" s="200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561</v>
      </c>
      <c r="AT140" s="203" t="s">
        <v>220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348</v>
      </c>
    </row>
    <row r="141" s="2" customFormat="1" ht="24.15" customHeight="1">
      <c r="A141" s="38"/>
      <c r="B141" s="190"/>
      <c r="C141" s="234" t="s">
        <v>289</v>
      </c>
      <c r="D141" s="234" t="s">
        <v>272</v>
      </c>
      <c r="E141" s="235" t="s">
        <v>885</v>
      </c>
      <c r="F141" s="236" t="s">
        <v>886</v>
      </c>
      <c r="G141" s="237" t="s">
        <v>297</v>
      </c>
      <c r="H141" s="238">
        <v>1</v>
      </c>
      <c r="I141" s="239"/>
      <c r="J141" s="240">
        <f>ROUND(I141*H141,2)</f>
        <v>0</v>
      </c>
      <c r="K141" s="241"/>
      <c r="L141" s="242"/>
      <c r="M141" s="243" t="s">
        <v>1</v>
      </c>
      <c r="N141" s="244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621</v>
      </c>
      <c r="AT141" s="203" t="s">
        <v>272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357</v>
      </c>
    </row>
    <row r="142" s="2" customFormat="1" ht="24.15" customHeight="1">
      <c r="A142" s="38"/>
      <c r="B142" s="190"/>
      <c r="C142" s="234" t="s">
        <v>294</v>
      </c>
      <c r="D142" s="234" t="s">
        <v>272</v>
      </c>
      <c r="E142" s="235" t="s">
        <v>948</v>
      </c>
      <c r="F142" s="236" t="s">
        <v>949</v>
      </c>
      <c r="G142" s="237" t="s">
        <v>297</v>
      </c>
      <c r="H142" s="238">
        <v>3</v>
      </c>
      <c r="I142" s="239"/>
      <c r="J142" s="240">
        <f>ROUND(I142*H142,2)</f>
        <v>0</v>
      </c>
      <c r="K142" s="241"/>
      <c r="L142" s="242"/>
      <c r="M142" s="243" t="s">
        <v>1</v>
      </c>
      <c r="N142" s="244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621</v>
      </c>
      <c r="AT142" s="203" t="s">
        <v>272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373</v>
      </c>
    </row>
    <row r="143" s="2" customFormat="1" ht="24.15" customHeight="1">
      <c r="A143" s="38"/>
      <c r="B143" s="190"/>
      <c r="C143" s="191" t="s">
        <v>299</v>
      </c>
      <c r="D143" s="191" t="s">
        <v>220</v>
      </c>
      <c r="E143" s="192" t="s">
        <v>883</v>
      </c>
      <c r="F143" s="193" t="s">
        <v>884</v>
      </c>
      <c r="G143" s="194" t="s">
        <v>297</v>
      </c>
      <c r="H143" s="195">
        <v>1</v>
      </c>
      <c r="I143" s="196"/>
      <c r="J143" s="197">
        <f>ROUND(I143*H143,2)</f>
        <v>0</v>
      </c>
      <c r="K143" s="198"/>
      <c r="L143" s="39"/>
      <c r="M143" s="199" t="s">
        <v>1</v>
      </c>
      <c r="N143" s="200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561</v>
      </c>
      <c r="AT143" s="203" t="s">
        <v>220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383</v>
      </c>
    </row>
    <row r="144" s="2" customFormat="1" ht="24.15" customHeight="1">
      <c r="A144" s="38"/>
      <c r="B144" s="190"/>
      <c r="C144" s="234" t="s">
        <v>304</v>
      </c>
      <c r="D144" s="234" t="s">
        <v>272</v>
      </c>
      <c r="E144" s="235" t="s">
        <v>885</v>
      </c>
      <c r="F144" s="236" t="s">
        <v>886</v>
      </c>
      <c r="G144" s="237" t="s">
        <v>297</v>
      </c>
      <c r="H144" s="238">
        <v>1</v>
      </c>
      <c r="I144" s="239"/>
      <c r="J144" s="240">
        <f>ROUND(I144*H144,2)</f>
        <v>0</v>
      </c>
      <c r="K144" s="241"/>
      <c r="L144" s="242"/>
      <c r="M144" s="243" t="s">
        <v>1</v>
      </c>
      <c r="N144" s="244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621</v>
      </c>
      <c r="AT144" s="203" t="s">
        <v>272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396</v>
      </c>
    </row>
    <row r="145" s="2" customFormat="1" ht="21.75" customHeight="1">
      <c r="A145" s="38"/>
      <c r="B145" s="190"/>
      <c r="C145" s="234" t="s">
        <v>314</v>
      </c>
      <c r="D145" s="234" t="s">
        <v>272</v>
      </c>
      <c r="E145" s="235" t="s">
        <v>950</v>
      </c>
      <c r="F145" s="236" t="s">
        <v>888</v>
      </c>
      <c r="G145" s="237" t="s">
        <v>297</v>
      </c>
      <c r="H145" s="238">
        <v>3</v>
      </c>
      <c r="I145" s="239"/>
      <c r="J145" s="240">
        <f>ROUND(I145*H145,2)</f>
        <v>0</v>
      </c>
      <c r="K145" s="241"/>
      <c r="L145" s="242"/>
      <c r="M145" s="243" t="s">
        <v>1</v>
      </c>
      <c r="N145" s="244" t="s">
        <v>42</v>
      </c>
      <c r="O145" s="8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03" t="s">
        <v>621</v>
      </c>
      <c r="AT145" s="203" t="s">
        <v>272</v>
      </c>
      <c r="AU145" s="203" t="s">
        <v>89</v>
      </c>
      <c r="AY145" s="19" t="s">
        <v>218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9" t="s">
        <v>89</v>
      </c>
      <c r="BK145" s="204">
        <f>ROUND(I145*H145,2)</f>
        <v>0</v>
      </c>
      <c r="BL145" s="19" t="s">
        <v>561</v>
      </c>
      <c r="BM145" s="203" t="s">
        <v>406</v>
      </c>
    </row>
    <row r="146" s="2" customFormat="1" ht="24.15" customHeight="1">
      <c r="A146" s="38"/>
      <c r="B146" s="190"/>
      <c r="C146" s="191" t="s">
        <v>319</v>
      </c>
      <c r="D146" s="191" t="s">
        <v>220</v>
      </c>
      <c r="E146" s="192" t="s">
        <v>889</v>
      </c>
      <c r="F146" s="193" t="s">
        <v>890</v>
      </c>
      <c r="G146" s="194" t="s">
        <v>297</v>
      </c>
      <c r="H146" s="195">
        <v>2</v>
      </c>
      <c r="I146" s="196"/>
      <c r="J146" s="197">
        <f>ROUND(I146*H146,2)</f>
        <v>0</v>
      </c>
      <c r="K146" s="198"/>
      <c r="L146" s="39"/>
      <c r="M146" s="199" t="s">
        <v>1</v>
      </c>
      <c r="N146" s="200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561</v>
      </c>
      <c r="AT146" s="203" t="s">
        <v>220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420</v>
      </c>
    </row>
    <row r="147" s="2" customFormat="1" ht="24.15" customHeight="1">
      <c r="A147" s="38"/>
      <c r="B147" s="190"/>
      <c r="C147" s="234" t="s">
        <v>326</v>
      </c>
      <c r="D147" s="234" t="s">
        <v>272</v>
      </c>
      <c r="E147" s="235" t="s">
        <v>891</v>
      </c>
      <c r="F147" s="236" t="s">
        <v>892</v>
      </c>
      <c r="G147" s="237" t="s">
        <v>297</v>
      </c>
      <c r="H147" s="238">
        <v>2</v>
      </c>
      <c r="I147" s="239"/>
      <c r="J147" s="240">
        <f>ROUND(I147*H147,2)</f>
        <v>0</v>
      </c>
      <c r="K147" s="241"/>
      <c r="L147" s="242"/>
      <c r="M147" s="243" t="s">
        <v>1</v>
      </c>
      <c r="N147" s="244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621</v>
      </c>
      <c r="AT147" s="203" t="s">
        <v>272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429</v>
      </c>
    </row>
    <row r="148" s="2" customFormat="1" ht="21.75" customHeight="1">
      <c r="A148" s="38"/>
      <c r="B148" s="190"/>
      <c r="C148" s="234" t="s">
        <v>331</v>
      </c>
      <c r="D148" s="234" t="s">
        <v>272</v>
      </c>
      <c r="E148" s="235" t="s">
        <v>893</v>
      </c>
      <c r="F148" s="236" t="s">
        <v>894</v>
      </c>
      <c r="G148" s="237" t="s">
        <v>297</v>
      </c>
      <c r="H148" s="238">
        <v>6</v>
      </c>
      <c r="I148" s="239"/>
      <c r="J148" s="240">
        <f>ROUND(I148*H148,2)</f>
        <v>0</v>
      </c>
      <c r="K148" s="241"/>
      <c r="L148" s="242"/>
      <c r="M148" s="243" t="s">
        <v>1</v>
      </c>
      <c r="N148" s="244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621</v>
      </c>
      <c r="AT148" s="203" t="s">
        <v>272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561</v>
      </c>
      <c r="BM148" s="203" t="s">
        <v>439</v>
      </c>
    </row>
    <row r="149" s="2" customFormat="1" ht="21.75" customHeight="1">
      <c r="A149" s="38"/>
      <c r="B149" s="190"/>
      <c r="C149" s="191" t="s">
        <v>337</v>
      </c>
      <c r="D149" s="191" t="s">
        <v>220</v>
      </c>
      <c r="E149" s="192" t="s">
        <v>951</v>
      </c>
      <c r="F149" s="193" t="s">
        <v>952</v>
      </c>
      <c r="G149" s="194" t="s">
        <v>297</v>
      </c>
      <c r="H149" s="195">
        <v>3</v>
      </c>
      <c r="I149" s="196"/>
      <c r="J149" s="197">
        <f>ROUND(I149*H149,2)</f>
        <v>0</v>
      </c>
      <c r="K149" s="198"/>
      <c r="L149" s="39"/>
      <c r="M149" s="199" t="s">
        <v>1</v>
      </c>
      <c r="N149" s="200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561</v>
      </c>
      <c r="AT149" s="203" t="s">
        <v>220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561</v>
      </c>
      <c r="BM149" s="203" t="s">
        <v>449</v>
      </c>
    </row>
    <row r="150" s="2" customFormat="1" ht="21.75" customHeight="1">
      <c r="A150" s="38"/>
      <c r="B150" s="190"/>
      <c r="C150" s="234" t="s">
        <v>341</v>
      </c>
      <c r="D150" s="234" t="s">
        <v>272</v>
      </c>
      <c r="E150" s="235" t="s">
        <v>953</v>
      </c>
      <c r="F150" s="236" t="s">
        <v>954</v>
      </c>
      <c r="G150" s="237" t="s">
        <v>297</v>
      </c>
      <c r="H150" s="238">
        <v>3</v>
      </c>
      <c r="I150" s="239"/>
      <c r="J150" s="240">
        <f>ROUND(I150*H150,2)</f>
        <v>0</v>
      </c>
      <c r="K150" s="241"/>
      <c r="L150" s="242"/>
      <c r="M150" s="243" t="s">
        <v>1</v>
      </c>
      <c r="N150" s="244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621</v>
      </c>
      <c r="AT150" s="203" t="s">
        <v>272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561</v>
      </c>
      <c r="BM150" s="203" t="s">
        <v>463</v>
      </c>
    </row>
    <row r="151" s="2" customFormat="1" ht="16.5" customHeight="1">
      <c r="A151" s="38"/>
      <c r="B151" s="190"/>
      <c r="C151" s="191" t="s">
        <v>7</v>
      </c>
      <c r="D151" s="191" t="s">
        <v>220</v>
      </c>
      <c r="E151" s="192" t="s">
        <v>955</v>
      </c>
      <c r="F151" s="193" t="s">
        <v>956</v>
      </c>
      <c r="G151" s="194" t="s">
        <v>297</v>
      </c>
      <c r="H151" s="195">
        <v>1</v>
      </c>
      <c r="I151" s="196"/>
      <c r="J151" s="197">
        <f>ROUND(I151*H151,2)</f>
        <v>0</v>
      </c>
      <c r="K151" s="198"/>
      <c r="L151" s="39"/>
      <c r="M151" s="199" t="s">
        <v>1</v>
      </c>
      <c r="N151" s="200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561</v>
      </c>
      <c r="AT151" s="203" t="s">
        <v>220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561</v>
      </c>
      <c r="BM151" s="203" t="s">
        <v>474</v>
      </c>
    </row>
    <row r="152" s="2" customFormat="1" ht="24.15" customHeight="1">
      <c r="A152" s="38"/>
      <c r="B152" s="190"/>
      <c r="C152" s="191" t="s">
        <v>348</v>
      </c>
      <c r="D152" s="191" t="s">
        <v>220</v>
      </c>
      <c r="E152" s="192" t="s">
        <v>957</v>
      </c>
      <c r="F152" s="193" t="s">
        <v>958</v>
      </c>
      <c r="G152" s="194" t="s">
        <v>297</v>
      </c>
      <c r="H152" s="195">
        <v>1</v>
      </c>
      <c r="I152" s="196"/>
      <c r="J152" s="197">
        <f>ROUND(I152*H152,2)</f>
        <v>0</v>
      </c>
      <c r="K152" s="198"/>
      <c r="L152" s="39"/>
      <c r="M152" s="199" t="s">
        <v>1</v>
      </c>
      <c r="N152" s="200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561</v>
      </c>
      <c r="AT152" s="203" t="s">
        <v>220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561</v>
      </c>
      <c r="BM152" s="203" t="s">
        <v>481</v>
      </c>
    </row>
    <row r="153" s="2" customFormat="1" ht="24.15" customHeight="1">
      <c r="A153" s="38"/>
      <c r="B153" s="190"/>
      <c r="C153" s="234" t="s">
        <v>352</v>
      </c>
      <c r="D153" s="234" t="s">
        <v>272</v>
      </c>
      <c r="E153" s="235" t="s">
        <v>959</v>
      </c>
      <c r="F153" s="236" t="s">
        <v>960</v>
      </c>
      <c r="G153" s="237" t="s">
        <v>297</v>
      </c>
      <c r="H153" s="238">
        <v>1</v>
      </c>
      <c r="I153" s="239"/>
      <c r="J153" s="240">
        <f>ROUND(I153*H153,2)</f>
        <v>0</v>
      </c>
      <c r="K153" s="241"/>
      <c r="L153" s="242"/>
      <c r="M153" s="243" t="s">
        <v>1</v>
      </c>
      <c r="N153" s="244" t="s">
        <v>42</v>
      </c>
      <c r="O153" s="8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621</v>
      </c>
      <c r="AT153" s="203" t="s">
        <v>272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561</v>
      </c>
      <c r="BM153" s="203" t="s">
        <v>491</v>
      </c>
    </row>
    <row r="154" s="2" customFormat="1" ht="16.5" customHeight="1">
      <c r="A154" s="38"/>
      <c r="B154" s="190"/>
      <c r="C154" s="191" t="s">
        <v>357</v>
      </c>
      <c r="D154" s="191" t="s">
        <v>220</v>
      </c>
      <c r="E154" s="192" t="s">
        <v>961</v>
      </c>
      <c r="F154" s="193" t="s">
        <v>962</v>
      </c>
      <c r="G154" s="194" t="s">
        <v>297</v>
      </c>
      <c r="H154" s="195">
        <v>12</v>
      </c>
      <c r="I154" s="196"/>
      <c r="J154" s="197">
        <f>ROUND(I154*H154,2)</f>
        <v>0</v>
      </c>
      <c r="K154" s="198"/>
      <c r="L154" s="39"/>
      <c r="M154" s="199" t="s">
        <v>1</v>
      </c>
      <c r="N154" s="200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561</v>
      </c>
      <c r="AT154" s="203" t="s">
        <v>220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561</v>
      </c>
      <c r="BM154" s="203" t="s">
        <v>502</v>
      </c>
    </row>
    <row r="155" s="2" customFormat="1" ht="21.75" customHeight="1">
      <c r="A155" s="38"/>
      <c r="B155" s="190"/>
      <c r="C155" s="234" t="s">
        <v>362</v>
      </c>
      <c r="D155" s="234" t="s">
        <v>272</v>
      </c>
      <c r="E155" s="235" t="s">
        <v>963</v>
      </c>
      <c r="F155" s="236" t="s">
        <v>964</v>
      </c>
      <c r="G155" s="237" t="s">
        <v>297</v>
      </c>
      <c r="H155" s="238">
        <v>12</v>
      </c>
      <c r="I155" s="239"/>
      <c r="J155" s="240">
        <f>ROUND(I155*H155,2)</f>
        <v>0</v>
      </c>
      <c r="K155" s="241"/>
      <c r="L155" s="242"/>
      <c r="M155" s="243" t="s">
        <v>1</v>
      </c>
      <c r="N155" s="244" t="s">
        <v>42</v>
      </c>
      <c r="O155" s="82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03" t="s">
        <v>621</v>
      </c>
      <c r="AT155" s="203" t="s">
        <v>272</v>
      </c>
      <c r="AU155" s="203" t="s">
        <v>89</v>
      </c>
      <c r="AY155" s="19" t="s">
        <v>218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9" t="s">
        <v>89</v>
      </c>
      <c r="BK155" s="204">
        <f>ROUND(I155*H155,2)</f>
        <v>0</v>
      </c>
      <c r="BL155" s="19" t="s">
        <v>561</v>
      </c>
      <c r="BM155" s="203" t="s">
        <v>512</v>
      </c>
    </row>
    <row r="156" s="2" customFormat="1" ht="16.5" customHeight="1">
      <c r="A156" s="38"/>
      <c r="B156" s="190"/>
      <c r="C156" s="191" t="s">
        <v>373</v>
      </c>
      <c r="D156" s="191" t="s">
        <v>220</v>
      </c>
      <c r="E156" s="192" t="s">
        <v>897</v>
      </c>
      <c r="F156" s="193" t="s">
        <v>898</v>
      </c>
      <c r="G156" s="194" t="s">
        <v>297</v>
      </c>
      <c r="H156" s="195">
        <v>1</v>
      </c>
      <c r="I156" s="196"/>
      <c r="J156" s="197">
        <f>ROUND(I156*H156,2)</f>
        <v>0</v>
      </c>
      <c r="K156" s="198"/>
      <c r="L156" s="39"/>
      <c r="M156" s="199" t="s">
        <v>1</v>
      </c>
      <c r="N156" s="200" t="s">
        <v>42</v>
      </c>
      <c r="O156" s="8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561</v>
      </c>
      <c r="AT156" s="203" t="s">
        <v>220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561</v>
      </c>
      <c r="BM156" s="203" t="s">
        <v>521</v>
      </c>
    </row>
    <row r="157" s="2" customFormat="1" ht="21.75" customHeight="1">
      <c r="A157" s="38"/>
      <c r="B157" s="190"/>
      <c r="C157" s="234" t="s">
        <v>377</v>
      </c>
      <c r="D157" s="234" t="s">
        <v>272</v>
      </c>
      <c r="E157" s="235" t="s">
        <v>899</v>
      </c>
      <c r="F157" s="236" t="s">
        <v>900</v>
      </c>
      <c r="G157" s="237" t="s">
        <v>297</v>
      </c>
      <c r="H157" s="238">
        <v>1</v>
      </c>
      <c r="I157" s="239"/>
      <c r="J157" s="240">
        <f>ROUND(I157*H157,2)</f>
        <v>0</v>
      </c>
      <c r="K157" s="241"/>
      <c r="L157" s="242"/>
      <c r="M157" s="243" t="s">
        <v>1</v>
      </c>
      <c r="N157" s="244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621</v>
      </c>
      <c r="AT157" s="203" t="s">
        <v>272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561</v>
      </c>
      <c r="BM157" s="203" t="s">
        <v>533</v>
      </c>
    </row>
    <row r="158" s="2" customFormat="1" ht="16.5" customHeight="1">
      <c r="A158" s="38"/>
      <c r="B158" s="190"/>
      <c r="C158" s="191" t="s">
        <v>383</v>
      </c>
      <c r="D158" s="191" t="s">
        <v>220</v>
      </c>
      <c r="E158" s="192" t="s">
        <v>897</v>
      </c>
      <c r="F158" s="193" t="s">
        <v>898</v>
      </c>
      <c r="G158" s="194" t="s">
        <v>297</v>
      </c>
      <c r="H158" s="195">
        <v>1</v>
      </c>
      <c r="I158" s="196"/>
      <c r="J158" s="197">
        <f>ROUND(I158*H158,2)</f>
        <v>0</v>
      </c>
      <c r="K158" s="198"/>
      <c r="L158" s="39"/>
      <c r="M158" s="199" t="s">
        <v>1</v>
      </c>
      <c r="N158" s="200" t="s">
        <v>42</v>
      </c>
      <c r="O158" s="8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03" t="s">
        <v>561</v>
      </c>
      <c r="AT158" s="203" t="s">
        <v>220</v>
      </c>
      <c r="AU158" s="203" t="s">
        <v>89</v>
      </c>
      <c r="AY158" s="19" t="s">
        <v>218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9" t="s">
        <v>89</v>
      </c>
      <c r="BK158" s="204">
        <f>ROUND(I158*H158,2)</f>
        <v>0</v>
      </c>
      <c r="BL158" s="19" t="s">
        <v>561</v>
      </c>
      <c r="BM158" s="203" t="s">
        <v>544</v>
      </c>
    </row>
    <row r="159" s="2" customFormat="1" ht="21.75" customHeight="1">
      <c r="A159" s="38"/>
      <c r="B159" s="190"/>
      <c r="C159" s="234" t="s">
        <v>388</v>
      </c>
      <c r="D159" s="234" t="s">
        <v>272</v>
      </c>
      <c r="E159" s="235" t="s">
        <v>901</v>
      </c>
      <c r="F159" s="236" t="s">
        <v>902</v>
      </c>
      <c r="G159" s="237" t="s">
        <v>297</v>
      </c>
      <c r="H159" s="238">
        <v>1</v>
      </c>
      <c r="I159" s="239"/>
      <c r="J159" s="240">
        <f>ROUND(I159*H159,2)</f>
        <v>0</v>
      </c>
      <c r="K159" s="241"/>
      <c r="L159" s="242"/>
      <c r="M159" s="243" t="s">
        <v>1</v>
      </c>
      <c r="N159" s="244" t="s">
        <v>42</v>
      </c>
      <c r="O159" s="8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03" t="s">
        <v>621</v>
      </c>
      <c r="AT159" s="203" t="s">
        <v>272</v>
      </c>
      <c r="AU159" s="203" t="s">
        <v>89</v>
      </c>
      <c r="AY159" s="19" t="s">
        <v>218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9" t="s">
        <v>89</v>
      </c>
      <c r="BK159" s="204">
        <f>ROUND(I159*H159,2)</f>
        <v>0</v>
      </c>
      <c r="BL159" s="19" t="s">
        <v>561</v>
      </c>
      <c r="BM159" s="203" t="s">
        <v>558</v>
      </c>
    </row>
    <row r="160" s="2" customFormat="1" ht="16.5" customHeight="1">
      <c r="A160" s="38"/>
      <c r="B160" s="190"/>
      <c r="C160" s="191" t="s">
        <v>396</v>
      </c>
      <c r="D160" s="191" t="s">
        <v>220</v>
      </c>
      <c r="E160" s="192" t="s">
        <v>903</v>
      </c>
      <c r="F160" s="193" t="s">
        <v>904</v>
      </c>
      <c r="G160" s="194" t="s">
        <v>297</v>
      </c>
      <c r="H160" s="195">
        <v>2</v>
      </c>
      <c r="I160" s="196"/>
      <c r="J160" s="197">
        <f>ROUND(I160*H160,2)</f>
        <v>0</v>
      </c>
      <c r="K160" s="198"/>
      <c r="L160" s="39"/>
      <c r="M160" s="199" t="s">
        <v>1</v>
      </c>
      <c r="N160" s="200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561</v>
      </c>
      <c r="AT160" s="203" t="s">
        <v>220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561</v>
      </c>
      <c r="BM160" s="203" t="s">
        <v>561</v>
      </c>
    </row>
    <row r="161" s="2" customFormat="1" ht="21.75" customHeight="1">
      <c r="A161" s="38"/>
      <c r="B161" s="190"/>
      <c r="C161" s="234" t="s">
        <v>401</v>
      </c>
      <c r="D161" s="234" t="s">
        <v>272</v>
      </c>
      <c r="E161" s="235" t="s">
        <v>905</v>
      </c>
      <c r="F161" s="236" t="s">
        <v>906</v>
      </c>
      <c r="G161" s="237" t="s">
        <v>297</v>
      </c>
      <c r="H161" s="238">
        <v>2</v>
      </c>
      <c r="I161" s="239"/>
      <c r="J161" s="240">
        <f>ROUND(I161*H161,2)</f>
        <v>0</v>
      </c>
      <c r="K161" s="241"/>
      <c r="L161" s="242"/>
      <c r="M161" s="243" t="s">
        <v>1</v>
      </c>
      <c r="N161" s="244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621</v>
      </c>
      <c r="AT161" s="203" t="s">
        <v>272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561</v>
      </c>
      <c r="BM161" s="203" t="s">
        <v>584</v>
      </c>
    </row>
    <row r="162" s="2" customFormat="1" ht="16.5" customHeight="1">
      <c r="A162" s="38"/>
      <c r="B162" s="190"/>
      <c r="C162" s="191" t="s">
        <v>406</v>
      </c>
      <c r="D162" s="191" t="s">
        <v>220</v>
      </c>
      <c r="E162" s="192" t="s">
        <v>903</v>
      </c>
      <c r="F162" s="193" t="s">
        <v>904</v>
      </c>
      <c r="G162" s="194" t="s">
        <v>297</v>
      </c>
      <c r="H162" s="195">
        <v>4</v>
      </c>
      <c r="I162" s="196"/>
      <c r="J162" s="197">
        <f>ROUND(I162*H162,2)</f>
        <v>0</v>
      </c>
      <c r="K162" s="198"/>
      <c r="L162" s="39"/>
      <c r="M162" s="199" t="s">
        <v>1</v>
      </c>
      <c r="N162" s="200" t="s">
        <v>42</v>
      </c>
      <c r="O162" s="82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03" t="s">
        <v>561</v>
      </c>
      <c r="AT162" s="203" t="s">
        <v>220</v>
      </c>
      <c r="AU162" s="203" t="s">
        <v>89</v>
      </c>
      <c r="AY162" s="19" t="s">
        <v>218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9" t="s">
        <v>89</v>
      </c>
      <c r="BK162" s="204">
        <f>ROUND(I162*H162,2)</f>
        <v>0</v>
      </c>
      <c r="BL162" s="19" t="s">
        <v>561</v>
      </c>
      <c r="BM162" s="203" t="s">
        <v>596</v>
      </c>
    </row>
    <row r="163" s="2" customFormat="1" ht="21.75" customHeight="1">
      <c r="A163" s="38"/>
      <c r="B163" s="190"/>
      <c r="C163" s="234" t="s">
        <v>415</v>
      </c>
      <c r="D163" s="234" t="s">
        <v>272</v>
      </c>
      <c r="E163" s="235" t="s">
        <v>907</v>
      </c>
      <c r="F163" s="236" t="s">
        <v>908</v>
      </c>
      <c r="G163" s="237" t="s">
        <v>297</v>
      </c>
      <c r="H163" s="238">
        <v>4</v>
      </c>
      <c r="I163" s="239"/>
      <c r="J163" s="240">
        <f>ROUND(I163*H163,2)</f>
        <v>0</v>
      </c>
      <c r="K163" s="241"/>
      <c r="L163" s="242"/>
      <c r="M163" s="243" t="s">
        <v>1</v>
      </c>
      <c r="N163" s="244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621</v>
      </c>
      <c r="AT163" s="203" t="s">
        <v>272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561</v>
      </c>
      <c r="BM163" s="203" t="s">
        <v>688</v>
      </c>
    </row>
    <row r="164" s="2" customFormat="1" ht="16.5" customHeight="1">
      <c r="A164" s="38"/>
      <c r="B164" s="190"/>
      <c r="C164" s="191" t="s">
        <v>420</v>
      </c>
      <c r="D164" s="191" t="s">
        <v>220</v>
      </c>
      <c r="E164" s="192" t="s">
        <v>903</v>
      </c>
      <c r="F164" s="193" t="s">
        <v>904</v>
      </c>
      <c r="G164" s="194" t="s">
        <v>297</v>
      </c>
      <c r="H164" s="195">
        <v>1</v>
      </c>
      <c r="I164" s="196"/>
      <c r="J164" s="197">
        <f>ROUND(I164*H164,2)</f>
        <v>0</v>
      </c>
      <c r="K164" s="198"/>
      <c r="L164" s="39"/>
      <c r="M164" s="199" t="s">
        <v>1</v>
      </c>
      <c r="N164" s="200" t="s">
        <v>42</v>
      </c>
      <c r="O164" s="8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561</v>
      </c>
      <c r="AT164" s="203" t="s">
        <v>220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561</v>
      </c>
      <c r="BM164" s="203" t="s">
        <v>692</v>
      </c>
    </row>
    <row r="165" s="2" customFormat="1" ht="21.75" customHeight="1">
      <c r="A165" s="38"/>
      <c r="B165" s="190"/>
      <c r="C165" s="234" t="s">
        <v>425</v>
      </c>
      <c r="D165" s="234" t="s">
        <v>272</v>
      </c>
      <c r="E165" s="235" t="s">
        <v>909</v>
      </c>
      <c r="F165" s="236" t="s">
        <v>910</v>
      </c>
      <c r="G165" s="237" t="s">
        <v>297</v>
      </c>
      <c r="H165" s="238">
        <v>1</v>
      </c>
      <c r="I165" s="239"/>
      <c r="J165" s="240">
        <f>ROUND(I165*H165,2)</f>
        <v>0</v>
      </c>
      <c r="K165" s="241"/>
      <c r="L165" s="242"/>
      <c r="M165" s="243" t="s">
        <v>1</v>
      </c>
      <c r="N165" s="244" t="s">
        <v>42</v>
      </c>
      <c r="O165" s="82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03" t="s">
        <v>621</v>
      </c>
      <c r="AT165" s="203" t="s">
        <v>272</v>
      </c>
      <c r="AU165" s="203" t="s">
        <v>89</v>
      </c>
      <c r="AY165" s="19" t="s">
        <v>218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9" t="s">
        <v>89</v>
      </c>
      <c r="BK165" s="204">
        <f>ROUND(I165*H165,2)</f>
        <v>0</v>
      </c>
      <c r="BL165" s="19" t="s">
        <v>561</v>
      </c>
      <c r="BM165" s="203" t="s">
        <v>695</v>
      </c>
    </row>
    <row r="166" s="2" customFormat="1" ht="16.5" customHeight="1">
      <c r="A166" s="38"/>
      <c r="B166" s="190"/>
      <c r="C166" s="191" t="s">
        <v>429</v>
      </c>
      <c r="D166" s="191" t="s">
        <v>220</v>
      </c>
      <c r="E166" s="192" t="s">
        <v>903</v>
      </c>
      <c r="F166" s="193" t="s">
        <v>904</v>
      </c>
      <c r="G166" s="194" t="s">
        <v>297</v>
      </c>
      <c r="H166" s="195">
        <v>2</v>
      </c>
      <c r="I166" s="196"/>
      <c r="J166" s="197">
        <f>ROUND(I166*H166,2)</f>
        <v>0</v>
      </c>
      <c r="K166" s="198"/>
      <c r="L166" s="39"/>
      <c r="M166" s="199" t="s">
        <v>1</v>
      </c>
      <c r="N166" s="200" t="s">
        <v>42</v>
      </c>
      <c r="O166" s="82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03" t="s">
        <v>561</v>
      </c>
      <c r="AT166" s="203" t="s">
        <v>220</v>
      </c>
      <c r="AU166" s="203" t="s">
        <v>89</v>
      </c>
      <c r="AY166" s="19" t="s">
        <v>218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9" t="s">
        <v>89</v>
      </c>
      <c r="BK166" s="204">
        <f>ROUND(I166*H166,2)</f>
        <v>0</v>
      </c>
      <c r="BL166" s="19" t="s">
        <v>561</v>
      </c>
      <c r="BM166" s="203" t="s">
        <v>698</v>
      </c>
    </row>
    <row r="167" s="2" customFormat="1" ht="21.75" customHeight="1">
      <c r="A167" s="38"/>
      <c r="B167" s="190"/>
      <c r="C167" s="234" t="s">
        <v>435</v>
      </c>
      <c r="D167" s="234" t="s">
        <v>272</v>
      </c>
      <c r="E167" s="235" t="s">
        <v>911</v>
      </c>
      <c r="F167" s="236" t="s">
        <v>912</v>
      </c>
      <c r="G167" s="237" t="s">
        <v>297</v>
      </c>
      <c r="H167" s="238">
        <v>2</v>
      </c>
      <c r="I167" s="239"/>
      <c r="J167" s="240">
        <f>ROUND(I167*H167,2)</f>
        <v>0</v>
      </c>
      <c r="K167" s="241"/>
      <c r="L167" s="242"/>
      <c r="M167" s="243" t="s">
        <v>1</v>
      </c>
      <c r="N167" s="244" t="s">
        <v>42</v>
      </c>
      <c r="O167" s="82"/>
      <c r="P167" s="201">
        <f>O167*H167</f>
        <v>0</v>
      </c>
      <c r="Q167" s="201">
        <v>0</v>
      </c>
      <c r="R167" s="201">
        <f>Q167*H167</f>
        <v>0</v>
      </c>
      <c r="S167" s="201">
        <v>0</v>
      </c>
      <c r="T167" s="20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621</v>
      </c>
      <c r="AT167" s="203" t="s">
        <v>272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561</v>
      </c>
      <c r="BM167" s="203" t="s">
        <v>701</v>
      </c>
    </row>
    <row r="168" s="2" customFormat="1" ht="16.5" customHeight="1">
      <c r="A168" s="38"/>
      <c r="B168" s="190"/>
      <c r="C168" s="191" t="s">
        <v>439</v>
      </c>
      <c r="D168" s="191" t="s">
        <v>220</v>
      </c>
      <c r="E168" s="192" t="s">
        <v>913</v>
      </c>
      <c r="F168" s="193" t="s">
        <v>914</v>
      </c>
      <c r="G168" s="194" t="s">
        <v>297</v>
      </c>
      <c r="H168" s="195">
        <v>1</v>
      </c>
      <c r="I168" s="196"/>
      <c r="J168" s="197">
        <f>ROUND(I168*H168,2)</f>
        <v>0</v>
      </c>
      <c r="K168" s="198"/>
      <c r="L168" s="39"/>
      <c r="M168" s="199" t="s">
        <v>1</v>
      </c>
      <c r="N168" s="200" t="s">
        <v>42</v>
      </c>
      <c r="O168" s="8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03" t="s">
        <v>561</v>
      </c>
      <c r="AT168" s="203" t="s">
        <v>220</v>
      </c>
      <c r="AU168" s="203" t="s">
        <v>89</v>
      </c>
      <c r="AY168" s="19" t="s">
        <v>218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9" t="s">
        <v>89</v>
      </c>
      <c r="BK168" s="204">
        <f>ROUND(I168*H168,2)</f>
        <v>0</v>
      </c>
      <c r="BL168" s="19" t="s">
        <v>561</v>
      </c>
      <c r="BM168" s="203" t="s">
        <v>702</v>
      </c>
    </row>
    <row r="169" s="2" customFormat="1" ht="21.75" customHeight="1">
      <c r="A169" s="38"/>
      <c r="B169" s="190"/>
      <c r="C169" s="234" t="s">
        <v>445</v>
      </c>
      <c r="D169" s="234" t="s">
        <v>272</v>
      </c>
      <c r="E169" s="235" t="s">
        <v>915</v>
      </c>
      <c r="F169" s="236" t="s">
        <v>916</v>
      </c>
      <c r="G169" s="237" t="s">
        <v>297</v>
      </c>
      <c r="H169" s="238">
        <v>1</v>
      </c>
      <c r="I169" s="239"/>
      <c r="J169" s="240">
        <f>ROUND(I169*H169,2)</f>
        <v>0</v>
      </c>
      <c r="K169" s="241"/>
      <c r="L169" s="242"/>
      <c r="M169" s="243" t="s">
        <v>1</v>
      </c>
      <c r="N169" s="244" t="s">
        <v>42</v>
      </c>
      <c r="O169" s="82"/>
      <c r="P169" s="201">
        <f>O169*H169</f>
        <v>0</v>
      </c>
      <c r="Q169" s="201">
        <v>0</v>
      </c>
      <c r="R169" s="201">
        <f>Q169*H169</f>
        <v>0</v>
      </c>
      <c r="S169" s="201">
        <v>0</v>
      </c>
      <c r="T169" s="20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03" t="s">
        <v>621</v>
      </c>
      <c r="AT169" s="203" t="s">
        <v>272</v>
      </c>
      <c r="AU169" s="203" t="s">
        <v>89</v>
      </c>
      <c r="AY169" s="19" t="s">
        <v>218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9" t="s">
        <v>89</v>
      </c>
      <c r="BK169" s="204">
        <f>ROUND(I169*H169,2)</f>
        <v>0</v>
      </c>
      <c r="BL169" s="19" t="s">
        <v>561</v>
      </c>
      <c r="BM169" s="203" t="s">
        <v>703</v>
      </c>
    </row>
    <row r="170" s="2" customFormat="1" ht="16.5" customHeight="1">
      <c r="A170" s="38"/>
      <c r="B170" s="190"/>
      <c r="C170" s="191" t="s">
        <v>449</v>
      </c>
      <c r="D170" s="191" t="s">
        <v>220</v>
      </c>
      <c r="E170" s="192" t="s">
        <v>917</v>
      </c>
      <c r="F170" s="193" t="s">
        <v>918</v>
      </c>
      <c r="G170" s="194" t="s">
        <v>297</v>
      </c>
      <c r="H170" s="195">
        <v>4</v>
      </c>
      <c r="I170" s="196"/>
      <c r="J170" s="197">
        <f>ROUND(I170*H170,2)</f>
        <v>0</v>
      </c>
      <c r="K170" s="198"/>
      <c r="L170" s="39"/>
      <c r="M170" s="199" t="s">
        <v>1</v>
      </c>
      <c r="N170" s="200" t="s">
        <v>42</v>
      </c>
      <c r="O170" s="8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03" t="s">
        <v>561</v>
      </c>
      <c r="AT170" s="203" t="s">
        <v>220</v>
      </c>
      <c r="AU170" s="203" t="s">
        <v>89</v>
      </c>
      <c r="AY170" s="19" t="s">
        <v>218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9" t="s">
        <v>89</v>
      </c>
      <c r="BK170" s="204">
        <f>ROUND(I170*H170,2)</f>
        <v>0</v>
      </c>
      <c r="BL170" s="19" t="s">
        <v>561</v>
      </c>
      <c r="BM170" s="203" t="s">
        <v>706</v>
      </c>
    </row>
    <row r="171" s="2" customFormat="1" ht="21.75" customHeight="1">
      <c r="A171" s="38"/>
      <c r="B171" s="190"/>
      <c r="C171" s="234" t="s">
        <v>455</v>
      </c>
      <c r="D171" s="234" t="s">
        <v>272</v>
      </c>
      <c r="E171" s="235" t="s">
        <v>919</v>
      </c>
      <c r="F171" s="236" t="s">
        <v>920</v>
      </c>
      <c r="G171" s="237" t="s">
        <v>297</v>
      </c>
      <c r="H171" s="238">
        <v>4</v>
      </c>
      <c r="I171" s="239"/>
      <c r="J171" s="240">
        <f>ROUND(I171*H171,2)</f>
        <v>0</v>
      </c>
      <c r="K171" s="241"/>
      <c r="L171" s="242"/>
      <c r="M171" s="243" t="s">
        <v>1</v>
      </c>
      <c r="N171" s="244" t="s">
        <v>42</v>
      </c>
      <c r="O171" s="8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03" t="s">
        <v>621</v>
      </c>
      <c r="AT171" s="203" t="s">
        <v>272</v>
      </c>
      <c r="AU171" s="203" t="s">
        <v>89</v>
      </c>
      <c r="AY171" s="19" t="s">
        <v>218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9" t="s">
        <v>89</v>
      </c>
      <c r="BK171" s="204">
        <f>ROUND(I171*H171,2)</f>
        <v>0</v>
      </c>
      <c r="BL171" s="19" t="s">
        <v>561</v>
      </c>
      <c r="BM171" s="203" t="s">
        <v>707</v>
      </c>
    </row>
    <row r="172" s="2" customFormat="1" ht="21.75" customHeight="1">
      <c r="A172" s="38"/>
      <c r="B172" s="190"/>
      <c r="C172" s="191" t="s">
        <v>463</v>
      </c>
      <c r="D172" s="191" t="s">
        <v>220</v>
      </c>
      <c r="E172" s="192" t="s">
        <v>921</v>
      </c>
      <c r="F172" s="193" t="s">
        <v>922</v>
      </c>
      <c r="G172" s="194" t="s">
        <v>297</v>
      </c>
      <c r="H172" s="195">
        <v>10</v>
      </c>
      <c r="I172" s="196"/>
      <c r="J172" s="197">
        <f>ROUND(I172*H172,2)</f>
        <v>0</v>
      </c>
      <c r="K172" s="198"/>
      <c r="L172" s="39"/>
      <c r="M172" s="199" t="s">
        <v>1</v>
      </c>
      <c r="N172" s="200" t="s">
        <v>42</v>
      </c>
      <c r="O172" s="8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561</v>
      </c>
      <c r="AT172" s="203" t="s">
        <v>220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561</v>
      </c>
      <c r="BM172" s="203" t="s">
        <v>712</v>
      </c>
    </row>
    <row r="173" s="2" customFormat="1" ht="33" customHeight="1">
      <c r="A173" s="38"/>
      <c r="B173" s="190"/>
      <c r="C173" s="234" t="s">
        <v>467</v>
      </c>
      <c r="D173" s="234" t="s">
        <v>272</v>
      </c>
      <c r="E173" s="235" t="s">
        <v>923</v>
      </c>
      <c r="F173" s="236" t="s">
        <v>924</v>
      </c>
      <c r="G173" s="237" t="s">
        <v>297</v>
      </c>
      <c r="H173" s="238">
        <v>10</v>
      </c>
      <c r="I173" s="239"/>
      <c r="J173" s="240">
        <f>ROUND(I173*H173,2)</f>
        <v>0</v>
      </c>
      <c r="K173" s="241"/>
      <c r="L173" s="242"/>
      <c r="M173" s="243" t="s">
        <v>1</v>
      </c>
      <c r="N173" s="244" t="s">
        <v>42</v>
      </c>
      <c r="O173" s="82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03" t="s">
        <v>621</v>
      </c>
      <c r="AT173" s="203" t="s">
        <v>272</v>
      </c>
      <c r="AU173" s="203" t="s">
        <v>89</v>
      </c>
      <c r="AY173" s="19" t="s">
        <v>218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9" t="s">
        <v>89</v>
      </c>
      <c r="BK173" s="204">
        <f>ROUND(I173*H173,2)</f>
        <v>0</v>
      </c>
      <c r="BL173" s="19" t="s">
        <v>561</v>
      </c>
      <c r="BM173" s="203" t="s">
        <v>716</v>
      </c>
    </row>
    <row r="174" s="2" customFormat="1" ht="24.15" customHeight="1">
      <c r="A174" s="38"/>
      <c r="B174" s="190"/>
      <c r="C174" s="191" t="s">
        <v>474</v>
      </c>
      <c r="D174" s="191" t="s">
        <v>220</v>
      </c>
      <c r="E174" s="192" t="s">
        <v>925</v>
      </c>
      <c r="F174" s="193" t="s">
        <v>926</v>
      </c>
      <c r="G174" s="194" t="s">
        <v>297</v>
      </c>
      <c r="H174" s="195">
        <v>1</v>
      </c>
      <c r="I174" s="196"/>
      <c r="J174" s="197">
        <f>ROUND(I174*H174,2)</f>
        <v>0</v>
      </c>
      <c r="K174" s="198"/>
      <c r="L174" s="39"/>
      <c r="M174" s="199" t="s">
        <v>1</v>
      </c>
      <c r="N174" s="200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561</v>
      </c>
      <c r="AT174" s="203" t="s">
        <v>220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561</v>
      </c>
      <c r="BM174" s="203" t="s">
        <v>826</v>
      </c>
    </row>
    <row r="175" s="2" customFormat="1" ht="44.25" customHeight="1">
      <c r="A175" s="38"/>
      <c r="B175" s="190"/>
      <c r="C175" s="234" t="s">
        <v>180</v>
      </c>
      <c r="D175" s="234" t="s">
        <v>272</v>
      </c>
      <c r="E175" s="235" t="s">
        <v>927</v>
      </c>
      <c r="F175" s="236" t="s">
        <v>928</v>
      </c>
      <c r="G175" s="237" t="s">
        <v>297</v>
      </c>
      <c r="H175" s="238">
        <v>1</v>
      </c>
      <c r="I175" s="239"/>
      <c r="J175" s="240">
        <f>ROUND(I175*H175,2)</f>
        <v>0</v>
      </c>
      <c r="K175" s="241"/>
      <c r="L175" s="242"/>
      <c r="M175" s="243" t="s">
        <v>1</v>
      </c>
      <c r="N175" s="244" t="s">
        <v>42</v>
      </c>
      <c r="O175" s="82"/>
      <c r="P175" s="201">
        <f>O175*H175</f>
        <v>0</v>
      </c>
      <c r="Q175" s="201">
        <v>0</v>
      </c>
      <c r="R175" s="201">
        <f>Q175*H175</f>
        <v>0</v>
      </c>
      <c r="S175" s="201">
        <v>0</v>
      </c>
      <c r="T175" s="20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03" t="s">
        <v>621</v>
      </c>
      <c r="AT175" s="203" t="s">
        <v>272</v>
      </c>
      <c r="AU175" s="203" t="s">
        <v>89</v>
      </c>
      <c r="AY175" s="19" t="s">
        <v>218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9" t="s">
        <v>89</v>
      </c>
      <c r="BK175" s="204">
        <f>ROUND(I175*H175,2)</f>
        <v>0</v>
      </c>
      <c r="BL175" s="19" t="s">
        <v>561</v>
      </c>
      <c r="BM175" s="203" t="s">
        <v>828</v>
      </c>
    </row>
    <row r="176" s="2" customFormat="1" ht="16.5" customHeight="1">
      <c r="A176" s="38"/>
      <c r="B176" s="190"/>
      <c r="C176" s="191" t="s">
        <v>481</v>
      </c>
      <c r="D176" s="191" t="s">
        <v>220</v>
      </c>
      <c r="E176" s="192" t="s">
        <v>965</v>
      </c>
      <c r="F176" s="193" t="s">
        <v>966</v>
      </c>
      <c r="G176" s="194" t="s">
        <v>297</v>
      </c>
      <c r="H176" s="195">
        <v>1</v>
      </c>
      <c r="I176" s="196"/>
      <c r="J176" s="197">
        <f>ROUND(I176*H176,2)</f>
        <v>0</v>
      </c>
      <c r="K176" s="198"/>
      <c r="L176" s="39"/>
      <c r="M176" s="199" t="s">
        <v>1</v>
      </c>
      <c r="N176" s="200" t="s">
        <v>42</v>
      </c>
      <c r="O176" s="82"/>
      <c r="P176" s="201">
        <f>O176*H176</f>
        <v>0</v>
      </c>
      <c r="Q176" s="201">
        <v>0</v>
      </c>
      <c r="R176" s="201">
        <f>Q176*H176</f>
        <v>0</v>
      </c>
      <c r="S176" s="201">
        <v>0</v>
      </c>
      <c r="T176" s="202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03" t="s">
        <v>561</v>
      </c>
      <c r="AT176" s="203" t="s">
        <v>220</v>
      </c>
      <c r="AU176" s="203" t="s">
        <v>89</v>
      </c>
      <c r="AY176" s="19" t="s">
        <v>218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9" t="s">
        <v>89</v>
      </c>
      <c r="BK176" s="204">
        <f>ROUND(I176*H176,2)</f>
        <v>0</v>
      </c>
      <c r="BL176" s="19" t="s">
        <v>561</v>
      </c>
      <c r="BM176" s="203" t="s">
        <v>831</v>
      </c>
    </row>
    <row r="177" s="2" customFormat="1" ht="24.15" customHeight="1">
      <c r="A177" s="38"/>
      <c r="B177" s="190"/>
      <c r="C177" s="234" t="s">
        <v>486</v>
      </c>
      <c r="D177" s="234" t="s">
        <v>272</v>
      </c>
      <c r="E177" s="235" t="s">
        <v>967</v>
      </c>
      <c r="F177" s="236" t="s">
        <v>968</v>
      </c>
      <c r="G177" s="237" t="s">
        <v>297</v>
      </c>
      <c r="H177" s="238">
        <v>1</v>
      </c>
      <c r="I177" s="239"/>
      <c r="J177" s="240">
        <f>ROUND(I177*H177,2)</f>
        <v>0</v>
      </c>
      <c r="K177" s="241"/>
      <c r="L177" s="242"/>
      <c r="M177" s="243" t="s">
        <v>1</v>
      </c>
      <c r="N177" s="244" t="s">
        <v>42</v>
      </c>
      <c r="O177" s="82"/>
      <c r="P177" s="201">
        <f>O177*H177</f>
        <v>0</v>
      </c>
      <c r="Q177" s="201">
        <v>0</v>
      </c>
      <c r="R177" s="201">
        <f>Q177*H177</f>
        <v>0</v>
      </c>
      <c r="S177" s="201">
        <v>0</v>
      </c>
      <c r="T177" s="202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03" t="s">
        <v>621</v>
      </c>
      <c r="AT177" s="203" t="s">
        <v>272</v>
      </c>
      <c r="AU177" s="203" t="s">
        <v>89</v>
      </c>
      <c r="AY177" s="19" t="s">
        <v>218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9" t="s">
        <v>89</v>
      </c>
      <c r="BK177" s="204">
        <f>ROUND(I177*H177,2)</f>
        <v>0</v>
      </c>
      <c r="BL177" s="19" t="s">
        <v>561</v>
      </c>
      <c r="BM177" s="203" t="s">
        <v>832</v>
      </c>
    </row>
    <row r="178" s="2" customFormat="1" ht="21.75" customHeight="1">
      <c r="A178" s="38"/>
      <c r="B178" s="190"/>
      <c r="C178" s="191" t="s">
        <v>491</v>
      </c>
      <c r="D178" s="191" t="s">
        <v>220</v>
      </c>
      <c r="E178" s="192" t="s">
        <v>933</v>
      </c>
      <c r="F178" s="193" t="s">
        <v>934</v>
      </c>
      <c r="G178" s="194" t="s">
        <v>297</v>
      </c>
      <c r="H178" s="195">
        <v>1</v>
      </c>
      <c r="I178" s="196"/>
      <c r="J178" s="197">
        <f>ROUND(I178*H178,2)</f>
        <v>0</v>
      </c>
      <c r="K178" s="198"/>
      <c r="L178" s="39"/>
      <c r="M178" s="199" t="s">
        <v>1</v>
      </c>
      <c r="N178" s="200" t="s">
        <v>42</v>
      </c>
      <c r="O178" s="82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03" t="s">
        <v>561</v>
      </c>
      <c r="AT178" s="203" t="s">
        <v>220</v>
      </c>
      <c r="AU178" s="203" t="s">
        <v>89</v>
      </c>
      <c r="AY178" s="19" t="s">
        <v>218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9" t="s">
        <v>89</v>
      </c>
      <c r="BK178" s="204">
        <f>ROUND(I178*H178,2)</f>
        <v>0</v>
      </c>
      <c r="BL178" s="19" t="s">
        <v>561</v>
      </c>
      <c r="BM178" s="203" t="s">
        <v>833</v>
      </c>
    </row>
    <row r="179" s="2" customFormat="1" ht="16.5" customHeight="1">
      <c r="A179" s="38"/>
      <c r="B179" s="190"/>
      <c r="C179" s="234" t="s">
        <v>497</v>
      </c>
      <c r="D179" s="234" t="s">
        <v>272</v>
      </c>
      <c r="E179" s="235" t="s">
        <v>935</v>
      </c>
      <c r="F179" s="236" t="s">
        <v>936</v>
      </c>
      <c r="G179" s="237" t="s">
        <v>297</v>
      </c>
      <c r="H179" s="238">
        <v>1</v>
      </c>
      <c r="I179" s="239"/>
      <c r="J179" s="240">
        <f>ROUND(I179*H179,2)</f>
        <v>0</v>
      </c>
      <c r="K179" s="241"/>
      <c r="L179" s="242"/>
      <c r="M179" s="243" t="s">
        <v>1</v>
      </c>
      <c r="N179" s="244" t="s">
        <v>42</v>
      </c>
      <c r="O179" s="82"/>
      <c r="P179" s="201">
        <f>O179*H179</f>
        <v>0</v>
      </c>
      <c r="Q179" s="201">
        <v>0</v>
      </c>
      <c r="R179" s="201">
        <f>Q179*H179</f>
        <v>0</v>
      </c>
      <c r="S179" s="201">
        <v>0</v>
      </c>
      <c r="T179" s="202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03" t="s">
        <v>621</v>
      </c>
      <c r="AT179" s="203" t="s">
        <v>272</v>
      </c>
      <c r="AU179" s="203" t="s">
        <v>89</v>
      </c>
      <c r="AY179" s="19" t="s">
        <v>218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9" t="s">
        <v>89</v>
      </c>
      <c r="BK179" s="204">
        <f>ROUND(I179*H179,2)</f>
        <v>0</v>
      </c>
      <c r="BL179" s="19" t="s">
        <v>561</v>
      </c>
      <c r="BM179" s="203" t="s">
        <v>834</v>
      </c>
    </row>
    <row r="180" s="2" customFormat="1" ht="16.5" customHeight="1">
      <c r="A180" s="38"/>
      <c r="B180" s="190"/>
      <c r="C180" s="191" t="s">
        <v>502</v>
      </c>
      <c r="D180" s="191" t="s">
        <v>220</v>
      </c>
      <c r="E180" s="192" t="s">
        <v>969</v>
      </c>
      <c r="F180" s="193" t="s">
        <v>970</v>
      </c>
      <c r="G180" s="194" t="s">
        <v>297</v>
      </c>
      <c r="H180" s="195">
        <v>1</v>
      </c>
      <c r="I180" s="196"/>
      <c r="J180" s="197">
        <f>ROUND(I180*H180,2)</f>
        <v>0</v>
      </c>
      <c r="K180" s="198"/>
      <c r="L180" s="39"/>
      <c r="M180" s="199" t="s">
        <v>1</v>
      </c>
      <c r="N180" s="200" t="s">
        <v>42</v>
      </c>
      <c r="O180" s="82"/>
      <c r="P180" s="201">
        <f>O180*H180</f>
        <v>0</v>
      </c>
      <c r="Q180" s="201">
        <v>0</v>
      </c>
      <c r="R180" s="201">
        <f>Q180*H180</f>
        <v>0</v>
      </c>
      <c r="S180" s="201">
        <v>0</v>
      </c>
      <c r="T180" s="202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03" t="s">
        <v>561</v>
      </c>
      <c r="AT180" s="203" t="s">
        <v>220</v>
      </c>
      <c r="AU180" s="203" t="s">
        <v>89</v>
      </c>
      <c r="AY180" s="19" t="s">
        <v>218</v>
      </c>
      <c r="BE180" s="204">
        <f>IF(N180="základná",J180,0)</f>
        <v>0</v>
      </c>
      <c r="BF180" s="204">
        <f>IF(N180="znížená",J180,0)</f>
        <v>0</v>
      </c>
      <c r="BG180" s="204">
        <f>IF(N180="zákl. prenesená",J180,0)</f>
        <v>0</v>
      </c>
      <c r="BH180" s="204">
        <f>IF(N180="zníž. prenesená",J180,0)</f>
        <v>0</v>
      </c>
      <c r="BI180" s="204">
        <f>IF(N180="nulová",J180,0)</f>
        <v>0</v>
      </c>
      <c r="BJ180" s="19" t="s">
        <v>89</v>
      </c>
      <c r="BK180" s="204">
        <f>ROUND(I180*H180,2)</f>
        <v>0</v>
      </c>
      <c r="BL180" s="19" t="s">
        <v>561</v>
      </c>
      <c r="BM180" s="203" t="s">
        <v>835</v>
      </c>
    </row>
    <row r="181" s="2" customFormat="1" ht="24.15" customHeight="1">
      <c r="A181" s="38"/>
      <c r="B181" s="190"/>
      <c r="C181" s="234" t="s">
        <v>506</v>
      </c>
      <c r="D181" s="234" t="s">
        <v>272</v>
      </c>
      <c r="E181" s="235" t="s">
        <v>971</v>
      </c>
      <c r="F181" s="236" t="s">
        <v>972</v>
      </c>
      <c r="G181" s="237" t="s">
        <v>297</v>
      </c>
      <c r="H181" s="238">
        <v>1</v>
      </c>
      <c r="I181" s="239"/>
      <c r="J181" s="240">
        <f>ROUND(I181*H181,2)</f>
        <v>0</v>
      </c>
      <c r="K181" s="241"/>
      <c r="L181" s="242"/>
      <c r="M181" s="243" t="s">
        <v>1</v>
      </c>
      <c r="N181" s="244" t="s">
        <v>42</v>
      </c>
      <c r="O181" s="82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03" t="s">
        <v>621</v>
      </c>
      <c r="AT181" s="203" t="s">
        <v>272</v>
      </c>
      <c r="AU181" s="203" t="s">
        <v>89</v>
      </c>
      <c r="AY181" s="19" t="s">
        <v>218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9" t="s">
        <v>89</v>
      </c>
      <c r="BK181" s="204">
        <f>ROUND(I181*H181,2)</f>
        <v>0</v>
      </c>
      <c r="BL181" s="19" t="s">
        <v>561</v>
      </c>
      <c r="BM181" s="203" t="s">
        <v>836</v>
      </c>
    </row>
    <row r="182" s="2" customFormat="1" ht="24.15" customHeight="1">
      <c r="A182" s="38"/>
      <c r="B182" s="190"/>
      <c r="C182" s="191" t="s">
        <v>512</v>
      </c>
      <c r="D182" s="191" t="s">
        <v>220</v>
      </c>
      <c r="E182" s="192" t="s">
        <v>937</v>
      </c>
      <c r="F182" s="193" t="s">
        <v>938</v>
      </c>
      <c r="G182" s="194" t="s">
        <v>297</v>
      </c>
      <c r="H182" s="195">
        <v>1</v>
      </c>
      <c r="I182" s="196"/>
      <c r="J182" s="197">
        <f>ROUND(I182*H182,2)</f>
        <v>0</v>
      </c>
      <c r="K182" s="198"/>
      <c r="L182" s="39"/>
      <c r="M182" s="199" t="s">
        <v>1</v>
      </c>
      <c r="N182" s="200" t="s">
        <v>42</v>
      </c>
      <c r="O182" s="82"/>
      <c r="P182" s="201">
        <f>O182*H182</f>
        <v>0</v>
      </c>
      <c r="Q182" s="201">
        <v>0</v>
      </c>
      <c r="R182" s="201">
        <f>Q182*H182</f>
        <v>0</v>
      </c>
      <c r="S182" s="201">
        <v>0</v>
      </c>
      <c r="T182" s="202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03" t="s">
        <v>561</v>
      </c>
      <c r="AT182" s="203" t="s">
        <v>220</v>
      </c>
      <c r="AU182" s="203" t="s">
        <v>89</v>
      </c>
      <c r="AY182" s="19" t="s">
        <v>218</v>
      </c>
      <c r="BE182" s="204">
        <f>IF(N182="základná",J182,0)</f>
        <v>0</v>
      </c>
      <c r="BF182" s="204">
        <f>IF(N182="znížená",J182,0)</f>
        <v>0</v>
      </c>
      <c r="BG182" s="204">
        <f>IF(N182="zákl. prenesená",J182,0)</f>
        <v>0</v>
      </c>
      <c r="BH182" s="204">
        <f>IF(N182="zníž. prenesená",J182,0)</f>
        <v>0</v>
      </c>
      <c r="BI182" s="204">
        <f>IF(N182="nulová",J182,0)</f>
        <v>0</v>
      </c>
      <c r="BJ182" s="19" t="s">
        <v>89</v>
      </c>
      <c r="BK182" s="204">
        <f>ROUND(I182*H182,2)</f>
        <v>0</v>
      </c>
      <c r="BL182" s="19" t="s">
        <v>561</v>
      </c>
      <c r="BM182" s="203" t="s">
        <v>837</v>
      </c>
    </row>
    <row r="183" s="2" customFormat="1" ht="16.5" customHeight="1">
      <c r="A183" s="38"/>
      <c r="B183" s="190"/>
      <c r="C183" s="234" t="s">
        <v>517</v>
      </c>
      <c r="D183" s="234" t="s">
        <v>272</v>
      </c>
      <c r="E183" s="235" t="s">
        <v>939</v>
      </c>
      <c r="F183" s="236" t="s">
        <v>940</v>
      </c>
      <c r="G183" s="237" t="s">
        <v>297</v>
      </c>
      <c r="H183" s="238">
        <v>1</v>
      </c>
      <c r="I183" s="239"/>
      <c r="J183" s="240">
        <f>ROUND(I183*H183,2)</f>
        <v>0</v>
      </c>
      <c r="K183" s="241"/>
      <c r="L183" s="242"/>
      <c r="M183" s="243" t="s">
        <v>1</v>
      </c>
      <c r="N183" s="244" t="s">
        <v>42</v>
      </c>
      <c r="O183" s="82"/>
      <c r="P183" s="201">
        <f>O183*H183</f>
        <v>0</v>
      </c>
      <c r="Q183" s="201">
        <v>0</v>
      </c>
      <c r="R183" s="201">
        <f>Q183*H183</f>
        <v>0</v>
      </c>
      <c r="S183" s="201">
        <v>0</v>
      </c>
      <c r="T183" s="202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03" t="s">
        <v>621</v>
      </c>
      <c r="AT183" s="203" t="s">
        <v>272</v>
      </c>
      <c r="AU183" s="203" t="s">
        <v>89</v>
      </c>
      <c r="AY183" s="19" t="s">
        <v>218</v>
      </c>
      <c r="BE183" s="204">
        <f>IF(N183="základná",J183,0)</f>
        <v>0</v>
      </c>
      <c r="BF183" s="204">
        <f>IF(N183="znížená",J183,0)</f>
        <v>0</v>
      </c>
      <c r="BG183" s="204">
        <f>IF(N183="zákl. prenesená",J183,0)</f>
        <v>0</v>
      </c>
      <c r="BH183" s="204">
        <f>IF(N183="zníž. prenesená",J183,0)</f>
        <v>0</v>
      </c>
      <c r="BI183" s="204">
        <f>IF(N183="nulová",J183,0)</f>
        <v>0</v>
      </c>
      <c r="BJ183" s="19" t="s">
        <v>89</v>
      </c>
      <c r="BK183" s="204">
        <f>ROUND(I183*H183,2)</f>
        <v>0</v>
      </c>
      <c r="BL183" s="19" t="s">
        <v>561</v>
      </c>
      <c r="BM183" s="203" t="s">
        <v>838</v>
      </c>
    </row>
    <row r="184" s="2" customFormat="1" ht="16.5" customHeight="1">
      <c r="A184" s="38"/>
      <c r="B184" s="190"/>
      <c r="C184" s="191" t="s">
        <v>521</v>
      </c>
      <c r="D184" s="191" t="s">
        <v>220</v>
      </c>
      <c r="E184" s="192" t="s">
        <v>941</v>
      </c>
      <c r="F184" s="193" t="s">
        <v>942</v>
      </c>
      <c r="G184" s="194" t="s">
        <v>297</v>
      </c>
      <c r="H184" s="195">
        <v>1</v>
      </c>
      <c r="I184" s="196"/>
      <c r="J184" s="197">
        <f>ROUND(I184*H184,2)</f>
        <v>0</v>
      </c>
      <c r="K184" s="198"/>
      <c r="L184" s="39"/>
      <c r="M184" s="199" t="s">
        <v>1</v>
      </c>
      <c r="N184" s="200" t="s">
        <v>42</v>
      </c>
      <c r="O184" s="82"/>
      <c r="P184" s="201">
        <f>O184*H184</f>
        <v>0</v>
      </c>
      <c r="Q184" s="201">
        <v>0</v>
      </c>
      <c r="R184" s="201">
        <f>Q184*H184</f>
        <v>0</v>
      </c>
      <c r="S184" s="201">
        <v>0</v>
      </c>
      <c r="T184" s="202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03" t="s">
        <v>561</v>
      </c>
      <c r="AT184" s="203" t="s">
        <v>220</v>
      </c>
      <c r="AU184" s="203" t="s">
        <v>89</v>
      </c>
      <c r="AY184" s="19" t="s">
        <v>218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9" t="s">
        <v>89</v>
      </c>
      <c r="BK184" s="204">
        <f>ROUND(I184*H184,2)</f>
        <v>0</v>
      </c>
      <c r="BL184" s="19" t="s">
        <v>561</v>
      </c>
      <c r="BM184" s="203" t="s">
        <v>841</v>
      </c>
    </row>
    <row r="185" s="2" customFormat="1" ht="16.5" customHeight="1">
      <c r="A185" s="38"/>
      <c r="B185" s="190"/>
      <c r="C185" s="234" t="s">
        <v>527</v>
      </c>
      <c r="D185" s="234" t="s">
        <v>272</v>
      </c>
      <c r="E185" s="235" t="s">
        <v>943</v>
      </c>
      <c r="F185" s="236" t="s">
        <v>944</v>
      </c>
      <c r="G185" s="237" t="s">
        <v>297</v>
      </c>
      <c r="H185" s="238">
        <v>1</v>
      </c>
      <c r="I185" s="239"/>
      <c r="J185" s="240">
        <f>ROUND(I185*H185,2)</f>
        <v>0</v>
      </c>
      <c r="K185" s="241"/>
      <c r="L185" s="242"/>
      <c r="M185" s="243" t="s">
        <v>1</v>
      </c>
      <c r="N185" s="244" t="s">
        <v>42</v>
      </c>
      <c r="O185" s="82"/>
      <c r="P185" s="201">
        <f>O185*H185</f>
        <v>0</v>
      </c>
      <c r="Q185" s="201">
        <v>0</v>
      </c>
      <c r="R185" s="201">
        <f>Q185*H185</f>
        <v>0</v>
      </c>
      <c r="S185" s="201">
        <v>0</v>
      </c>
      <c r="T185" s="202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03" t="s">
        <v>621</v>
      </c>
      <c r="AT185" s="203" t="s">
        <v>272</v>
      </c>
      <c r="AU185" s="203" t="s">
        <v>89</v>
      </c>
      <c r="AY185" s="19" t="s">
        <v>218</v>
      </c>
      <c r="BE185" s="204">
        <f>IF(N185="základná",J185,0)</f>
        <v>0</v>
      </c>
      <c r="BF185" s="204">
        <f>IF(N185="znížená",J185,0)</f>
        <v>0</v>
      </c>
      <c r="BG185" s="204">
        <f>IF(N185="zákl. prenesená",J185,0)</f>
        <v>0</v>
      </c>
      <c r="BH185" s="204">
        <f>IF(N185="zníž. prenesená",J185,0)</f>
        <v>0</v>
      </c>
      <c r="BI185" s="204">
        <f>IF(N185="nulová",J185,0)</f>
        <v>0</v>
      </c>
      <c r="BJ185" s="19" t="s">
        <v>89</v>
      </c>
      <c r="BK185" s="204">
        <f>ROUND(I185*H185,2)</f>
        <v>0</v>
      </c>
      <c r="BL185" s="19" t="s">
        <v>561</v>
      </c>
      <c r="BM185" s="203" t="s">
        <v>842</v>
      </c>
    </row>
    <row r="186" s="2" customFormat="1" ht="16.5" customHeight="1">
      <c r="A186" s="38"/>
      <c r="B186" s="190"/>
      <c r="C186" s="191" t="s">
        <v>533</v>
      </c>
      <c r="D186" s="191" t="s">
        <v>220</v>
      </c>
      <c r="E186" s="192" t="s">
        <v>664</v>
      </c>
      <c r="F186" s="193" t="s">
        <v>665</v>
      </c>
      <c r="G186" s="194" t="s">
        <v>470</v>
      </c>
      <c r="H186" s="252"/>
      <c r="I186" s="196"/>
      <c r="J186" s="197">
        <f>ROUND(I186*H186,2)</f>
        <v>0</v>
      </c>
      <c r="K186" s="198"/>
      <c r="L186" s="39"/>
      <c r="M186" s="199" t="s">
        <v>1</v>
      </c>
      <c r="N186" s="200" t="s">
        <v>42</v>
      </c>
      <c r="O186" s="82"/>
      <c r="P186" s="201">
        <f>O186*H186</f>
        <v>0</v>
      </c>
      <c r="Q186" s="201">
        <v>0</v>
      </c>
      <c r="R186" s="201">
        <f>Q186*H186</f>
        <v>0</v>
      </c>
      <c r="S186" s="201">
        <v>0</v>
      </c>
      <c r="T186" s="202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03" t="s">
        <v>561</v>
      </c>
      <c r="AT186" s="203" t="s">
        <v>220</v>
      </c>
      <c r="AU186" s="203" t="s">
        <v>89</v>
      </c>
      <c r="AY186" s="19" t="s">
        <v>218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9" t="s">
        <v>89</v>
      </c>
      <c r="BK186" s="204">
        <f>ROUND(I186*H186,2)</f>
        <v>0</v>
      </c>
      <c r="BL186" s="19" t="s">
        <v>561</v>
      </c>
      <c r="BM186" s="203" t="s">
        <v>843</v>
      </c>
    </row>
    <row r="187" s="2" customFormat="1" ht="62.7" customHeight="1">
      <c r="A187" s="38"/>
      <c r="B187" s="190"/>
      <c r="C187" s="191" t="s">
        <v>538</v>
      </c>
      <c r="D187" s="191" t="s">
        <v>220</v>
      </c>
      <c r="E187" s="192" t="s">
        <v>666</v>
      </c>
      <c r="F187" s="193" t="s">
        <v>667</v>
      </c>
      <c r="G187" s="194" t="s">
        <v>1</v>
      </c>
      <c r="H187" s="195">
        <v>0</v>
      </c>
      <c r="I187" s="196"/>
      <c r="J187" s="197">
        <f>ROUND(I187*H187,2)</f>
        <v>0</v>
      </c>
      <c r="K187" s="198"/>
      <c r="L187" s="39"/>
      <c r="M187" s="199" t="s">
        <v>1</v>
      </c>
      <c r="N187" s="200" t="s">
        <v>42</v>
      </c>
      <c r="O187" s="82"/>
      <c r="P187" s="201">
        <f>O187*H187</f>
        <v>0</v>
      </c>
      <c r="Q187" s="201">
        <v>0</v>
      </c>
      <c r="R187" s="201">
        <f>Q187*H187</f>
        <v>0</v>
      </c>
      <c r="S187" s="201">
        <v>0</v>
      </c>
      <c r="T187" s="202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03" t="s">
        <v>561</v>
      </c>
      <c r="AT187" s="203" t="s">
        <v>220</v>
      </c>
      <c r="AU187" s="203" t="s">
        <v>89</v>
      </c>
      <c r="AY187" s="19" t="s">
        <v>218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9" t="s">
        <v>89</v>
      </c>
      <c r="BK187" s="204">
        <f>ROUND(I187*H187,2)</f>
        <v>0</v>
      </c>
      <c r="BL187" s="19" t="s">
        <v>561</v>
      </c>
      <c r="BM187" s="203" t="s">
        <v>846</v>
      </c>
    </row>
    <row r="188" s="2" customFormat="1" ht="24.15" customHeight="1">
      <c r="A188" s="38"/>
      <c r="B188" s="190"/>
      <c r="C188" s="234" t="s">
        <v>544</v>
      </c>
      <c r="D188" s="234" t="s">
        <v>272</v>
      </c>
      <c r="E188" s="235" t="s">
        <v>632</v>
      </c>
      <c r="F188" s="236" t="s">
        <v>945</v>
      </c>
      <c r="G188" s="237" t="s">
        <v>1</v>
      </c>
      <c r="H188" s="238">
        <v>0</v>
      </c>
      <c r="I188" s="239"/>
      <c r="J188" s="240">
        <f>ROUND(I188*H188,2)</f>
        <v>0</v>
      </c>
      <c r="K188" s="241"/>
      <c r="L188" s="242"/>
      <c r="M188" s="258" t="s">
        <v>1</v>
      </c>
      <c r="N188" s="259" t="s">
        <v>42</v>
      </c>
      <c r="O188" s="255"/>
      <c r="P188" s="256">
        <f>O188*H188</f>
        <v>0</v>
      </c>
      <c r="Q188" s="256">
        <v>0</v>
      </c>
      <c r="R188" s="256">
        <f>Q188*H188</f>
        <v>0</v>
      </c>
      <c r="S188" s="256">
        <v>0</v>
      </c>
      <c r="T188" s="257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03" t="s">
        <v>621</v>
      </c>
      <c r="AT188" s="203" t="s">
        <v>272</v>
      </c>
      <c r="AU188" s="203" t="s">
        <v>89</v>
      </c>
      <c r="AY188" s="19" t="s">
        <v>218</v>
      </c>
      <c r="BE188" s="204">
        <f>IF(N188="základná",J188,0)</f>
        <v>0</v>
      </c>
      <c r="BF188" s="204">
        <f>IF(N188="znížená",J188,0)</f>
        <v>0</v>
      </c>
      <c r="BG188" s="204">
        <f>IF(N188="zákl. prenesená",J188,0)</f>
        <v>0</v>
      </c>
      <c r="BH188" s="204">
        <f>IF(N188="zníž. prenesená",J188,0)</f>
        <v>0</v>
      </c>
      <c r="BI188" s="204">
        <f>IF(N188="nulová",J188,0)</f>
        <v>0</v>
      </c>
      <c r="BJ188" s="19" t="s">
        <v>89</v>
      </c>
      <c r="BK188" s="204">
        <f>ROUND(I188*H188,2)</f>
        <v>0</v>
      </c>
      <c r="BL188" s="19" t="s">
        <v>561</v>
      </c>
      <c r="BM188" s="203" t="s">
        <v>848</v>
      </c>
    </row>
    <row r="189" s="2" customFormat="1" ht="6.96" customHeight="1">
      <c r="A189" s="38"/>
      <c r="B189" s="65"/>
      <c r="C189" s="66"/>
      <c r="D189" s="66"/>
      <c r="E189" s="66"/>
      <c r="F189" s="66"/>
      <c r="G189" s="66"/>
      <c r="H189" s="66"/>
      <c r="I189" s="66"/>
      <c r="J189" s="66"/>
      <c r="K189" s="66"/>
      <c r="L189" s="39"/>
      <c r="M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</row>
  </sheetData>
  <autoFilter ref="C125:K188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2:H112"/>
    <mergeCell ref="E116:H116"/>
    <mergeCell ref="E114:H114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112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>
      <c r="B8" s="22"/>
      <c r="D8" s="32" t="s">
        <v>166</v>
      </c>
      <c r="L8" s="22"/>
    </row>
    <row r="9" s="1" customFormat="1" ht="16.5" customHeight="1">
      <c r="B9" s="22"/>
      <c r="E9" s="136" t="s">
        <v>171</v>
      </c>
      <c r="F9" s="1"/>
      <c r="G9" s="1"/>
      <c r="H9" s="1"/>
      <c r="L9" s="22"/>
    </row>
    <row r="10" s="1" customFormat="1" ht="12" customHeight="1">
      <c r="B10" s="22"/>
      <c r="D10" s="32" t="s">
        <v>174</v>
      </c>
      <c r="L10" s="22"/>
    </row>
    <row r="11" s="2" customFormat="1" ht="16.5" customHeight="1">
      <c r="A11" s="38"/>
      <c r="B11" s="39"/>
      <c r="C11" s="38"/>
      <c r="D11" s="38"/>
      <c r="E11" s="141" t="s">
        <v>605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606</v>
      </c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39"/>
      <c r="C13" s="38"/>
      <c r="D13" s="38"/>
      <c r="E13" s="72" t="s">
        <v>973</v>
      </c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39"/>
      <c r="C14" s="38"/>
      <c r="D14" s="38"/>
      <c r="E14" s="38"/>
      <c r="F14" s="38"/>
      <c r="G14" s="38"/>
      <c r="H14" s="38"/>
      <c r="I14" s="38"/>
      <c r="J14" s="38"/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17</v>
      </c>
      <c r="E15" s="38"/>
      <c r="F15" s="27" t="s">
        <v>1</v>
      </c>
      <c r="G15" s="38"/>
      <c r="H15" s="38"/>
      <c r="I15" s="32" t="s">
        <v>18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19</v>
      </c>
      <c r="E16" s="38"/>
      <c r="F16" s="27" t="s">
        <v>20</v>
      </c>
      <c r="G16" s="38"/>
      <c r="H16" s="38"/>
      <c r="I16" s="32" t="s">
        <v>21</v>
      </c>
      <c r="J16" s="74" t="str">
        <f>'Rekapitulácia stavby'!AN8</f>
        <v>28. 7. 2026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23</v>
      </c>
      <c r="E18" s="38"/>
      <c r="F18" s="38"/>
      <c r="G18" s="38"/>
      <c r="H18" s="38"/>
      <c r="I18" s="32" t="s">
        <v>24</v>
      </c>
      <c r="J18" s="27" t="s">
        <v>1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25</v>
      </c>
      <c r="F19" s="38"/>
      <c r="G19" s="38"/>
      <c r="H19" s="38"/>
      <c r="I19" s="32" t="s">
        <v>26</v>
      </c>
      <c r="J19" s="27" t="s">
        <v>1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38"/>
      <c r="J20" s="38"/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27</v>
      </c>
      <c r="E21" s="38"/>
      <c r="F21" s="38"/>
      <c r="G21" s="38"/>
      <c r="H21" s="38"/>
      <c r="I21" s="32" t="s">
        <v>24</v>
      </c>
      <c r="J21" s="33" t="str">
        <f>'Rekapitulácia stavby'!AN13</f>
        <v>Vyplň údaj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33" t="str">
        <f>'Rekapitulácia stavby'!E14</f>
        <v>Vyplň údaj</v>
      </c>
      <c r="F22" s="27"/>
      <c r="G22" s="27"/>
      <c r="H22" s="27"/>
      <c r="I22" s="32" t="s">
        <v>26</v>
      </c>
      <c r="J22" s="33" t="str">
        <f>'Rekapitulácia stavby'!AN14</f>
        <v>Vyplň údaj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29</v>
      </c>
      <c r="E24" s="38"/>
      <c r="F24" s="38"/>
      <c r="G24" s="38"/>
      <c r="H24" s="38"/>
      <c r="I24" s="32" t="s">
        <v>24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39"/>
      <c r="C25" s="38"/>
      <c r="D25" s="38"/>
      <c r="E25" s="27" t="s">
        <v>181</v>
      </c>
      <c r="F25" s="38"/>
      <c r="G25" s="38"/>
      <c r="H25" s="38"/>
      <c r="I25" s="32" t="s">
        <v>26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39"/>
      <c r="C27" s="38"/>
      <c r="D27" s="32" t="s">
        <v>32</v>
      </c>
      <c r="E27" s="38"/>
      <c r="F27" s="38"/>
      <c r="G27" s="38"/>
      <c r="H27" s="38"/>
      <c r="I27" s="32" t="s">
        <v>24</v>
      </c>
      <c r="J27" s="27" t="s">
        <v>1</v>
      </c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39"/>
      <c r="C28" s="38"/>
      <c r="D28" s="38"/>
      <c r="E28" s="27" t="s">
        <v>608</v>
      </c>
      <c r="F28" s="38"/>
      <c r="G28" s="38"/>
      <c r="H28" s="38"/>
      <c r="I28" s="32" t="s">
        <v>26</v>
      </c>
      <c r="J28" s="27" t="s">
        <v>1</v>
      </c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39"/>
      <c r="C30" s="38"/>
      <c r="D30" s="32" t="s">
        <v>34</v>
      </c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37"/>
      <c r="B31" s="138"/>
      <c r="C31" s="137"/>
      <c r="D31" s="137"/>
      <c r="E31" s="36" t="s">
        <v>1</v>
      </c>
      <c r="F31" s="36"/>
      <c r="G31" s="36"/>
      <c r="H31" s="36"/>
      <c r="I31" s="137"/>
      <c r="J31" s="137"/>
      <c r="K31" s="137"/>
      <c r="L31" s="139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</row>
    <row r="32" s="2" customFormat="1" ht="6.96" customHeight="1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39"/>
      <c r="C34" s="38"/>
      <c r="D34" s="140" t="s">
        <v>36</v>
      </c>
      <c r="E34" s="38"/>
      <c r="F34" s="38"/>
      <c r="G34" s="38"/>
      <c r="H34" s="38"/>
      <c r="I34" s="38"/>
      <c r="J34" s="101">
        <f>ROUND(J126,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39"/>
      <c r="C35" s="38"/>
      <c r="D35" s="95"/>
      <c r="E35" s="95"/>
      <c r="F35" s="95"/>
      <c r="G35" s="95"/>
      <c r="H35" s="95"/>
      <c r="I35" s="95"/>
      <c r="J35" s="95"/>
      <c r="K35" s="95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8"/>
      <c r="F36" s="43" t="s">
        <v>38</v>
      </c>
      <c r="G36" s="38"/>
      <c r="H36" s="38"/>
      <c r="I36" s="43" t="s">
        <v>37</v>
      </c>
      <c r="J36" s="43" t="s">
        <v>39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39"/>
      <c r="C37" s="38"/>
      <c r="D37" s="141" t="s">
        <v>40</v>
      </c>
      <c r="E37" s="45" t="s">
        <v>41</v>
      </c>
      <c r="F37" s="142">
        <f>ROUND((SUM(BE126:BE176)),  2)</f>
        <v>0</v>
      </c>
      <c r="G37" s="143"/>
      <c r="H37" s="143"/>
      <c r="I37" s="144">
        <v>0.23000000000000001</v>
      </c>
      <c r="J37" s="142">
        <f>ROUND(((SUM(BE126:BE176))*I37),  2)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45" t="s">
        <v>42</v>
      </c>
      <c r="F38" s="145">
        <f>ROUND((SUM(BF126:BF176)),  2)</f>
        <v>0</v>
      </c>
      <c r="G38" s="38"/>
      <c r="H38" s="38"/>
      <c r="I38" s="146">
        <v>0.23000000000000001</v>
      </c>
      <c r="J38" s="145">
        <f>ROUND(((SUM(BF126:BF176))*I38),  2)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43</v>
      </c>
      <c r="F39" s="145">
        <f>ROUND((SUM(BG126:BG176)),  2)</f>
        <v>0</v>
      </c>
      <c r="G39" s="38"/>
      <c r="H39" s="38"/>
      <c r="I39" s="146">
        <v>0.23000000000000001</v>
      </c>
      <c r="J39" s="145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39"/>
      <c r="C40" s="38"/>
      <c r="D40" s="38"/>
      <c r="E40" s="32" t="s">
        <v>44</v>
      </c>
      <c r="F40" s="145">
        <f>ROUND((SUM(BH126:BH176)),  2)</f>
        <v>0</v>
      </c>
      <c r="G40" s="38"/>
      <c r="H40" s="38"/>
      <c r="I40" s="146">
        <v>0.23000000000000001</v>
      </c>
      <c r="J40" s="145">
        <f>0</f>
        <v>0</v>
      </c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39"/>
      <c r="C41" s="38"/>
      <c r="D41" s="38"/>
      <c r="E41" s="45" t="s">
        <v>45</v>
      </c>
      <c r="F41" s="142">
        <f>ROUND((SUM(BI126:BI176)),  2)</f>
        <v>0</v>
      </c>
      <c r="G41" s="143"/>
      <c r="H41" s="143"/>
      <c r="I41" s="144">
        <v>0</v>
      </c>
      <c r="J41" s="142">
        <f>0</f>
        <v>0</v>
      </c>
      <c r="K41" s="38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39"/>
      <c r="C43" s="147"/>
      <c r="D43" s="148" t="s">
        <v>46</v>
      </c>
      <c r="E43" s="86"/>
      <c r="F43" s="86"/>
      <c r="G43" s="149" t="s">
        <v>47</v>
      </c>
      <c r="H43" s="150" t="s">
        <v>48</v>
      </c>
      <c r="I43" s="86"/>
      <c r="J43" s="151">
        <f>SUM(J34:J41)</f>
        <v>0</v>
      </c>
      <c r="K43" s="152"/>
      <c r="L43" s="60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60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1" customFormat="1" ht="16.5" customHeight="1">
      <c r="B87" s="22"/>
      <c r="E87" s="136" t="s">
        <v>171</v>
      </c>
      <c r="F87" s="1"/>
      <c r="G87" s="1"/>
      <c r="H87" s="1"/>
      <c r="L87" s="22"/>
    </row>
    <row r="88" s="1" customFormat="1" ht="12" customHeight="1">
      <c r="B88" s="22"/>
      <c r="C88" s="32" t="s">
        <v>174</v>
      </c>
      <c r="L88" s="22"/>
    </row>
    <row r="89" s="2" customFormat="1" ht="16.5" customHeight="1">
      <c r="A89" s="38"/>
      <c r="B89" s="39"/>
      <c r="C89" s="38"/>
      <c r="D89" s="38"/>
      <c r="E89" s="141" t="s">
        <v>605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606</v>
      </c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38"/>
      <c r="D91" s="38"/>
      <c r="E91" s="72" t="str">
        <f>E13</f>
        <v>R3 - Zásuvková skriňa R3</v>
      </c>
      <c r="F91" s="38"/>
      <c r="G91" s="38"/>
      <c r="H91" s="38"/>
      <c r="I91" s="38"/>
      <c r="J91" s="38"/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19</v>
      </c>
      <c r="D93" s="38"/>
      <c r="E93" s="38"/>
      <c r="F93" s="27" t="str">
        <f>F16</f>
        <v>Kapitulská 23, 975 59 Banská Bystrica</v>
      </c>
      <c r="G93" s="38"/>
      <c r="H93" s="38"/>
      <c r="I93" s="32" t="s">
        <v>21</v>
      </c>
      <c r="J93" s="74" t="str">
        <f>IF(J16="","",J16)</f>
        <v>28. 7. 2026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23</v>
      </c>
      <c r="D95" s="38"/>
      <c r="E95" s="38"/>
      <c r="F95" s="27" t="str">
        <f>E19</f>
        <v>Múzeum SNP Banská Bystrica</v>
      </c>
      <c r="G95" s="38"/>
      <c r="H95" s="38"/>
      <c r="I95" s="32" t="s">
        <v>29</v>
      </c>
      <c r="J95" s="36" t="str">
        <f>E25</f>
        <v>Akad. Arch. Pavol Kuzma</v>
      </c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38"/>
      <c r="E96" s="38"/>
      <c r="F96" s="27" t="str">
        <f>IF(E22="","",E22)</f>
        <v>Vyplň údaj</v>
      </c>
      <c r="G96" s="38"/>
      <c r="H96" s="38"/>
      <c r="I96" s="32" t="s">
        <v>32</v>
      </c>
      <c r="J96" s="36" t="str">
        <f>E28</f>
        <v>Ing. Ján Božek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55" t="s">
        <v>183</v>
      </c>
      <c r="D98" s="147"/>
      <c r="E98" s="147"/>
      <c r="F98" s="147"/>
      <c r="G98" s="147"/>
      <c r="H98" s="147"/>
      <c r="I98" s="147"/>
      <c r="J98" s="156" t="s">
        <v>184</v>
      </c>
      <c r="K98" s="147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60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57" t="s">
        <v>185</v>
      </c>
      <c r="D100" s="38"/>
      <c r="E100" s="38"/>
      <c r="F100" s="38"/>
      <c r="G100" s="38"/>
      <c r="H100" s="38"/>
      <c r="I100" s="38"/>
      <c r="J100" s="101">
        <f>J126</f>
        <v>0</v>
      </c>
      <c r="K100" s="38"/>
      <c r="L100" s="60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9" t="s">
        <v>186</v>
      </c>
    </row>
    <row r="101" s="9" customFormat="1" ht="24.96" customHeight="1">
      <c r="A101" s="9"/>
      <c r="B101" s="158"/>
      <c r="C101" s="9"/>
      <c r="D101" s="159" t="s">
        <v>609</v>
      </c>
      <c r="E101" s="160"/>
      <c r="F101" s="160"/>
      <c r="G101" s="160"/>
      <c r="H101" s="160"/>
      <c r="I101" s="160"/>
      <c r="J101" s="161">
        <f>J127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610</v>
      </c>
      <c r="E102" s="164"/>
      <c r="F102" s="164"/>
      <c r="G102" s="164"/>
      <c r="H102" s="164"/>
      <c r="I102" s="164"/>
      <c r="J102" s="165">
        <f>J128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38"/>
      <c r="D103" s="38"/>
      <c r="E103" s="38"/>
      <c r="F103" s="38"/>
      <c r="G103" s="38"/>
      <c r="H103" s="38"/>
      <c r="I103" s="38"/>
      <c r="J103" s="38"/>
      <c r="K103" s="38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0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204</v>
      </c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38"/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15</v>
      </c>
      <c r="D111" s="38"/>
      <c r="E111" s="38"/>
      <c r="F111" s="38"/>
      <c r="G111" s="38"/>
      <c r="H111" s="38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38"/>
      <c r="D112" s="38"/>
      <c r="E112" s="136" t="str">
        <f>E7</f>
        <v>Pamätník SNP - obnova veľkoplošnej dlažby</v>
      </c>
      <c r="F112" s="32"/>
      <c r="G112" s="32"/>
      <c r="H112" s="32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1" customFormat="1" ht="12" customHeight="1">
      <c r="B113" s="22"/>
      <c r="C113" s="32" t="s">
        <v>166</v>
      </c>
      <c r="L113" s="22"/>
    </row>
    <row r="114" s="1" customFormat="1" ht="16.5" customHeight="1">
      <c r="B114" s="22"/>
      <c r="E114" s="136" t="s">
        <v>171</v>
      </c>
      <c r="F114" s="1"/>
      <c r="G114" s="1"/>
      <c r="H114" s="1"/>
      <c r="L114" s="22"/>
    </row>
    <row r="115" s="1" customFormat="1" ht="12" customHeight="1">
      <c r="B115" s="22"/>
      <c r="C115" s="32" t="s">
        <v>174</v>
      </c>
      <c r="L115" s="22"/>
    </row>
    <row r="116" s="2" customFormat="1" ht="16.5" customHeight="1">
      <c r="A116" s="38"/>
      <c r="B116" s="39"/>
      <c r="C116" s="38"/>
      <c r="D116" s="38"/>
      <c r="E116" s="141" t="s">
        <v>605</v>
      </c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606</v>
      </c>
      <c r="D117" s="38"/>
      <c r="E117" s="38"/>
      <c r="F117" s="38"/>
      <c r="G117" s="38"/>
      <c r="H117" s="38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72" t="str">
        <f>E13</f>
        <v>R3 - Zásuvková skriňa R3</v>
      </c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19</v>
      </c>
      <c r="D120" s="38"/>
      <c r="E120" s="38"/>
      <c r="F120" s="27" t="str">
        <f>F16</f>
        <v>Kapitulská 23, 975 59 Banská Bystrica</v>
      </c>
      <c r="G120" s="38"/>
      <c r="H120" s="38"/>
      <c r="I120" s="32" t="s">
        <v>21</v>
      </c>
      <c r="J120" s="74" t="str">
        <f>IF(J16="","",J16)</f>
        <v>28. 7. 2026</v>
      </c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5.65" customHeight="1">
      <c r="A122" s="38"/>
      <c r="B122" s="39"/>
      <c r="C122" s="32" t="s">
        <v>23</v>
      </c>
      <c r="D122" s="38"/>
      <c r="E122" s="38"/>
      <c r="F122" s="27" t="str">
        <f>E19</f>
        <v>Múzeum SNP Banská Bystrica</v>
      </c>
      <c r="G122" s="38"/>
      <c r="H122" s="38"/>
      <c r="I122" s="32" t="s">
        <v>29</v>
      </c>
      <c r="J122" s="36" t="str">
        <f>E25</f>
        <v>Akad. Arch. Pavol Kuzma</v>
      </c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27</v>
      </c>
      <c r="D123" s="38"/>
      <c r="E123" s="38"/>
      <c r="F123" s="27" t="str">
        <f>IF(E22="","",E22)</f>
        <v>Vyplň údaj</v>
      </c>
      <c r="G123" s="38"/>
      <c r="H123" s="38"/>
      <c r="I123" s="32" t="s">
        <v>32</v>
      </c>
      <c r="J123" s="36" t="str">
        <f>E28</f>
        <v>Ing. Ján Božek</v>
      </c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66"/>
      <c r="B125" s="167"/>
      <c r="C125" s="168" t="s">
        <v>205</v>
      </c>
      <c r="D125" s="169" t="s">
        <v>61</v>
      </c>
      <c r="E125" s="169" t="s">
        <v>57</v>
      </c>
      <c r="F125" s="169" t="s">
        <v>58</v>
      </c>
      <c r="G125" s="169" t="s">
        <v>206</v>
      </c>
      <c r="H125" s="169" t="s">
        <v>207</v>
      </c>
      <c r="I125" s="169" t="s">
        <v>208</v>
      </c>
      <c r="J125" s="170" t="s">
        <v>184</v>
      </c>
      <c r="K125" s="171" t="s">
        <v>209</v>
      </c>
      <c r="L125" s="172"/>
      <c r="M125" s="91" t="s">
        <v>1</v>
      </c>
      <c r="N125" s="92" t="s">
        <v>40</v>
      </c>
      <c r="O125" s="92" t="s">
        <v>210</v>
      </c>
      <c r="P125" s="92" t="s">
        <v>211</v>
      </c>
      <c r="Q125" s="92" t="s">
        <v>212</v>
      </c>
      <c r="R125" s="92" t="s">
        <v>213</v>
      </c>
      <c r="S125" s="92" t="s">
        <v>214</v>
      </c>
      <c r="T125" s="93" t="s">
        <v>215</v>
      </c>
      <c r="U125" s="166"/>
      <c r="V125" s="166"/>
      <c r="W125" s="166"/>
      <c r="X125" s="166"/>
      <c r="Y125" s="166"/>
      <c r="Z125" s="166"/>
      <c r="AA125" s="166"/>
      <c r="AB125" s="166"/>
      <c r="AC125" s="166"/>
      <c r="AD125" s="166"/>
      <c r="AE125" s="166"/>
    </row>
    <row r="126" s="2" customFormat="1" ht="22.8" customHeight="1">
      <c r="A126" s="38"/>
      <c r="B126" s="39"/>
      <c r="C126" s="98" t="s">
        <v>185</v>
      </c>
      <c r="D126" s="38"/>
      <c r="E126" s="38"/>
      <c r="F126" s="38"/>
      <c r="G126" s="38"/>
      <c r="H126" s="38"/>
      <c r="I126" s="38"/>
      <c r="J126" s="173">
        <f>BK126</f>
        <v>0</v>
      </c>
      <c r="K126" s="38"/>
      <c r="L126" s="39"/>
      <c r="M126" s="94"/>
      <c r="N126" s="78"/>
      <c r="O126" s="95"/>
      <c r="P126" s="174">
        <f>P127</f>
        <v>0</v>
      </c>
      <c r="Q126" s="95"/>
      <c r="R126" s="174">
        <f>R127</f>
        <v>0</v>
      </c>
      <c r="S126" s="95"/>
      <c r="T126" s="175">
        <f>T127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186</v>
      </c>
      <c r="BK126" s="176">
        <f>BK127</f>
        <v>0</v>
      </c>
    </row>
    <row r="127" s="12" customFormat="1" ht="25.92" customHeight="1">
      <c r="A127" s="12"/>
      <c r="B127" s="177"/>
      <c r="C127" s="12"/>
      <c r="D127" s="178" t="s">
        <v>75</v>
      </c>
      <c r="E127" s="179" t="s">
        <v>272</v>
      </c>
      <c r="F127" s="179" t="s">
        <v>615</v>
      </c>
      <c r="G127" s="12"/>
      <c r="H127" s="12"/>
      <c r="I127" s="180"/>
      <c r="J127" s="181">
        <f>BK127</f>
        <v>0</v>
      </c>
      <c r="K127" s="12"/>
      <c r="L127" s="177"/>
      <c r="M127" s="182"/>
      <c r="N127" s="183"/>
      <c r="O127" s="183"/>
      <c r="P127" s="184">
        <f>P128</f>
        <v>0</v>
      </c>
      <c r="Q127" s="183"/>
      <c r="R127" s="184">
        <f>R128</f>
        <v>0</v>
      </c>
      <c r="S127" s="183"/>
      <c r="T127" s="185">
        <f>T128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78" t="s">
        <v>96</v>
      </c>
      <c r="AT127" s="186" t="s">
        <v>75</v>
      </c>
      <c r="AU127" s="186" t="s">
        <v>76</v>
      </c>
      <c r="AY127" s="178" t="s">
        <v>218</v>
      </c>
      <c r="BK127" s="187">
        <f>BK128</f>
        <v>0</v>
      </c>
    </row>
    <row r="128" s="12" customFormat="1" ht="22.8" customHeight="1">
      <c r="A128" s="12"/>
      <c r="B128" s="177"/>
      <c r="C128" s="12"/>
      <c r="D128" s="178" t="s">
        <v>75</v>
      </c>
      <c r="E128" s="188" t="s">
        <v>556</v>
      </c>
      <c r="F128" s="188" t="s">
        <v>616</v>
      </c>
      <c r="G128" s="12"/>
      <c r="H128" s="12"/>
      <c r="I128" s="180"/>
      <c r="J128" s="189">
        <f>BK128</f>
        <v>0</v>
      </c>
      <c r="K128" s="12"/>
      <c r="L128" s="177"/>
      <c r="M128" s="182"/>
      <c r="N128" s="183"/>
      <c r="O128" s="183"/>
      <c r="P128" s="184">
        <f>SUM(P129:P176)</f>
        <v>0</v>
      </c>
      <c r="Q128" s="183"/>
      <c r="R128" s="184">
        <f>SUM(R129:R176)</f>
        <v>0</v>
      </c>
      <c r="S128" s="183"/>
      <c r="T128" s="185">
        <f>SUM(T129:T176)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8" t="s">
        <v>96</v>
      </c>
      <c r="AT128" s="186" t="s">
        <v>75</v>
      </c>
      <c r="AU128" s="186" t="s">
        <v>83</v>
      </c>
      <c r="AY128" s="178" t="s">
        <v>218</v>
      </c>
      <c r="BK128" s="187">
        <f>SUM(BK129:BK176)</f>
        <v>0</v>
      </c>
    </row>
    <row r="129" s="2" customFormat="1" ht="62.7" customHeight="1">
      <c r="A129" s="38"/>
      <c r="B129" s="190"/>
      <c r="C129" s="234" t="s">
        <v>83</v>
      </c>
      <c r="D129" s="234" t="s">
        <v>272</v>
      </c>
      <c r="E129" s="235" t="s">
        <v>861</v>
      </c>
      <c r="F129" s="236" t="s">
        <v>974</v>
      </c>
      <c r="G129" s="237" t="s">
        <v>297</v>
      </c>
      <c r="H129" s="238">
        <v>1</v>
      </c>
      <c r="I129" s="239"/>
      <c r="J129" s="240">
        <f>ROUND(I129*H129,2)</f>
        <v>0</v>
      </c>
      <c r="K129" s="241"/>
      <c r="L129" s="242"/>
      <c r="M129" s="243" t="s">
        <v>1</v>
      </c>
      <c r="N129" s="244" t="s">
        <v>42</v>
      </c>
      <c r="O129" s="82"/>
      <c r="P129" s="201">
        <f>O129*H129</f>
        <v>0</v>
      </c>
      <c r="Q129" s="201">
        <v>0</v>
      </c>
      <c r="R129" s="201">
        <f>Q129*H129</f>
        <v>0</v>
      </c>
      <c r="S129" s="201">
        <v>0</v>
      </c>
      <c r="T129" s="20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03" t="s">
        <v>621</v>
      </c>
      <c r="AT129" s="203" t="s">
        <v>272</v>
      </c>
      <c r="AU129" s="203" t="s">
        <v>89</v>
      </c>
      <c r="AY129" s="19" t="s">
        <v>218</v>
      </c>
      <c r="BE129" s="204">
        <f>IF(N129="základná",J129,0)</f>
        <v>0</v>
      </c>
      <c r="BF129" s="204">
        <f>IF(N129="znížená",J129,0)</f>
        <v>0</v>
      </c>
      <c r="BG129" s="204">
        <f>IF(N129="zákl. prenesená",J129,0)</f>
        <v>0</v>
      </c>
      <c r="BH129" s="204">
        <f>IF(N129="zníž. prenesená",J129,0)</f>
        <v>0</v>
      </c>
      <c r="BI129" s="204">
        <f>IF(N129="nulová",J129,0)</f>
        <v>0</v>
      </c>
      <c r="BJ129" s="19" t="s">
        <v>89</v>
      </c>
      <c r="BK129" s="204">
        <f>ROUND(I129*H129,2)</f>
        <v>0</v>
      </c>
      <c r="BL129" s="19" t="s">
        <v>561</v>
      </c>
      <c r="BM129" s="203" t="s">
        <v>89</v>
      </c>
    </row>
    <row r="130" s="2" customFormat="1" ht="24.15" customHeight="1">
      <c r="A130" s="38"/>
      <c r="B130" s="190"/>
      <c r="C130" s="191" t="s">
        <v>89</v>
      </c>
      <c r="D130" s="191" t="s">
        <v>220</v>
      </c>
      <c r="E130" s="192" t="s">
        <v>863</v>
      </c>
      <c r="F130" s="193" t="s">
        <v>864</v>
      </c>
      <c r="G130" s="194" t="s">
        <v>297</v>
      </c>
      <c r="H130" s="195">
        <v>10</v>
      </c>
      <c r="I130" s="196"/>
      <c r="J130" s="197">
        <f>ROUND(I130*H130,2)</f>
        <v>0</v>
      </c>
      <c r="K130" s="198"/>
      <c r="L130" s="39"/>
      <c r="M130" s="199" t="s">
        <v>1</v>
      </c>
      <c r="N130" s="200" t="s">
        <v>42</v>
      </c>
      <c r="O130" s="82"/>
      <c r="P130" s="201">
        <f>O130*H130</f>
        <v>0</v>
      </c>
      <c r="Q130" s="201">
        <v>0</v>
      </c>
      <c r="R130" s="201">
        <f>Q130*H130</f>
        <v>0</v>
      </c>
      <c r="S130" s="201">
        <v>0</v>
      </c>
      <c r="T130" s="20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03" t="s">
        <v>561</v>
      </c>
      <c r="AT130" s="203" t="s">
        <v>220</v>
      </c>
      <c r="AU130" s="203" t="s">
        <v>89</v>
      </c>
      <c r="AY130" s="19" t="s">
        <v>218</v>
      </c>
      <c r="BE130" s="204">
        <f>IF(N130="základná",J130,0)</f>
        <v>0</v>
      </c>
      <c r="BF130" s="204">
        <f>IF(N130="znížená",J130,0)</f>
        <v>0</v>
      </c>
      <c r="BG130" s="204">
        <f>IF(N130="zákl. prenesená",J130,0)</f>
        <v>0</v>
      </c>
      <c r="BH130" s="204">
        <f>IF(N130="zníž. prenesená",J130,0)</f>
        <v>0</v>
      </c>
      <c r="BI130" s="204">
        <f>IF(N130="nulová",J130,0)</f>
        <v>0</v>
      </c>
      <c r="BJ130" s="19" t="s">
        <v>89</v>
      </c>
      <c r="BK130" s="204">
        <f>ROUND(I130*H130,2)</f>
        <v>0</v>
      </c>
      <c r="BL130" s="19" t="s">
        <v>561</v>
      </c>
      <c r="BM130" s="203" t="s">
        <v>223</v>
      </c>
    </row>
    <row r="131" s="2" customFormat="1" ht="24.15" customHeight="1">
      <c r="A131" s="38"/>
      <c r="B131" s="190"/>
      <c r="C131" s="234" t="s">
        <v>96</v>
      </c>
      <c r="D131" s="234" t="s">
        <v>272</v>
      </c>
      <c r="E131" s="235" t="s">
        <v>865</v>
      </c>
      <c r="F131" s="236" t="s">
        <v>866</v>
      </c>
      <c r="G131" s="237" t="s">
        <v>297</v>
      </c>
      <c r="H131" s="238">
        <v>10</v>
      </c>
      <c r="I131" s="239"/>
      <c r="J131" s="240">
        <f>ROUND(I131*H131,2)</f>
        <v>0</v>
      </c>
      <c r="K131" s="241"/>
      <c r="L131" s="242"/>
      <c r="M131" s="243" t="s">
        <v>1</v>
      </c>
      <c r="N131" s="244" t="s">
        <v>42</v>
      </c>
      <c r="O131" s="82"/>
      <c r="P131" s="201">
        <f>O131*H131</f>
        <v>0</v>
      </c>
      <c r="Q131" s="201">
        <v>0</v>
      </c>
      <c r="R131" s="201">
        <f>Q131*H131</f>
        <v>0</v>
      </c>
      <c r="S131" s="201">
        <v>0</v>
      </c>
      <c r="T131" s="20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03" t="s">
        <v>621</v>
      </c>
      <c r="AT131" s="203" t="s">
        <v>272</v>
      </c>
      <c r="AU131" s="203" t="s">
        <v>89</v>
      </c>
      <c r="AY131" s="19" t="s">
        <v>218</v>
      </c>
      <c r="BE131" s="204">
        <f>IF(N131="základná",J131,0)</f>
        <v>0</v>
      </c>
      <c r="BF131" s="204">
        <f>IF(N131="znížená",J131,0)</f>
        <v>0</v>
      </c>
      <c r="BG131" s="204">
        <f>IF(N131="zákl. prenesená",J131,0)</f>
        <v>0</v>
      </c>
      <c r="BH131" s="204">
        <f>IF(N131="zníž. prenesená",J131,0)</f>
        <v>0</v>
      </c>
      <c r="BI131" s="204">
        <f>IF(N131="nulová",J131,0)</f>
        <v>0</v>
      </c>
      <c r="BJ131" s="19" t="s">
        <v>89</v>
      </c>
      <c r="BK131" s="204">
        <f>ROUND(I131*H131,2)</f>
        <v>0</v>
      </c>
      <c r="BL131" s="19" t="s">
        <v>561</v>
      </c>
      <c r="BM131" s="203" t="s">
        <v>250</v>
      </c>
    </row>
    <row r="132" s="2" customFormat="1" ht="37.8" customHeight="1">
      <c r="A132" s="38"/>
      <c r="B132" s="190"/>
      <c r="C132" s="191" t="s">
        <v>223</v>
      </c>
      <c r="D132" s="191" t="s">
        <v>220</v>
      </c>
      <c r="E132" s="192" t="s">
        <v>867</v>
      </c>
      <c r="F132" s="193" t="s">
        <v>868</v>
      </c>
      <c r="G132" s="194" t="s">
        <v>297</v>
      </c>
      <c r="H132" s="195">
        <v>2</v>
      </c>
      <c r="I132" s="196"/>
      <c r="J132" s="197">
        <f>ROUND(I132*H132,2)</f>
        <v>0</v>
      </c>
      <c r="K132" s="198"/>
      <c r="L132" s="39"/>
      <c r="M132" s="199" t="s">
        <v>1</v>
      </c>
      <c r="N132" s="200" t="s">
        <v>42</v>
      </c>
      <c r="O132" s="82"/>
      <c r="P132" s="201">
        <f>O132*H132</f>
        <v>0</v>
      </c>
      <c r="Q132" s="201">
        <v>0</v>
      </c>
      <c r="R132" s="201">
        <f>Q132*H132</f>
        <v>0</v>
      </c>
      <c r="S132" s="201">
        <v>0</v>
      </c>
      <c r="T132" s="20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03" t="s">
        <v>561</v>
      </c>
      <c r="AT132" s="203" t="s">
        <v>220</v>
      </c>
      <c r="AU132" s="203" t="s">
        <v>89</v>
      </c>
      <c r="AY132" s="19" t="s">
        <v>218</v>
      </c>
      <c r="BE132" s="204">
        <f>IF(N132="základná",J132,0)</f>
        <v>0</v>
      </c>
      <c r="BF132" s="204">
        <f>IF(N132="znížená",J132,0)</f>
        <v>0</v>
      </c>
      <c r="BG132" s="204">
        <f>IF(N132="zákl. prenesená",J132,0)</f>
        <v>0</v>
      </c>
      <c r="BH132" s="204">
        <f>IF(N132="zníž. prenesená",J132,0)</f>
        <v>0</v>
      </c>
      <c r="BI132" s="204">
        <f>IF(N132="nulová",J132,0)</f>
        <v>0</v>
      </c>
      <c r="BJ132" s="19" t="s">
        <v>89</v>
      </c>
      <c r="BK132" s="204">
        <f>ROUND(I132*H132,2)</f>
        <v>0</v>
      </c>
      <c r="BL132" s="19" t="s">
        <v>561</v>
      </c>
      <c r="BM132" s="203" t="s">
        <v>260</v>
      </c>
    </row>
    <row r="133" s="2" customFormat="1" ht="24.15" customHeight="1">
      <c r="A133" s="38"/>
      <c r="B133" s="190"/>
      <c r="C133" s="234" t="s">
        <v>243</v>
      </c>
      <c r="D133" s="234" t="s">
        <v>272</v>
      </c>
      <c r="E133" s="235" t="s">
        <v>869</v>
      </c>
      <c r="F133" s="236" t="s">
        <v>870</v>
      </c>
      <c r="G133" s="237" t="s">
        <v>297</v>
      </c>
      <c r="H133" s="238">
        <v>2</v>
      </c>
      <c r="I133" s="239"/>
      <c r="J133" s="240">
        <f>ROUND(I133*H133,2)</f>
        <v>0</v>
      </c>
      <c r="K133" s="241"/>
      <c r="L133" s="242"/>
      <c r="M133" s="243" t="s">
        <v>1</v>
      </c>
      <c r="N133" s="244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621</v>
      </c>
      <c r="AT133" s="203" t="s">
        <v>272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561</v>
      </c>
      <c r="BM133" s="203" t="s">
        <v>271</v>
      </c>
    </row>
    <row r="134" s="2" customFormat="1" ht="37.8" customHeight="1">
      <c r="A134" s="38"/>
      <c r="B134" s="190"/>
      <c r="C134" s="191" t="s">
        <v>250</v>
      </c>
      <c r="D134" s="191" t="s">
        <v>220</v>
      </c>
      <c r="E134" s="192" t="s">
        <v>871</v>
      </c>
      <c r="F134" s="193" t="s">
        <v>872</v>
      </c>
      <c r="G134" s="194" t="s">
        <v>297</v>
      </c>
      <c r="H134" s="195">
        <v>2</v>
      </c>
      <c r="I134" s="196"/>
      <c r="J134" s="197">
        <f>ROUND(I134*H134,2)</f>
        <v>0</v>
      </c>
      <c r="K134" s="198"/>
      <c r="L134" s="39"/>
      <c r="M134" s="199" t="s">
        <v>1</v>
      </c>
      <c r="N134" s="200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561</v>
      </c>
      <c r="AT134" s="203" t="s">
        <v>220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561</v>
      </c>
      <c r="BM134" s="203" t="s">
        <v>284</v>
      </c>
    </row>
    <row r="135" s="2" customFormat="1" ht="24.15" customHeight="1">
      <c r="A135" s="38"/>
      <c r="B135" s="190"/>
      <c r="C135" s="234" t="s">
        <v>254</v>
      </c>
      <c r="D135" s="234" t="s">
        <v>272</v>
      </c>
      <c r="E135" s="235" t="s">
        <v>873</v>
      </c>
      <c r="F135" s="236" t="s">
        <v>874</v>
      </c>
      <c r="G135" s="237" t="s">
        <v>297</v>
      </c>
      <c r="H135" s="238">
        <v>2</v>
      </c>
      <c r="I135" s="239"/>
      <c r="J135" s="240">
        <f>ROUND(I135*H135,2)</f>
        <v>0</v>
      </c>
      <c r="K135" s="241"/>
      <c r="L135" s="242"/>
      <c r="M135" s="243" t="s">
        <v>1</v>
      </c>
      <c r="N135" s="244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621</v>
      </c>
      <c r="AT135" s="203" t="s">
        <v>272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561</v>
      </c>
      <c r="BM135" s="203" t="s">
        <v>294</v>
      </c>
    </row>
    <row r="136" s="2" customFormat="1" ht="37.8" customHeight="1">
      <c r="A136" s="38"/>
      <c r="B136" s="190"/>
      <c r="C136" s="191" t="s">
        <v>260</v>
      </c>
      <c r="D136" s="191" t="s">
        <v>220</v>
      </c>
      <c r="E136" s="192" t="s">
        <v>875</v>
      </c>
      <c r="F136" s="193" t="s">
        <v>876</v>
      </c>
      <c r="G136" s="194" t="s">
        <v>297</v>
      </c>
      <c r="H136" s="195">
        <v>2</v>
      </c>
      <c r="I136" s="196"/>
      <c r="J136" s="197">
        <f>ROUND(I136*H136,2)</f>
        <v>0</v>
      </c>
      <c r="K136" s="198"/>
      <c r="L136" s="39"/>
      <c r="M136" s="199" t="s">
        <v>1</v>
      </c>
      <c r="N136" s="200" t="s">
        <v>42</v>
      </c>
      <c r="O136" s="8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03" t="s">
        <v>561</v>
      </c>
      <c r="AT136" s="203" t="s">
        <v>220</v>
      </c>
      <c r="AU136" s="203" t="s">
        <v>89</v>
      </c>
      <c r="AY136" s="19" t="s">
        <v>218</v>
      </c>
      <c r="BE136" s="204">
        <f>IF(N136="základná",J136,0)</f>
        <v>0</v>
      </c>
      <c r="BF136" s="204">
        <f>IF(N136="znížená",J136,0)</f>
        <v>0</v>
      </c>
      <c r="BG136" s="204">
        <f>IF(N136="zákl. prenesená",J136,0)</f>
        <v>0</v>
      </c>
      <c r="BH136" s="204">
        <f>IF(N136="zníž. prenesená",J136,0)</f>
        <v>0</v>
      </c>
      <c r="BI136" s="204">
        <f>IF(N136="nulová",J136,0)</f>
        <v>0</v>
      </c>
      <c r="BJ136" s="19" t="s">
        <v>89</v>
      </c>
      <c r="BK136" s="204">
        <f>ROUND(I136*H136,2)</f>
        <v>0</v>
      </c>
      <c r="BL136" s="19" t="s">
        <v>561</v>
      </c>
      <c r="BM136" s="203" t="s">
        <v>304</v>
      </c>
    </row>
    <row r="137" s="2" customFormat="1" ht="24.15" customHeight="1">
      <c r="A137" s="38"/>
      <c r="B137" s="190"/>
      <c r="C137" s="234" t="s">
        <v>265</v>
      </c>
      <c r="D137" s="234" t="s">
        <v>272</v>
      </c>
      <c r="E137" s="235" t="s">
        <v>877</v>
      </c>
      <c r="F137" s="236" t="s">
        <v>878</v>
      </c>
      <c r="G137" s="237" t="s">
        <v>297</v>
      </c>
      <c r="H137" s="238">
        <v>2</v>
      </c>
      <c r="I137" s="239"/>
      <c r="J137" s="240">
        <f>ROUND(I137*H137,2)</f>
        <v>0</v>
      </c>
      <c r="K137" s="241"/>
      <c r="L137" s="242"/>
      <c r="M137" s="243" t="s">
        <v>1</v>
      </c>
      <c r="N137" s="244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621</v>
      </c>
      <c r="AT137" s="203" t="s">
        <v>272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561</v>
      </c>
      <c r="BM137" s="203" t="s">
        <v>319</v>
      </c>
    </row>
    <row r="138" s="2" customFormat="1" ht="37.8" customHeight="1">
      <c r="A138" s="38"/>
      <c r="B138" s="190"/>
      <c r="C138" s="191" t="s">
        <v>271</v>
      </c>
      <c r="D138" s="191" t="s">
        <v>220</v>
      </c>
      <c r="E138" s="192" t="s">
        <v>879</v>
      </c>
      <c r="F138" s="193" t="s">
        <v>880</v>
      </c>
      <c r="G138" s="194" t="s">
        <v>297</v>
      </c>
      <c r="H138" s="195">
        <v>1</v>
      </c>
      <c r="I138" s="196"/>
      <c r="J138" s="197">
        <f>ROUND(I138*H138,2)</f>
        <v>0</v>
      </c>
      <c r="K138" s="198"/>
      <c r="L138" s="39"/>
      <c r="M138" s="199" t="s">
        <v>1</v>
      </c>
      <c r="N138" s="200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561</v>
      </c>
      <c r="AT138" s="203" t="s">
        <v>220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331</v>
      </c>
    </row>
    <row r="139" s="2" customFormat="1" ht="24.15" customHeight="1">
      <c r="A139" s="38"/>
      <c r="B139" s="190"/>
      <c r="C139" s="234" t="s">
        <v>279</v>
      </c>
      <c r="D139" s="234" t="s">
        <v>272</v>
      </c>
      <c r="E139" s="235" t="s">
        <v>881</v>
      </c>
      <c r="F139" s="236" t="s">
        <v>882</v>
      </c>
      <c r="G139" s="237" t="s">
        <v>297</v>
      </c>
      <c r="H139" s="238">
        <v>1</v>
      </c>
      <c r="I139" s="239"/>
      <c r="J139" s="240">
        <f>ROUND(I139*H139,2)</f>
        <v>0</v>
      </c>
      <c r="K139" s="241"/>
      <c r="L139" s="242"/>
      <c r="M139" s="243" t="s">
        <v>1</v>
      </c>
      <c r="N139" s="244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621</v>
      </c>
      <c r="AT139" s="203" t="s">
        <v>272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341</v>
      </c>
    </row>
    <row r="140" s="2" customFormat="1" ht="24.15" customHeight="1">
      <c r="A140" s="38"/>
      <c r="B140" s="190"/>
      <c r="C140" s="191" t="s">
        <v>284</v>
      </c>
      <c r="D140" s="191" t="s">
        <v>220</v>
      </c>
      <c r="E140" s="192" t="s">
        <v>883</v>
      </c>
      <c r="F140" s="193" t="s">
        <v>884</v>
      </c>
      <c r="G140" s="194" t="s">
        <v>297</v>
      </c>
      <c r="H140" s="195">
        <v>1</v>
      </c>
      <c r="I140" s="196"/>
      <c r="J140" s="197">
        <f>ROUND(I140*H140,2)</f>
        <v>0</v>
      </c>
      <c r="K140" s="198"/>
      <c r="L140" s="39"/>
      <c r="M140" s="199" t="s">
        <v>1</v>
      </c>
      <c r="N140" s="200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561</v>
      </c>
      <c r="AT140" s="203" t="s">
        <v>220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348</v>
      </c>
    </row>
    <row r="141" s="2" customFormat="1" ht="24.15" customHeight="1">
      <c r="A141" s="38"/>
      <c r="B141" s="190"/>
      <c r="C141" s="234" t="s">
        <v>289</v>
      </c>
      <c r="D141" s="234" t="s">
        <v>272</v>
      </c>
      <c r="E141" s="235" t="s">
        <v>885</v>
      </c>
      <c r="F141" s="236" t="s">
        <v>886</v>
      </c>
      <c r="G141" s="237" t="s">
        <v>297</v>
      </c>
      <c r="H141" s="238">
        <v>1</v>
      </c>
      <c r="I141" s="239"/>
      <c r="J141" s="240">
        <f>ROUND(I141*H141,2)</f>
        <v>0</v>
      </c>
      <c r="K141" s="241"/>
      <c r="L141" s="242"/>
      <c r="M141" s="243" t="s">
        <v>1</v>
      </c>
      <c r="N141" s="244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621</v>
      </c>
      <c r="AT141" s="203" t="s">
        <v>272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357</v>
      </c>
    </row>
    <row r="142" s="2" customFormat="1" ht="21.75" customHeight="1">
      <c r="A142" s="38"/>
      <c r="B142" s="190"/>
      <c r="C142" s="234" t="s">
        <v>294</v>
      </c>
      <c r="D142" s="234" t="s">
        <v>272</v>
      </c>
      <c r="E142" s="235" t="s">
        <v>887</v>
      </c>
      <c r="F142" s="236" t="s">
        <v>888</v>
      </c>
      <c r="G142" s="237" t="s">
        <v>297</v>
      </c>
      <c r="H142" s="238">
        <v>3</v>
      </c>
      <c r="I142" s="239"/>
      <c r="J142" s="240">
        <f>ROUND(I142*H142,2)</f>
        <v>0</v>
      </c>
      <c r="K142" s="241"/>
      <c r="L142" s="242"/>
      <c r="M142" s="243" t="s">
        <v>1</v>
      </c>
      <c r="N142" s="244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621</v>
      </c>
      <c r="AT142" s="203" t="s">
        <v>272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373</v>
      </c>
    </row>
    <row r="143" s="2" customFormat="1" ht="24.15" customHeight="1">
      <c r="A143" s="38"/>
      <c r="B143" s="190"/>
      <c r="C143" s="191" t="s">
        <v>299</v>
      </c>
      <c r="D143" s="191" t="s">
        <v>220</v>
      </c>
      <c r="E143" s="192" t="s">
        <v>889</v>
      </c>
      <c r="F143" s="193" t="s">
        <v>890</v>
      </c>
      <c r="G143" s="194" t="s">
        <v>297</v>
      </c>
      <c r="H143" s="195">
        <v>1</v>
      </c>
      <c r="I143" s="196"/>
      <c r="J143" s="197">
        <f>ROUND(I143*H143,2)</f>
        <v>0</v>
      </c>
      <c r="K143" s="198"/>
      <c r="L143" s="39"/>
      <c r="M143" s="199" t="s">
        <v>1</v>
      </c>
      <c r="N143" s="200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561</v>
      </c>
      <c r="AT143" s="203" t="s">
        <v>220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383</v>
      </c>
    </row>
    <row r="144" s="2" customFormat="1" ht="24.15" customHeight="1">
      <c r="A144" s="38"/>
      <c r="B144" s="190"/>
      <c r="C144" s="234" t="s">
        <v>304</v>
      </c>
      <c r="D144" s="234" t="s">
        <v>272</v>
      </c>
      <c r="E144" s="235" t="s">
        <v>891</v>
      </c>
      <c r="F144" s="236" t="s">
        <v>892</v>
      </c>
      <c r="G144" s="237" t="s">
        <v>297</v>
      </c>
      <c r="H144" s="238">
        <v>1</v>
      </c>
      <c r="I144" s="239"/>
      <c r="J144" s="240">
        <f>ROUND(I144*H144,2)</f>
        <v>0</v>
      </c>
      <c r="K144" s="241"/>
      <c r="L144" s="242"/>
      <c r="M144" s="243" t="s">
        <v>1</v>
      </c>
      <c r="N144" s="244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621</v>
      </c>
      <c r="AT144" s="203" t="s">
        <v>272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396</v>
      </c>
    </row>
    <row r="145" s="2" customFormat="1" ht="21.75" customHeight="1">
      <c r="A145" s="38"/>
      <c r="B145" s="190"/>
      <c r="C145" s="234" t="s">
        <v>314</v>
      </c>
      <c r="D145" s="234" t="s">
        <v>272</v>
      </c>
      <c r="E145" s="235" t="s">
        <v>893</v>
      </c>
      <c r="F145" s="236" t="s">
        <v>894</v>
      </c>
      <c r="G145" s="237" t="s">
        <v>297</v>
      </c>
      <c r="H145" s="238">
        <v>3</v>
      </c>
      <c r="I145" s="239"/>
      <c r="J145" s="240">
        <f>ROUND(I145*H145,2)</f>
        <v>0</v>
      </c>
      <c r="K145" s="241"/>
      <c r="L145" s="242"/>
      <c r="M145" s="243" t="s">
        <v>1</v>
      </c>
      <c r="N145" s="244" t="s">
        <v>42</v>
      </c>
      <c r="O145" s="8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03" t="s">
        <v>621</v>
      </c>
      <c r="AT145" s="203" t="s">
        <v>272</v>
      </c>
      <c r="AU145" s="203" t="s">
        <v>89</v>
      </c>
      <c r="AY145" s="19" t="s">
        <v>218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9" t="s">
        <v>89</v>
      </c>
      <c r="BK145" s="204">
        <f>ROUND(I145*H145,2)</f>
        <v>0</v>
      </c>
      <c r="BL145" s="19" t="s">
        <v>561</v>
      </c>
      <c r="BM145" s="203" t="s">
        <v>406</v>
      </c>
    </row>
    <row r="146" s="2" customFormat="1" ht="16.5" customHeight="1">
      <c r="A146" s="38"/>
      <c r="B146" s="190"/>
      <c r="C146" s="191" t="s">
        <v>319</v>
      </c>
      <c r="D146" s="191" t="s">
        <v>220</v>
      </c>
      <c r="E146" s="192" t="s">
        <v>897</v>
      </c>
      <c r="F146" s="193" t="s">
        <v>898</v>
      </c>
      <c r="G146" s="194" t="s">
        <v>297</v>
      </c>
      <c r="H146" s="195">
        <v>1</v>
      </c>
      <c r="I146" s="196"/>
      <c r="J146" s="197">
        <f>ROUND(I146*H146,2)</f>
        <v>0</v>
      </c>
      <c r="K146" s="198"/>
      <c r="L146" s="39"/>
      <c r="M146" s="199" t="s">
        <v>1</v>
      </c>
      <c r="N146" s="200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561</v>
      </c>
      <c r="AT146" s="203" t="s">
        <v>220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420</v>
      </c>
    </row>
    <row r="147" s="2" customFormat="1" ht="21.75" customHeight="1">
      <c r="A147" s="38"/>
      <c r="B147" s="190"/>
      <c r="C147" s="234" t="s">
        <v>326</v>
      </c>
      <c r="D147" s="234" t="s">
        <v>272</v>
      </c>
      <c r="E147" s="235" t="s">
        <v>899</v>
      </c>
      <c r="F147" s="236" t="s">
        <v>900</v>
      </c>
      <c r="G147" s="237" t="s">
        <v>297</v>
      </c>
      <c r="H147" s="238">
        <v>1</v>
      </c>
      <c r="I147" s="239"/>
      <c r="J147" s="240">
        <f>ROUND(I147*H147,2)</f>
        <v>0</v>
      </c>
      <c r="K147" s="241"/>
      <c r="L147" s="242"/>
      <c r="M147" s="243" t="s">
        <v>1</v>
      </c>
      <c r="N147" s="244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621</v>
      </c>
      <c r="AT147" s="203" t="s">
        <v>272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429</v>
      </c>
    </row>
    <row r="148" s="2" customFormat="1" ht="16.5" customHeight="1">
      <c r="A148" s="38"/>
      <c r="B148" s="190"/>
      <c r="C148" s="191" t="s">
        <v>331</v>
      </c>
      <c r="D148" s="191" t="s">
        <v>220</v>
      </c>
      <c r="E148" s="192" t="s">
        <v>897</v>
      </c>
      <c r="F148" s="193" t="s">
        <v>898</v>
      </c>
      <c r="G148" s="194" t="s">
        <v>297</v>
      </c>
      <c r="H148" s="195">
        <v>2</v>
      </c>
      <c r="I148" s="196"/>
      <c r="J148" s="197">
        <f>ROUND(I148*H148,2)</f>
        <v>0</v>
      </c>
      <c r="K148" s="198"/>
      <c r="L148" s="39"/>
      <c r="M148" s="199" t="s">
        <v>1</v>
      </c>
      <c r="N148" s="200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561</v>
      </c>
      <c r="AT148" s="203" t="s">
        <v>220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561</v>
      </c>
      <c r="BM148" s="203" t="s">
        <v>439</v>
      </c>
    </row>
    <row r="149" s="2" customFormat="1" ht="21.75" customHeight="1">
      <c r="A149" s="38"/>
      <c r="B149" s="190"/>
      <c r="C149" s="234" t="s">
        <v>337</v>
      </c>
      <c r="D149" s="234" t="s">
        <v>272</v>
      </c>
      <c r="E149" s="235" t="s">
        <v>901</v>
      </c>
      <c r="F149" s="236" t="s">
        <v>902</v>
      </c>
      <c r="G149" s="237" t="s">
        <v>297</v>
      </c>
      <c r="H149" s="238">
        <v>2</v>
      </c>
      <c r="I149" s="239"/>
      <c r="J149" s="240">
        <f>ROUND(I149*H149,2)</f>
        <v>0</v>
      </c>
      <c r="K149" s="241"/>
      <c r="L149" s="242"/>
      <c r="M149" s="243" t="s">
        <v>1</v>
      </c>
      <c r="N149" s="244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621</v>
      </c>
      <c r="AT149" s="203" t="s">
        <v>272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561</v>
      </c>
      <c r="BM149" s="203" t="s">
        <v>449</v>
      </c>
    </row>
    <row r="150" s="2" customFormat="1" ht="16.5" customHeight="1">
      <c r="A150" s="38"/>
      <c r="B150" s="190"/>
      <c r="C150" s="191" t="s">
        <v>341</v>
      </c>
      <c r="D150" s="191" t="s">
        <v>220</v>
      </c>
      <c r="E150" s="192" t="s">
        <v>903</v>
      </c>
      <c r="F150" s="193" t="s">
        <v>904</v>
      </c>
      <c r="G150" s="194" t="s">
        <v>297</v>
      </c>
      <c r="H150" s="195">
        <v>2</v>
      </c>
      <c r="I150" s="196"/>
      <c r="J150" s="197">
        <f>ROUND(I150*H150,2)</f>
        <v>0</v>
      </c>
      <c r="K150" s="198"/>
      <c r="L150" s="39"/>
      <c r="M150" s="199" t="s">
        <v>1</v>
      </c>
      <c r="N150" s="200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561</v>
      </c>
      <c r="AT150" s="203" t="s">
        <v>220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561</v>
      </c>
      <c r="BM150" s="203" t="s">
        <v>463</v>
      </c>
    </row>
    <row r="151" s="2" customFormat="1" ht="21.75" customHeight="1">
      <c r="A151" s="38"/>
      <c r="B151" s="190"/>
      <c r="C151" s="234" t="s">
        <v>7</v>
      </c>
      <c r="D151" s="234" t="s">
        <v>272</v>
      </c>
      <c r="E151" s="235" t="s">
        <v>905</v>
      </c>
      <c r="F151" s="236" t="s">
        <v>906</v>
      </c>
      <c r="G151" s="237" t="s">
        <v>297</v>
      </c>
      <c r="H151" s="238">
        <v>2</v>
      </c>
      <c r="I151" s="239"/>
      <c r="J151" s="240">
        <f>ROUND(I151*H151,2)</f>
        <v>0</v>
      </c>
      <c r="K151" s="241"/>
      <c r="L151" s="242"/>
      <c r="M151" s="243" t="s">
        <v>1</v>
      </c>
      <c r="N151" s="244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621</v>
      </c>
      <c r="AT151" s="203" t="s">
        <v>272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561</v>
      </c>
      <c r="BM151" s="203" t="s">
        <v>474</v>
      </c>
    </row>
    <row r="152" s="2" customFormat="1" ht="16.5" customHeight="1">
      <c r="A152" s="38"/>
      <c r="B152" s="190"/>
      <c r="C152" s="191" t="s">
        <v>348</v>
      </c>
      <c r="D152" s="191" t="s">
        <v>220</v>
      </c>
      <c r="E152" s="192" t="s">
        <v>903</v>
      </c>
      <c r="F152" s="193" t="s">
        <v>904</v>
      </c>
      <c r="G152" s="194" t="s">
        <v>297</v>
      </c>
      <c r="H152" s="195">
        <v>2</v>
      </c>
      <c r="I152" s="196"/>
      <c r="J152" s="197">
        <f>ROUND(I152*H152,2)</f>
        <v>0</v>
      </c>
      <c r="K152" s="198"/>
      <c r="L152" s="39"/>
      <c r="M152" s="199" t="s">
        <v>1</v>
      </c>
      <c r="N152" s="200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561</v>
      </c>
      <c r="AT152" s="203" t="s">
        <v>220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561</v>
      </c>
      <c r="BM152" s="203" t="s">
        <v>481</v>
      </c>
    </row>
    <row r="153" s="2" customFormat="1" ht="21.75" customHeight="1">
      <c r="A153" s="38"/>
      <c r="B153" s="190"/>
      <c r="C153" s="234" t="s">
        <v>352</v>
      </c>
      <c r="D153" s="234" t="s">
        <v>272</v>
      </c>
      <c r="E153" s="235" t="s">
        <v>907</v>
      </c>
      <c r="F153" s="236" t="s">
        <v>908</v>
      </c>
      <c r="G153" s="237" t="s">
        <v>297</v>
      </c>
      <c r="H153" s="238">
        <v>2</v>
      </c>
      <c r="I153" s="239"/>
      <c r="J153" s="240">
        <f>ROUND(I153*H153,2)</f>
        <v>0</v>
      </c>
      <c r="K153" s="241"/>
      <c r="L153" s="242"/>
      <c r="M153" s="243" t="s">
        <v>1</v>
      </c>
      <c r="N153" s="244" t="s">
        <v>42</v>
      </c>
      <c r="O153" s="8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621</v>
      </c>
      <c r="AT153" s="203" t="s">
        <v>272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561</v>
      </c>
      <c r="BM153" s="203" t="s">
        <v>491</v>
      </c>
    </row>
    <row r="154" s="2" customFormat="1" ht="16.5" customHeight="1">
      <c r="A154" s="38"/>
      <c r="B154" s="190"/>
      <c r="C154" s="191" t="s">
        <v>357</v>
      </c>
      <c r="D154" s="191" t="s">
        <v>220</v>
      </c>
      <c r="E154" s="192" t="s">
        <v>903</v>
      </c>
      <c r="F154" s="193" t="s">
        <v>904</v>
      </c>
      <c r="G154" s="194" t="s">
        <v>297</v>
      </c>
      <c r="H154" s="195">
        <v>1</v>
      </c>
      <c r="I154" s="196"/>
      <c r="J154" s="197">
        <f>ROUND(I154*H154,2)</f>
        <v>0</v>
      </c>
      <c r="K154" s="198"/>
      <c r="L154" s="39"/>
      <c r="M154" s="199" t="s">
        <v>1</v>
      </c>
      <c r="N154" s="200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561</v>
      </c>
      <c r="AT154" s="203" t="s">
        <v>220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561</v>
      </c>
      <c r="BM154" s="203" t="s">
        <v>502</v>
      </c>
    </row>
    <row r="155" s="2" customFormat="1" ht="21.75" customHeight="1">
      <c r="A155" s="38"/>
      <c r="B155" s="190"/>
      <c r="C155" s="234" t="s">
        <v>362</v>
      </c>
      <c r="D155" s="234" t="s">
        <v>272</v>
      </c>
      <c r="E155" s="235" t="s">
        <v>909</v>
      </c>
      <c r="F155" s="236" t="s">
        <v>910</v>
      </c>
      <c r="G155" s="237" t="s">
        <v>297</v>
      </c>
      <c r="H155" s="238">
        <v>1</v>
      </c>
      <c r="I155" s="239"/>
      <c r="J155" s="240">
        <f>ROUND(I155*H155,2)</f>
        <v>0</v>
      </c>
      <c r="K155" s="241"/>
      <c r="L155" s="242"/>
      <c r="M155" s="243" t="s">
        <v>1</v>
      </c>
      <c r="N155" s="244" t="s">
        <v>42</v>
      </c>
      <c r="O155" s="82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03" t="s">
        <v>621</v>
      </c>
      <c r="AT155" s="203" t="s">
        <v>272</v>
      </c>
      <c r="AU155" s="203" t="s">
        <v>89</v>
      </c>
      <c r="AY155" s="19" t="s">
        <v>218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9" t="s">
        <v>89</v>
      </c>
      <c r="BK155" s="204">
        <f>ROUND(I155*H155,2)</f>
        <v>0</v>
      </c>
      <c r="BL155" s="19" t="s">
        <v>561</v>
      </c>
      <c r="BM155" s="203" t="s">
        <v>512</v>
      </c>
    </row>
    <row r="156" s="2" customFormat="1" ht="16.5" customHeight="1">
      <c r="A156" s="38"/>
      <c r="B156" s="190"/>
      <c r="C156" s="191" t="s">
        <v>373</v>
      </c>
      <c r="D156" s="191" t="s">
        <v>220</v>
      </c>
      <c r="E156" s="192" t="s">
        <v>903</v>
      </c>
      <c r="F156" s="193" t="s">
        <v>904</v>
      </c>
      <c r="G156" s="194" t="s">
        <v>297</v>
      </c>
      <c r="H156" s="195">
        <v>2</v>
      </c>
      <c r="I156" s="196"/>
      <c r="J156" s="197">
        <f>ROUND(I156*H156,2)</f>
        <v>0</v>
      </c>
      <c r="K156" s="198"/>
      <c r="L156" s="39"/>
      <c r="M156" s="199" t="s">
        <v>1</v>
      </c>
      <c r="N156" s="200" t="s">
        <v>42</v>
      </c>
      <c r="O156" s="8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561</v>
      </c>
      <c r="AT156" s="203" t="s">
        <v>220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561</v>
      </c>
      <c r="BM156" s="203" t="s">
        <v>521</v>
      </c>
    </row>
    <row r="157" s="2" customFormat="1" ht="21.75" customHeight="1">
      <c r="A157" s="38"/>
      <c r="B157" s="190"/>
      <c r="C157" s="234" t="s">
        <v>377</v>
      </c>
      <c r="D157" s="234" t="s">
        <v>272</v>
      </c>
      <c r="E157" s="235" t="s">
        <v>911</v>
      </c>
      <c r="F157" s="236" t="s">
        <v>912</v>
      </c>
      <c r="G157" s="237" t="s">
        <v>297</v>
      </c>
      <c r="H157" s="238">
        <v>2</v>
      </c>
      <c r="I157" s="239"/>
      <c r="J157" s="240">
        <f>ROUND(I157*H157,2)</f>
        <v>0</v>
      </c>
      <c r="K157" s="241"/>
      <c r="L157" s="242"/>
      <c r="M157" s="243" t="s">
        <v>1</v>
      </c>
      <c r="N157" s="244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621</v>
      </c>
      <c r="AT157" s="203" t="s">
        <v>272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561</v>
      </c>
      <c r="BM157" s="203" t="s">
        <v>533</v>
      </c>
    </row>
    <row r="158" s="2" customFormat="1" ht="16.5" customHeight="1">
      <c r="A158" s="38"/>
      <c r="B158" s="190"/>
      <c r="C158" s="191" t="s">
        <v>383</v>
      </c>
      <c r="D158" s="191" t="s">
        <v>220</v>
      </c>
      <c r="E158" s="192" t="s">
        <v>913</v>
      </c>
      <c r="F158" s="193" t="s">
        <v>914</v>
      </c>
      <c r="G158" s="194" t="s">
        <v>297</v>
      </c>
      <c r="H158" s="195">
        <v>1</v>
      </c>
      <c r="I158" s="196"/>
      <c r="J158" s="197">
        <f>ROUND(I158*H158,2)</f>
        <v>0</v>
      </c>
      <c r="K158" s="198"/>
      <c r="L158" s="39"/>
      <c r="M158" s="199" t="s">
        <v>1</v>
      </c>
      <c r="N158" s="200" t="s">
        <v>42</v>
      </c>
      <c r="O158" s="8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03" t="s">
        <v>561</v>
      </c>
      <c r="AT158" s="203" t="s">
        <v>220</v>
      </c>
      <c r="AU158" s="203" t="s">
        <v>89</v>
      </c>
      <c r="AY158" s="19" t="s">
        <v>218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9" t="s">
        <v>89</v>
      </c>
      <c r="BK158" s="204">
        <f>ROUND(I158*H158,2)</f>
        <v>0</v>
      </c>
      <c r="BL158" s="19" t="s">
        <v>561</v>
      </c>
      <c r="BM158" s="203" t="s">
        <v>544</v>
      </c>
    </row>
    <row r="159" s="2" customFormat="1" ht="21.75" customHeight="1">
      <c r="A159" s="38"/>
      <c r="B159" s="190"/>
      <c r="C159" s="234" t="s">
        <v>388</v>
      </c>
      <c r="D159" s="234" t="s">
        <v>272</v>
      </c>
      <c r="E159" s="235" t="s">
        <v>915</v>
      </c>
      <c r="F159" s="236" t="s">
        <v>916</v>
      </c>
      <c r="G159" s="237" t="s">
        <v>297</v>
      </c>
      <c r="H159" s="238">
        <v>1</v>
      </c>
      <c r="I159" s="239"/>
      <c r="J159" s="240">
        <f>ROUND(I159*H159,2)</f>
        <v>0</v>
      </c>
      <c r="K159" s="241"/>
      <c r="L159" s="242"/>
      <c r="M159" s="243" t="s">
        <v>1</v>
      </c>
      <c r="N159" s="244" t="s">
        <v>42</v>
      </c>
      <c r="O159" s="8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03" t="s">
        <v>621</v>
      </c>
      <c r="AT159" s="203" t="s">
        <v>272</v>
      </c>
      <c r="AU159" s="203" t="s">
        <v>89</v>
      </c>
      <c r="AY159" s="19" t="s">
        <v>218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9" t="s">
        <v>89</v>
      </c>
      <c r="BK159" s="204">
        <f>ROUND(I159*H159,2)</f>
        <v>0</v>
      </c>
      <c r="BL159" s="19" t="s">
        <v>561</v>
      </c>
      <c r="BM159" s="203" t="s">
        <v>558</v>
      </c>
    </row>
    <row r="160" s="2" customFormat="1" ht="16.5" customHeight="1">
      <c r="A160" s="38"/>
      <c r="B160" s="190"/>
      <c r="C160" s="191" t="s">
        <v>396</v>
      </c>
      <c r="D160" s="191" t="s">
        <v>220</v>
      </c>
      <c r="E160" s="192" t="s">
        <v>917</v>
      </c>
      <c r="F160" s="193" t="s">
        <v>918</v>
      </c>
      <c r="G160" s="194" t="s">
        <v>297</v>
      </c>
      <c r="H160" s="195">
        <v>4</v>
      </c>
      <c r="I160" s="196"/>
      <c r="J160" s="197">
        <f>ROUND(I160*H160,2)</f>
        <v>0</v>
      </c>
      <c r="K160" s="198"/>
      <c r="L160" s="39"/>
      <c r="M160" s="199" t="s">
        <v>1</v>
      </c>
      <c r="N160" s="200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561</v>
      </c>
      <c r="AT160" s="203" t="s">
        <v>220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561</v>
      </c>
      <c r="BM160" s="203" t="s">
        <v>561</v>
      </c>
    </row>
    <row r="161" s="2" customFormat="1" ht="21.75" customHeight="1">
      <c r="A161" s="38"/>
      <c r="B161" s="190"/>
      <c r="C161" s="234" t="s">
        <v>401</v>
      </c>
      <c r="D161" s="234" t="s">
        <v>272</v>
      </c>
      <c r="E161" s="235" t="s">
        <v>919</v>
      </c>
      <c r="F161" s="236" t="s">
        <v>920</v>
      </c>
      <c r="G161" s="237" t="s">
        <v>297</v>
      </c>
      <c r="H161" s="238">
        <v>4</v>
      </c>
      <c r="I161" s="239"/>
      <c r="J161" s="240">
        <f>ROUND(I161*H161,2)</f>
        <v>0</v>
      </c>
      <c r="K161" s="241"/>
      <c r="L161" s="242"/>
      <c r="M161" s="243" t="s">
        <v>1</v>
      </c>
      <c r="N161" s="244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621</v>
      </c>
      <c r="AT161" s="203" t="s">
        <v>272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561</v>
      </c>
      <c r="BM161" s="203" t="s">
        <v>584</v>
      </c>
    </row>
    <row r="162" s="2" customFormat="1" ht="21.75" customHeight="1">
      <c r="A162" s="38"/>
      <c r="B162" s="190"/>
      <c r="C162" s="191" t="s">
        <v>406</v>
      </c>
      <c r="D162" s="191" t="s">
        <v>220</v>
      </c>
      <c r="E162" s="192" t="s">
        <v>921</v>
      </c>
      <c r="F162" s="193" t="s">
        <v>922</v>
      </c>
      <c r="G162" s="194" t="s">
        <v>297</v>
      </c>
      <c r="H162" s="195">
        <v>10</v>
      </c>
      <c r="I162" s="196"/>
      <c r="J162" s="197">
        <f>ROUND(I162*H162,2)</f>
        <v>0</v>
      </c>
      <c r="K162" s="198"/>
      <c r="L162" s="39"/>
      <c r="M162" s="199" t="s">
        <v>1</v>
      </c>
      <c r="N162" s="200" t="s">
        <v>42</v>
      </c>
      <c r="O162" s="82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03" t="s">
        <v>561</v>
      </c>
      <c r="AT162" s="203" t="s">
        <v>220</v>
      </c>
      <c r="AU162" s="203" t="s">
        <v>89</v>
      </c>
      <c r="AY162" s="19" t="s">
        <v>218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9" t="s">
        <v>89</v>
      </c>
      <c r="BK162" s="204">
        <f>ROUND(I162*H162,2)</f>
        <v>0</v>
      </c>
      <c r="BL162" s="19" t="s">
        <v>561</v>
      </c>
      <c r="BM162" s="203" t="s">
        <v>596</v>
      </c>
    </row>
    <row r="163" s="2" customFormat="1" ht="33" customHeight="1">
      <c r="A163" s="38"/>
      <c r="B163" s="190"/>
      <c r="C163" s="234" t="s">
        <v>415</v>
      </c>
      <c r="D163" s="234" t="s">
        <v>272</v>
      </c>
      <c r="E163" s="235" t="s">
        <v>923</v>
      </c>
      <c r="F163" s="236" t="s">
        <v>924</v>
      </c>
      <c r="G163" s="237" t="s">
        <v>297</v>
      </c>
      <c r="H163" s="238">
        <v>10</v>
      </c>
      <c r="I163" s="239"/>
      <c r="J163" s="240">
        <f>ROUND(I163*H163,2)</f>
        <v>0</v>
      </c>
      <c r="K163" s="241"/>
      <c r="L163" s="242"/>
      <c r="M163" s="243" t="s">
        <v>1</v>
      </c>
      <c r="N163" s="244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621</v>
      </c>
      <c r="AT163" s="203" t="s">
        <v>272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561</v>
      </c>
      <c r="BM163" s="203" t="s">
        <v>688</v>
      </c>
    </row>
    <row r="164" s="2" customFormat="1" ht="24.15" customHeight="1">
      <c r="A164" s="38"/>
      <c r="B164" s="190"/>
      <c r="C164" s="191" t="s">
        <v>420</v>
      </c>
      <c r="D164" s="191" t="s">
        <v>220</v>
      </c>
      <c r="E164" s="192" t="s">
        <v>925</v>
      </c>
      <c r="F164" s="193" t="s">
        <v>926</v>
      </c>
      <c r="G164" s="194" t="s">
        <v>297</v>
      </c>
      <c r="H164" s="195">
        <v>1</v>
      </c>
      <c r="I164" s="196"/>
      <c r="J164" s="197">
        <f>ROUND(I164*H164,2)</f>
        <v>0</v>
      </c>
      <c r="K164" s="198"/>
      <c r="L164" s="39"/>
      <c r="M164" s="199" t="s">
        <v>1</v>
      </c>
      <c r="N164" s="200" t="s">
        <v>42</v>
      </c>
      <c r="O164" s="8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561</v>
      </c>
      <c r="AT164" s="203" t="s">
        <v>220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561</v>
      </c>
      <c r="BM164" s="203" t="s">
        <v>692</v>
      </c>
    </row>
    <row r="165" s="2" customFormat="1" ht="44.25" customHeight="1">
      <c r="A165" s="38"/>
      <c r="B165" s="190"/>
      <c r="C165" s="234" t="s">
        <v>425</v>
      </c>
      <c r="D165" s="234" t="s">
        <v>272</v>
      </c>
      <c r="E165" s="235" t="s">
        <v>927</v>
      </c>
      <c r="F165" s="236" t="s">
        <v>928</v>
      </c>
      <c r="G165" s="237" t="s">
        <v>297</v>
      </c>
      <c r="H165" s="238">
        <v>1</v>
      </c>
      <c r="I165" s="239"/>
      <c r="J165" s="240">
        <f>ROUND(I165*H165,2)</f>
        <v>0</v>
      </c>
      <c r="K165" s="241"/>
      <c r="L165" s="242"/>
      <c r="M165" s="243" t="s">
        <v>1</v>
      </c>
      <c r="N165" s="244" t="s">
        <v>42</v>
      </c>
      <c r="O165" s="82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03" t="s">
        <v>621</v>
      </c>
      <c r="AT165" s="203" t="s">
        <v>272</v>
      </c>
      <c r="AU165" s="203" t="s">
        <v>89</v>
      </c>
      <c r="AY165" s="19" t="s">
        <v>218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9" t="s">
        <v>89</v>
      </c>
      <c r="BK165" s="204">
        <f>ROUND(I165*H165,2)</f>
        <v>0</v>
      </c>
      <c r="BL165" s="19" t="s">
        <v>561</v>
      </c>
      <c r="BM165" s="203" t="s">
        <v>695</v>
      </c>
    </row>
    <row r="166" s="2" customFormat="1" ht="16.5" customHeight="1">
      <c r="A166" s="38"/>
      <c r="B166" s="190"/>
      <c r="C166" s="191" t="s">
        <v>429</v>
      </c>
      <c r="D166" s="191" t="s">
        <v>220</v>
      </c>
      <c r="E166" s="192" t="s">
        <v>929</v>
      </c>
      <c r="F166" s="193" t="s">
        <v>930</v>
      </c>
      <c r="G166" s="194" t="s">
        <v>297</v>
      </c>
      <c r="H166" s="195">
        <v>1</v>
      </c>
      <c r="I166" s="196"/>
      <c r="J166" s="197">
        <f>ROUND(I166*H166,2)</f>
        <v>0</v>
      </c>
      <c r="K166" s="198"/>
      <c r="L166" s="39"/>
      <c r="M166" s="199" t="s">
        <v>1</v>
      </c>
      <c r="N166" s="200" t="s">
        <v>42</v>
      </c>
      <c r="O166" s="82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03" t="s">
        <v>561</v>
      </c>
      <c r="AT166" s="203" t="s">
        <v>220</v>
      </c>
      <c r="AU166" s="203" t="s">
        <v>89</v>
      </c>
      <c r="AY166" s="19" t="s">
        <v>218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9" t="s">
        <v>89</v>
      </c>
      <c r="BK166" s="204">
        <f>ROUND(I166*H166,2)</f>
        <v>0</v>
      </c>
      <c r="BL166" s="19" t="s">
        <v>561</v>
      </c>
      <c r="BM166" s="203" t="s">
        <v>698</v>
      </c>
    </row>
    <row r="167" s="2" customFormat="1" ht="24.15" customHeight="1">
      <c r="A167" s="38"/>
      <c r="B167" s="190"/>
      <c r="C167" s="234" t="s">
        <v>435</v>
      </c>
      <c r="D167" s="234" t="s">
        <v>272</v>
      </c>
      <c r="E167" s="235" t="s">
        <v>931</v>
      </c>
      <c r="F167" s="236" t="s">
        <v>932</v>
      </c>
      <c r="G167" s="237" t="s">
        <v>297</v>
      </c>
      <c r="H167" s="238">
        <v>1</v>
      </c>
      <c r="I167" s="239"/>
      <c r="J167" s="240">
        <f>ROUND(I167*H167,2)</f>
        <v>0</v>
      </c>
      <c r="K167" s="241"/>
      <c r="L167" s="242"/>
      <c r="M167" s="243" t="s">
        <v>1</v>
      </c>
      <c r="N167" s="244" t="s">
        <v>42</v>
      </c>
      <c r="O167" s="82"/>
      <c r="P167" s="201">
        <f>O167*H167</f>
        <v>0</v>
      </c>
      <c r="Q167" s="201">
        <v>0</v>
      </c>
      <c r="R167" s="201">
        <f>Q167*H167</f>
        <v>0</v>
      </c>
      <c r="S167" s="201">
        <v>0</v>
      </c>
      <c r="T167" s="20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621</v>
      </c>
      <c r="AT167" s="203" t="s">
        <v>272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561</v>
      </c>
      <c r="BM167" s="203" t="s">
        <v>701</v>
      </c>
    </row>
    <row r="168" s="2" customFormat="1" ht="21.75" customHeight="1">
      <c r="A168" s="38"/>
      <c r="B168" s="190"/>
      <c r="C168" s="191" t="s">
        <v>439</v>
      </c>
      <c r="D168" s="191" t="s">
        <v>220</v>
      </c>
      <c r="E168" s="192" t="s">
        <v>933</v>
      </c>
      <c r="F168" s="193" t="s">
        <v>934</v>
      </c>
      <c r="G168" s="194" t="s">
        <v>297</v>
      </c>
      <c r="H168" s="195">
        <v>3</v>
      </c>
      <c r="I168" s="196"/>
      <c r="J168" s="197">
        <f>ROUND(I168*H168,2)</f>
        <v>0</v>
      </c>
      <c r="K168" s="198"/>
      <c r="L168" s="39"/>
      <c r="M168" s="199" t="s">
        <v>1</v>
      </c>
      <c r="N168" s="200" t="s">
        <v>42</v>
      </c>
      <c r="O168" s="8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03" t="s">
        <v>561</v>
      </c>
      <c r="AT168" s="203" t="s">
        <v>220</v>
      </c>
      <c r="AU168" s="203" t="s">
        <v>89</v>
      </c>
      <c r="AY168" s="19" t="s">
        <v>218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9" t="s">
        <v>89</v>
      </c>
      <c r="BK168" s="204">
        <f>ROUND(I168*H168,2)</f>
        <v>0</v>
      </c>
      <c r="BL168" s="19" t="s">
        <v>561</v>
      </c>
      <c r="BM168" s="203" t="s">
        <v>702</v>
      </c>
    </row>
    <row r="169" s="2" customFormat="1" ht="16.5" customHeight="1">
      <c r="A169" s="38"/>
      <c r="B169" s="190"/>
      <c r="C169" s="234" t="s">
        <v>445</v>
      </c>
      <c r="D169" s="234" t="s">
        <v>272</v>
      </c>
      <c r="E169" s="235" t="s">
        <v>935</v>
      </c>
      <c r="F169" s="236" t="s">
        <v>936</v>
      </c>
      <c r="G169" s="237" t="s">
        <v>297</v>
      </c>
      <c r="H169" s="238">
        <v>3</v>
      </c>
      <c r="I169" s="239"/>
      <c r="J169" s="240">
        <f>ROUND(I169*H169,2)</f>
        <v>0</v>
      </c>
      <c r="K169" s="241"/>
      <c r="L169" s="242"/>
      <c r="M169" s="243" t="s">
        <v>1</v>
      </c>
      <c r="N169" s="244" t="s">
        <v>42</v>
      </c>
      <c r="O169" s="82"/>
      <c r="P169" s="201">
        <f>O169*H169</f>
        <v>0</v>
      </c>
      <c r="Q169" s="201">
        <v>0</v>
      </c>
      <c r="R169" s="201">
        <f>Q169*H169</f>
        <v>0</v>
      </c>
      <c r="S169" s="201">
        <v>0</v>
      </c>
      <c r="T169" s="20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03" t="s">
        <v>621</v>
      </c>
      <c r="AT169" s="203" t="s">
        <v>272</v>
      </c>
      <c r="AU169" s="203" t="s">
        <v>89</v>
      </c>
      <c r="AY169" s="19" t="s">
        <v>218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9" t="s">
        <v>89</v>
      </c>
      <c r="BK169" s="204">
        <f>ROUND(I169*H169,2)</f>
        <v>0</v>
      </c>
      <c r="BL169" s="19" t="s">
        <v>561</v>
      </c>
      <c r="BM169" s="203" t="s">
        <v>703</v>
      </c>
    </row>
    <row r="170" s="2" customFormat="1" ht="24.15" customHeight="1">
      <c r="A170" s="38"/>
      <c r="B170" s="190"/>
      <c r="C170" s="191" t="s">
        <v>449</v>
      </c>
      <c r="D170" s="191" t="s">
        <v>220</v>
      </c>
      <c r="E170" s="192" t="s">
        <v>937</v>
      </c>
      <c r="F170" s="193" t="s">
        <v>938</v>
      </c>
      <c r="G170" s="194" t="s">
        <v>297</v>
      </c>
      <c r="H170" s="195">
        <v>1</v>
      </c>
      <c r="I170" s="196"/>
      <c r="J170" s="197">
        <f>ROUND(I170*H170,2)</f>
        <v>0</v>
      </c>
      <c r="K170" s="198"/>
      <c r="L170" s="39"/>
      <c r="M170" s="199" t="s">
        <v>1</v>
      </c>
      <c r="N170" s="200" t="s">
        <v>42</v>
      </c>
      <c r="O170" s="8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03" t="s">
        <v>561</v>
      </c>
      <c r="AT170" s="203" t="s">
        <v>220</v>
      </c>
      <c r="AU170" s="203" t="s">
        <v>89</v>
      </c>
      <c r="AY170" s="19" t="s">
        <v>218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9" t="s">
        <v>89</v>
      </c>
      <c r="BK170" s="204">
        <f>ROUND(I170*H170,2)</f>
        <v>0</v>
      </c>
      <c r="BL170" s="19" t="s">
        <v>561</v>
      </c>
      <c r="BM170" s="203" t="s">
        <v>706</v>
      </c>
    </row>
    <row r="171" s="2" customFormat="1" ht="16.5" customHeight="1">
      <c r="A171" s="38"/>
      <c r="B171" s="190"/>
      <c r="C171" s="234" t="s">
        <v>455</v>
      </c>
      <c r="D171" s="234" t="s">
        <v>272</v>
      </c>
      <c r="E171" s="235" t="s">
        <v>939</v>
      </c>
      <c r="F171" s="236" t="s">
        <v>940</v>
      </c>
      <c r="G171" s="237" t="s">
        <v>297</v>
      </c>
      <c r="H171" s="238">
        <v>1</v>
      </c>
      <c r="I171" s="239"/>
      <c r="J171" s="240">
        <f>ROUND(I171*H171,2)</f>
        <v>0</v>
      </c>
      <c r="K171" s="241"/>
      <c r="L171" s="242"/>
      <c r="M171" s="243" t="s">
        <v>1</v>
      </c>
      <c r="N171" s="244" t="s">
        <v>42</v>
      </c>
      <c r="O171" s="8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03" t="s">
        <v>621</v>
      </c>
      <c r="AT171" s="203" t="s">
        <v>272</v>
      </c>
      <c r="AU171" s="203" t="s">
        <v>89</v>
      </c>
      <c r="AY171" s="19" t="s">
        <v>218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9" t="s">
        <v>89</v>
      </c>
      <c r="BK171" s="204">
        <f>ROUND(I171*H171,2)</f>
        <v>0</v>
      </c>
      <c r="BL171" s="19" t="s">
        <v>561</v>
      </c>
      <c r="BM171" s="203" t="s">
        <v>707</v>
      </c>
    </row>
    <row r="172" s="2" customFormat="1" ht="16.5" customHeight="1">
      <c r="A172" s="38"/>
      <c r="B172" s="190"/>
      <c r="C172" s="191" t="s">
        <v>463</v>
      </c>
      <c r="D172" s="191" t="s">
        <v>220</v>
      </c>
      <c r="E172" s="192" t="s">
        <v>941</v>
      </c>
      <c r="F172" s="193" t="s">
        <v>942</v>
      </c>
      <c r="G172" s="194" t="s">
        <v>297</v>
      </c>
      <c r="H172" s="195">
        <v>1</v>
      </c>
      <c r="I172" s="196"/>
      <c r="J172" s="197">
        <f>ROUND(I172*H172,2)</f>
        <v>0</v>
      </c>
      <c r="K172" s="198"/>
      <c r="L172" s="39"/>
      <c r="M172" s="199" t="s">
        <v>1</v>
      </c>
      <c r="N172" s="200" t="s">
        <v>42</v>
      </c>
      <c r="O172" s="8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561</v>
      </c>
      <c r="AT172" s="203" t="s">
        <v>220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561</v>
      </c>
      <c r="BM172" s="203" t="s">
        <v>712</v>
      </c>
    </row>
    <row r="173" s="2" customFormat="1" ht="16.5" customHeight="1">
      <c r="A173" s="38"/>
      <c r="B173" s="190"/>
      <c r="C173" s="234" t="s">
        <v>467</v>
      </c>
      <c r="D173" s="234" t="s">
        <v>272</v>
      </c>
      <c r="E173" s="235" t="s">
        <v>943</v>
      </c>
      <c r="F173" s="236" t="s">
        <v>944</v>
      </c>
      <c r="G173" s="237" t="s">
        <v>297</v>
      </c>
      <c r="H173" s="238">
        <v>1</v>
      </c>
      <c r="I173" s="239"/>
      <c r="J173" s="240">
        <f>ROUND(I173*H173,2)</f>
        <v>0</v>
      </c>
      <c r="K173" s="241"/>
      <c r="L173" s="242"/>
      <c r="M173" s="243" t="s">
        <v>1</v>
      </c>
      <c r="N173" s="244" t="s">
        <v>42</v>
      </c>
      <c r="O173" s="82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03" t="s">
        <v>621</v>
      </c>
      <c r="AT173" s="203" t="s">
        <v>272</v>
      </c>
      <c r="AU173" s="203" t="s">
        <v>89</v>
      </c>
      <c r="AY173" s="19" t="s">
        <v>218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9" t="s">
        <v>89</v>
      </c>
      <c r="BK173" s="204">
        <f>ROUND(I173*H173,2)</f>
        <v>0</v>
      </c>
      <c r="BL173" s="19" t="s">
        <v>561</v>
      </c>
      <c r="BM173" s="203" t="s">
        <v>716</v>
      </c>
    </row>
    <row r="174" s="2" customFormat="1" ht="16.5" customHeight="1">
      <c r="A174" s="38"/>
      <c r="B174" s="190"/>
      <c r="C174" s="191" t="s">
        <v>474</v>
      </c>
      <c r="D174" s="191" t="s">
        <v>220</v>
      </c>
      <c r="E174" s="192" t="s">
        <v>664</v>
      </c>
      <c r="F174" s="193" t="s">
        <v>665</v>
      </c>
      <c r="G174" s="194" t="s">
        <v>470</v>
      </c>
      <c r="H174" s="252"/>
      <c r="I174" s="196"/>
      <c r="J174" s="197">
        <f>ROUND(I174*H174,2)</f>
        <v>0</v>
      </c>
      <c r="K174" s="198"/>
      <c r="L174" s="39"/>
      <c r="M174" s="199" t="s">
        <v>1</v>
      </c>
      <c r="N174" s="200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561</v>
      </c>
      <c r="AT174" s="203" t="s">
        <v>220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561</v>
      </c>
      <c r="BM174" s="203" t="s">
        <v>826</v>
      </c>
    </row>
    <row r="175" s="2" customFormat="1" ht="62.7" customHeight="1">
      <c r="A175" s="38"/>
      <c r="B175" s="190"/>
      <c r="C175" s="191" t="s">
        <v>180</v>
      </c>
      <c r="D175" s="191" t="s">
        <v>220</v>
      </c>
      <c r="E175" s="192" t="s">
        <v>666</v>
      </c>
      <c r="F175" s="193" t="s">
        <v>667</v>
      </c>
      <c r="G175" s="194" t="s">
        <v>1</v>
      </c>
      <c r="H175" s="195">
        <v>0</v>
      </c>
      <c r="I175" s="196"/>
      <c r="J175" s="197">
        <f>ROUND(I175*H175,2)</f>
        <v>0</v>
      </c>
      <c r="K175" s="198"/>
      <c r="L175" s="39"/>
      <c r="M175" s="199" t="s">
        <v>1</v>
      </c>
      <c r="N175" s="200" t="s">
        <v>42</v>
      </c>
      <c r="O175" s="82"/>
      <c r="P175" s="201">
        <f>O175*H175</f>
        <v>0</v>
      </c>
      <c r="Q175" s="201">
        <v>0</v>
      </c>
      <c r="R175" s="201">
        <f>Q175*H175</f>
        <v>0</v>
      </c>
      <c r="S175" s="201">
        <v>0</v>
      </c>
      <c r="T175" s="20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03" t="s">
        <v>561</v>
      </c>
      <c r="AT175" s="203" t="s">
        <v>220</v>
      </c>
      <c r="AU175" s="203" t="s">
        <v>89</v>
      </c>
      <c r="AY175" s="19" t="s">
        <v>218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9" t="s">
        <v>89</v>
      </c>
      <c r="BK175" s="204">
        <f>ROUND(I175*H175,2)</f>
        <v>0</v>
      </c>
      <c r="BL175" s="19" t="s">
        <v>561</v>
      </c>
      <c r="BM175" s="203" t="s">
        <v>828</v>
      </c>
    </row>
    <row r="176" s="2" customFormat="1" ht="24.15" customHeight="1">
      <c r="A176" s="38"/>
      <c r="B176" s="190"/>
      <c r="C176" s="234" t="s">
        <v>481</v>
      </c>
      <c r="D176" s="234" t="s">
        <v>272</v>
      </c>
      <c r="E176" s="235" t="s">
        <v>632</v>
      </c>
      <c r="F176" s="236" t="s">
        <v>945</v>
      </c>
      <c r="G176" s="237" t="s">
        <v>1</v>
      </c>
      <c r="H176" s="238">
        <v>0</v>
      </c>
      <c r="I176" s="239"/>
      <c r="J176" s="240">
        <f>ROUND(I176*H176,2)</f>
        <v>0</v>
      </c>
      <c r="K176" s="241"/>
      <c r="L176" s="242"/>
      <c r="M176" s="258" t="s">
        <v>1</v>
      </c>
      <c r="N176" s="259" t="s">
        <v>42</v>
      </c>
      <c r="O176" s="255"/>
      <c r="P176" s="256">
        <f>O176*H176</f>
        <v>0</v>
      </c>
      <c r="Q176" s="256">
        <v>0</v>
      </c>
      <c r="R176" s="256">
        <f>Q176*H176</f>
        <v>0</v>
      </c>
      <c r="S176" s="256">
        <v>0</v>
      </c>
      <c r="T176" s="257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03" t="s">
        <v>621</v>
      </c>
      <c r="AT176" s="203" t="s">
        <v>272</v>
      </c>
      <c r="AU176" s="203" t="s">
        <v>89</v>
      </c>
      <c r="AY176" s="19" t="s">
        <v>218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9" t="s">
        <v>89</v>
      </c>
      <c r="BK176" s="204">
        <f>ROUND(I176*H176,2)</f>
        <v>0</v>
      </c>
      <c r="BL176" s="19" t="s">
        <v>561</v>
      </c>
      <c r="BM176" s="203" t="s">
        <v>831</v>
      </c>
    </row>
    <row r="177" s="2" customFormat="1" ht="6.96" customHeight="1">
      <c r="A177" s="38"/>
      <c r="B177" s="65"/>
      <c r="C177" s="66"/>
      <c r="D177" s="66"/>
      <c r="E177" s="66"/>
      <c r="F177" s="66"/>
      <c r="G177" s="66"/>
      <c r="H177" s="66"/>
      <c r="I177" s="66"/>
      <c r="J177" s="66"/>
      <c r="K177" s="66"/>
      <c r="L177" s="39"/>
      <c r="M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</row>
  </sheetData>
  <autoFilter ref="C125:K176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2:H112"/>
    <mergeCell ref="E116:H116"/>
    <mergeCell ref="E114:H114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115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>
      <c r="B8" s="22"/>
      <c r="D8" s="32" t="s">
        <v>166</v>
      </c>
      <c r="L8" s="22"/>
    </row>
    <row r="9" s="1" customFormat="1" ht="16.5" customHeight="1">
      <c r="B9" s="22"/>
      <c r="E9" s="136" t="s">
        <v>171</v>
      </c>
      <c r="F9" s="1"/>
      <c r="G9" s="1"/>
      <c r="H9" s="1"/>
      <c r="L9" s="22"/>
    </row>
    <row r="10" s="1" customFormat="1" ht="12" customHeight="1">
      <c r="B10" s="22"/>
      <c r="D10" s="32" t="s">
        <v>174</v>
      </c>
      <c r="L10" s="22"/>
    </row>
    <row r="11" s="2" customFormat="1" ht="16.5" customHeight="1">
      <c r="A11" s="38"/>
      <c r="B11" s="39"/>
      <c r="C11" s="38"/>
      <c r="D11" s="38"/>
      <c r="E11" s="141" t="s">
        <v>605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606</v>
      </c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39"/>
      <c r="C13" s="38"/>
      <c r="D13" s="38"/>
      <c r="E13" s="72" t="s">
        <v>975</v>
      </c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39"/>
      <c r="C14" s="38"/>
      <c r="D14" s="38"/>
      <c r="E14" s="38"/>
      <c r="F14" s="38"/>
      <c r="G14" s="38"/>
      <c r="H14" s="38"/>
      <c r="I14" s="38"/>
      <c r="J14" s="38"/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17</v>
      </c>
      <c r="E15" s="38"/>
      <c r="F15" s="27" t="s">
        <v>1</v>
      </c>
      <c r="G15" s="38"/>
      <c r="H15" s="38"/>
      <c r="I15" s="32" t="s">
        <v>18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19</v>
      </c>
      <c r="E16" s="38"/>
      <c r="F16" s="27" t="s">
        <v>20</v>
      </c>
      <c r="G16" s="38"/>
      <c r="H16" s="38"/>
      <c r="I16" s="32" t="s">
        <v>21</v>
      </c>
      <c r="J16" s="74" t="str">
        <f>'Rekapitulácia stavby'!AN8</f>
        <v>28. 7. 2026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23</v>
      </c>
      <c r="E18" s="38"/>
      <c r="F18" s="38"/>
      <c r="G18" s="38"/>
      <c r="H18" s="38"/>
      <c r="I18" s="32" t="s">
        <v>24</v>
      </c>
      <c r="J18" s="27" t="s">
        <v>1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25</v>
      </c>
      <c r="F19" s="38"/>
      <c r="G19" s="38"/>
      <c r="H19" s="38"/>
      <c r="I19" s="32" t="s">
        <v>26</v>
      </c>
      <c r="J19" s="27" t="s">
        <v>1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38"/>
      <c r="J20" s="38"/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27</v>
      </c>
      <c r="E21" s="38"/>
      <c r="F21" s="38"/>
      <c r="G21" s="38"/>
      <c r="H21" s="38"/>
      <c r="I21" s="32" t="s">
        <v>24</v>
      </c>
      <c r="J21" s="33" t="str">
        <f>'Rekapitulácia stavby'!AN13</f>
        <v>Vyplň údaj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33" t="str">
        <f>'Rekapitulácia stavby'!E14</f>
        <v>Vyplň údaj</v>
      </c>
      <c r="F22" s="27"/>
      <c r="G22" s="27"/>
      <c r="H22" s="27"/>
      <c r="I22" s="32" t="s">
        <v>26</v>
      </c>
      <c r="J22" s="33" t="str">
        <f>'Rekapitulácia stavby'!AN14</f>
        <v>Vyplň údaj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29</v>
      </c>
      <c r="E24" s="38"/>
      <c r="F24" s="38"/>
      <c r="G24" s="38"/>
      <c r="H24" s="38"/>
      <c r="I24" s="32" t="s">
        <v>24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39"/>
      <c r="C25" s="38"/>
      <c r="D25" s="38"/>
      <c r="E25" s="27" t="s">
        <v>181</v>
      </c>
      <c r="F25" s="38"/>
      <c r="G25" s="38"/>
      <c r="H25" s="38"/>
      <c r="I25" s="32" t="s">
        <v>26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39"/>
      <c r="C27" s="38"/>
      <c r="D27" s="32" t="s">
        <v>32</v>
      </c>
      <c r="E27" s="38"/>
      <c r="F27" s="38"/>
      <c r="G27" s="38"/>
      <c r="H27" s="38"/>
      <c r="I27" s="32" t="s">
        <v>24</v>
      </c>
      <c r="J27" s="27" t="s">
        <v>1</v>
      </c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39"/>
      <c r="C28" s="38"/>
      <c r="D28" s="38"/>
      <c r="E28" s="27" t="s">
        <v>608</v>
      </c>
      <c r="F28" s="38"/>
      <c r="G28" s="38"/>
      <c r="H28" s="38"/>
      <c r="I28" s="32" t="s">
        <v>26</v>
      </c>
      <c r="J28" s="27" t="s">
        <v>1</v>
      </c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39"/>
      <c r="C30" s="38"/>
      <c r="D30" s="32" t="s">
        <v>34</v>
      </c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37"/>
      <c r="B31" s="138"/>
      <c r="C31" s="137"/>
      <c r="D31" s="137"/>
      <c r="E31" s="36" t="s">
        <v>1</v>
      </c>
      <c r="F31" s="36"/>
      <c r="G31" s="36"/>
      <c r="H31" s="36"/>
      <c r="I31" s="137"/>
      <c r="J31" s="137"/>
      <c r="K31" s="137"/>
      <c r="L31" s="139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</row>
    <row r="32" s="2" customFormat="1" ht="6.96" customHeight="1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39"/>
      <c r="C34" s="38"/>
      <c r="D34" s="140" t="s">
        <v>36</v>
      </c>
      <c r="E34" s="38"/>
      <c r="F34" s="38"/>
      <c r="G34" s="38"/>
      <c r="H34" s="38"/>
      <c r="I34" s="38"/>
      <c r="J34" s="101">
        <f>ROUND(J126,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39"/>
      <c r="C35" s="38"/>
      <c r="D35" s="95"/>
      <c r="E35" s="95"/>
      <c r="F35" s="95"/>
      <c r="G35" s="95"/>
      <c r="H35" s="95"/>
      <c r="I35" s="95"/>
      <c r="J35" s="95"/>
      <c r="K35" s="95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8"/>
      <c r="F36" s="43" t="s">
        <v>38</v>
      </c>
      <c r="G36" s="38"/>
      <c r="H36" s="38"/>
      <c r="I36" s="43" t="s">
        <v>37</v>
      </c>
      <c r="J36" s="43" t="s">
        <v>39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39"/>
      <c r="C37" s="38"/>
      <c r="D37" s="141" t="s">
        <v>40</v>
      </c>
      <c r="E37" s="45" t="s">
        <v>41</v>
      </c>
      <c r="F37" s="142">
        <f>ROUND((SUM(BE126:BE153)),  2)</f>
        <v>0</v>
      </c>
      <c r="G37" s="143"/>
      <c r="H37" s="143"/>
      <c r="I37" s="144">
        <v>0.23000000000000001</v>
      </c>
      <c r="J37" s="142">
        <f>ROUND(((SUM(BE126:BE153))*I37),  2)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45" t="s">
        <v>42</v>
      </c>
      <c r="F38" s="145">
        <f>ROUND((SUM(BF126:BF153)),  2)</f>
        <v>0</v>
      </c>
      <c r="G38" s="38"/>
      <c r="H38" s="38"/>
      <c r="I38" s="146">
        <v>0.23000000000000001</v>
      </c>
      <c r="J38" s="145">
        <f>ROUND(((SUM(BF126:BF153))*I38),  2)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43</v>
      </c>
      <c r="F39" s="145">
        <f>ROUND((SUM(BG126:BG153)),  2)</f>
        <v>0</v>
      </c>
      <c r="G39" s="38"/>
      <c r="H39" s="38"/>
      <c r="I39" s="146">
        <v>0.23000000000000001</v>
      </c>
      <c r="J39" s="145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39"/>
      <c r="C40" s="38"/>
      <c r="D40" s="38"/>
      <c r="E40" s="32" t="s">
        <v>44</v>
      </c>
      <c r="F40" s="145">
        <f>ROUND((SUM(BH126:BH153)),  2)</f>
        <v>0</v>
      </c>
      <c r="G40" s="38"/>
      <c r="H40" s="38"/>
      <c r="I40" s="146">
        <v>0.23000000000000001</v>
      </c>
      <c r="J40" s="145">
        <f>0</f>
        <v>0</v>
      </c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39"/>
      <c r="C41" s="38"/>
      <c r="D41" s="38"/>
      <c r="E41" s="45" t="s">
        <v>45</v>
      </c>
      <c r="F41" s="142">
        <f>ROUND((SUM(BI126:BI153)),  2)</f>
        <v>0</v>
      </c>
      <c r="G41" s="143"/>
      <c r="H41" s="143"/>
      <c r="I41" s="144">
        <v>0</v>
      </c>
      <c r="J41" s="142">
        <f>0</f>
        <v>0</v>
      </c>
      <c r="K41" s="38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39"/>
      <c r="C43" s="147"/>
      <c r="D43" s="148" t="s">
        <v>46</v>
      </c>
      <c r="E43" s="86"/>
      <c r="F43" s="86"/>
      <c r="G43" s="149" t="s">
        <v>47</v>
      </c>
      <c r="H43" s="150" t="s">
        <v>48</v>
      </c>
      <c r="I43" s="86"/>
      <c r="J43" s="151">
        <f>SUM(J34:J41)</f>
        <v>0</v>
      </c>
      <c r="K43" s="152"/>
      <c r="L43" s="60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60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1" customFormat="1" ht="16.5" customHeight="1">
      <c r="B87" s="22"/>
      <c r="E87" s="136" t="s">
        <v>171</v>
      </c>
      <c r="F87" s="1"/>
      <c r="G87" s="1"/>
      <c r="H87" s="1"/>
      <c r="L87" s="22"/>
    </row>
    <row r="88" s="1" customFormat="1" ht="12" customHeight="1">
      <c r="B88" s="22"/>
      <c r="C88" s="32" t="s">
        <v>174</v>
      </c>
      <c r="L88" s="22"/>
    </row>
    <row r="89" s="2" customFormat="1" ht="16.5" customHeight="1">
      <c r="A89" s="38"/>
      <c r="B89" s="39"/>
      <c r="C89" s="38"/>
      <c r="D89" s="38"/>
      <c r="E89" s="141" t="s">
        <v>605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606</v>
      </c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38"/>
      <c r="D91" s="38"/>
      <c r="E91" s="72" t="str">
        <f>E13</f>
        <v>R5 - Zásuvková skriňa R5</v>
      </c>
      <c r="F91" s="38"/>
      <c r="G91" s="38"/>
      <c r="H91" s="38"/>
      <c r="I91" s="38"/>
      <c r="J91" s="38"/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19</v>
      </c>
      <c r="D93" s="38"/>
      <c r="E93" s="38"/>
      <c r="F93" s="27" t="str">
        <f>F16</f>
        <v>Kapitulská 23, 975 59 Banská Bystrica</v>
      </c>
      <c r="G93" s="38"/>
      <c r="H93" s="38"/>
      <c r="I93" s="32" t="s">
        <v>21</v>
      </c>
      <c r="J93" s="74" t="str">
        <f>IF(J16="","",J16)</f>
        <v>28. 7. 2026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23</v>
      </c>
      <c r="D95" s="38"/>
      <c r="E95" s="38"/>
      <c r="F95" s="27" t="str">
        <f>E19</f>
        <v>Múzeum SNP Banská Bystrica</v>
      </c>
      <c r="G95" s="38"/>
      <c r="H95" s="38"/>
      <c r="I95" s="32" t="s">
        <v>29</v>
      </c>
      <c r="J95" s="36" t="str">
        <f>E25</f>
        <v>Akad. Arch. Pavol Kuzma</v>
      </c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38"/>
      <c r="E96" s="38"/>
      <c r="F96" s="27" t="str">
        <f>IF(E22="","",E22)</f>
        <v>Vyplň údaj</v>
      </c>
      <c r="G96" s="38"/>
      <c r="H96" s="38"/>
      <c r="I96" s="32" t="s">
        <v>32</v>
      </c>
      <c r="J96" s="36" t="str">
        <f>E28</f>
        <v>Ing. Ján Božek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55" t="s">
        <v>183</v>
      </c>
      <c r="D98" s="147"/>
      <c r="E98" s="147"/>
      <c r="F98" s="147"/>
      <c r="G98" s="147"/>
      <c r="H98" s="147"/>
      <c r="I98" s="147"/>
      <c r="J98" s="156" t="s">
        <v>184</v>
      </c>
      <c r="K98" s="147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60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57" t="s">
        <v>185</v>
      </c>
      <c r="D100" s="38"/>
      <c r="E100" s="38"/>
      <c r="F100" s="38"/>
      <c r="G100" s="38"/>
      <c r="H100" s="38"/>
      <c r="I100" s="38"/>
      <c r="J100" s="101">
        <f>J126</f>
        <v>0</v>
      </c>
      <c r="K100" s="38"/>
      <c r="L100" s="60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9" t="s">
        <v>186</v>
      </c>
    </row>
    <row r="101" s="9" customFormat="1" ht="24.96" customHeight="1">
      <c r="A101" s="9"/>
      <c r="B101" s="158"/>
      <c r="C101" s="9"/>
      <c r="D101" s="159" t="s">
        <v>609</v>
      </c>
      <c r="E101" s="160"/>
      <c r="F101" s="160"/>
      <c r="G101" s="160"/>
      <c r="H101" s="160"/>
      <c r="I101" s="160"/>
      <c r="J101" s="161">
        <f>J127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610</v>
      </c>
      <c r="E102" s="164"/>
      <c r="F102" s="164"/>
      <c r="G102" s="164"/>
      <c r="H102" s="164"/>
      <c r="I102" s="164"/>
      <c r="J102" s="165">
        <f>J128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38"/>
      <c r="D103" s="38"/>
      <c r="E103" s="38"/>
      <c r="F103" s="38"/>
      <c r="G103" s="38"/>
      <c r="H103" s="38"/>
      <c r="I103" s="38"/>
      <c r="J103" s="38"/>
      <c r="K103" s="38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0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204</v>
      </c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38"/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15</v>
      </c>
      <c r="D111" s="38"/>
      <c r="E111" s="38"/>
      <c r="F111" s="38"/>
      <c r="G111" s="38"/>
      <c r="H111" s="38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38"/>
      <c r="D112" s="38"/>
      <c r="E112" s="136" t="str">
        <f>E7</f>
        <v>Pamätník SNP - obnova veľkoplošnej dlažby</v>
      </c>
      <c r="F112" s="32"/>
      <c r="G112" s="32"/>
      <c r="H112" s="32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1" customFormat="1" ht="12" customHeight="1">
      <c r="B113" s="22"/>
      <c r="C113" s="32" t="s">
        <v>166</v>
      </c>
      <c r="L113" s="22"/>
    </row>
    <row r="114" s="1" customFormat="1" ht="16.5" customHeight="1">
      <c r="B114" s="22"/>
      <c r="E114" s="136" t="s">
        <v>171</v>
      </c>
      <c r="F114" s="1"/>
      <c r="G114" s="1"/>
      <c r="H114" s="1"/>
      <c r="L114" s="22"/>
    </row>
    <row r="115" s="1" customFormat="1" ht="12" customHeight="1">
      <c r="B115" s="22"/>
      <c r="C115" s="32" t="s">
        <v>174</v>
      </c>
      <c r="L115" s="22"/>
    </row>
    <row r="116" s="2" customFormat="1" ht="16.5" customHeight="1">
      <c r="A116" s="38"/>
      <c r="B116" s="39"/>
      <c r="C116" s="38"/>
      <c r="D116" s="38"/>
      <c r="E116" s="141" t="s">
        <v>605</v>
      </c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606</v>
      </c>
      <c r="D117" s="38"/>
      <c r="E117" s="38"/>
      <c r="F117" s="38"/>
      <c r="G117" s="38"/>
      <c r="H117" s="38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72" t="str">
        <f>E13</f>
        <v>R5 - Zásuvková skriňa R5</v>
      </c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19</v>
      </c>
      <c r="D120" s="38"/>
      <c r="E120" s="38"/>
      <c r="F120" s="27" t="str">
        <f>F16</f>
        <v>Kapitulská 23, 975 59 Banská Bystrica</v>
      </c>
      <c r="G120" s="38"/>
      <c r="H120" s="38"/>
      <c r="I120" s="32" t="s">
        <v>21</v>
      </c>
      <c r="J120" s="74" t="str">
        <f>IF(J16="","",J16)</f>
        <v>28. 7. 2026</v>
      </c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5.65" customHeight="1">
      <c r="A122" s="38"/>
      <c r="B122" s="39"/>
      <c r="C122" s="32" t="s">
        <v>23</v>
      </c>
      <c r="D122" s="38"/>
      <c r="E122" s="38"/>
      <c r="F122" s="27" t="str">
        <f>E19</f>
        <v>Múzeum SNP Banská Bystrica</v>
      </c>
      <c r="G122" s="38"/>
      <c r="H122" s="38"/>
      <c r="I122" s="32" t="s">
        <v>29</v>
      </c>
      <c r="J122" s="36" t="str">
        <f>E25</f>
        <v>Akad. Arch. Pavol Kuzma</v>
      </c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27</v>
      </c>
      <c r="D123" s="38"/>
      <c r="E123" s="38"/>
      <c r="F123" s="27" t="str">
        <f>IF(E22="","",E22)</f>
        <v>Vyplň údaj</v>
      </c>
      <c r="G123" s="38"/>
      <c r="H123" s="38"/>
      <c r="I123" s="32" t="s">
        <v>32</v>
      </c>
      <c r="J123" s="36" t="str">
        <f>E28</f>
        <v>Ing. Ján Božek</v>
      </c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66"/>
      <c r="B125" s="167"/>
      <c r="C125" s="168" t="s">
        <v>205</v>
      </c>
      <c r="D125" s="169" t="s">
        <v>61</v>
      </c>
      <c r="E125" s="169" t="s">
        <v>57</v>
      </c>
      <c r="F125" s="169" t="s">
        <v>58</v>
      </c>
      <c r="G125" s="169" t="s">
        <v>206</v>
      </c>
      <c r="H125" s="169" t="s">
        <v>207</v>
      </c>
      <c r="I125" s="169" t="s">
        <v>208</v>
      </c>
      <c r="J125" s="170" t="s">
        <v>184</v>
      </c>
      <c r="K125" s="171" t="s">
        <v>209</v>
      </c>
      <c r="L125" s="172"/>
      <c r="M125" s="91" t="s">
        <v>1</v>
      </c>
      <c r="N125" s="92" t="s">
        <v>40</v>
      </c>
      <c r="O125" s="92" t="s">
        <v>210</v>
      </c>
      <c r="P125" s="92" t="s">
        <v>211</v>
      </c>
      <c r="Q125" s="92" t="s">
        <v>212</v>
      </c>
      <c r="R125" s="92" t="s">
        <v>213</v>
      </c>
      <c r="S125" s="92" t="s">
        <v>214</v>
      </c>
      <c r="T125" s="93" t="s">
        <v>215</v>
      </c>
      <c r="U125" s="166"/>
      <c r="V125" s="166"/>
      <c r="W125" s="166"/>
      <c r="X125" s="166"/>
      <c r="Y125" s="166"/>
      <c r="Z125" s="166"/>
      <c r="AA125" s="166"/>
      <c r="AB125" s="166"/>
      <c r="AC125" s="166"/>
      <c r="AD125" s="166"/>
      <c r="AE125" s="166"/>
    </row>
    <row r="126" s="2" customFormat="1" ht="22.8" customHeight="1">
      <c r="A126" s="38"/>
      <c r="B126" s="39"/>
      <c r="C126" s="98" t="s">
        <v>185</v>
      </c>
      <c r="D126" s="38"/>
      <c r="E126" s="38"/>
      <c r="F126" s="38"/>
      <c r="G126" s="38"/>
      <c r="H126" s="38"/>
      <c r="I126" s="38"/>
      <c r="J126" s="173">
        <f>BK126</f>
        <v>0</v>
      </c>
      <c r="K126" s="38"/>
      <c r="L126" s="39"/>
      <c r="M126" s="94"/>
      <c r="N126" s="78"/>
      <c r="O126" s="95"/>
      <c r="P126" s="174">
        <f>P127</f>
        <v>0</v>
      </c>
      <c r="Q126" s="95"/>
      <c r="R126" s="174">
        <f>R127</f>
        <v>0</v>
      </c>
      <c r="S126" s="95"/>
      <c r="T126" s="175">
        <f>T127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186</v>
      </c>
      <c r="BK126" s="176">
        <f>BK127</f>
        <v>0</v>
      </c>
    </row>
    <row r="127" s="12" customFormat="1" ht="25.92" customHeight="1">
      <c r="A127" s="12"/>
      <c r="B127" s="177"/>
      <c r="C127" s="12"/>
      <c r="D127" s="178" t="s">
        <v>75</v>
      </c>
      <c r="E127" s="179" t="s">
        <v>272</v>
      </c>
      <c r="F127" s="179" t="s">
        <v>615</v>
      </c>
      <c r="G127" s="12"/>
      <c r="H127" s="12"/>
      <c r="I127" s="180"/>
      <c r="J127" s="181">
        <f>BK127</f>
        <v>0</v>
      </c>
      <c r="K127" s="12"/>
      <c r="L127" s="177"/>
      <c r="M127" s="182"/>
      <c r="N127" s="183"/>
      <c r="O127" s="183"/>
      <c r="P127" s="184">
        <f>P128</f>
        <v>0</v>
      </c>
      <c r="Q127" s="183"/>
      <c r="R127" s="184">
        <f>R128</f>
        <v>0</v>
      </c>
      <c r="S127" s="183"/>
      <c r="T127" s="185">
        <f>T128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78" t="s">
        <v>96</v>
      </c>
      <c r="AT127" s="186" t="s">
        <v>75</v>
      </c>
      <c r="AU127" s="186" t="s">
        <v>76</v>
      </c>
      <c r="AY127" s="178" t="s">
        <v>218</v>
      </c>
      <c r="BK127" s="187">
        <f>BK128</f>
        <v>0</v>
      </c>
    </row>
    <row r="128" s="12" customFormat="1" ht="22.8" customHeight="1">
      <c r="A128" s="12"/>
      <c r="B128" s="177"/>
      <c r="C128" s="12"/>
      <c r="D128" s="178" t="s">
        <v>75</v>
      </c>
      <c r="E128" s="188" t="s">
        <v>556</v>
      </c>
      <c r="F128" s="188" t="s">
        <v>616</v>
      </c>
      <c r="G128" s="12"/>
      <c r="H128" s="12"/>
      <c r="I128" s="180"/>
      <c r="J128" s="189">
        <f>BK128</f>
        <v>0</v>
      </c>
      <c r="K128" s="12"/>
      <c r="L128" s="177"/>
      <c r="M128" s="182"/>
      <c r="N128" s="183"/>
      <c r="O128" s="183"/>
      <c r="P128" s="184">
        <f>SUM(P129:P153)</f>
        <v>0</v>
      </c>
      <c r="Q128" s="183"/>
      <c r="R128" s="184">
        <f>SUM(R129:R153)</f>
        <v>0</v>
      </c>
      <c r="S128" s="183"/>
      <c r="T128" s="185">
        <f>SUM(T129:T153)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8" t="s">
        <v>96</v>
      </c>
      <c r="AT128" s="186" t="s">
        <v>75</v>
      </c>
      <c r="AU128" s="186" t="s">
        <v>83</v>
      </c>
      <c r="AY128" s="178" t="s">
        <v>218</v>
      </c>
      <c r="BK128" s="187">
        <f>SUM(BK129:BK153)</f>
        <v>0</v>
      </c>
    </row>
    <row r="129" s="2" customFormat="1" ht="62.7" customHeight="1">
      <c r="A129" s="38"/>
      <c r="B129" s="190"/>
      <c r="C129" s="234" t="s">
        <v>83</v>
      </c>
      <c r="D129" s="234" t="s">
        <v>272</v>
      </c>
      <c r="E129" s="235" t="s">
        <v>861</v>
      </c>
      <c r="F129" s="236" t="s">
        <v>976</v>
      </c>
      <c r="G129" s="237" t="s">
        <v>297</v>
      </c>
      <c r="H129" s="238">
        <v>1</v>
      </c>
      <c r="I129" s="239"/>
      <c r="J129" s="240">
        <f>ROUND(I129*H129,2)</f>
        <v>0</v>
      </c>
      <c r="K129" s="241"/>
      <c r="L129" s="242"/>
      <c r="M129" s="243" t="s">
        <v>1</v>
      </c>
      <c r="N129" s="244" t="s">
        <v>42</v>
      </c>
      <c r="O129" s="82"/>
      <c r="P129" s="201">
        <f>O129*H129</f>
        <v>0</v>
      </c>
      <c r="Q129" s="201">
        <v>0</v>
      </c>
      <c r="R129" s="201">
        <f>Q129*H129</f>
        <v>0</v>
      </c>
      <c r="S129" s="201">
        <v>0</v>
      </c>
      <c r="T129" s="20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03" t="s">
        <v>621</v>
      </c>
      <c r="AT129" s="203" t="s">
        <v>272</v>
      </c>
      <c r="AU129" s="203" t="s">
        <v>89</v>
      </c>
      <c r="AY129" s="19" t="s">
        <v>218</v>
      </c>
      <c r="BE129" s="204">
        <f>IF(N129="základná",J129,0)</f>
        <v>0</v>
      </c>
      <c r="BF129" s="204">
        <f>IF(N129="znížená",J129,0)</f>
        <v>0</v>
      </c>
      <c r="BG129" s="204">
        <f>IF(N129="zákl. prenesená",J129,0)</f>
        <v>0</v>
      </c>
      <c r="BH129" s="204">
        <f>IF(N129="zníž. prenesená",J129,0)</f>
        <v>0</v>
      </c>
      <c r="BI129" s="204">
        <f>IF(N129="nulová",J129,0)</f>
        <v>0</v>
      </c>
      <c r="BJ129" s="19" t="s">
        <v>89</v>
      </c>
      <c r="BK129" s="204">
        <f>ROUND(I129*H129,2)</f>
        <v>0</v>
      </c>
      <c r="BL129" s="19" t="s">
        <v>561</v>
      </c>
      <c r="BM129" s="203" t="s">
        <v>89</v>
      </c>
    </row>
    <row r="130" s="2" customFormat="1" ht="24.15" customHeight="1">
      <c r="A130" s="38"/>
      <c r="B130" s="190"/>
      <c r="C130" s="191" t="s">
        <v>89</v>
      </c>
      <c r="D130" s="191" t="s">
        <v>220</v>
      </c>
      <c r="E130" s="192" t="s">
        <v>863</v>
      </c>
      <c r="F130" s="193" t="s">
        <v>864</v>
      </c>
      <c r="G130" s="194" t="s">
        <v>297</v>
      </c>
      <c r="H130" s="195">
        <v>5</v>
      </c>
      <c r="I130" s="196"/>
      <c r="J130" s="197">
        <f>ROUND(I130*H130,2)</f>
        <v>0</v>
      </c>
      <c r="K130" s="198"/>
      <c r="L130" s="39"/>
      <c r="M130" s="199" t="s">
        <v>1</v>
      </c>
      <c r="N130" s="200" t="s">
        <v>42</v>
      </c>
      <c r="O130" s="82"/>
      <c r="P130" s="201">
        <f>O130*H130</f>
        <v>0</v>
      </c>
      <c r="Q130" s="201">
        <v>0</v>
      </c>
      <c r="R130" s="201">
        <f>Q130*H130</f>
        <v>0</v>
      </c>
      <c r="S130" s="201">
        <v>0</v>
      </c>
      <c r="T130" s="20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03" t="s">
        <v>561</v>
      </c>
      <c r="AT130" s="203" t="s">
        <v>220</v>
      </c>
      <c r="AU130" s="203" t="s">
        <v>89</v>
      </c>
      <c r="AY130" s="19" t="s">
        <v>218</v>
      </c>
      <c r="BE130" s="204">
        <f>IF(N130="základná",J130,0)</f>
        <v>0</v>
      </c>
      <c r="BF130" s="204">
        <f>IF(N130="znížená",J130,0)</f>
        <v>0</v>
      </c>
      <c r="BG130" s="204">
        <f>IF(N130="zákl. prenesená",J130,0)</f>
        <v>0</v>
      </c>
      <c r="BH130" s="204">
        <f>IF(N130="zníž. prenesená",J130,0)</f>
        <v>0</v>
      </c>
      <c r="BI130" s="204">
        <f>IF(N130="nulová",J130,0)</f>
        <v>0</v>
      </c>
      <c r="BJ130" s="19" t="s">
        <v>89</v>
      </c>
      <c r="BK130" s="204">
        <f>ROUND(I130*H130,2)</f>
        <v>0</v>
      </c>
      <c r="BL130" s="19" t="s">
        <v>561</v>
      </c>
      <c r="BM130" s="203" t="s">
        <v>223</v>
      </c>
    </row>
    <row r="131" s="2" customFormat="1" ht="24.15" customHeight="1">
      <c r="A131" s="38"/>
      <c r="B131" s="190"/>
      <c r="C131" s="234" t="s">
        <v>96</v>
      </c>
      <c r="D131" s="234" t="s">
        <v>272</v>
      </c>
      <c r="E131" s="235" t="s">
        <v>865</v>
      </c>
      <c r="F131" s="236" t="s">
        <v>866</v>
      </c>
      <c r="G131" s="237" t="s">
        <v>297</v>
      </c>
      <c r="H131" s="238">
        <v>5</v>
      </c>
      <c r="I131" s="239"/>
      <c r="J131" s="240">
        <f>ROUND(I131*H131,2)</f>
        <v>0</v>
      </c>
      <c r="K131" s="241"/>
      <c r="L131" s="242"/>
      <c r="M131" s="243" t="s">
        <v>1</v>
      </c>
      <c r="N131" s="244" t="s">
        <v>42</v>
      </c>
      <c r="O131" s="82"/>
      <c r="P131" s="201">
        <f>O131*H131</f>
        <v>0</v>
      </c>
      <c r="Q131" s="201">
        <v>0</v>
      </c>
      <c r="R131" s="201">
        <f>Q131*H131</f>
        <v>0</v>
      </c>
      <c r="S131" s="201">
        <v>0</v>
      </c>
      <c r="T131" s="20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03" t="s">
        <v>621</v>
      </c>
      <c r="AT131" s="203" t="s">
        <v>272</v>
      </c>
      <c r="AU131" s="203" t="s">
        <v>89</v>
      </c>
      <c r="AY131" s="19" t="s">
        <v>218</v>
      </c>
      <c r="BE131" s="204">
        <f>IF(N131="základná",J131,0)</f>
        <v>0</v>
      </c>
      <c r="BF131" s="204">
        <f>IF(N131="znížená",J131,0)</f>
        <v>0</v>
      </c>
      <c r="BG131" s="204">
        <f>IF(N131="zákl. prenesená",J131,0)</f>
        <v>0</v>
      </c>
      <c r="BH131" s="204">
        <f>IF(N131="zníž. prenesená",J131,0)</f>
        <v>0</v>
      </c>
      <c r="BI131" s="204">
        <f>IF(N131="nulová",J131,0)</f>
        <v>0</v>
      </c>
      <c r="BJ131" s="19" t="s">
        <v>89</v>
      </c>
      <c r="BK131" s="204">
        <f>ROUND(I131*H131,2)</f>
        <v>0</v>
      </c>
      <c r="BL131" s="19" t="s">
        <v>561</v>
      </c>
      <c r="BM131" s="203" t="s">
        <v>250</v>
      </c>
    </row>
    <row r="132" s="2" customFormat="1" ht="37.8" customHeight="1">
      <c r="A132" s="38"/>
      <c r="B132" s="190"/>
      <c r="C132" s="191" t="s">
        <v>223</v>
      </c>
      <c r="D132" s="191" t="s">
        <v>220</v>
      </c>
      <c r="E132" s="192" t="s">
        <v>867</v>
      </c>
      <c r="F132" s="193" t="s">
        <v>868</v>
      </c>
      <c r="G132" s="194" t="s">
        <v>297</v>
      </c>
      <c r="H132" s="195">
        <v>1</v>
      </c>
      <c r="I132" s="196"/>
      <c r="J132" s="197">
        <f>ROUND(I132*H132,2)</f>
        <v>0</v>
      </c>
      <c r="K132" s="198"/>
      <c r="L132" s="39"/>
      <c r="M132" s="199" t="s">
        <v>1</v>
      </c>
      <c r="N132" s="200" t="s">
        <v>42</v>
      </c>
      <c r="O132" s="82"/>
      <c r="P132" s="201">
        <f>O132*H132</f>
        <v>0</v>
      </c>
      <c r="Q132" s="201">
        <v>0</v>
      </c>
      <c r="R132" s="201">
        <f>Q132*H132</f>
        <v>0</v>
      </c>
      <c r="S132" s="201">
        <v>0</v>
      </c>
      <c r="T132" s="20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03" t="s">
        <v>561</v>
      </c>
      <c r="AT132" s="203" t="s">
        <v>220</v>
      </c>
      <c r="AU132" s="203" t="s">
        <v>89</v>
      </c>
      <c r="AY132" s="19" t="s">
        <v>218</v>
      </c>
      <c r="BE132" s="204">
        <f>IF(N132="základná",J132,0)</f>
        <v>0</v>
      </c>
      <c r="BF132" s="204">
        <f>IF(N132="znížená",J132,0)</f>
        <v>0</v>
      </c>
      <c r="BG132" s="204">
        <f>IF(N132="zákl. prenesená",J132,0)</f>
        <v>0</v>
      </c>
      <c r="BH132" s="204">
        <f>IF(N132="zníž. prenesená",J132,0)</f>
        <v>0</v>
      </c>
      <c r="BI132" s="204">
        <f>IF(N132="nulová",J132,0)</f>
        <v>0</v>
      </c>
      <c r="BJ132" s="19" t="s">
        <v>89</v>
      </c>
      <c r="BK132" s="204">
        <f>ROUND(I132*H132,2)</f>
        <v>0</v>
      </c>
      <c r="BL132" s="19" t="s">
        <v>561</v>
      </c>
      <c r="BM132" s="203" t="s">
        <v>260</v>
      </c>
    </row>
    <row r="133" s="2" customFormat="1" ht="24.15" customHeight="1">
      <c r="A133" s="38"/>
      <c r="B133" s="190"/>
      <c r="C133" s="234" t="s">
        <v>243</v>
      </c>
      <c r="D133" s="234" t="s">
        <v>272</v>
      </c>
      <c r="E133" s="235" t="s">
        <v>869</v>
      </c>
      <c r="F133" s="236" t="s">
        <v>870</v>
      </c>
      <c r="G133" s="237" t="s">
        <v>297</v>
      </c>
      <c r="H133" s="238">
        <v>1</v>
      </c>
      <c r="I133" s="239"/>
      <c r="J133" s="240">
        <f>ROUND(I133*H133,2)</f>
        <v>0</v>
      </c>
      <c r="K133" s="241"/>
      <c r="L133" s="242"/>
      <c r="M133" s="243" t="s">
        <v>1</v>
      </c>
      <c r="N133" s="244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621</v>
      </c>
      <c r="AT133" s="203" t="s">
        <v>272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561</v>
      </c>
      <c r="BM133" s="203" t="s">
        <v>271</v>
      </c>
    </row>
    <row r="134" s="2" customFormat="1" ht="37.8" customHeight="1">
      <c r="A134" s="38"/>
      <c r="B134" s="190"/>
      <c r="C134" s="191" t="s">
        <v>250</v>
      </c>
      <c r="D134" s="191" t="s">
        <v>220</v>
      </c>
      <c r="E134" s="192" t="s">
        <v>871</v>
      </c>
      <c r="F134" s="193" t="s">
        <v>872</v>
      </c>
      <c r="G134" s="194" t="s">
        <v>297</v>
      </c>
      <c r="H134" s="195">
        <v>1</v>
      </c>
      <c r="I134" s="196"/>
      <c r="J134" s="197">
        <f>ROUND(I134*H134,2)</f>
        <v>0</v>
      </c>
      <c r="K134" s="198"/>
      <c r="L134" s="39"/>
      <c r="M134" s="199" t="s">
        <v>1</v>
      </c>
      <c r="N134" s="200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561</v>
      </c>
      <c r="AT134" s="203" t="s">
        <v>220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561</v>
      </c>
      <c r="BM134" s="203" t="s">
        <v>284</v>
      </c>
    </row>
    <row r="135" s="2" customFormat="1" ht="24.15" customHeight="1">
      <c r="A135" s="38"/>
      <c r="B135" s="190"/>
      <c r="C135" s="234" t="s">
        <v>254</v>
      </c>
      <c r="D135" s="234" t="s">
        <v>272</v>
      </c>
      <c r="E135" s="235" t="s">
        <v>873</v>
      </c>
      <c r="F135" s="236" t="s">
        <v>874</v>
      </c>
      <c r="G135" s="237" t="s">
        <v>297</v>
      </c>
      <c r="H135" s="238">
        <v>1</v>
      </c>
      <c r="I135" s="239"/>
      <c r="J135" s="240">
        <f>ROUND(I135*H135,2)</f>
        <v>0</v>
      </c>
      <c r="K135" s="241"/>
      <c r="L135" s="242"/>
      <c r="M135" s="243" t="s">
        <v>1</v>
      </c>
      <c r="N135" s="244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621</v>
      </c>
      <c r="AT135" s="203" t="s">
        <v>272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561</v>
      </c>
      <c r="BM135" s="203" t="s">
        <v>294</v>
      </c>
    </row>
    <row r="136" s="2" customFormat="1" ht="16.5" customHeight="1">
      <c r="A136" s="38"/>
      <c r="B136" s="190"/>
      <c r="C136" s="191" t="s">
        <v>260</v>
      </c>
      <c r="D136" s="191" t="s">
        <v>220</v>
      </c>
      <c r="E136" s="192" t="s">
        <v>897</v>
      </c>
      <c r="F136" s="193" t="s">
        <v>898</v>
      </c>
      <c r="G136" s="194" t="s">
        <v>297</v>
      </c>
      <c r="H136" s="195">
        <v>6</v>
      </c>
      <c r="I136" s="196"/>
      <c r="J136" s="197">
        <f>ROUND(I136*H136,2)</f>
        <v>0</v>
      </c>
      <c r="K136" s="198"/>
      <c r="L136" s="39"/>
      <c r="M136" s="199" t="s">
        <v>1</v>
      </c>
      <c r="N136" s="200" t="s">
        <v>42</v>
      </c>
      <c r="O136" s="8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03" t="s">
        <v>561</v>
      </c>
      <c r="AT136" s="203" t="s">
        <v>220</v>
      </c>
      <c r="AU136" s="203" t="s">
        <v>89</v>
      </c>
      <c r="AY136" s="19" t="s">
        <v>218</v>
      </c>
      <c r="BE136" s="204">
        <f>IF(N136="základná",J136,0)</f>
        <v>0</v>
      </c>
      <c r="BF136" s="204">
        <f>IF(N136="znížená",J136,0)</f>
        <v>0</v>
      </c>
      <c r="BG136" s="204">
        <f>IF(N136="zákl. prenesená",J136,0)</f>
        <v>0</v>
      </c>
      <c r="BH136" s="204">
        <f>IF(N136="zníž. prenesená",J136,0)</f>
        <v>0</v>
      </c>
      <c r="BI136" s="204">
        <f>IF(N136="nulová",J136,0)</f>
        <v>0</v>
      </c>
      <c r="BJ136" s="19" t="s">
        <v>89</v>
      </c>
      <c r="BK136" s="204">
        <f>ROUND(I136*H136,2)</f>
        <v>0</v>
      </c>
      <c r="BL136" s="19" t="s">
        <v>561</v>
      </c>
      <c r="BM136" s="203" t="s">
        <v>304</v>
      </c>
    </row>
    <row r="137" s="2" customFormat="1" ht="21.75" customHeight="1">
      <c r="A137" s="38"/>
      <c r="B137" s="190"/>
      <c r="C137" s="234" t="s">
        <v>265</v>
      </c>
      <c r="D137" s="234" t="s">
        <v>272</v>
      </c>
      <c r="E137" s="235" t="s">
        <v>899</v>
      </c>
      <c r="F137" s="236" t="s">
        <v>900</v>
      </c>
      <c r="G137" s="237" t="s">
        <v>297</v>
      </c>
      <c r="H137" s="238">
        <v>6</v>
      </c>
      <c r="I137" s="239"/>
      <c r="J137" s="240">
        <f>ROUND(I137*H137,2)</f>
        <v>0</v>
      </c>
      <c r="K137" s="241"/>
      <c r="L137" s="242"/>
      <c r="M137" s="243" t="s">
        <v>1</v>
      </c>
      <c r="N137" s="244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621</v>
      </c>
      <c r="AT137" s="203" t="s">
        <v>272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561</v>
      </c>
      <c r="BM137" s="203" t="s">
        <v>319</v>
      </c>
    </row>
    <row r="138" s="2" customFormat="1" ht="16.5" customHeight="1">
      <c r="A138" s="38"/>
      <c r="B138" s="190"/>
      <c r="C138" s="191" t="s">
        <v>271</v>
      </c>
      <c r="D138" s="191" t="s">
        <v>220</v>
      </c>
      <c r="E138" s="192" t="s">
        <v>897</v>
      </c>
      <c r="F138" s="193" t="s">
        <v>898</v>
      </c>
      <c r="G138" s="194" t="s">
        <v>297</v>
      </c>
      <c r="H138" s="195">
        <v>1</v>
      </c>
      <c r="I138" s="196"/>
      <c r="J138" s="197">
        <f>ROUND(I138*H138,2)</f>
        <v>0</v>
      </c>
      <c r="K138" s="198"/>
      <c r="L138" s="39"/>
      <c r="M138" s="199" t="s">
        <v>1</v>
      </c>
      <c r="N138" s="200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561</v>
      </c>
      <c r="AT138" s="203" t="s">
        <v>220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331</v>
      </c>
    </row>
    <row r="139" s="2" customFormat="1" ht="21.75" customHeight="1">
      <c r="A139" s="38"/>
      <c r="B139" s="190"/>
      <c r="C139" s="234" t="s">
        <v>279</v>
      </c>
      <c r="D139" s="234" t="s">
        <v>272</v>
      </c>
      <c r="E139" s="235" t="s">
        <v>901</v>
      </c>
      <c r="F139" s="236" t="s">
        <v>902</v>
      </c>
      <c r="G139" s="237" t="s">
        <v>297</v>
      </c>
      <c r="H139" s="238">
        <v>1</v>
      </c>
      <c r="I139" s="239"/>
      <c r="J139" s="240">
        <f>ROUND(I139*H139,2)</f>
        <v>0</v>
      </c>
      <c r="K139" s="241"/>
      <c r="L139" s="242"/>
      <c r="M139" s="243" t="s">
        <v>1</v>
      </c>
      <c r="N139" s="244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621</v>
      </c>
      <c r="AT139" s="203" t="s">
        <v>272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341</v>
      </c>
    </row>
    <row r="140" s="2" customFormat="1" ht="16.5" customHeight="1">
      <c r="A140" s="38"/>
      <c r="B140" s="190"/>
      <c r="C140" s="191" t="s">
        <v>284</v>
      </c>
      <c r="D140" s="191" t="s">
        <v>220</v>
      </c>
      <c r="E140" s="192" t="s">
        <v>903</v>
      </c>
      <c r="F140" s="193" t="s">
        <v>904</v>
      </c>
      <c r="G140" s="194" t="s">
        <v>297</v>
      </c>
      <c r="H140" s="195">
        <v>1</v>
      </c>
      <c r="I140" s="196"/>
      <c r="J140" s="197">
        <f>ROUND(I140*H140,2)</f>
        <v>0</v>
      </c>
      <c r="K140" s="198"/>
      <c r="L140" s="39"/>
      <c r="M140" s="199" t="s">
        <v>1</v>
      </c>
      <c r="N140" s="200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561</v>
      </c>
      <c r="AT140" s="203" t="s">
        <v>220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348</v>
      </c>
    </row>
    <row r="141" s="2" customFormat="1" ht="21.75" customHeight="1">
      <c r="A141" s="38"/>
      <c r="B141" s="190"/>
      <c r="C141" s="234" t="s">
        <v>289</v>
      </c>
      <c r="D141" s="234" t="s">
        <v>272</v>
      </c>
      <c r="E141" s="235" t="s">
        <v>905</v>
      </c>
      <c r="F141" s="236" t="s">
        <v>906</v>
      </c>
      <c r="G141" s="237" t="s">
        <v>297</v>
      </c>
      <c r="H141" s="238">
        <v>1</v>
      </c>
      <c r="I141" s="239"/>
      <c r="J141" s="240">
        <f>ROUND(I141*H141,2)</f>
        <v>0</v>
      </c>
      <c r="K141" s="241"/>
      <c r="L141" s="242"/>
      <c r="M141" s="243" t="s">
        <v>1</v>
      </c>
      <c r="N141" s="244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621</v>
      </c>
      <c r="AT141" s="203" t="s">
        <v>272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357</v>
      </c>
    </row>
    <row r="142" s="2" customFormat="1" ht="16.5" customHeight="1">
      <c r="A142" s="38"/>
      <c r="B142" s="190"/>
      <c r="C142" s="191" t="s">
        <v>294</v>
      </c>
      <c r="D142" s="191" t="s">
        <v>220</v>
      </c>
      <c r="E142" s="192" t="s">
        <v>903</v>
      </c>
      <c r="F142" s="193" t="s">
        <v>904</v>
      </c>
      <c r="G142" s="194" t="s">
        <v>297</v>
      </c>
      <c r="H142" s="195">
        <v>1</v>
      </c>
      <c r="I142" s="196"/>
      <c r="J142" s="197">
        <f>ROUND(I142*H142,2)</f>
        <v>0</v>
      </c>
      <c r="K142" s="198"/>
      <c r="L142" s="39"/>
      <c r="M142" s="199" t="s">
        <v>1</v>
      </c>
      <c r="N142" s="200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561</v>
      </c>
      <c r="AT142" s="203" t="s">
        <v>220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373</v>
      </c>
    </row>
    <row r="143" s="2" customFormat="1" ht="21.75" customHeight="1">
      <c r="A143" s="38"/>
      <c r="B143" s="190"/>
      <c r="C143" s="234" t="s">
        <v>299</v>
      </c>
      <c r="D143" s="234" t="s">
        <v>272</v>
      </c>
      <c r="E143" s="235" t="s">
        <v>907</v>
      </c>
      <c r="F143" s="236" t="s">
        <v>908</v>
      </c>
      <c r="G143" s="237" t="s">
        <v>297</v>
      </c>
      <c r="H143" s="238">
        <v>1</v>
      </c>
      <c r="I143" s="239"/>
      <c r="J143" s="240">
        <f>ROUND(I143*H143,2)</f>
        <v>0</v>
      </c>
      <c r="K143" s="241"/>
      <c r="L143" s="242"/>
      <c r="M143" s="243" t="s">
        <v>1</v>
      </c>
      <c r="N143" s="244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621</v>
      </c>
      <c r="AT143" s="203" t="s">
        <v>272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383</v>
      </c>
    </row>
    <row r="144" s="2" customFormat="1" ht="16.5" customHeight="1">
      <c r="A144" s="38"/>
      <c r="B144" s="190"/>
      <c r="C144" s="191" t="s">
        <v>304</v>
      </c>
      <c r="D144" s="191" t="s">
        <v>220</v>
      </c>
      <c r="E144" s="192" t="s">
        <v>903</v>
      </c>
      <c r="F144" s="193" t="s">
        <v>904</v>
      </c>
      <c r="G144" s="194" t="s">
        <v>297</v>
      </c>
      <c r="H144" s="195">
        <v>1</v>
      </c>
      <c r="I144" s="196"/>
      <c r="J144" s="197">
        <f>ROUND(I144*H144,2)</f>
        <v>0</v>
      </c>
      <c r="K144" s="198"/>
      <c r="L144" s="39"/>
      <c r="M144" s="199" t="s">
        <v>1</v>
      </c>
      <c r="N144" s="200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561</v>
      </c>
      <c r="AT144" s="203" t="s">
        <v>220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396</v>
      </c>
    </row>
    <row r="145" s="2" customFormat="1" ht="21.75" customHeight="1">
      <c r="A145" s="38"/>
      <c r="B145" s="190"/>
      <c r="C145" s="234" t="s">
        <v>314</v>
      </c>
      <c r="D145" s="234" t="s">
        <v>272</v>
      </c>
      <c r="E145" s="235" t="s">
        <v>909</v>
      </c>
      <c r="F145" s="236" t="s">
        <v>910</v>
      </c>
      <c r="G145" s="237" t="s">
        <v>297</v>
      </c>
      <c r="H145" s="238">
        <v>1</v>
      </c>
      <c r="I145" s="239"/>
      <c r="J145" s="240">
        <f>ROUND(I145*H145,2)</f>
        <v>0</v>
      </c>
      <c r="K145" s="241"/>
      <c r="L145" s="242"/>
      <c r="M145" s="243" t="s">
        <v>1</v>
      </c>
      <c r="N145" s="244" t="s">
        <v>42</v>
      </c>
      <c r="O145" s="8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03" t="s">
        <v>621</v>
      </c>
      <c r="AT145" s="203" t="s">
        <v>272</v>
      </c>
      <c r="AU145" s="203" t="s">
        <v>89</v>
      </c>
      <c r="AY145" s="19" t="s">
        <v>218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9" t="s">
        <v>89</v>
      </c>
      <c r="BK145" s="204">
        <f>ROUND(I145*H145,2)</f>
        <v>0</v>
      </c>
      <c r="BL145" s="19" t="s">
        <v>561</v>
      </c>
      <c r="BM145" s="203" t="s">
        <v>406</v>
      </c>
    </row>
    <row r="146" s="2" customFormat="1" ht="16.5" customHeight="1">
      <c r="A146" s="38"/>
      <c r="B146" s="190"/>
      <c r="C146" s="191" t="s">
        <v>319</v>
      </c>
      <c r="D146" s="191" t="s">
        <v>220</v>
      </c>
      <c r="E146" s="192" t="s">
        <v>917</v>
      </c>
      <c r="F146" s="193" t="s">
        <v>918</v>
      </c>
      <c r="G146" s="194" t="s">
        <v>297</v>
      </c>
      <c r="H146" s="195">
        <v>2</v>
      </c>
      <c r="I146" s="196"/>
      <c r="J146" s="197">
        <f>ROUND(I146*H146,2)</f>
        <v>0</v>
      </c>
      <c r="K146" s="198"/>
      <c r="L146" s="39"/>
      <c r="M146" s="199" t="s">
        <v>1</v>
      </c>
      <c r="N146" s="200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561</v>
      </c>
      <c r="AT146" s="203" t="s">
        <v>220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420</v>
      </c>
    </row>
    <row r="147" s="2" customFormat="1" ht="21.75" customHeight="1">
      <c r="A147" s="38"/>
      <c r="B147" s="190"/>
      <c r="C147" s="234" t="s">
        <v>326</v>
      </c>
      <c r="D147" s="234" t="s">
        <v>272</v>
      </c>
      <c r="E147" s="235" t="s">
        <v>919</v>
      </c>
      <c r="F147" s="236" t="s">
        <v>920</v>
      </c>
      <c r="G147" s="237" t="s">
        <v>297</v>
      </c>
      <c r="H147" s="238">
        <v>2</v>
      </c>
      <c r="I147" s="239"/>
      <c r="J147" s="240">
        <f>ROUND(I147*H147,2)</f>
        <v>0</v>
      </c>
      <c r="K147" s="241"/>
      <c r="L147" s="242"/>
      <c r="M147" s="243" t="s">
        <v>1</v>
      </c>
      <c r="N147" s="244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621</v>
      </c>
      <c r="AT147" s="203" t="s">
        <v>272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429</v>
      </c>
    </row>
    <row r="148" s="2" customFormat="1" ht="16.5" customHeight="1">
      <c r="A148" s="38"/>
      <c r="B148" s="190"/>
      <c r="C148" s="191" t="s">
        <v>331</v>
      </c>
      <c r="D148" s="191" t="s">
        <v>220</v>
      </c>
      <c r="E148" s="192" t="s">
        <v>969</v>
      </c>
      <c r="F148" s="193" t="s">
        <v>970</v>
      </c>
      <c r="G148" s="194" t="s">
        <v>297</v>
      </c>
      <c r="H148" s="195">
        <v>1</v>
      </c>
      <c r="I148" s="196"/>
      <c r="J148" s="197">
        <f>ROUND(I148*H148,2)</f>
        <v>0</v>
      </c>
      <c r="K148" s="198"/>
      <c r="L148" s="39"/>
      <c r="M148" s="199" t="s">
        <v>1</v>
      </c>
      <c r="N148" s="200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561</v>
      </c>
      <c r="AT148" s="203" t="s">
        <v>220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561</v>
      </c>
      <c r="BM148" s="203" t="s">
        <v>439</v>
      </c>
    </row>
    <row r="149" s="2" customFormat="1" ht="24.15" customHeight="1">
      <c r="A149" s="38"/>
      <c r="B149" s="190"/>
      <c r="C149" s="234" t="s">
        <v>337</v>
      </c>
      <c r="D149" s="234" t="s">
        <v>272</v>
      </c>
      <c r="E149" s="235" t="s">
        <v>971</v>
      </c>
      <c r="F149" s="236" t="s">
        <v>972</v>
      </c>
      <c r="G149" s="237" t="s">
        <v>297</v>
      </c>
      <c r="H149" s="238">
        <v>1</v>
      </c>
      <c r="I149" s="239"/>
      <c r="J149" s="240">
        <f>ROUND(I149*H149,2)</f>
        <v>0</v>
      </c>
      <c r="K149" s="241"/>
      <c r="L149" s="242"/>
      <c r="M149" s="243" t="s">
        <v>1</v>
      </c>
      <c r="N149" s="244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621</v>
      </c>
      <c r="AT149" s="203" t="s">
        <v>272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561</v>
      </c>
      <c r="BM149" s="203" t="s">
        <v>449</v>
      </c>
    </row>
    <row r="150" s="2" customFormat="1" ht="16.5" customHeight="1">
      <c r="A150" s="38"/>
      <c r="B150" s="190"/>
      <c r="C150" s="191" t="s">
        <v>341</v>
      </c>
      <c r="D150" s="191" t="s">
        <v>220</v>
      </c>
      <c r="E150" s="192" t="s">
        <v>660</v>
      </c>
      <c r="F150" s="193" t="s">
        <v>661</v>
      </c>
      <c r="G150" s="194" t="s">
        <v>470</v>
      </c>
      <c r="H150" s="252"/>
      <c r="I150" s="196"/>
      <c r="J150" s="197">
        <f>ROUND(I150*H150,2)</f>
        <v>0</v>
      </c>
      <c r="K150" s="198"/>
      <c r="L150" s="39"/>
      <c r="M150" s="199" t="s">
        <v>1</v>
      </c>
      <c r="N150" s="200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561</v>
      </c>
      <c r="AT150" s="203" t="s">
        <v>220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561</v>
      </c>
      <c r="BM150" s="203" t="s">
        <v>463</v>
      </c>
    </row>
    <row r="151" s="2" customFormat="1" ht="16.5" customHeight="1">
      <c r="A151" s="38"/>
      <c r="B151" s="190"/>
      <c r="C151" s="191" t="s">
        <v>7</v>
      </c>
      <c r="D151" s="191" t="s">
        <v>220</v>
      </c>
      <c r="E151" s="192" t="s">
        <v>664</v>
      </c>
      <c r="F151" s="193" t="s">
        <v>665</v>
      </c>
      <c r="G151" s="194" t="s">
        <v>470</v>
      </c>
      <c r="H151" s="252"/>
      <c r="I151" s="196"/>
      <c r="J151" s="197">
        <f>ROUND(I151*H151,2)</f>
        <v>0</v>
      </c>
      <c r="K151" s="198"/>
      <c r="L151" s="39"/>
      <c r="M151" s="199" t="s">
        <v>1</v>
      </c>
      <c r="N151" s="200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561</v>
      </c>
      <c r="AT151" s="203" t="s">
        <v>220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561</v>
      </c>
      <c r="BM151" s="203" t="s">
        <v>474</v>
      </c>
    </row>
    <row r="152" s="2" customFormat="1" ht="62.7" customHeight="1">
      <c r="A152" s="38"/>
      <c r="B152" s="190"/>
      <c r="C152" s="191" t="s">
        <v>348</v>
      </c>
      <c r="D152" s="191" t="s">
        <v>220</v>
      </c>
      <c r="E152" s="192" t="s">
        <v>666</v>
      </c>
      <c r="F152" s="193" t="s">
        <v>667</v>
      </c>
      <c r="G152" s="194" t="s">
        <v>1</v>
      </c>
      <c r="H152" s="195">
        <v>0</v>
      </c>
      <c r="I152" s="196"/>
      <c r="J152" s="197">
        <f>ROUND(I152*H152,2)</f>
        <v>0</v>
      </c>
      <c r="K152" s="198"/>
      <c r="L152" s="39"/>
      <c r="M152" s="199" t="s">
        <v>1</v>
      </c>
      <c r="N152" s="200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561</v>
      </c>
      <c r="AT152" s="203" t="s">
        <v>220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561</v>
      </c>
      <c r="BM152" s="203" t="s">
        <v>481</v>
      </c>
    </row>
    <row r="153" s="2" customFormat="1" ht="24.15" customHeight="1">
      <c r="A153" s="38"/>
      <c r="B153" s="190"/>
      <c r="C153" s="234" t="s">
        <v>352</v>
      </c>
      <c r="D153" s="234" t="s">
        <v>272</v>
      </c>
      <c r="E153" s="235" t="s">
        <v>632</v>
      </c>
      <c r="F153" s="236" t="s">
        <v>945</v>
      </c>
      <c r="G153" s="237" t="s">
        <v>1</v>
      </c>
      <c r="H153" s="238">
        <v>0</v>
      </c>
      <c r="I153" s="239"/>
      <c r="J153" s="240">
        <f>ROUND(I153*H153,2)</f>
        <v>0</v>
      </c>
      <c r="K153" s="241"/>
      <c r="L153" s="242"/>
      <c r="M153" s="258" t="s">
        <v>1</v>
      </c>
      <c r="N153" s="259" t="s">
        <v>42</v>
      </c>
      <c r="O153" s="255"/>
      <c r="P153" s="256">
        <f>O153*H153</f>
        <v>0</v>
      </c>
      <c r="Q153" s="256">
        <v>0</v>
      </c>
      <c r="R153" s="256">
        <f>Q153*H153</f>
        <v>0</v>
      </c>
      <c r="S153" s="256">
        <v>0</v>
      </c>
      <c r="T153" s="257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621</v>
      </c>
      <c r="AT153" s="203" t="s">
        <v>272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561</v>
      </c>
      <c r="BM153" s="203" t="s">
        <v>491</v>
      </c>
    </row>
    <row r="154" s="2" customFormat="1" ht="6.96" customHeight="1">
      <c r="A154" s="38"/>
      <c r="B154" s="65"/>
      <c r="C154" s="66"/>
      <c r="D154" s="66"/>
      <c r="E154" s="66"/>
      <c r="F154" s="66"/>
      <c r="G154" s="66"/>
      <c r="H154" s="66"/>
      <c r="I154" s="66"/>
      <c r="J154" s="66"/>
      <c r="K154" s="66"/>
      <c r="L154" s="39"/>
      <c r="M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</row>
  </sheetData>
  <autoFilter ref="C125:K153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2:H112"/>
    <mergeCell ref="E116:H116"/>
    <mergeCell ref="E114:H114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118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>
      <c r="B8" s="22"/>
      <c r="D8" s="32" t="s">
        <v>166</v>
      </c>
      <c r="L8" s="22"/>
    </row>
    <row r="9" s="1" customFormat="1" ht="16.5" customHeight="1">
      <c r="B9" s="22"/>
      <c r="E9" s="136" t="s">
        <v>171</v>
      </c>
      <c r="F9" s="1"/>
      <c r="G9" s="1"/>
      <c r="H9" s="1"/>
      <c r="L9" s="22"/>
    </row>
    <row r="10" s="1" customFormat="1" ht="12" customHeight="1">
      <c r="B10" s="22"/>
      <c r="D10" s="32" t="s">
        <v>174</v>
      </c>
      <c r="L10" s="22"/>
    </row>
    <row r="11" s="2" customFormat="1" ht="16.5" customHeight="1">
      <c r="A11" s="38"/>
      <c r="B11" s="39"/>
      <c r="C11" s="38"/>
      <c r="D11" s="38"/>
      <c r="E11" s="141" t="s">
        <v>605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606</v>
      </c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6.5" customHeight="1">
      <c r="A13" s="38"/>
      <c r="B13" s="39"/>
      <c r="C13" s="38"/>
      <c r="D13" s="38"/>
      <c r="E13" s="72" t="s">
        <v>977</v>
      </c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>
      <c r="A14" s="38"/>
      <c r="B14" s="39"/>
      <c r="C14" s="38"/>
      <c r="D14" s="38"/>
      <c r="E14" s="38"/>
      <c r="F14" s="38"/>
      <c r="G14" s="38"/>
      <c r="H14" s="38"/>
      <c r="I14" s="38"/>
      <c r="J14" s="38"/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2" customHeight="1">
      <c r="A15" s="38"/>
      <c r="B15" s="39"/>
      <c r="C15" s="38"/>
      <c r="D15" s="32" t="s">
        <v>17</v>
      </c>
      <c r="E15" s="38"/>
      <c r="F15" s="27" t="s">
        <v>1</v>
      </c>
      <c r="G15" s="38"/>
      <c r="H15" s="38"/>
      <c r="I15" s="32" t="s">
        <v>18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19</v>
      </c>
      <c r="E16" s="38"/>
      <c r="F16" s="27" t="s">
        <v>20</v>
      </c>
      <c r="G16" s="38"/>
      <c r="H16" s="38"/>
      <c r="I16" s="32" t="s">
        <v>21</v>
      </c>
      <c r="J16" s="74" t="str">
        <f>'Rekapitulácia stavby'!AN8</f>
        <v>28. 7. 2026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0.8" customHeight="1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2" customHeight="1">
      <c r="A18" s="38"/>
      <c r="B18" s="39"/>
      <c r="C18" s="38"/>
      <c r="D18" s="32" t="s">
        <v>23</v>
      </c>
      <c r="E18" s="38"/>
      <c r="F18" s="38"/>
      <c r="G18" s="38"/>
      <c r="H18" s="38"/>
      <c r="I18" s="32" t="s">
        <v>24</v>
      </c>
      <c r="J18" s="27" t="s">
        <v>1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8" customHeight="1">
      <c r="A19" s="38"/>
      <c r="B19" s="39"/>
      <c r="C19" s="38"/>
      <c r="D19" s="38"/>
      <c r="E19" s="27" t="s">
        <v>25</v>
      </c>
      <c r="F19" s="38"/>
      <c r="G19" s="38"/>
      <c r="H19" s="38"/>
      <c r="I19" s="32" t="s">
        <v>26</v>
      </c>
      <c r="J19" s="27" t="s">
        <v>1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6.96" customHeight="1">
      <c r="A20" s="38"/>
      <c r="B20" s="39"/>
      <c r="C20" s="38"/>
      <c r="D20" s="38"/>
      <c r="E20" s="38"/>
      <c r="F20" s="38"/>
      <c r="G20" s="38"/>
      <c r="H20" s="38"/>
      <c r="I20" s="38"/>
      <c r="J20" s="38"/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2" customHeight="1">
      <c r="A21" s="38"/>
      <c r="B21" s="39"/>
      <c r="C21" s="38"/>
      <c r="D21" s="32" t="s">
        <v>27</v>
      </c>
      <c r="E21" s="38"/>
      <c r="F21" s="38"/>
      <c r="G21" s="38"/>
      <c r="H21" s="38"/>
      <c r="I21" s="32" t="s">
        <v>24</v>
      </c>
      <c r="J21" s="33" t="str">
        <f>'Rekapitulácia stavby'!AN13</f>
        <v>Vyplň údaj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8" customHeight="1">
      <c r="A22" s="38"/>
      <c r="B22" s="39"/>
      <c r="C22" s="38"/>
      <c r="D22" s="38"/>
      <c r="E22" s="33" t="str">
        <f>'Rekapitulácia stavby'!E14</f>
        <v>Vyplň údaj</v>
      </c>
      <c r="F22" s="27"/>
      <c r="G22" s="27"/>
      <c r="H22" s="27"/>
      <c r="I22" s="32" t="s">
        <v>26</v>
      </c>
      <c r="J22" s="33" t="str">
        <f>'Rekapitulácia stavby'!AN14</f>
        <v>Vyplň údaj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6.96" customHeight="1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2" customHeight="1">
      <c r="A24" s="38"/>
      <c r="B24" s="39"/>
      <c r="C24" s="38"/>
      <c r="D24" s="32" t="s">
        <v>29</v>
      </c>
      <c r="E24" s="38"/>
      <c r="F24" s="38"/>
      <c r="G24" s="38"/>
      <c r="H24" s="38"/>
      <c r="I24" s="32" t="s">
        <v>24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8" customHeight="1">
      <c r="A25" s="38"/>
      <c r="B25" s="39"/>
      <c r="C25" s="38"/>
      <c r="D25" s="38"/>
      <c r="E25" s="27" t="s">
        <v>181</v>
      </c>
      <c r="F25" s="38"/>
      <c r="G25" s="38"/>
      <c r="H25" s="38"/>
      <c r="I25" s="32" t="s">
        <v>26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6.96" customHeight="1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12" customHeight="1">
      <c r="A27" s="38"/>
      <c r="B27" s="39"/>
      <c r="C27" s="38"/>
      <c r="D27" s="32" t="s">
        <v>32</v>
      </c>
      <c r="E27" s="38"/>
      <c r="F27" s="38"/>
      <c r="G27" s="38"/>
      <c r="H27" s="38"/>
      <c r="I27" s="32" t="s">
        <v>24</v>
      </c>
      <c r="J27" s="27" t="s">
        <v>1</v>
      </c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8" customHeight="1">
      <c r="A28" s="38"/>
      <c r="B28" s="39"/>
      <c r="C28" s="38"/>
      <c r="D28" s="38"/>
      <c r="E28" s="27" t="s">
        <v>608</v>
      </c>
      <c r="F28" s="38"/>
      <c r="G28" s="38"/>
      <c r="H28" s="38"/>
      <c r="I28" s="32" t="s">
        <v>26</v>
      </c>
      <c r="J28" s="27" t="s">
        <v>1</v>
      </c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12" customHeight="1">
      <c r="A30" s="38"/>
      <c r="B30" s="39"/>
      <c r="C30" s="38"/>
      <c r="D30" s="32" t="s">
        <v>34</v>
      </c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8" customFormat="1" ht="16.5" customHeight="1">
      <c r="A31" s="137"/>
      <c r="B31" s="138"/>
      <c r="C31" s="137"/>
      <c r="D31" s="137"/>
      <c r="E31" s="36" t="s">
        <v>1</v>
      </c>
      <c r="F31" s="36"/>
      <c r="G31" s="36"/>
      <c r="H31" s="36"/>
      <c r="I31" s="137"/>
      <c r="J31" s="137"/>
      <c r="K31" s="137"/>
      <c r="L31" s="139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</row>
    <row r="32" s="2" customFormat="1" ht="6.96" customHeight="1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25.44" customHeight="1">
      <c r="A34" s="38"/>
      <c r="B34" s="39"/>
      <c r="C34" s="38"/>
      <c r="D34" s="140" t="s">
        <v>36</v>
      </c>
      <c r="E34" s="38"/>
      <c r="F34" s="38"/>
      <c r="G34" s="38"/>
      <c r="H34" s="38"/>
      <c r="I34" s="38"/>
      <c r="J34" s="101">
        <f>ROUND(J126,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6.96" customHeight="1">
      <c r="A35" s="38"/>
      <c r="B35" s="39"/>
      <c r="C35" s="38"/>
      <c r="D35" s="95"/>
      <c r="E35" s="95"/>
      <c r="F35" s="95"/>
      <c r="G35" s="95"/>
      <c r="H35" s="95"/>
      <c r="I35" s="95"/>
      <c r="J35" s="95"/>
      <c r="K35" s="95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8"/>
      <c r="F36" s="43" t="s">
        <v>38</v>
      </c>
      <c r="G36" s="38"/>
      <c r="H36" s="38"/>
      <c r="I36" s="43" t="s">
        <v>37</v>
      </c>
      <c r="J36" s="43" t="s">
        <v>39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s="2" customFormat="1" ht="14.4" customHeight="1">
      <c r="A37" s="38"/>
      <c r="B37" s="39"/>
      <c r="C37" s="38"/>
      <c r="D37" s="141" t="s">
        <v>40</v>
      </c>
      <c r="E37" s="45" t="s">
        <v>41</v>
      </c>
      <c r="F37" s="142">
        <f>ROUND((SUM(BE126:BE147)),  2)</f>
        <v>0</v>
      </c>
      <c r="G37" s="143"/>
      <c r="H37" s="143"/>
      <c r="I37" s="144">
        <v>0.23000000000000001</v>
      </c>
      <c r="J37" s="142">
        <f>ROUND(((SUM(BE126:BE147))*I37),  2)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14.4" customHeight="1">
      <c r="A38" s="38"/>
      <c r="B38" s="39"/>
      <c r="C38" s="38"/>
      <c r="D38" s="38"/>
      <c r="E38" s="45" t="s">
        <v>42</v>
      </c>
      <c r="F38" s="145">
        <f>ROUND((SUM(BF126:BF147)),  2)</f>
        <v>0</v>
      </c>
      <c r="G38" s="38"/>
      <c r="H38" s="38"/>
      <c r="I38" s="146">
        <v>0.23000000000000001</v>
      </c>
      <c r="J38" s="145">
        <f>ROUND(((SUM(BF126:BF147))*I38),  2)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43</v>
      </c>
      <c r="F39" s="145">
        <f>ROUND((SUM(BG126:BG147)),  2)</f>
        <v>0</v>
      </c>
      <c r="G39" s="38"/>
      <c r="H39" s="38"/>
      <c r="I39" s="146">
        <v>0.23000000000000001</v>
      </c>
      <c r="J39" s="145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hidden="1" s="2" customFormat="1" ht="14.4" customHeight="1">
      <c r="A40" s="38"/>
      <c r="B40" s="39"/>
      <c r="C40" s="38"/>
      <c r="D40" s="38"/>
      <c r="E40" s="32" t="s">
        <v>44</v>
      </c>
      <c r="F40" s="145">
        <f>ROUND((SUM(BH126:BH147)),  2)</f>
        <v>0</v>
      </c>
      <c r="G40" s="38"/>
      <c r="H40" s="38"/>
      <c r="I40" s="146">
        <v>0.23000000000000001</v>
      </c>
      <c r="J40" s="145">
        <f>0</f>
        <v>0</v>
      </c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hidden="1" s="2" customFormat="1" ht="14.4" customHeight="1">
      <c r="A41" s="38"/>
      <c r="B41" s="39"/>
      <c r="C41" s="38"/>
      <c r="D41" s="38"/>
      <c r="E41" s="45" t="s">
        <v>45</v>
      </c>
      <c r="F41" s="142">
        <f>ROUND((SUM(BI126:BI147)),  2)</f>
        <v>0</v>
      </c>
      <c r="G41" s="143"/>
      <c r="H41" s="143"/>
      <c r="I41" s="144">
        <v>0</v>
      </c>
      <c r="J41" s="142">
        <f>0</f>
        <v>0</v>
      </c>
      <c r="K41" s="38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6.96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2" customFormat="1" ht="25.44" customHeight="1">
      <c r="A43" s="38"/>
      <c r="B43" s="39"/>
      <c r="C43" s="147"/>
      <c r="D43" s="148" t="s">
        <v>46</v>
      </c>
      <c r="E43" s="86"/>
      <c r="F43" s="86"/>
      <c r="G43" s="149" t="s">
        <v>47</v>
      </c>
      <c r="H43" s="150" t="s">
        <v>48</v>
      </c>
      <c r="I43" s="86"/>
      <c r="J43" s="151">
        <f>SUM(J34:J41)</f>
        <v>0</v>
      </c>
      <c r="K43" s="152"/>
      <c r="L43" s="60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</row>
    <row r="44" s="2" customFormat="1" ht="14.4" customHeight="1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60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1" customFormat="1" ht="16.5" customHeight="1">
      <c r="B87" s="22"/>
      <c r="E87" s="136" t="s">
        <v>171</v>
      </c>
      <c r="F87" s="1"/>
      <c r="G87" s="1"/>
      <c r="H87" s="1"/>
      <c r="L87" s="22"/>
    </row>
    <row r="88" s="1" customFormat="1" ht="12" customHeight="1">
      <c r="B88" s="22"/>
      <c r="C88" s="32" t="s">
        <v>174</v>
      </c>
      <c r="L88" s="22"/>
    </row>
    <row r="89" s="2" customFormat="1" ht="16.5" customHeight="1">
      <c r="A89" s="38"/>
      <c r="B89" s="39"/>
      <c r="C89" s="38"/>
      <c r="D89" s="38"/>
      <c r="E89" s="141" t="s">
        <v>605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12" customHeight="1">
      <c r="A90" s="38"/>
      <c r="B90" s="39"/>
      <c r="C90" s="32" t="s">
        <v>606</v>
      </c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6.5" customHeight="1">
      <c r="A91" s="38"/>
      <c r="B91" s="39"/>
      <c r="C91" s="38"/>
      <c r="D91" s="38"/>
      <c r="E91" s="72" t="str">
        <f>E13</f>
        <v>RH - Rozvádzač RH - doplnenie vývodu</v>
      </c>
      <c r="F91" s="38"/>
      <c r="G91" s="38"/>
      <c r="H91" s="38"/>
      <c r="I91" s="38"/>
      <c r="J91" s="38"/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2" customHeight="1">
      <c r="A93" s="38"/>
      <c r="B93" s="39"/>
      <c r="C93" s="32" t="s">
        <v>19</v>
      </c>
      <c r="D93" s="38"/>
      <c r="E93" s="38"/>
      <c r="F93" s="27" t="str">
        <f>F16</f>
        <v>Kapitulská 23, 975 59 Banská Bystrica</v>
      </c>
      <c r="G93" s="38"/>
      <c r="H93" s="38"/>
      <c r="I93" s="32" t="s">
        <v>21</v>
      </c>
      <c r="J93" s="74" t="str">
        <f>IF(J16="","",J16)</f>
        <v>28. 7. 2026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6.96" customHeight="1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25.65" customHeight="1">
      <c r="A95" s="38"/>
      <c r="B95" s="39"/>
      <c r="C95" s="32" t="s">
        <v>23</v>
      </c>
      <c r="D95" s="38"/>
      <c r="E95" s="38"/>
      <c r="F95" s="27" t="str">
        <f>E19</f>
        <v>Múzeum SNP Banská Bystrica</v>
      </c>
      <c r="G95" s="38"/>
      <c r="H95" s="38"/>
      <c r="I95" s="32" t="s">
        <v>29</v>
      </c>
      <c r="J95" s="36" t="str">
        <f>E25</f>
        <v>Akad. Arch. Pavol Kuzma</v>
      </c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15.15" customHeight="1">
      <c r="A96" s="38"/>
      <c r="B96" s="39"/>
      <c r="C96" s="32" t="s">
        <v>27</v>
      </c>
      <c r="D96" s="38"/>
      <c r="E96" s="38"/>
      <c r="F96" s="27" t="str">
        <f>IF(E22="","",E22)</f>
        <v>Vyplň údaj</v>
      </c>
      <c r="G96" s="38"/>
      <c r="H96" s="38"/>
      <c r="I96" s="32" t="s">
        <v>32</v>
      </c>
      <c r="J96" s="36" t="str">
        <f>E28</f>
        <v>Ing. Ján Božek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9.28" customHeight="1">
      <c r="A98" s="38"/>
      <c r="B98" s="39"/>
      <c r="C98" s="155" t="s">
        <v>183</v>
      </c>
      <c r="D98" s="147"/>
      <c r="E98" s="147"/>
      <c r="F98" s="147"/>
      <c r="G98" s="147"/>
      <c r="H98" s="147"/>
      <c r="I98" s="147"/>
      <c r="J98" s="156" t="s">
        <v>184</v>
      </c>
      <c r="K98" s="147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</row>
    <row r="99" s="2" customFormat="1" ht="10.32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60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22.8" customHeight="1">
      <c r="A100" s="38"/>
      <c r="B100" s="39"/>
      <c r="C100" s="157" t="s">
        <v>185</v>
      </c>
      <c r="D100" s="38"/>
      <c r="E100" s="38"/>
      <c r="F100" s="38"/>
      <c r="G100" s="38"/>
      <c r="H100" s="38"/>
      <c r="I100" s="38"/>
      <c r="J100" s="101">
        <f>J126</f>
        <v>0</v>
      </c>
      <c r="K100" s="38"/>
      <c r="L100" s="60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U100" s="19" t="s">
        <v>186</v>
      </c>
    </row>
    <row r="101" s="9" customFormat="1" ht="24.96" customHeight="1">
      <c r="A101" s="9"/>
      <c r="B101" s="158"/>
      <c r="C101" s="9"/>
      <c r="D101" s="159" t="s">
        <v>609</v>
      </c>
      <c r="E101" s="160"/>
      <c r="F101" s="160"/>
      <c r="G101" s="160"/>
      <c r="H101" s="160"/>
      <c r="I101" s="160"/>
      <c r="J101" s="161">
        <f>J127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610</v>
      </c>
      <c r="E102" s="164"/>
      <c r="F102" s="164"/>
      <c r="G102" s="164"/>
      <c r="H102" s="164"/>
      <c r="I102" s="164"/>
      <c r="J102" s="165">
        <f>J128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38"/>
      <c r="D103" s="38"/>
      <c r="E103" s="38"/>
      <c r="F103" s="38"/>
      <c r="G103" s="38"/>
      <c r="H103" s="38"/>
      <c r="I103" s="38"/>
      <c r="J103" s="38"/>
      <c r="K103" s="38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5"/>
      <c r="C104" s="66"/>
      <c r="D104" s="66"/>
      <c r="E104" s="66"/>
      <c r="F104" s="66"/>
      <c r="G104" s="66"/>
      <c r="H104" s="66"/>
      <c r="I104" s="66"/>
      <c r="J104" s="66"/>
      <c r="K104" s="66"/>
      <c r="L104" s="60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7"/>
      <c r="C108" s="68"/>
      <c r="D108" s="68"/>
      <c r="E108" s="68"/>
      <c r="F108" s="68"/>
      <c r="G108" s="68"/>
      <c r="H108" s="68"/>
      <c r="I108" s="68"/>
      <c r="J108" s="68"/>
      <c r="K108" s="6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204</v>
      </c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38"/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15</v>
      </c>
      <c r="D111" s="38"/>
      <c r="E111" s="38"/>
      <c r="F111" s="38"/>
      <c r="G111" s="38"/>
      <c r="H111" s="38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38"/>
      <c r="D112" s="38"/>
      <c r="E112" s="136" t="str">
        <f>E7</f>
        <v>Pamätník SNP - obnova veľkoplošnej dlažby</v>
      </c>
      <c r="F112" s="32"/>
      <c r="G112" s="32"/>
      <c r="H112" s="32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1" customFormat="1" ht="12" customHeight="1">
      <c r="B113" s="22"/>
      <c r="C113" s="32" t="s">
        <v>166</v>
      </c>
      <c r="L113" s="22"/>
    </row>
    <row r="114" s="1" customFormat="1" ht="16.5" customHeight="1">
      <c r="B114" s="22"/>
      <c r="E114" s="136" t="s">
        <v>171</v>
      </c>
      <c r="F114" s="1"/>
      <c r="G114" s="1"/>
      <c r="H114" s="1"/>
      <c r="L114" s="22"/>
    </row>
    <row r="115" s="1" customFormat="1" ht="12" customHeight="1">
      <c r="B115" s="22"/>
      <c r="C115" s="32" t="s">
        <v>174</v>
      </c>
      <c r="L115" s="22"/>
    </row>
    <row r="116" s="2" customFormat="1" ht="16.5" customHeight="1">
      <c r="A116" s="38"/>
      <c r="B116" s="39"/>
      <c r="C116" s="38"/>
      <c r="D116" s="38"/>
      <c r="E116" s="141" t="s">
        <v>605</v>
      </c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606</v>
      </c>
      <c r="D117" s="38"/>
      <c r="E117" s="38"/>
      <c r="F117" s="38"/>
      <c r="G117" s="38"/>
      <c r="H117" s="38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72" t="str">
        <f>E13</f>
        <v>RH - Rozvádzač RH - doplnenie vývodu</v>
      </c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19</v>
      </c>
      <c r="D120" s="38"/>
      <c r="E120" s="38"/>
      <c r="F120" s="27" t="str">
        <f>F16</f>
        <v>Kapitulská 23, 975 59 Banská Bystrica</v>
      </c>
      <c r="G120" s="38"/>
      <c r="H120" s="38"/>
      <c r="I120" s="32" t="s">
        <v>21</v>
      </c>
      <c r="J120" s="74" t="str">
        <f>IF(J16="","",J16)</f>
        <v>28. 7. 2026</v>
      </c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5.65" customHeight="1">
      <c r="A122" s="38"/>
      <c r="B122" s="39"/>
      <c r="C122" s="32" t="s">
        <v>23</v>
      </c>
      <c r="D122" s="38"/>
      <c r="E122" s="38"/>
      <c r="F122" s="27" t="str">
        <f>E19</f>
        <v>Múzeum SNP Banská Bystrica</v>
      </c>
      <c r="G122" s="38"/>
      <c r="H122" s="38"/>
      <c r="I122" s="32" t="s">
        <v>29</v>
      </c>
      <c r="J122" s="36" t="str">
        <f>E25</f>
        <v>Akad. Arch. Pavol Kuzma</v>
      </c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27</v>
      </c>
      <c r="D123" s="38"/>
      <c r="E123" s="38"/>
      <c r="F123" s="27" t="str">
        <f>IF(E22="","",E22)</f>
        <v>Vyplň údaj</v>
      </c>
      <c r="G123" s="38"/>
      <c r="H123" s="38"/>
      <c r="I123" s="32" t="s">
        <v>32</v>
      </c>
      <c r="J123" s="36" t="str">
        <f>E28</f>
        <v>Ing. Ján Božek</v>
      </c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66"/>
      <c r="B125" s="167"/>
      <c r="C125" s="168" t="s">
        <v>205</v>
      </c>
      <c r="D125" s="169" t="s">
        <v>61</v>
      </c>
      <c r="E125" s="169" t="s">
        <v>57</v>
      </c>
      <c r="F125" s="169" t="s">
        <v>58</v>
      </c>
      <c r="G125" s="169" t="s">
        <v>206</v>
      </c>
      <c r="H125" s="169" t="s">
        <v>207</v>
      </c>
      <c r="I125" s="169" t="s">
        <v>208</v>
      </c>
      <c r="J125" s="170" t="s">
        <v>184</v>
      </c>
      <c r="K125" s="171" t="s">
        <v>209</v>
      </c>
      <c r="L125" s="172"/>
      <c r="M125" s="91" t="s">
        <v>1</v>
      </c>
      <c r="N125" s="92" t="s">
        <v>40</v>
      </c>
      <c r="O125" s="92" t="s">
        <v>210</v>
      </c>
      <c r="P125" s="92" t="s">
        <v>211</v>
      </c>
      <c r="Q125" s="92" t="s">
        <v>212</v>
      </c>
      <c r="R125" s="92" t="s">
        <v>213</v>
      </c>
      <c r="S125" s="92" t="s">
        <v>214</v>
      </c>
      <c r="T125" s="93" t="s">
        <v>215</v>
      </c>
      <c r="U125" s="166"/>
      <c r="V125" s="166"/>
      <c r="W125" s="166"/>
      <c r="X125" s="166"/>
      <c r="Y125" s="166"/>
      <c r="Z125" s="166"/>
      <c r="AA125" s="166"/>
      <c r="AB125" s="166"/>
      <c r="AC125" s="166"/>
      <c r="AD125" s="166"/>
      <c r="AE125" s="166"/>
    </row>
    <row r="126" s="2" customFormat="1" ht="22.8" customHeight="1">
      <c r="A126" s="38"/>
      <c r="B126" s="39"/>
      <c r="C126" s="98" t="s">
        <v>185</v>
      </c>
      <c r="D126" s="38"/>
      <c r="E126" s="38"/>
      <c r="F126" s="38"/>
      <c r="G126" s="38"/>
      <c r="H126" s="38"/>
      <c r="I126" s="38"/>
      <c r="J126" s="173">
        <f>BK126</f>
        <v>0</v>
      </c>
      <c r="K126" s="38"/>
      <c r="L126" s="39"/>
      <c r="M126" s="94"/>
      <c r="N126" s="78"/>
      <c r="O126" s="95"/>
      <c r="P126" s="174">
        <f>P127</f>
        <v>0</v>
      </c>
      <c r="Q126" s="95"/>
      <c r="R126" s="174">
        <f>R127</f>
        <v>0</v>
      </c>
      <c r="S126" s="95"/>
      <c r="T126" s="175">
        <f>T127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186</v>
      </c>
      <c r="BK126" s="176">
        <f>BK127</f>
        <v>0</v>
      </c>
    </row>
    <row r="127" s="12" customFormat="1" ht="25.92" customHeight="1">
      <c r="A127" s="12"/>
      <c r="B127" s="177"/>
      <c r="C127" s="12"/>
      <c r="D127" s="178" t="s">
        <v>75</v>
      </c>
      <c r="E127" s="179" t="s">
        <v>272</v>
      </c>
      <c r="F127" s="179" t="s">
        <v>615</v>
      </c>
      <c r="G127" s="12"/>
      <c r="H127" s="12"/>
      <c r="I127" s="180"/>
      <c r="J127" s="181">
        <f>BK127</f>
        <v>0</v>
      </c>
      <c r="K127" s="12"/>
      <c r="L127" s="177"/>
      <c r="M127" s="182"/>
      <c r="N127" s="183"/>
      <c r="O127" s="183"/>
      <c r="P127" s="184">
        <f>P128</f>
        <v>0</v>
      </c>
      <c r="Q127" s="183"/>
      <c r="R127" s="184">
        <f>R128</f>
        <v>0</v>
      </c>
      <c r="S127" s="183"/>
      <c r="T127" s="185">
        <f>T128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78" t="s">
        <v>96</v>
      </c>
      <c r="AT127" s="186" t="s">
        <v>75</v>
      </c>
      <c r="AU127" s="186" t="s">
        <v>76</v>
      </c>
      <c r="AY127" s="178" t="s">
        <v>218</v>
      </c>
      <c r="BK127" s="187">
        <f>BK128</f>
        <v>0</v>
      </c>
    </row>
    <row r="128" s="12" customFormat="1" ht="22.8" customHeight="1">
      <c r="A128" s="12"/>
      <c r="B128" s="177"/>
      <c r="C128" s="12"/>
      <c r="D128" s="178" t="s">
        <v>75</v>
      </c>
      <c r="E128" s="188" t="s">
        <v>556</v>
      </c>
      <c r="F128" s="188" t="s">
        <v>616</v>
      </c>
      <c r="G128" s="12"/>
      <c r="H128" s="12"/>
      <c r="I128" s="180"/>
      <c r="J128" s="189">
        <f>BK128</f>
        <v>0</v>
      </c>
      <c r="K128" s="12"/>
      <c r="L128" s="177"/>
      <c r="M128" s="182"/>
      <c r="N128" s="183"/>
      <c r="O128" s="183"/>
      <c r="P128" s="184">
        <f>SUM(P129:P147)</f>
        <v>0</v>
      </c>
      <c r="Q128" s="183"/>
      <c r="R128" s="184">
        <f>SUM(R129:R147)</f>
        <v>0</v>
      </c>
      <c r="S128" s="183"/>
      <c r="T128" s="185">
        <f>SUM(T129:T147)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8" t="s">
        <v>96</v>
      </c>
      <c r="AT128" s="186" t="s">
        <v>75</v>
      </c>
      <c r="AU128" s="186" t="s">
        <v>83</v>
      </c>
      <c r="AY128" s="178" t="s">
        <v>218</v>
      </c>
      <c r="BK128" s="187">
        <f>SUM(BK129:BK147)</f>
        <v>0</v>
      </c>
    </row>
    <row r="129" s="2" customFormat="1" ht="44.25" customHeight="1">
      <c r="A129" s="38"/>
      <c r="B129" s="190"/>
      <c r="C129" s="234" t="s">
        <v>83</v>
      </c>
      <c r="D129" s="234" t="s">
        <v>272</v>
      </c>
      <c r="E129" s="235" t="s">
        <v>978</v>
      </c>
      <c r="F129" s="236" t="s">
        <v>979</v>
      </c>
      <c r="G129" s="237" t="s">
        <v>297</v>
      </c>
      <c r="H129" s="238">
        <v>1</v>
      </c>
      <c r="I129" s="239"/>
      <c r="J129" s="240">
        <f>ROUND(I129*H129,2)</f>
        <v>0</v>
      </c>
      <c r="K129" s="241"/>
      <c r="L129" s="242"/>
      <c r="M129" s="243" t="s">
        <v>1</v>
      </c>
      <c r="N129" s="244" t="s">
        <v>42</v>
      </c>
      <c r="O129" s="82"/>
      <c r="P129" s="201">
        <f>O129*H129</f>
        <v>0</v>
      </c>
      <c r="Q129" s="201">
        <v>0</v>
      </c>
      <c r="R129" s="201">
        <f>Q129*H129</f>
        <v>0</v>
      </c>
      <c r="S129" s="201">
        <v>0</v>
      </c>
      <c r="T129" s="20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03" t="s">
        <v>621</v>
      </c>
      <c r="AT129" s="203" t="s">
        <v>272</v>
      </c>
      <c r="AU129" s="203" t="s">
        <v>89</v>
      </c>
      <c r="AY129" s="19" t="s">
        <v>218</v>
      </c>
      <c r="BE129" s="204">
        <f>IF(N129="základná",J129,0)</f>
        <v>0</v>
      </c>
      <c r="BF129" s="204">
        <f>IF(N129="znížená",J129,0)</f>
        <v>0</v>
      </c>
      <c r="BG129" s="204">
        <f>IF(N129="zákl. prenesená",J129,0)</f>
        <v>0</v>
      </c>
      <c r="BH129" s="204">
        <f>IF(N129="zníž. prenesená",J129,0)</f>
        <v>0</v>
      </c>
      <c r="BI129" s="204">
        <f>IF(N129="nulová",J129,0)</f>
        <v>0</v>
      </c>
      <c r="BJ129" s="19" t="s">
        <v>89</v>
      </c>
      <c r="BK129" s="204">
        <f>ROUND(I129*H129,2)</f>
        <v>0</v>
      </c>
      <c r="BL129" s="19" t="s">
        <v>561</v>
      </c>
      <c r="BM129" s="203" t="s">
        <v>89</v>
      </c>
    </row>
    <row r="130" s="2" customFormat="1" ht="24.15" customHeight="1">
      <c r="A130" s="38"/>
      <c r="B130" s="190"/>
      <c r="C130" s="191" t="s">
        <v>89</v>
      </c>
      <c r="D130" s="191" t="s">
        <v>220</v>
      </c>
      <c r="E130" s="192" t="s">
        <v>889</v>
      </c>
      <c r="F130" s="193" t="s">
        <v>890</v>
      </c>
      <c r="G130" s="194" t="s">
        <v>297</v>
      </c>
      <c r="H130" s="195">
        <v>1</v>
      </c>
      <c r="I130" s="196"/>
      <c r="J130" s="197">
        <f>ROUND(I130*H130,2)</f>
        <v>0</v>
      </c>
      <c r="K130" s="198"/>
      <c r="L130" s="39"/>
      <c r="M130" s="199" t="s">
        <v>1</v>
      </c>
      <c r="N130" s="200" t="s">
        <v>42</v>
      </c>
      <c r="O130" s="82"/>
      <c r="P130" s="201">
        <f>O130*H130</f>
        <v>0</v>
      </c>
      <c r="Q130" s="201">
        <v>0</v>
      </c>
      <c r="R130" s="201">
        <f>Q130*H130</f>
        <v>0</v>
      </c>
      <c r="S130" s="201">
        <v>0</v>
      </c>
      <c r="T130" s="20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03" t="s">
        <v>561</v>
      </c>
      <c r="AT130" s="203" t="s">
        <v>220</v>
      </c>
      <c r="AU130" s="203" t="s">
        <v>89</v>
      </c>
      <c r="AY130" s="19" t="s">
        <v>218</v>
      </c>
      <c r="BE130" s="204">
        <f>IF(N130="základná",J130,0)</f>
        <v>0</v>
      </c>
      <c r="BF130" s="204">
        <f>IF(N130="znížená",J130,0)</f>
        <v>0</v>
      </c>
      <c r="BG130" s="204">
        <f>IF(N130="zákl. prenesená",J130,0)</f>
        <v>0</v>
      </c>
      <c r="BH130" s="204">
        <f>IF(N130="zníž. prenesená",J130,0)</f>
        <v>0</v>
      </c>
      <c r="BI130" s="204">
        <f>IF(N130="nulová",J130,0)</f>
        <v>0</v>
      </c>
      <c r="BJ130" s="19" t="s">
        <v>89</v>
      </c>
      <c r="BK130" s="204">
        <f>ROUND(I130*H130,2)</f>
        <v>0</v>
      </c>
      <c r="BL130" s="19" t="s">
        <v>561</v>
      </c>
      <c r="BM130" s="203" t="s">
        <v>223</v>
      </c>
    </row>
    <row r="131" s="2" customFormat="1" ht="24.15" customHeight="1">
      <c r="A131" s="38"/>
      <c r="B131" s="190"/>
      <c r="C131" s="234" t="s">
        <v>96</v>
      </c>
      <c r="D131" s="234" t="s">
        <v>272</v>
      </c>
      <c r="E131" s="235" t="s">
        <v>891</v>
      </c>
      <c r="F131" s="236" t="s">
        <v>892</v>
      </c>
      <c r="G131" s="237" t="s">
        <v>297</v>
      </c>
      <c r="H131" s="238">
        <v>1</v>
      </c>
      <c r="I131" s="239"/>
      <c r="J131" s="240">
        <f>ROUND(I131*H131,2)</f>
        <v>0</v>
      </c>
      <c r="K131" s="241"/>
      <c r="L131" s="242"/>
      <c r="M131" s="243" t="s">
        <v>1</v>
      </c>
      <c r="N131" s="244" t="s">
        <v>42</v>
      </c>
      <c r="O131" s="82"/>
      <c r="P131" s="201">
        <f>O131*H131</f>
        <v>0</v>
      </c>
      <c r="Q131" s="201">
        <v>0</v>
      </c>
      <c r="R131" s="201">
        <f>Q131*H131</f>
        <v>0</v>
      </c>
      <c r="S131" s="201">
        <v>0</v>
      </c>
      <c r="T131" s="20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03" t="s">
        <v>621</v>
      </c>
      <c r="AT131" s="203" t="s">
        <v>272</v>
      </c>
      <c r="AU131" s="203" t="s">
        <v>89</v>
      </c>
      <c r="AY131" s="19" t="s">
        <v>218</v>
      </c>
      <c r="BE131" s="204">
        <f>IF(N131="základná",J131,0)</f>
        <v>0</v>
      </c>
      <c r="BF131" s="204">
        <f>IF(N131="znížená",J131,0)</f>
        <v>0</v>
      </c>
      <c r="BG131" s="204">
        <f>IF(N131="zákl. prenesená",J131,0)</f>
        <v>0</v>
      </c>
      <c r="BH131" s="204">
        <f>IF(N131="zníž. prenesená",J131,0)</f>
        <v>0</v>
      </c>
      <c r="BI131" s="204">
        <f>IF(N131="nulová",J131,0)</f>
        <v>0</v>
      </c>
      <c r="BJ131" s="19" t="s">
        <v>89</v>
      </c>
      <c r="BK131" s="204">
        <f>ROUND(I131*H131,2)</f>
        <v>0</v>
      </c>
      <c r="BL131" s="19" t="s">
        <v>561</v>
      </c>
      <c r="BM131" s="203" t="s">
        <v>250</v>
      </c>
    </row>
    <row r="132" s="2" customFormat="1" ht="21.75" customHeight="1">
      <c r="A132" s="38"/>
      <c r="B132" s="190"/>
      <c r="C132" s="234" t="s">
        <v>223</v>
      </c>
      <c r="D132" s="234" t="s">
        <v>272</v>
      </c>
      <c r="E132" s="235" t="s">
        <v>893</v>
      </c>
      <c r="F132" s="236" t="s">
        <v>894</v>
      </c>
      <c r="G132" s="237" t="s">
        <v>297</v>
      </c>
      <c r="H132" s="238">
        <v>3</v>
      </c>
      <c r="I132" s="239"/>
      <c r="J132" s="240">
        <f>ROUND(I132*H132,2)</f>
        <v>0</v>
      </c>
      <c r="K132" s="241"/>
      <c r="L132" s="242"/>
      <c r="M132" s="243" t="s">
        <v>1</v>
      </c>
      <c r="N132" s="244" t="s">
        <v>42</v>
      </c>
      <c r="O132" s="82"/>
      <c r="P132" s="201">
        <f>O132*H132</f>
        <v>0</v>
      </c>
      <c r="Q132" s="201">
        <v>0</v>
      </c>
      <c r="R132" s="201">
        <f>Q132*H132</f>
        <v>0</v>
      </c>
      <c r="S132" s="201">
        <v>0</v>
      </c>
      <c r="T132" s="20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03" t="s">
        <v>621</v>
      </c>
      <c r="AT132" s="203" t="s">
        <v>272</v>
      </c>
      <c r="AU132" s="203" t="s">
        <v>89</v>
      </c>
      <c r="AY132" s="19" t="s">
        <v>218</v>
      </c>
      <c r="BE132" s="204">
        <f>IF(N132="základná",J132,0)</f>
        <v>0</v>
      </c>
      <c r="BF132" s="204">
        <f>IF(N132="znížená",J132,0)</f>
        <v>0</v>
      </c>
      <c r="BG132" s="204">
        <f>IF(N132="zákl. prenesená",J132,0)</f>
        <v>0</v>
      </c>
      <c r="BH132" s="204">
        <f>IF(N132="zníž. prenesená",J132,0)</f>
        <v>0</v>
      </c>
      <c r="BI132" s="204">
        <f>IF(N132="nulová",J132,0)</f>
        <v>0</v>
      </c>
      <c r="BJ132" s="19" t="s">
        <v>89</v>
      </c>
      <c r="BK132" s="204">
        <f>ROUND(I132*H132,2)</f>
        <v>0</v>
      </c>
      <c r="BL132" s="19" t="s">
        <v>561</v>
      </c>
      <c r="BM132" s="203" t="s">
        <v>260</v>
      </c>
    </row>
    <row r="133" s="2" customFormat="1" ht="16.5" customHeight="1">
      <c r="A133" s="38"/>
      <c r="B133" s="190"/>
      <c r="C133" s="191" t="s">
        <v>243</v>
      </c>
      <c r="D133" s="191" t="s">
        <v>220</v>
      </c>
      <c r="E133" s="192" t="s">
        <v>897</v>
      </c>
      <c r="F133" s="193" t="s">
        <v>898</v>
      </c>
      <c r="G133" s="194" t="s">
        <v>297</v>
      </c>
      <c r="H133" s="195">
        <v>12</v>
      </c>
      <c r="I133" s="196"/>
      <c r="J133" s="197">
        <f>ROUND(I133*H133,2)</f>
        <v>0</v>
      </c>
      <c r="K133" s="198"/>
      <c r="L133" s="39"/>
      <c r="M133" s="199" t="s">
        <v>1</v>
      </c>
      <c r="N133" s="200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561</v>
      </c>
      <c r="AT133" s="203" t="s">
        <v>220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561</v>
      </c>
      <c r="BM133" s="203" t="s">
        <v>271</v>
      </c>
    </row>
    <row r="134" s="2" customFormat="1" ht="21.75" customHeight="1">
      <c r="A134" s="38"/>
      <c r="B134" s="190"/>
      <c r="C134" s="234" t="s">
        <v>250</v>
      </c>
      <c r="D134" s="234" t="s">
        <v>272</v>
      </c>
      <c r="E134" s="235" t="s">
        <v>899</v>
      </c>
      <c r="F134" s="236" t="s">
        <v>900</v>
      </c>
      <c r="G134" s="237" t="s">
        <v>297</v>
      </c>
      <c r="H134" s="238">
        <v>12</v>
      </c>
      <c r="I134" s="239"/>
      <c r="J134" s="240">
        <f>ROUND(I134*H134,2)</f>
        <v>0</v>
      </c>
      <c r="K134" s="241"/>
      <c r="L134" s="242"/>
      <c r="M134" s="243" t="s">
        <v>1</v>
      </c>
      <c r="N134" s="244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621</v>
      </c>
      <c r="AT134" s="203" t="s">
        <v>272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561</v>
      </c>
      <c r="BM134" s="203" t="s">
        <v>284</v>
      </c>
    </row>
    <row r="135" s="2" customFormat="1" ht="16.5" customHeight="1">
      <c r="A135" s="38"/>
      <c r="B135" s="190"/>
      <c r="C135" s="191" t="s">
        <v>254</v>
      </c>
      <c r="D135" s="191" t="s">
        <v>220</v>
      </c>
      <c r="E135" s="192" t="s">
        <v>903</v>
      </c>
      <c r="F135" s="193" t="s">
        <v>904</v>
      </c>
      <c r="G135" s="194" t="s">
        <v>297</v>
      </c>
      <c r="H135" s="195">
        <v>2</v>
      </c>
      <c r="I135" s="196"/>
      <c r="J135" s="197">
        <f>ROUND(I135*H135,2)</f>
        <v>0</v>
      </c>
      <c r="K135" s="198"/>
      <c r="L135" s="39"/>
      <c r="M135" s="199" t="s">
        <v>1</v>
      </c>
      <c r="N135" s="200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561</v>
      </c>
      <c r="AT135" s="203" t="s">
        <v>220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561</v>
      </c>
      <c r="BM135" s="203" t="s">
        <v>294</v>
      </c>
    </row>
    <row r="136" s="2" customFormat="1" ht="21.75" customHeight="1">
      <c r="A136" s="38"/>
      <c r="B136" s="190"/>
      <c r="C136" s="234" t="s">
        <v>260</v>
      </c>
      <c r="D136" s="234" t="s">
        <v>272</v>
      </c>
      <c r="E136" s="235" t="s">
        <v>980</v>
      </c>
      <c r="F136" s="236" t="s">
        <v>981</v>
      </c>
      <c r="G136" s="237" t="s">
        <v>297</v>
      </c>
      <c r="H136" s="238">
        <v>2</v>
      </c>
      <c r="I136" s="239"/>
      <c r="J136" s="240">
        <f>ROUND(I136*H136,2)</f>
        <v>0</v>
      </c>
      <c r="K136" s="241"/>
      <c r="L136" s="242"/>
      <c r="M136" s="243" t="s">
        <v>1</v>
      </c>
      <c r="N136" s="244" t="s">
        <v>42</v>
      </c>
      <c r="O136" s="8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03" t="s">
        <v>621</v>
      </c>
      <c r="AT136" s="203" t="s">
        <v>272</v>
      </c>
      <c r="AU136" s="203" t="s">
        <v>89</v>
      </c>
      <c r="AY136" s="19" t="s">
        <v>218</v>
      </c>
      <c r="BE136" s="204">
        <f>IF(N136="základná",J136,0)</f>
        <v>0</v>
      </c>
      <c r="BF136" s="204">
        <f>IF(N136="znížená",J136,0)</f>
        <v>0</v>
      </c>
      <c r="BG136" s="204">
        <f>IF(N136="zákl. prenesená",J136,0)</f>
        <v>0</v>
      </c>
      <c r="BH136" s="204">
        <f>IF(N136="zníž. prenesená",J136,0)</f>
        <v>0</v>
      </c>
      <c r="BI136" s="204">
        <f>IF(N136="nulová",J136,0)</f>
        <v>0</v>
      </c>
      <c r="BJ136" s="19" t="s">
        <v>89</v>
      </c>
      <c r="BK136" s="204">
        <f>ROUND(I136*H136,2)</f>
        <v>0</v>
      </c>
      <c r="BL136" s="19" t="s">
        <v>561</v>
      </c>
      <c r="BM136" s="203" t="s">
        <v>304</v>
      </c>
    </row>
    <row r="137" s="2" customFormat="1" ht="16.5" customHeight="1">
      <c r="A137" s="38"/>
      <c r="B137" s="190"/>
      <c r="C137" s="191" t="s">
        <v>265</v>
      </c>
      <c r="D137" s="191" t="s">
        <v>220</v>
      </c>
      <c r="E137" s="192" t="s">
        <v>903</v>
      </c>
      <c r="F137" s="193" t="s">
        <v>904</v>
      </c>
      <c r="G137" s="194" t="s">
        <v>297</v>
      </c>
      <c r="H137" s="195">
        <v>2</v>
      </c>
      <c r="I137" s="196"/>
      <c r="J137" s="197">
        <f>ROUND(I137*H137,2)</f>
        <v>0</v>
      </c>
      <c r="K137" s="198"/>
      <c r="L137" s="39"/>
      <c r="M137" s="199" t="s">
        <v>1</v>
      </c>
      <c r="N137" s="200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561</v>
      </c>
      <c r="AT137" s="203" t="s">
        <v>220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561</v>
      </c>
      <c r="BM137" s="203" t="s">
        <v>319</v>
      </c>
    </row>
    <row r="138" s="2" customFormat="1" ht="21.75" customHeight="1">
      <c r="A138" s="38"/>
      <c r="B138" s="190"/>
      <c r="C138" s="234" t="s">
        <v>271</v>
      </c>
      <c r="D138" s="234" t="s">
        <v>272</v>
      </c>
      <c r="E138" s="235" t="s">
        <v>907</v>
      </c>
      <c r="F138" s="236" t="s">
        <v>908</v>
      </c>
      <c r="G138" s="237" t="s">
        <v>297</v>
      </c>
      <c r="H138" s="238">
        <v>2</v>
      </c>
      <c r="I138" s="239"/>
      <c r="J138" s="240">
        <f>ROUND(I138*H138,2)</f>
        <v>0</v>
      </c>
      <c r="K138" s="241"/>
      <c r="L138" s="242"/>
      <c r="M138" s="243" t="s">
        <v>1</v>
      </c>
      <c r="N138" s="244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621</v>
      </c>
      <c r="AT138" s="203" t="s">
        <v>272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331</v>
      </c>
    </row>
    <row r="139" s="2" customFormat="1" ht="16.5" customHeight="1">
      <c r="A139" s="38"/>
      <c r="B139" s="190"/>
      <c r="C139" s="191" t="s">
        <v>279</v>
      </c>
      <c r="D139" s="191" t="s">
        <v>220</v>
      </c>
      <c r="E139" s="192" t="s">
        <v>982</v>
      </c>
      <c r="F139" s="193" t="s">
        <v>983</v>
      </c>
      <c r="G139" s="194" t="s">
        <v>297</v>
      </c>
      <c r="H139" s="195">
        <v>6</v>
      </c>
      <c r="I139" s="196"/>
      <c r="J139" s="197">
        <f>ROUND(I139*H139,2)</f>
        <v>0</v>
      </c>
      <c r="K139" s="198"/>
      <c r="L139" s="39"/>
      <c r="M139" s="199" t="s">
        <v>1</v>
      </c>
      <c r="N139" s="200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561</v>
      </c>
      <c r="AT139" s="203" t="s">
        <v>220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341</v>
      </c>
    </row>
    <row r="140" s="2" customFormat="1" ht="24.15" customHeight="1">
      <c r="A140" s="38"/>
      <c r="B140" s="190"/>
      <c r="C140" s="234" t="s">
        <v>284</v>
      </c>
      <c r="D140" s="234" t="s">
        <v>272</v>
      </c>
      <c r="E140" s="235" t="s">
        <v>984</v>
      </c>
      <c r="F140" s="236" t="s">
        <v>985</v>
      </c>
      <c r="G140" s="237" t="s">
        <v>297</v>
      </c>
      <c r="H140" s="238">
        <v>6</v>
      </c>
      <c r="I140" s="239"/>
      <c r="J140" s="240">
        <f>ROUND(I140*H140,2)</f>
        <v>0</v>
      </c>
      <c r="K140" s="241"/>
      <c r="L140" s="242"/>
      <c r="M140" s="243" t="s">
        <v>1</v>
      </c>
      <c r="N140" s="244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621</v>
      </c>
      <c r="AT140" s="203" t="s">
        <v>272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348</v>
      </c>
    </row>
    <row r="141" s="2" customFormat="1" ht="16.5" customHeight="1">
      <c r="A141" s="38"/>
      <c r="B141" s="190"/>
      <c r="C141" s="191" t="s">
        <v>289</v>
      </c>
      <c r="D141" s="191" t="s">
        <v>220</v>
      </c>
      <c r="E141" s="192" t="s">
        <v>929</v>
      </c>
      <c r="F141" s="193" t="s">
        <v>930</v>
      </c>
      <c r="G141" s="194" t="s">
        <v>297</v>
      </c>
      <c r="H141" s="195">
        <v>1</v>
      </c>
      <c r="I141" s="196"/>
      <c r="J141" s="197">
        <f>ROUND(I141*H141,2)</f>
        <v>0</v>
      </c>
      <c r="K141" s="198"/>
      <c r="L141" s="39"/>
      <c r="M141" s="199" t="s">
        <v>1</v>
      </c>
      <c r="N141" s="200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561</v>
      </c>
      <c r="AT141" s="203" t="s">
        <v>220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357</v>
      </c>
    </row>
    <row r="142" s="2" customFormat="1" ht="24.15" customHeight="1">
      <c r="A142" s="38"/>
      <c r="B142" s="190"/>
      <c r="C142" s="234" t="s">
        <v>294</v>
      </c>
      <c r="D142" s="234" t="s">
        <v>272</v>
      </c>
      <c r="E142" s="235" t="s">
        <v>986</v>
      </c>
      <c r="F142" s="236" t="s">
        <v>932</v>
      </c>
      <c r="G142" s="237" t="s">
        <v>297</v>
      </c>
      <c r="H142" s="238">
        <v>1</v>
      </c>
      <c r="I142" s="239"/>
      <c r="J142" s="240">
        <f>ROUND(I142*H142,2)</f>
        <v>0</v>
      </c>
      <c r="K142" s="241"/>
      <c r="L142" s="242"/>
      <c r="M142" s="243" t="s">
        <v>1</v>
      </c>
      <c r="N142" s="244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621</v>
      </c>
      <c r="AT142" s="203" t="s">
        <v>272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373</v>
      </c>
    </row>
    <row r="143" s="2" customFormat="1" ht="16.5" customHeight="1">
      <c r="A143" s="38"/>
      <c r="B143" s="190"/>
      <c r="C143" s="191" t="s">
        <v>299</v>
      </c>
      <c r="D143" s="191" t="s">
        <v>220</v>
      </c>
      <c r="E143" s="192" t="s">
        <v>965</v>
      </c>
      <c r="F143" s="193" t="s">
        <v>966</v>
      </c>
      <c r="G143" s="194" t="s">
        <v>297</v>
      </c>
      <c r="H143" s="195">
        <v>1</v>
      </c>
      <c r="I143" s="196"/>
      <c r="J143" s="197">
        <f>ROUND(I143*H143,2)</f>
        <v>0</v>
      </c>
      <c r="K143" s="198"/>
      <c r="L143" s="39"/>
      <c r="M143" s="199" t="s">
        <v>1</v>
      </c>
      <c r="N143" s="200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561</v>
      </c>
      <c r="AT143" s="203" t="s">
        <v>220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383</v>
      </c>
    </row>
    <row r="144" s="2" customFormat="1" ht="24.15" customHeight="1">
      <c r="A144" s="38"/>
      <c r="B144" s="190"/>
      <c r="C144" s="234" t="s">
        <v>304</v>
      </c>
      <c r="D144" s="234" t="s">
        <v>272</v>
      </c>
      <c r="E144" s="235" t="s">
        <v>967</v>
      </c>
      <c r="F144" s="236" t="s">
        <v>968</v>
      </c>
      <c r="G144" s="237" t="s">
        <v>297</v>
      </c>
      <c r="H144" s="238">
        <v>1</v>
      </c>
      <c r="I144" s="239"/>
      <c r="J144" s="240">
        <f>ROUND(I144*H144,2)</f>
        <v>0</v>
      </c>
      <c r="K144" s="241"/>
      <c r="L144" s="242"/>
      <c r="M144" s="243" t="s">
        <v>1</v>
      </c>
      <c r="N144" s="244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621</v>
      </c>
      <c r="AT144" s="203" t="s">
        <v>272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396</v>
      </c>
    </row>
    <row r="145" s="2" customFormat="1" ht="62.7" customHeight="1">
      <c r="A145" s="38"/>
      <c r="B145" s="190"/>
      <c r="C145" s="191" t="s">
        <v>314</v>
      </c>
      <c r="D145" s="191" t="s">
        <v>220</v>
      </c>
      <c r="E145" s="192" t="s">
        <v>666</v>
      </c>
      <c r="F145" s="193" t="s">
        <v>667</v>
      </c>
      <c r="G145" s="194" t="s">
        <v>1</v>
      </c>
      <c r="H145" s="195">
        <v>0</v>
      </c>
      <c r="I145" s="196"/>
      <c r="J145" s="197">
        <f>ROUND(I145*H145,2)</f>
        <v>0</v>
      </c>
      <c r="K145" s="198"/>
      <c r="L145" s="39"/>
      <c r="M145" s="199" t="s">
        <v>1</v>
      </c>
      <c r="N145" s="200" t="s">
        <v>42</v>
      </c>
      <c r="O145" s="8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03" t="s">
        <v>561</v>
      </c>
      <c r="AT145" s="203" t="s">
        <v>220</v>
      </c>
      <c r="AU145" s="203" t="s">
        <v>89</v>
      </c>
      <c r="AY145" s="19" t="s">
        <v>218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9" t="s">
        <v>89</v>
      </c>
      <c r="BK145" s="204">
        <f>ROUND(I145*H145,2)</f>
        <v>0</v>
      </c>
      <c r="BL145" s="19" t="s">
        <v>561</v>
      </c>
      <c r="BM145" s="203" t="s">
        <v>406</v>
      </c>
    </row>
    <row r="146" s="2" customFormat="1" ht="24.15" customHeight="1">
      <c r="A146" s="38"/>
      <c r="B146" s="190"/>
      <c r="C146" s="234" t="s">
        <v>319</v>
      </c>
      <c r="D146" s="234" t="s">
        <v>272</v>
      </c>
      <c r="E146" s="235" t="s">
        <v>632</v>
      </c>
      <c r="F146" s="236" t="s">
        <v>945</v>
      </c>
      <c r="G146" s="237" t="s">
        <v>1</v>
      </c>
      <c r="H146" s="238">
        <v>0</v>
      </c>
      <c r="I146" s="239"/>
      <c r="J146" s="240">
        <f>ROUND(I146*H146,2)</f>
        <v>0</v>
      </c>
      <c r="K146" s="241"/>
      <c r="L146" s="242"/>
      <c r="M146" s="243" t="s">
        <v>1</v>
      </c>
      <c r="N146" s="244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621</v>
      </c>
      <c r="AT146" s="203" t="s">
        <v>272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420</v>
      </c>
    </row>
    <row r="147" s="2" customFormat="1" ht="16.5" customHeight="1">
      <c r="A147" s="38"/>
      <c r="B147" s="190"/>
      <c r="C147" s="191" t="s">
        <v>326</v>
      </c>
      <c r="D147" s="191" t="s">
        <v>220</v>
      </c>
      <c r="E147" s="192" t="s">
        <v>116</v>
      </c>
      <c r="F147" s="193" t="s">
        <v>987</v>
      </c>
      <c r="G147" s="194" t="s">
        <v>297</v>
      </c>
      <c r="H147" s="195">
        <v>1</v>
      </c>
      <c r="I147" s="196"/>
      <c r="J147" s="197">
        <f>ROUND(I147*H147,2)</f>
        <v>0</v>
      </c>
      <c r="K147" s="198"/>
      <c r="L147" s="39"/>
      <c r="M147" s="253" t="s">
        <v>1</v>
      </c>
      <c r="N147" s="254" t="s">
        <v>42</v>
      </c>
      <c r="O147" s="255"/>
      <c r="P147" s="256">
        <f>O147*H147</f>
        <v>0</v>
      </c>
      <c r="Q147" s="256">
        <v>0</v>
      </c>
      <c r="R147" s="256">
        <f>Q147*H147</f>
        <v>0</v>
      </c>
      <c r="S147" s="256">
        <v>0</v>
      </c>
      <c r="T147" s="257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561</v>
      </c>
      <c r="AT147" s="203" t="s">
        <v>220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429</v>
      </c>
    </row>
    <row r="148" s="2" customFormat="1" ht="6.96" customHeight="1">
      <c r="A148" s="38"/>
      <c r="B148" s="65"/>
      <c r="C148" s="66"/>
      <c r="D148" s="66"/>
      <c r="E148" s="66"/>
      <c r="F148" s="66"/>
      <c r="G148" s="66"/>
      <c r="H148" s="66"/>
      <c r="I148" s="66"/>
      <c r="J148" s="66"/>
      <c r="K148" s="66"/>
      <c r="L148" s="39"/>
      <c r="M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</row>
  </sheetData>
  <autoFilter ref="C125:K147"/>
  <mergeCells count="15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E112:H112"/>
    <mergeCell ref="E116:H116"/>
    <mergeCell ref="E114:H114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121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 s="1" customFormat="1" ht="12" customHeight="1">
      <c r="B8" s="22"/>
      <c r="D8" s="32" t="s">
        <v>166</v>
      </c>
      <c r="L8" s="22"/>
    </row>
    <row r="9" s="2" customFormat="1" ht="16.5" customHeight="1">
      <c r="A9" s="38"/>
      <c r="B9" s="39"/>
      <c r="C9" s="38"/>
      <c r="D9" s="38"/>
      <c r="E9" s="136" t="s">
        <v>171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174</v>
      </c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72" t="s">
        <v>988</v>
      </c>
      <c r="F11" s="38"/>
      <c r="G11" s="38"/>
      <c r="H11" s="38"/>
      <c r="I11" s="38"/>
      <c r="J11" s="38"/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17</v>
      </c>
      <c r="E13" s="38"/>
      <c r="F13" s="27" t="s">
        <v>1</v>
      </c>
      <c r="G13" s="38"/>
      <c r="H13" s="38"/>
      <c r="I13" s="32" t="s">
        <v>18</v>
      </c>
      <c r="J13" s="27" t="s">
        <v>1</v>
      </c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19</v>
      </c>
      <c r="E14" s="38"/>
      <c r="F14" s="27" t="s">
        <v>20</v>
      </c>
      <c r="G14" s="38"/>
      <c r="H14" s="38"/>
      <c r="I14" s="32" t="s">
        <v>21</v>
      </c>
      <c r="J14" s="74" t="str">
        <f>'Rekapitulácia stavby'!AN8</f>
        <v>28. 7. 2026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23</v>
      </c>
      <c r="E16" s="38"/>
      <c r="F16" s="38"/>
      <c r="G16" s="38"/>
      <c r="H16" s="38"/>
      <c r="I16" s="32" t="s">
        <v>24</v>
      </c>
      <c r="J16" s="27" t="s">
        <v>1</v>
      </c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25</v>
      </c>
      <c r="F17" s="38"/>
      <c r="G17" s="38"/>
      <c r="H17" s="38"/>
      <c r="I17" s="32" t="s">
        <v>26</v>
      </c>
      <c r="J17" s="27" t="s">
        <v>1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27</v>
      </c>
      <c r="E19" s="38"/>
      <c r="F19" s="38"/>
      <c r="G19" s="38"/>
      <c r="H19" s="38"/>
      <c r="I19" s="32" t="s">
        <v>24</v>
      </c>
      <c r="J19" s="33" t="str">
        <f>'Rekapitulácia stavby'!AN13</f>
        <v>Vyplň údaj</v>
      </c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'Rekapitulácia stavby'!E14</f>
        <v>Vyplň údaj</v>
      </c>
      <c r="F20" s="27"/>
      <c r="G20" s="27"/>
      <c r="H20" s="27"/>
      <c r="I20" s="32" t="s">
        <v>26</v>
      </c>
      <c r="J20" s="33" t="str">
        <f>'Rekapitulácia stavby'!AN14</f>
        <v>Vyplň údaj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29</v>
      </c>
      <c r="E22" s="38"/>
      <c r="F22" s="38"/>
      <c r="G22" s="38"/>
      <c r="H22" s="38"/>
      <c r="I22" s="32" t="s">
        <v>24</v>
      </c>
      <c r="J22" s="27" t="s">
        <v>1</v>
      </c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181</v>
      </c>
      <c r="F23" s="38"/>
      <c r="G23" s="38"/>
      <c r="H23" s="38"/>
      <c r="I23" s="32" t="s">
        <v>26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32</v>
      </c>
      <c r="E25" s="38"/>
      <c r="F25" s="38"/>
      <c r="G25" s="38"/>
      <c r="H25" s="38"/>
      <c r="I25" s="32" t="s">
        <v>24</v>
      </c>
      <c r="J25" s="27" t="s">
        <v>1</v>
      </c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608</v>
      </c>
      <c r="F26" s="38"/>
      <c r="G26" s="38"/>
      <c r="H26" s="38"/>
      <c r="I26" s="32" t="s">
        <v>26</v>
      </c>
      <c r="J26" s="27" t="s">
        <v>1</v>
      </c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60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34</v>
      </c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7"/>
      <c r="B29" s="138"/>
      <c r="C29" s="137"/>
      <c r="D29" s="137"/>
      <c r="E29" s="36" t="s">
        <v>1</v>
      </c>
      <c r="F29" s="36"/>
      <c r="G29" s="36"/>
      <c r="H29" s="36"/>
      <c r="I29" s="137"/>
      <c r="J29" s="137"/>
      <c r="K29" s="137"/>
      <c r="L29" s="139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40" t="s">
        <v>36</v>
      </c>
      <c r="E32" s="38"/>
      <c r="F32" s="38"/>
      <c r="G32" s="38"/>
      <c r="H32" s="38"/>
      <c r="I32" s="38"/>
      <c r="J32" s="101">
        <f>ROUND(J128, 2)</f>
        <v>0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5"/>
      <c r="E33" s="95"/>
      <c r="F33" s="95"/>
      <c r="G33" s="95"/>
      <c r="H33" s="95"/>
      <c r="I33" s="95"/>
      <c r="J33" s="95"/>
      <c r="K33" s="95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41" t="s">
        <v>40</v>
      </c>
      <c r="E35" s="45" t="s">
        <v>41</v>
      </c>
      <c r="F35" s="142">
        <f>ROUND((SUM(BE128:BE291)),  2)</f>
        <v>0</v>
      </c>
      <c r="G35" s="143"/>
      <c r="H35" s="143"/>
      <c r="I35" s="144">
        <v>0.23000000000000001</v>
      </c>
      <c r="J35" s="142">
        <f>ROUND(((SUM(BE128:BE291))*I35),  2)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45" t="s">
        <v>42</v>
      </c>
      <c r="F36" s="145">
        <f>ROUND((SUM(BF128:BF291)),  2)</f>
        <v>0</v>
      </c>
      <c r="G36" s="38"/>
      <c r="H36" s="38"/>
      <c r="I36" s="146">
        <v>0.23000000000000001</v>
      </c>
      <c r="J36" s="145">
        <f>ROUND(((SUM(BF128:BF291))*I36),  2)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45">
        <f>ROUND((SUM(BG128:BG291)),  2)</f>
        <v>0</v>
      </c>
      <c r="G37" s="38"/>
      <c r="H37" s="38"/>
      <c r="I37" s="146">
        <v>0.23000000000000001</v>
      </c>
      <c r="J37" s="145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45">
        <f>ROUND((SUM(BH128:BH291)),  2)</f>
        <v>0</v>
      </c>
      <c r="G38" s="38"/>
      <c r="H38" s="38"/>
      <c r="I38" s="146">
        <v>0.23000000000000001</v>
      </c>
      <c r="J38" s="145">
        <f>0</f>
        <v>0</v>
      </c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45" t="s">
        <v>45</v>
      </c>
      <c r="F39" s="142">
        <f>ROUND((SUM(BI128:BI291)),  2)</f>
        <v>0</v>
      </c>
      <c r="G39" s="143"/>
      <c r="H39" s="143"/>
      <c r="I39" s="144">
        <v>0</v>
      </c>
      <c r="J39" s="142">
        <f>0</f>
        <v>0</v>
      </c>
      <c r="K39" s="38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47"/>
      <c r="D41" s="148" t="s">
        <v>46</v>
      </c>
      <c r="E41" s="86"/>
      <c r="F41" s="86"/>
      <c r="G41" s="149" t="s">
        <v>47</v>
      </c>
      <c r="H41" s="150" t="s">
        <v>48</v>
      </c>
      <c r="I41" s="86"/>
      <c r="J41" s="151">
        <f>SUM(J32:J39)</f>
        <v>0</v>
      </c>
      <c r="K41" s="152"/>
      <c r="L41" s="60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60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166</v>
      </c>
      <c r="L86" s="22"/>
    </row>
    <row r="87" s="2" customFormat="1" ht="16.5" customHeight="1">
      <c r="A87" s="38"/>
      <c r="B87" s="39"/>
      <c r="C87" s="38"/>
      <c r="D87" s="38"/>
      <c r="E87" s="136" t="s">
        <v>171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174</v>
      </c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72" t="str">
        <f>E11</f>
        <v>SO.01-03 - Vonkajšie osvetlenie</v>
      </c>
      <c r="F89" s="38"/>
      <c r="G89" s="38"/>
      <c r="H89" s="38"/>
      <c r="I89" s="38"/>
      <c r="J89" s="38"/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19</v>
      </c>
      <c r="D91" s="38"/>
      <c r="E91" s="38"/>
      <c r="F91" s="27" t="str">
        <f>F14</f>
        <v>Kapitulská 23, 975 59 Banská Bystrica</v>
      </c>
      <c r="G91" s="38"/>
      <c r="H91" s="38"/>
      <c r="I91" s="32" t="s">
        <v>21</v>
      </c>
      <c r="J91" s="74" t="str">
        <f>IF(J14="","",J14)</f>
        <v>28. 7. 2026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25.65" customHeight="1">
      <c r="A93" s="38"/>
      <c r="B93" s="39"/>
      <c r="C93" s="32" t="s">
        <v>23</v>
      </c>
      <c r="D93" s="38"/>
      <c r="E93" s="38"/>
      <c r="F93" s="27" t="str">
        <f>E17</f>
        <v>Múzeum SNP Banská Bystrica</v>
      </c>
      <c r="G93" s="38"/>
      <c r="H93" s="38"/>
      <c r="I93" s="32" t="s">
        <v>29</v>
      </c>
      <c r="J93" s="36" t="str">
        <f>E23</f>
        <v>Akad. Arch. Pavol Kuzma</v>
      </c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27</v>
      </c>
      <c r="D94" s="38"/>
      <c r="E94" s="38"/>
      <c r="F94" s="27" t="str">
        <f>IF(E20="","",E20)</f>
        <v>Vyplň údaj</v>
      </c>
      <c r="G94" s="38"/>
      <c r="H94" s="38"/>
      <c r="I94" s="32" t="s">
        <v>32</v>
      </c>
      <c r="J94" s="36" t="str">
        <f>E26</f>
        <v>Ing. Ján Božek</v>
      </c>
      <c r="K94" s="38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55" t="s">
        <v>183</v>
      </c>
      <c r="D96" s="147"/>
      <c r="E96" s="147"/>
      <c r="F96" s="147"/>
      <c r="G96" s="147"/>
      <c r="H96" s="147"/>
      <c r="I96" s="147"/>
      <c r="J96" s="156" t="s">
        <v>184</v>
      </c>
      <c r="K96" s="147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60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57" t="s">
        <v>185</v>
      </c>
      <c r="D98" s="38"/>
      <c r="E98" s="38"/>
      <c r="F98" s="38"/>
      <c r="G98" s="38"/>
      <c r="H98" s="38"/>
      <c r="I98" s="38"/>
      <c r="J98" s="101">
        <f>J128</f>
        <v>0</v>
      </c>
      <c r="K98" s="38"/>
      <c r="L98" s="60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186</v>
      </c>
    </row>
    <row r="99" s="9" customFormat="1" ht="24.96" customHeight="1">
      <c r="A99" s="9"/>
      <c r="B99" s="158"/>
      <c r="C99" s="9"/>
      <c r="D99" s="159" t="s">
        <v>718</v>
      </c>
      <c r="E99" s="160"/>
      <c r="F99" s="160"/>
      <c r="G99" s="160"/>
      <c r="H99" s="160"/>
      <c r="I99" s="160"/>
      <c r="J99" s="161">
        <f>J129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754</v>
      </c>
      <c r="E100" s="164"/>
      <c r="F100" s="164"/>
      <c r="G100" s="164"/>
      <c r="H100" s="164"/>
      <c r="I100" s="164"/>
      <c r="J100" s="165">
        <f>J130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8"/>
      <c r="C101" s="9"/>
      <c r="D101" s="159" t="s">
        <v>609</v>
      </c>
      <c r="E101" s="160"/>
      <c r="F101" s="160"/>
      <c r="G101" s="160"/>
      <c r="H101" s="160"/>
      <c r="I101" s="160"/>
      <c r="J101" s="161">
        <f>J134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610</v>
      </c>
      <c r="E102" s="164"/>
      <c r="F102" s="164"/>
      <c r="G102" s="164"/>
      <c r="H102" s="164"/>
      <c r="I102" s="164"/>
      <c r="J102" s="165">
        <f>J135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611</v>
      </c>
      <c r="E103" s="164"/>
      <c r="F103" s="164"/>
      <c r="G103" s="164"/>
      <c r="H103" s="164"/>
      <c r="I103" s="164"/>
      <c r="J103" s="165">
        <f>J262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612</v>
      </c>
      <c r="E104" s="164"/>
      <c r="F104" s="164"/>
      <c r="G104" s="164"/>
      <c r="H104" s="164"/>
      <c r="I104" s="164"/>
      <c r="J104" s="165">
        <f>J268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613</v>
      </c>
      <c r="E105" s="164"/>
      <c r="F105" s="164"/>
      <c r="G105" s="164"/>
      <c r="H105" s="164"/>
      <c r="I105" s="164"/>
      <c r="J105" s="165">
        <f>J287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58"/>
      <c r="C106" s="9"/>
      <c r="D106" s="159" t="s">
        <v>614</v>
      </c>
      <c r="E106" s="160"/>
      <c r="F106" s="160"/>
      <c r="G106" s="160"/>
      <c r="H106" s="160"/>
      <c r="I106" s="160"/>
      <c r="J106" s="161">
        <f>J290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2" customFormat="1" ht="21.84" customHeight="1">
      <c r="A107" s="38"/>
      <c r="B107" s="39"/>
      <c r="C107" s="38"/>
      <c r="D107" s="38"/>
      <c r="E107" s="38"/>
      <c r="F107" s="38"/>
      <c r="G107" s="38"/>
      <c r="H107" s="38"/>
      <c r="I107" s="38"/>
      <c r="J107" s="38"/>
      <c r="K107" s="3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65"/>
      <c r="C108" s="66"/>
      <c r="D108" s="66"/>
      <c r="E108" s="66"/>
      <c r="F108" s="66"/>
      <c r="G108" s="66"/>
      <c r="H108" s="66"/>
      <c r="I108" s="66"/>
      <c r="J108" s="66"/>
      <c r="K108" s="66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12" s="2" customFormat="1" ht="6.96" customHeight="1">
      <c r="A112" s="38"/>
      <c r="B112" s="67"/>
      <c r="C112" s="68"/>
      <c r="D112" s="68"/>
      <c r="E112" s="68"/>
      <c r="F112" s="68"/>
      <c r="G112" s="68"/>
      <c r="H112" s="68"/>
      <c r="I112" s="68"/>
      <c r="J112" s="68"/>
      <c r="K112" s="6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24.96" customHeight="1">
      <c r="A113" s="38"/>
      <c r="B113" s="39"/>
      <c r="C113" s="23" t="s">
        <v>204</v>
      </c>
      <c r="D113" s="38"/>
      <c r="E113" s="38"/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15</v>
      </c>
      <c r="D115" s="38"/>
      <c r="E115" s="38"/>
      <c r="F115" s="38"/>
      <c r="G115" s="38"/>
      <c r="H115" s="38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38"/>
      <c r="D116" s="38"/>
      <c r="E116" s="136" t="str">
        <f>E7</f>
        <v>Pamätník SNP - obnova veľkoplošnej dlažby</v>
      </c>
      <c r="F116" s="32"/>
      <c r="G116" s="32"/>
      <c r="H116" s="32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" customFormat="1" ht="12" customHeight="1">
      <c r="B117" s="22"/>
      <c r="C117" s="32" t="s">
        <v>166</v>
      </c>
      <c r="L117" s="22"/>
    </row>
    <row r="118" s="2" customFormat="1" ht="16.5" customHeight="1">
      <c r="A118" s="38"/>
      <c r="B118" s="39"/>
      <c r="C118" s="38"/>
      <c r="D118" s="38"/>
      <c r="E118" s="136" t="s">
        <v>171</v>
      </c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2" customHeight="1">
      <c r="A119" s="38"/>
      <c r="B119" s="39"/>
      <c r="C119" s="32" t="s">
        <v>174</v>
      </c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6.5" customHeight="1">
      <c r="A120" s="38"/>
      <c r="B120" s="39"/>
      <c r="C120" s="38"/>
      <c r="D120" s="38"/>
      <c r="E120" s="72" t="str">
        <f>E11</f>
        <v>SO.01-03 - Vonkajšie osvetlenie</v>
      </c>
      <c r="F120" s="38"/>
      <c r="G120" s="38"/>
      <c r="H120" s="38"/>
      <c r="I120" s="38"/>
      <c r="J120" s="38"/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2" customHeight="1">
      <c r="A122" s="38"/>
      <c r="B122" s="39"/>
      <c r="C122" s="32" t="s">
        <v>19</v>
      </c>
      <c r="D122" s="38"/>
      <c r="E122" s="38"/>
      <c r="F122" s="27" t="str">
        <f>F14</f>
        <v>Kapitulská 23, 975 59 Banská Bystrica</v>
      </c>
      <c r="G122" s="38"/>
      <c r="H122" s="38"/>
      <c r="I122" s="32" t="s">
        <v>21</v>
      </c>
      <c r="J122" s="74" t="str">
        <f>IF(J14="","",J14)</f>
        <v>28. 7. 2026</v>
      </c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38"/>
      <c r="D123" s="38"/>
      <c r="E123" s="38"/>
      <c r="F123" s="38"/>
      <c r="G123" s="38"/>
      <c r="H123" s="38"/>
      <c r="I123" s="38"/>
      <c r="J123" s="38"/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25.65" customHeight="1">
      <c r="A124" s="38"/>
      <c r="B124" s="39"/>
      <c r="C124" s="32" t="s">
        <v>23</v>
      </c>
      <c r="D124" s="38"/>
      <c r="E124" s="38"/>
      <c r="F124" s="27" t="str">
        <f>E17</f>
        <v>Múzeum SNP Banská Bystrica</v>
      </c>
      <c r="G124" s="38"/>
      <c r="H124" s="38"/>
      <c r="I124" s="32" t="s">
        <v>29</v>
      </c>
      <c r="J124" s="36" t="str">
        <f>E23</f>
        <v>Akad. Arch. Pavol Kuzma</v>
      </c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5.15" customHeight="1">
      <c r="A125" s="38"/>
      <c r="B125" s="39"/>
      <c r="C125" s="32" t="s">
        <v>27</v>
      </c>
      <c r="D125" s="38"/>
      <c r="E125" s="38"/>
      <c r="F125" s="27" t="str">
        <f>IF(E20="","",E20)</f>
        <v>Vyplň údaj</v>
      </c>
      <c r="G125" s="38"/>
      <c r="H125" s="38"/>
      <c r="I125" s="32" t="s">
        <v>32</v>
      </c>
      <c r="J125" s="36" t="str">
        <f>E26</f>
        <v>Ing. Ján Božek</v>
      </c>
      <c r="K125" s="38"/>
      <c r="L125" s="60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0.32" customHeight="1">
      <c r="A126" s="38"/>
      <c r="B126" s="39"/>
      <c r="C126" s="38"/>
      <c r="D126" s="38"/>
      <c r="E126" s="38"/>
      <c r="F126" s="38"/>
      <c r="G126" s="38"/>
      <c r="H126" s="38"/>
      <c r="I126" s="38"/>
      <c r="J126" s="38"/>
      <c r="K126" s="38"/>
      <c r="L126" s="60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11" customFormat="1" ht="29.28" customHeight="1">
      <c r="A127" s="166"/>
      <c r="B127" s="167"/>
      <c r="C127" s="168" t="s">
        <v>205</v>
      </c>
      <c r="D127" s="169" t="s">
        <v>61</v>
      </c>
      <c r="E127" s="169" t="s">
        <v>57</v>
      </c>
      <c r="F127" s="169" t="s">
        <v>58</v>
      </c>
      <c r="G127" s="169" t="s">
        <v>206</v>
      </c>
      <c r="H127" s="169" t="s">
        <v>207</v>
      </c>
      <c r="I127" s="169" t="s">
        <v>208</v>
      </c>
      <c r="J127" s="170" t="s">
        <v>184</v>
      </c>
      <c r="K127" s="171" t="s">
        <v>209</v>
      </c>
      <c r="L127" s="172"/>
      <c r="M127" s="91" t="s">
        <v>1</v>
      </c>
      <c r="N127" s="92" t="s">
        <v>40</v>
      </c>
      <c r="O127" s="92" t="s">
        <v>210</v>
      </c>
      <c r="P127" s="92" t="s">
        <v>211</v>
      </c>
      <c r="Q127" s="92" t="s">
        <v>212</v>
      </c>
      <c r="R127" s="92" t="s">
        <v>213</v>
      </c>
      <c r="S127" s="92" t="s">
        <v>214</v>
      </c>
      <c r="T127" s="93" t="s">
        <v>215</v>
      </c>
      <c r="U127" s="166"/>
      <c r="V127" s="166"/>
      <c r="W127" s="166"/>
      <c r="X127" s="166"/>
      <c r="Y127" s="166"/>
      <c r="Z127" s="166"/>
      <c r="AA127" s="166"/>
      <c r="AB127" s="166"/>
      <c r="AC127" s="166"/>
      <c r="AD127" s="166"/>
      <c r="AE127" s="166"/>
    </row>
    <row r="128" s="2" customFormat="1" ht="22.8" customHeight="1">
      <c r="A128" s="38"/>
      <c r="B128" s="39"/>
      <c r="C128" s="98" t="s">
        <v>185</v>
      </c>
      <c r="D128" s="38"/>
      <c r="E128" s="38"/>
      <c r="F128" s="38"/>
      <c r="G128" s="38"/>
      <c r="H128" s="38"/>
      <c r="I128" s="38"/>
      <c r="J128" s="173">
        <f>BK128</f>
        <v>0</v>
      </c>
      <c r="K128" s="38"/>
      <c r="L128" s="39"/>
      <c r="M128" s="94"/>
      <c r="N128" s="78"/>
      <c r="O128" s="95"/>
      <c r="P128" s="174">
        <f>P129+P134+P290</f>
        <v>0</v>
      </c>
      <c r="Q128" s="95"/>
      <c r="R128" s="174">
        <f>R129+R134+R290</f>
        <v>0</v>
      </c>
      <c r="S128" s="95"/>
      <c r="T128" s="175">
        <f>T129+T134+T290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T128" s="19" t="s">
        <v>75</v>
      </c>
      <c r="AU128" s="19" t="s">
        <v>186</v>
      </c>
      <c r="BK128" s="176">
        <f>BK129+BK134+BK290</f>
        <v>0</v>
      </c>
    </row>
    <row r="129" s="12" customFormat="1" ht="25.92" customHeight="1">
      <c r="A129" s="12"/>
      <c r="B129" s="177"/>
      <c r="C129" s="12"/>
      <c r="D129" s="178" t="s">
        <v>75</v>
      </c>
      <c r="E129" s="179" t="s">
        <v>216</v>
      </c>
      <c r="F129" s="179" t="s">
        <v>720</v>
      </c>
      <c r="G129" s="12"/>
      <c r="H129" s="12"/>
      <c r="I129" s="180"/>
      <c r="J129" s="181">
        <f>BK129</f>
        <v>0</v>
      </c>
      <c r="K129" s="12"/>
      <c r="L129" s="177"/>
      <c r="M129" s="182"/>
      <c r="N129" s="183"/>
      <c r="O129" s="183"/>
      <c r="P129" s="184">
        <f>P130</f>
        <v>0</v>
      </c>
      <c r="Q129" s="183"/>
      <c r="R129" s="184">
        <f>R130</f>
        <v>0</v>
      </c>
      <c r="S129" s="183"/>
      <c r="T129" s="185">
        <f>T130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78" t="s">
        <v>83</v>
      </c>
      <c r="AT129" s="186" t="s">
        <v>75</v>
      </c>
      <c r="AU129" s="186" t="s">
        <v>76</v>
      </c>
      <c r="AY129" s="178" t="s">
        <v>218</v>
      </c>
      <c r="BK129" s="187">
        <f>BK130</f>
        <v>0</v>
      </c>
    </row>
    <row r="130" s="12" customFormat="1" ht="22.8" customHeight="1">
      <c r="A130" s="12"/>
      <c r="B130" s="177"/>
      <c r="C130" s="12"/>
      <c r="D130" s="178" t="s">
        <v>75</v>
      </c>
      <c r="E130" s="188" t="s">
        <v>265</v>
      </c>
      <c r="F130" s="188" t="s">
        <v>755</v>
      </c>
      <c r="G130" s="12"/>
      <c r="H130" s="12"/>
      <c r="I130" s="180"/>
      <c r="J130" s="189">
        <f>BK130</f>
        <v>0</v>
      </c>
      <c r="K130" s="12"/>
      <c r="L130" s="177"/>
      <c r="M130" s="182"/>
      <c r="N130" s="183"/>
      <c r="O130" s="183"/>
      <c r="P130" s="184">
        <f>SUM(P131:P133)</f>
        <v>0</v>
      </c>
      <c r="Q130" s="183"/>
      <c r="R130" s="184">
        <f>SUM(R131:R133)</f>
        <v>0</v>
      </c>
      <c r="S130" s="183"/>
      <c r="T130" s="185">
        <f>SUM(T131:T133)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78" t="s">
        <v>83</v>
      </c>
      <c r="AT130" s="186" t="s">
        <v>75</v>
      </c>
      <c r="AU130" s="186" t="s">
        <v>83</v>
      </c>
      <c r="AY130" s="178" t="s">
        <v>218</v>
      </c>
      <c r="BK130" s="187">
        <f>SUM(BK131:BK133)</f>
        <v>0</v>
      </c>
    </row>
    <row r="131" s="2" customFormat="1" ht="16.5" customHeight="1">
      <c r="A131" s="38"/>
      <c r="B131" s="190"/>
      <c r="C131" s="191" t="s">
        <v>83</v>
      </c>
      <c r="D131" s="191" t="s">
        <v>220</v>
      </c>
      <c r="E131" s="192" t="s">
        <v>989</v>
      </c>
      <c r="F131" s="193" t="s">
        <v>990</v>
      </c>
      <c r="G131" s="194" t="s">
        <v>599</v>
      </c>
      <c r="H131" s="195">
        <v>120</v>
      </c>
      <c r="I131" s="196"/>
      <c r="J131" s="197">
        <f>ROUND(I131*H131,2)</f>
        <v>0</v>
      </c>
      <c r="K131" s="198"/>
      <c r="L131" s="39"/>
      <c r="M131" s="199" t="s">
        <v>1</v>
      </c>
      <c r="N131" s="200" t="s">
        <v>42</v>
      </c>
      <c r="O131" s="82"/>
      <c r="P131" s="201">
        <f>O131*H131</f>
        <v>0</v>
      </c>
      <c r="Q131" s="201">
        <v>0</v>
      </c>
      <c r="R131" s="201">
        <f>Q131*H131</f>
        <v>0</v>
      </c>
      <c r="S131" s="201">
        <v>0</v>
      </c>
      <c r="T131" s="20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03" t="s">
        <v>223</v>
      </c>
      <c r="AT131" s="203" t="s">
        <v>220</v>
      </c>
      <c r="AU131" s="203" t="s">
        <v>89</v>
      </c>
      <c r="AY131" s="19" t="s">
        <v>218</v>
      </c>
      <c r="BE131" s="204">
        <f>IF(N131="základná",J131,0)</f>
        <v>0</v>
      </c>
      <c r="BF131" s="204">
        <f>IF(N131="znížená",J131,0)</f>
        <v>0</v>
      </c>
      <c r="BG131" s="204">
        <f>IF(N131="zákl. prenesená",J131,0)</f>
        <v>0</v>
      </c>
      <c r="BH131" s="204">
        <f>IF(N131="zníž. prenesená",J131,0)</f>
        <v>0</v>
      </c>
      <c r="BI131" s="204">
        <f>IF(N131="nulová",J131,0)</f>
        <v>0</v>
      </c>
      <c r="BJ131" s="19" t="s">
        <v>89</v>
      </c>
      <c r="BK131" s="204">
        <f>ROUND(I131*H131,2)</f>
        <v>0</v>
      </c>
      <c r="BL131" s="19" t="s">
        <v>223</v>
      </c>
      <c r="BM131" s="203" t="s">
        <v>89</v>
      </c>
    </row>
    <row r="132" s="2" customFormat="1" ht="24.15" customHeight="1">
      <c r="A132" s="38"/>
      <c r="B132" s="190"/>
      <c r="C132" s="191" t="s">
        <v>89</v>
      </c>
      <c r="D132" s="191" t="s">
        <v>220</v>
      </c>
      <c r="E132" s="192" t="s">
        <v>756</v>
      </c>
      <c r="F132" s="193" t="s">
        <v>757</v>
      </c>
      <c r="G132" s="194" t="s">
        <v>758</v>
      </c>
      <c r="H132" s="195">
        <v>100</v>
      </c>
      <c r="I132" s="196"/>
      <c r="J132" s="197">
        <f>ROUND(I132*H132,2)</f>
        <v>0</v>
      </c>
      <c r="K132" s="198"/>
      <c r="L132" s="39"/>
      <c r="M132" s="199" t="s">
        <v>1</v>
      </c>
      <c r="N132" s="200" t="s">
        <v>42</v>
      </c>
      <c r="O132" s="82"/>
      <c r="P132" s="201">
        <f>O132*H132</f>
        <v>0</v>
      </c>
      <c r="Q132" s="201">
        <v>0</v>
      </c>
      <c r="R132" s="201">
        <f>Q132*H132</f>
        <v>0</v>
      </c>
      <c r="S132" s="201">
        <v>0</v>
      </c>
      <c r="T132" s="202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03" t="s">
        <v>223</v>
      </c>
      <c r="AT132" s="203" t="s">
        <v>220</v>
      </c>
      <c r="AU132" s="203" t="s">
        <v>89</v>
      </c>
      <c r="AY132" s="19" t="s">
        <v>218</v>
      </c>
      <c r="BE132" s="204">
        <f>IF(N132="základná",J132,0)</f>
        <v>0</v>
      </c>
      <c r="BF132" s="204">
        <f>IF(N132="znížená",J132,0)</f>
        <v>0</v>
      </c>
      <c r="BG132" s="204">
        <f>IF(N132="zákl. prenesená",J132,0)</f>
        <v>0</v>
      </c>
      <c r="BH132" s="204">
        <f>IF(N132="zníž. prenesená",J132,0)</f>
        <v>0</v>
      </c>
      <c r="BI132" s="204">
        <f>IF(N132="nulová",J132,0)</f>
        <v>0</v>
      </c>
      <c r="BJ132" s="19" t="s">
        <v>89</v>
      </c>
      <c r="BK132" s="204">
        <f>ROUND(I132*H132,2)</f>
        <v>0</v>
      </c>
      <c r="BL132" s="19" t="s">
        <v>223</v>
      </c>
      <c r="BM132" s="203" t="s">
        <v>223</v>
      </c>
    </row>
    <row r="133" s="2" customFormat="1" ht="24.15" customHeight="1">
      <c r="A133" s="38"/>
      <c r="B133" s="190"/>
      <c r="C133" s="191" t="s">
        <v>96</v>
      </c>
      <c r="D133" s="191" t="s">
        <v>220</v>
      </c>
      <c r="E133" s="192" t="s">
        <v>759</v>
      </c>
      <c r="F133" s="193" t="s">
        <v>760</v>
      </c>
      <c r="G133" s="194" t="s">
        <v>758</v>
      </c>
      <c r="H133" s="195">
        <v>100</v>
      </c>
      <c r="I133" s="196"/>
      <c r="J133" s="197">
        <f>ROUND(I133*H133,2)</f>
        <v>0</v>
      </c>
      <c r="K133" s="198"/>
      <c r="L133" s="39"/>
      <c r="M133" s="199" t="s">
        <v>1</v>
      </c>
      <c r="N133" s="200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223</v>
      </c>
      <c r="AT133" s="203" t="s">
        <v>220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223</v>
      </c>
      <c r="BM133" s="203" t="s">
        <v>250</v>
      </c>
    </row>
    <row r="134" s="12" customFormat="1" ht="25.92" customHeight="1">
      <c r="A134" s="12"/>
      <c r="B134" s="177"/>
      <c r="C134" s="12"/>
      <c r="D134" s="178" t="s">
        <v>75</v>
      </c>
      <c r="E134" s="179" t="s">
        <v>272</v>
      </c>
      <c r="F134" s="179" t="s">
        <v>615</v>
      </c>
      <c r="G134" s="12"/>
      <c r="H134" s="12"/>
      <c r="I134" s="180"/>
      <c r="J134" s="181">
        <f>BK134</f>
        <v>0</v>
      </c>
      <c r="K134" s="12"/>
      <c r="L134" s="177"/>
      <c r="M134" s="182"/>
      <c r="N134" s="183"/>
      <c r="O134" s="183"/>
      <c r="P134" s="184">
        <f>P135+P262+P268+P287</f>
        <v>0</v>
      </c>
      <c r="Q134" s="183"/>
      <c r="R134" s="184">
        <f>R135+R262+R268+R287</f>
        <v>0</v>
      </c>
      <c r="S134" s="183"/>
      <c r="T134" s="185">
        <f>T135+T262+T268+T287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78" t="s">
        <v>96</v>
      </c>
      <c r="AT134" s="186" t="s">
        <v>75</v>
      </c>
      <c r="AU134" s="186" t="s">
        <v>76</v>
      </c>
      <c r="AY134" s="178" t="s">
        <v>218</v>
      </c>
      <c r="BK134" s="187">
        <f>BK135+BK262+BK268+BK287</f>
        <v>0</v>
      </c>
    </row>
    <row r="135" s="12" customFormat="1" ht="22.8" customHeight="1">
      <c r="A135" s="12"/>
      <c r="B135" s="177"/>
      <c r="C135" s="12"/>
      <c r="D135" s="178" t="s">
        <v>75</v>
      </c>
      <c r="E135" s="188" t="s">
        <v>556</v>
      </c>
      <c r="F135" s="188" t="s">
        <v>616</v>
      </c>
      <c r="G135" s="12"/>
      <c r="H135" s="12"/>
      <c r="I135" s="180"/>
      <c r="J135" s="189">
        <f>BK135</f>
        <v>0</v>
      </c>
      <c r="K135" s="12"/>
      <c r="L135" s="177"/>
      <c r="M135" s="182"/>
      <c r="N135" s="183"/>
      <c r="O135" s="183"/>
      <c r="P135" s="184">
        <f>SUM(P136:P261)</f>
        <v>0</v>
      </c>
      <c r="Q135" s="183"/>
      <c r="R135" s="184">
        <f>SUM(R136:R261)</f>
        <v>0</v>
      </c>
      <c r="S135" s="183"/>
      <c r="T135" s="185">
        <f>SUM(T136:T261)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8" t="s">
        <v>96</v>
      </c>
      <c r="AT135" s="186" t="s">
        <v>75</v>
      </c>
      <c r="AU135" s="186" t="s">
        <v>83</v>
      </c>
      <c r="AY135" s="178" t="s">
        <v>218</v>
      </c>
      <c r="BK135" s="187">
        <f>SUM(BK136:BK261)</f>
        <v>0</v>
      </c>
    </row>
    <row r="136" s="2" customFormat="1" ht="16.5" customHeight="1">
      <c r="A136" s="38"/>
      <c r="B136" s="190"/>
      <c r="C136" s="234" t="s">
        <v>223</v>
      </c>
      <c r="D136" s="234" t="s">
        <v>272</v>
      </c>
      <c r="E136" s="235" t="s">
        <v>991</v>
      </c>
      <c r="F136" s="236" t="s">
        <v>992</v>
      </c>
      <c r="G136" s="237" t="s">
        <v>297</v>
      </c>
      <c r="H136" s="238">
        <v>2</v>
      </c>
      <c r="I136" s="239"/>
      <c r="J136" s="240">
        <f>ROUND(I136*H136,2)</f>
        <v>0</v>
      </c>
      <c r="K136" s="241"/>
      <c r="L136" s="242"/>
      <c r="M136" s="243" t="s">
        <v>1</v>
      </c>
      <c r="N136" s="244" t="s">
        <v>42</v>
      </c>
      <c r="O136" s="8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03" t="s">
        <v>621</v>
      </c>
      <c r="AT136" s="203" t="s">
        <v>272</v>
      </c>
      <c r="AU136" s="203" t="s">
        <v>89</v>
      </c>
      <c r="AY136" s="19" t="s">
        <v>218</v>
      </c>
      <c r="BE136" s="204">
        <f>IF(N136="základná",J136,0)</f>
        <v>0</v>
      </c>
      <c r="BF136" s="204">
        <f>IF(N136="znížená",J136,0)</f>
        <v>0</v>
      </c>
      <c r="BG136" s="204">
        <f>IF(N136="zákl. prenesená",J136,0)</f>
        <v>0</v>
      </c>
      <c r="BH136" s="204">
        <f>IF(N136="zníž. prenesená",J136,0)</f>
        <v>0</v>
      </c>
      <c r="BI136" s="204">
        <f>IF(N136="nulová",J136,0)</f>
        <v>0</v>
      </c>
      <c r="BJ136" s="19" t="s">
        <v>89</v>
      </c>
      <c r="BK136" s="204">
        <f>ROUND(I136*H136,2)</f>
        <v>0</v>
      </c>
      <c r="BL136" s="19" t="s">
        <v>561</v>
      </c>
      <c r="BM136" s="203" t="s">
        <v>260</v>
      </c>
    </row>
    <row r="137" s="2" customFormat="1" ht="16.5" customHeight="1">
      <c r="A137" s="38"/>
      <c r="B137" s="190"/>
      <c r="C137" s="234" t="s">
        <v>243</v>
      </c>
      <c r="D137" s="234" t="s">
        <v>272</v>
      </c>
      <c r="E137" s="235" t="s">
        <v>993</v>
      </c>
      <c r="F137" s="236" t="s">
        <v>994</v>
      </c>
      <c r="G137" s="237" t="s">
        <v>297</v>
      </c>
      <c r="H137" s="238">
        <v>2</v>
      </c>
      <c r="I137" s="239"/>
      <c r="J137" s="240">
        <f>ROUND(I137*H137,2)</f>
        <v>0</v>
      </c>
      <c r="K137" s="241"/>
      <c r="L137" s="242"/>
      <c r="M137" s="243" t="s">
        <v>1</v>
      </c>
      <c r="N137" s="244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621</v>
      </c>
      <c r="AT137" s="203" t="s">
        <v>272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561</v>
      </c>
      <c r="BM137" s="203" t="s">
        <v>271</v>
      </c>
    </row>
    <row r="138" s="2" customFormat="1" ht="24.15" customHeight="1">
      <c r="A138" s="38"/>
      <c r="B138" s="190"/>
      <c r="C138" s="234" t="s">
        <v>250</v>
      </c>
      <c r="D138" s="234" t="s">
        <v>272</v>
      </c>
      <c r="E138" s="235" t="s">
        <v>995</v>
      </c>
      <c r="F138" s="236" t="s">
        <v>996</v>
      </c>
      <c r="G138" s="237" t="s">
        <v>297</v>
      </c>
      <c r="H138" s="238">
        <v>2</v>
      </c>
      <c r="I138" s="239"/>
      <c r="J138" s="240">
        <f>ROUND(I138*H138,2)</f>
        <v>0</v>
      </c>
      <c r="K138" s="241"/>
      <c r="L138" s="242"/>
      <c r="M138" s="243" t="s">
        <v>1</v>
      </c>
      <c r="N138" s="244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621</v>
      </c>
      <c r="AT138" s="203" t="s">
        <v>272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561</v>
      </c>
      <c r="BM138" s="203" t="s">
        <v>284</v>
      </c>
    </row>
    <row r="139" s="2" customFormat="1" ht="24.15" customHeight="1">
      <c r="A139" s="38"/>
      <c r="B139" s="190"/>
      <c r="C139" s="191" t="s">
        <v>254</v>
      </c>
      <c r="D139" s="191" t="s">
        <v>220</v>
      </c>
      <c r="E139" s="192" t="s">
        <v>997</v>
      </c>
      <c r="F139" s="193" t="s">
        <v>998</v>
      </c>
      <c r="G139" s="194" t="s">
        <v>179</v>
      </c>
      <c r="H139" s="195">
        <v>600</v>
      </c>
      <c r="I139" s="196"/>
      <c r="J139" s="197">
        <f>ROUND(I139*H139,2)</f>
        <v>0</v>
      </c>
      <c r="K139" s="198"/>
      <c r="L139" s="39"/>
      <c r="M139" s="199" t="s">
        <v>1</v>
      </c>
      <c r="N139" s="200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561</v>
      </c>
      <c r="AT139" s="203" t="s">
        <v>220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561</v>
      </c>
      <c r="BM139" s="203" t="s">
        <v>294</v>
      </c>
    </row>
    <row r="140" s="2" customFormat="1" ht="24.15" customHeight="1">
      <c r="A140" s="38"/>
      <c r="B140" s="190"/>
      <c r="C140" s="234" t="s">
        <v>260</v>
      </c>
      <c r="D140" s="234" t="s">
        <v>272</v>
      </c>
      <c r="E140" s="235" t="s">
        <v>999</v>
      </c>
      <c r="F140" s="236" t="s">
        <v>1000</v>
      </c>
      <c r="G140" s="237" t="s">
        <v>179</v>
      </c>
      <c r="H140" s="238">
        <v>600</v>
      </c>
      <c r="I140" s="239"/>
      <c r="J140" s="240">
        <f>ROUND(I140*H140,2)</f>
        <v>0</v>
      </c>
      <c r="K140" s="241"/>
      <c r="L140" s="242"/>
      <c r="M140" s="243" t="s">
        <v>1</v>
      </c>
      <c r="N140" s="244" t="s">
        <v>42</v>
      </c>
      <c r="O140" s="8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203" t="s">
        <v>621</v>
      </c>
      <c r="AT140" s="203" t="s">
        <v>272</v>
      </c>
      <c r="AU140" s="203" t="s">
        <v>89</v>
      </c>
      <c r="AY140" s="19" t="s">
        <v>218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9" t="s">
        <v>89</v>
      </c>
      <c r="BK140" s="204">
        <f>ROUND(I140*H140,2)</f>
        <v>0</v>
      </c>
      <c r="BL140" s="19" t="s">
        <v>561</v>
      </c>
      <c r="BM140" s="203" t="s">
        <v>304</v>
      </c>
    </row>
    <row r="141" s="2" customFormat="1" ht="24.15" customHeight="1">
      <c r="A141" s="38"/>
      <c r="B141" s="190"/>
      <c r="C141" s="191" t="s">
        <v>265</v>
      </c>
      <c r="D141" s="191" t="s">
        <v>220</v>
      </c>
      <c r="E141" s="192" t="s">
        <v>617</v>
      </c>
      <c r="F141" s="193" t="s">
        <v>618</v>
      </c>
      <c r="G141" s="194" t="s">
        <v>179</v>
      </c>
      <c r="H141" s="195">
        <v>1650</v>
      </c>
      <c r="I141" s="196"/>
      <c r="J141" s="197">
        <f>ROUND(I141*H141,2)</f>
        <v>0</v>
      </c>
      <c r="K141" s="198"/>
      <c r="L141" s="39"/>
      <c r="M141" s="199" t="s">
        <v>1</v>
      </c>
      <c r="N141" s="200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561</v>
      </c>
      <c r="AT141" s="203" t="s">
        <v>220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561</v>
      </c>
      <c r="BM141" s="203" t="s">
        <v>319</v>
      </c>
    </row>
    <row r="142" s="2" customFormat="1" ht="24.15" customHeight="1">
      <c r="A142" s="38"/>
      <c r="B142" s="190"/>
      <c r="C142" s="234" t="s">
        <v>271</v>
      </c>
      <c r="D142" s="234" t="s">
        <v>272</v>
      </c>
      <c r="E142" s="235" t="s">
        <v>619</v>
      </c>
      <c r="F142" s="236" t="s">
        <v>620</v>
      </c>
      <c r="G142" s="237" t="s">
        <v>179</v>
      </c>
      <c r="H142" s="238">
        <v>1650</v>
      </c>
      <c r="I142" s="239"/>
      <c r="J142" s="240">
        <f>ROUND(I142*H142,2)</f>
        <v>0</v>
      </c>
      <c r="K142" s="241"/>
      <c r="L142" s="242"/>
      <c r="M142" s="243" t="s">
        <v>1</v>
      </c>
      <c r="N142" s="244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621</v>
      </c>
      <c r="AT142" s="203" t="s">
        <v>272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561</v>
      </c>
      <c r="BM142" s="203" t="s">
        <v>331</v>
      </c>
    </row>
    <row r="143" s="2" customFormat="1" ht="24.15" customHeight="1">
      <c r="A143" s="38"/>
      <c r="B143" s="190"/>
      <c r="C143" s="191" t="s">
        <v>279</v>
      </c>
      <c r="D143" s="191" t="s">
        <v>220</v>
      </c>
      <c r="E143" s="192" t="s">
        <v>1001</v>
      </c>
      <c r="F143" s="193" t="s">
        <v>1002</v>
      </c>
      <c r="G143" s="194" t="s">
        <v>179</v>
      </c>
      <c r="H143" s="195">
        <v>250</v>
      </c>
      <c r="I143" s="196"/>
      <c r="J143" s="197">
        <f>ROUND(I143*H143,2)</f>
        <v>0</v>
      </c>
      <c r="K143" s="198"/>
      <c r="L143" s="39"/>
      <c r="M143" s="199" t="s">
        <v>1</v>
      </c>
      <c r="N143" s="200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561</v>
      </c>
      <c r="AT143" s="203" t="s">
        <v>220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561</v>
      </c>
      <c r="BM143" s="203" t="s">
        <v>341</v>
      </c>
    </row>
    <row r="144" s="2" customFormat="1" ht="16.5" customHeight="1">
      <c r="A144" s="38"/>
      <c r="B144" s="190"/>
      <c r="C144" s="234" t="s">
        <v>284</v>
      </c>
      <c r="D144" s="234" t="s">
        <v>272</v>
      </c>
      <c r="E144" s="235" t="s">
        <v>1003</v>
      </c>
      <c r="F144" s="236" t="s">
        <v>1004</v>
      </c>
      <c r="G144" s="237" t="s">
        <v>179</v>
      </c>
      <c r="H144" s="238">
        <v>250</v>
      </c>
      <c r="I144" s="239"/>
      <c r="J144" s="240">
        <f>ROUND(I144*H144,2)</f>
        <v>0</v>
      </c>
      <c r="K144" s="241"/>
      <c r="L144" s="242"/>
      <c r="M144" s="243" t="s">
        <v>1</v>
      </c>
      <c r="N144" s="244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621</v>
      </c>
      <c r="AT144" s="203" t="s">
        <v>272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561</v>
      </c>
      <c r="BM144" s="203" t="s">
        <v>348</v>
      </c>
    </row>
    <row r="145" s="2" customFormat="1" ht="24.15" customHeight="1">
      <c r="A145" s="38"/>
      <c r="B145" s="190"/>
      <c r="C145" s="191" t="s">
        <v>289</v>
      </c>
      <c r="D145" s="191" t="s">
        <v>220</v>
      </c>
      <c r="E145" s="192" t="s">
        <v>1005</v>
      </c>
      <c r="F145" s="193" t="s">
        <v>1006</v>
      </c>
      <c r="G145" s="194" t="s">
        <v>297</v>
      </c>
      <c r="H145" s="195">
        <v>120</v>
      </c>
      <c r="I145" s="196"/>
      <c r="J145" s="197">
        <f>ROUND(I145*H145,2)</f>
        <v>0</v>
      </c>
      <c r="K145" s="198"/>
      <c r="L145" s="39"/>
      <c r="M145" s="199" t="s">
        <v>1</v>
      </c>
      <c r="N145" s="200" t="s">
        <v>42</v>
      </c>
      <c r="O145" s="8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03" t="s">
        <v>561</v>
      </c>
      <c r="AT145" s="203" t="s">
        <v>220</v>
      </c>
      <c r="AU145" s="203" t="s">
        <v>89</v>
      </c>
      <c r="AY145" s="19" t="s">
        <v>218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9" t="s">
        <v>89</v>
      </c>
      <c r="BK145" s="204">
        <f>ROUND(I145*H145,2)</f>
        <v>0</v>
      </c>
      <c r="BL145" s="19" t="s">
        <v>561</v>
      </c>
      <c r="BM145" s="203" t="s">
        <v>357</v>
      </c>
    </row>
    <row r="146" s="2" customFormat="1" ht="24.15" customHeight="1">
      <c r="A146" s="38"/>
      <c r="B146" s="190"/>
      <c r="C146" s="234" t="s">
        <v>294</v>
      </c>
      <c r="D146" s="234" t="s">
        <v>272</v>
      </c>
      <c r="E146" s="235" t="s">
        <v>1007</v>
      </c>
      <c r="F146" s="236" t="s">
        <v>1008</v>
      </c>
      <c r="G146" s="237" t="s">
        <v>297</v>
      </c>
      <c r="H146" s="238">
        <v>120</v>
      </c>
      <c r="I146" s="239"/>
      <c r="J146" s="240">
        <f>ROUND(I146*H146,2)</f>
        <v>0</v>
      </c>
      <c r="K146" s="241"/>
      <c r="L146" s="242"/>
      <c r="M146" s="243" t="s">
        <v>1</v>
      </c>
      <c r="N146" s="244" t="s">
        <v>42</v>
      </c>
      <c r="O146" s="8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621</v>
      </c>
      <c r="AT146" s="203" t="s">
        <v>272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561</v>
      </c>
      <c r="BM146" s="203" t="s">
        <v>373</v>
      </c>
    </row>
    <row r="147" s="2" customFormat="1" ht="37.8" customHeight="1">
      <c r="A147" s="38"/>
      <c r="B147" s="190"/>
      <c r="C147" s="191" t="s">
        <v>299</v>
      </c>
      <c r="D147" s="191" t="s">
        <v>220</v>
      </c>
      <c r="E147" s="192" t="s">
        <v>1009</v>
      </c>
      <c r="F147" s="193" t="s">
        <v>1010</v>
      </c>
      <c r="G147" s="194" t="s">
        <v>297</v>
      </c>
      <c r="H147" s="195">
        <v>400</v>
      </c>
      <c r="I147" s="196"/>
      <c r="J147" s="197">
        <f>ROUND(I147*H147,2)</f>
        <v>0</v>
      </c>
      <c r="K147" s="198"/>
      <c r="L147" s="39"/>
      <c r="M147" s="199" t="s">
        <v>1</v>
      </c>
      <c r="N147" s="200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561</v>
      </c>
      <c r="AT147" s="203" t="s">
        <v>220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561</v>
      </c>
      <c r="BM147" s="203" t="s">
        <v>383</v>
      </c>
    </row>
    <row r="148" s="2" customFormat="1" ht="21.75" customHeight="1">
      <c r="A148" s="38"/>
      <c r="B148" s="190"/>
      <c r="C148" s="234" t="s">
        <v>304</v>
      </c>
      <c r="D148" s="234" t="s">
        <v>272</v>
      </c>
      <c r="E148" s="235" t="s">
        <v>1011</v>
      </c>
      <c r="F148" s="236" t="s">
        <v>1012</v>
      </c>
      <c r="G148" s="237" t="s">
        <v>297</v>
      </c>
      <c r="H148" s="238">
        <v>400</v>
      </c>
      <c r="I148" s="239"/>
      <c r="J148" s="240">
        <f>ROUND(I148*H148,2)</f>
        <v>0</v>
      </c>
      <c r="K148" s="241"/>
      <c r="L148" s="242"/>
      <c r="M148" s="243" t="s">
        <v>1</v>
      </c>
      <c r="N148" s="244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621</v>
      </c>
      <c r="AT148" s="203" t="s">
        <v>272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561</v>
      </c>
      <c r="BM148" s="203" t="s">
        <v>396</v>
      </c>
    </row>
    <row r="149" s="2" customFormat="1" ht="33" customHeight="1">
      <c r="A149" s="38"/>
      <c r="B149" s="190"/>
      <c r="C149" s="191" t="s">
        <v>314</v>
      </c>
      <c r="D149" s="191" t="s">
        <v>220</v>
      </c>
      <c r="E149" s="192" t="s">
        <v>1013</v>
      </c>
      <c r="F149" s="193" t="s">
        <v>1014</v>
      </c>
      <c r="G149" s="194" t="s">
        <v>179</v>
      </c>
      <c r="H149" s="195">
        <v>200</v>
      </c>
      <c r="I149" s="196"/>
      <c r="J149" s="197">
        <f>ROUND(I149*H149,2)</f>
        <v>0</v>
      </c>
      <c r="K149" s="198"/>
      <c r="L149" s="39"/>
      <c r="M149" s="199" t="s">
        <v>1</v>
      </c>
      <c r="N149" s="200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561</v>
      </c>
      <c r="AT149" s="203" t="s">
        <v>220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561</v>
      </c>
      <c r="BM149" s="203" t="s">
        <v>406</v>
      </c>
    </row>
    <row r="150" s="2" customFormat="1" ht="16.5" customHeight="1">
      <c r="A150" s="38"/>
      <c r="B150" s="190"/>
      <c r="C150" s="234" t="s">
        <v>319</v>
      </c>
      <c r="D150" s="234" t="s">
        <v>272</v>
      </c>
      <c r="E150" s="235" t="s">
        <v>1015</v>
      </c>
      <c r="F150" s="236" t="s">
        <v>1016</v>
      </c>
      <c r="G150" s="237" t="s">
        <v>179</v>
      </c>
      <c r="H150" s="238">
        <v>200</v>
      </c>
      <c r="I150" s="239"/>
      <c r="J150" s="240">
        <f>ROUND(I150*H150,2)</f>
        <v>0</v>
      </c>
      <c r="K150" s="241"/>
      <c r="L150" s="242"/>
      <c r="M150" s="243" t="s">
        <v>1</v>
      </c>
      <c r="N150" s="244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621</v>
      </c>
      <c r="AT150" s="203" t="s">
        <v>272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561</v>
      </c>
      <c r="BM150" s="203" t="s">
        <v>420</v>
      </c>
    </row>
    <row r="151" s="2" customFormat="1" ht="16.5" customHeight="1">
      <c r="A151" s="38"/>
      <c r="B151" s="190"/>
      <c r="C151" s="234" t="s">
        <v>326</v>
      </c>
      <c r="D151" s="234" t="s">
        <v>272</v>
      </c>
      <c r="E151" s="235" t="s">
        <v>1017</v>
      </c>
      <c r="F151" s="236" t="s">
        <v>1018</v>
      </c>
      <c r="G151" s="237" t="s">
        <v>179</v>
      </c>
      <c r="H151" s="238">
        <v>200</v>
      </c>
      <c r="I151" s="239"/>
      <c r="J151" s="240">
        <f>ROUND(I151*H151,2)</f>
        <v>0</v>
      </c>
      <c r="K151" s="241"/>
      <c r="L151" s="242"/>
      <c r="M151" s="243" t="s">
        <v>1</v>
      </c>
      <c r="N151" s="244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621</v>
      </c>
      <c r="AT151" s="203" t="s">
        <v>272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561</v>
      </c>
      <c r="BM151" s="203" t="s">
        <v>429</v>
      </c>
    </row>
    <row r="152" s="2" customFormat="1" ht="21.75" customHeight="1">
      <c r="A152" s="38"/>
      <c r="B152" s="190"/>
      <c r="C152" s="234" t="s">
        <v>331</v>
      </c>
      <c r="D152" s="234" t="s">
        <v>272</v>
      </c>
      <c r="E152" s="235" t="s">
        <v>1019</v>
      </c>
      <c r="F152" s="236" t="s">
        <v>1020</v>
      </c>
      <c r="G152" s="237" t="s">
        <v>297</v>
      </c>
      <c r="H152" s="238">
        <v>200</v>
      </c>
      <c r="I152" s="239"/>
      <c r="J152" s="240">
        <f>ROUND(I152*H152,2)</f>
        <v>0</v>
      </c>
      <c r="K152" s="241"/>
      <c r="L152" s="242"/>
      <c r="M152" s="243" t="s">
        <v>1</v>
      </c>
      <c r="N152" s="244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621</v>
      </c>
      <c r="AT152" s="203" t="s">
        <v>272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561</v>
      </c>
      <c r="BM152" s="203" t="s">
        <v>439</v>
      </c>
    </row>
    <row r="153" s="2" customFormat="1" ht="16.5" customHeight="1">
      <c r="A153" s="38"/>
      <c r="B153" s="190"/>
      <c r="C153" s="234" t="s">
        <v>337</v>
      </c>
      <c r="D153" s="234" t="s">
        <v>272</v>
      </c>
      <c r="E153" s="235" t="s">
        <v>1021</v>
      </c>
      <c r="F153" s="236" t="s">
        <v>1022</v>
      </c>
      <c r="G153" s="237" t="s">
        <v>297</v>
      </c>
      <c r="H153" s="238">
        <v>134</v>
      </c>
      <c r="I153" s="239"/>
      <c r="J153" s="240">
        <f>ROUND(I153*H153,2)</f>
        <v>0</v>
      </c>
      <c r="K153" s="241"/>
      <c r="L153" s="242"/>
      <c r="M153" s="243" t="s">
        <v>1</v>
      </c>
      <c r="N153" s="244" t="s">
        <v>42</v>
      </c>
      <c r="O153" s="8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621</v>
      </c>
      <c r="AT153" s="203" t="s">
        <v>272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561</v>
      </c>
      <c r="BM153" s="203" t="s">
        <v>449</v>
      </c>
    </row>
    <row r="154" s="2" customFormat="1" ht="24.15" customHeight="1">
      <c r="A154" s="38"/>
      <c r="B154" s="190"/>
      <c r="C154" s="234" t="s">
        <v>341</v>
      </c>
      <c r="D154" s="234" t="s">
        <v>272</v>
      </c>
      <c r="E154" s="235" t="s">
        <v>1023</v>
      </c>
      <c r="F154" s="236" t="s">
        <v>1024</v>
      </c>
      <c r="G154" s="237" t="s">
        <v>297</v>
      </c>
      <c r="H154" s="238">
        <v>134</v>
      </c>
      <c r="I154" s="239"/>
      <c r="J154" s="240">
        <f>ROUND(I154*H154,2)</f>
        <v>0</v>
      </c>
      <c r="K154" s="241"/>
      <c r="L154" s="242"/>
      <c r="M154" s="243" t="s">
        <v>1</v>
      </c>
      <c r="N154" s="244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621</v>
      </c>
      <c r="AT154" s="203" t="s">
        <v>272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561</v>
      </c>
      <c r="BM154" s="203" t="s">
        <v>463</v>
      </c>
    </row>
    <row r="155" s="2" customFormat="1" ht="24.15" customHeight="1">
      <c r="A155" s="38"/>
      <c r="B155" s="190"/>
      <c r="C155" s="191" t="s">
        <v>7</v>
      </c>
      <c r="D155" s="191" t="s">
        <v>220</v>
      </c>
      <c r="E155" s="192" t="s">
        <v>1025</v>
      </c>
      <c r="F155" s="193" t="s">
        <v>1026</v>
      </c>
      <c r="G155" s="194" t="s">
        <v>297</v>
      </c>
      <c r="H155" s="195">
        <v>300</v>
      </c>
      <c r="I155" s="196"/>
      <c r="J155" s="197">
        <f>ROUND(I155*H155,2)</f>
        <v>0</v>
      </c>
      <c r="K155" s="198"/>
      <c r="L155" s="39"/>
      <c r="M155" s="199" t="s">
        <v>1</v>
      </c>
      <c r="N155" s="200" t="s">
        <v>42</v>
      </c>
      <c r="O155" s="82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03" t="s">
        <v>561</v>
      </c>
      <c r="AT155" s="203" t="s">
        <v>220</v>
      </c>
      <c r="AU155" s="203" t="s">
        <v>89</v>
      </c>
      <c r="AY155" s="19" t="s">
        <v>218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9" t="s">
        <v>89</v>
      </c>
      <c r="BK155" s="204">
        <f>ROUND(I155*H155,2)</f>
        <v>0</v>
      </c>
      <c r="BL155" s="19" t="s">
        <v>561</v>
      </c>
      <c r="BM155" s="203" t="s">
        <v>474</v>
      </c>
    </row>
    <row r="156" s="2" customFormat="1" ht="24.15" customHeight="1">
      <c r="A156" s="38"/>
      <c r="B156" s="190"/>
      <c r="C156" s="191" t="s">
        <v>348</v>
      </c>
      <c r="D156" s="191" t="s">
        <v>220</v>
      </c>
      <c r="E156" s="192" t="s">
        <v>1027</v>
      </c>
      <c r="F156" s="193" t="s">
        <v>1028</v>
      </c>
      <c r="G156" s="194" t="s">
        <v>297</v>
      </c>
      <c r="H156" s="195">
        <v>150</v>
      </c>
      <c r="I156" s="196"/>
      <c r="J156" s="197">
        <f>ROUND(I156*H156,2)</f>
        <v>0</v>
      </c>
      <c r="K156" s="198"/>
      <c r="L156" s="39"/>
      <c r="M156" s="199" t="s">
        <v>1</v>
      </c>
      <c r="N156" s="200" t="s">
        <v>42</v>
      </c>
      <c r="O156" s="8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561</v>
      </c>
      <c r="AT156" s="203" t="s">
        <v>220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561</v>
      </c>
      <c r="BM156" s="203" t="s">
        <v>481</v>
      </c>
    </row>
    <row r="157" s="2" customFormat="1" ht="16.5" customHeight="1">
      <c r="A157" s="38"/>
      <c r="B157" s="190"/>
      <c r="C157" s="234" t="s">
        <v>352</v>
      </c>
      <c r="D157" s="234" t="s">
        <v>272</v>
      </c>
      <c r="E157" s="235" t="s">
        <v>1029</v>
      </c>
      <c r="F157" s="236" t="s">
        <v>1030</v>
      </c>
      <c r="G157" s="237" t="s">
        <v>297</v>
      </c>
      <c r="H157" s="238">
        <v>150</v>
      </c>
      <c r="I157" s="239"/>
      <c r="J157" s="240">
        <f>ROUND(I157*H157,2)</f>
        <v>0</v>
      </c>
      <c r="K157" s="241"/>
      <c r="L157" s="242"/>
      <c r="M157" s="243" t="s">
        <v>1</v>
      </c>
      <c r="N157" s="244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621</v>
      </c>
      <c r="AT157" s="203" t="s">
        <v>272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561</v>
      </c>
      <c r="BM157" s="203" t="s">
        <v>491</v>
      </c>
    </row>
    <row r="158" s="2" customFormat="1" ht="16.5" customHeight="1">
      <c r="A158" s="38"/>
      <c r="B158" s="190"/>
      <c r="C158" s="191" t="s">
        <v>357</v>
      </c>
      <c r="D158" s="191" t="s">
        <v>220</v>
      </c>
      <c r="E158" s="192" t="s">
        <v>1031</v>
      </c>
      <c r="F158" s="193" t="s">
        <v>1032</v>
      </c>
      <c r="G158" s="194" t="s">
        <v>297</v>
      </c>
      <c r="H158" s="195">
        <v>2</v>
      </c>
      <c r="I158" s="196"/>
      <c r="J158" s="197">
        <f>ROUND(I158*H158,2)</f>
        <v>0</v>
      </c>
      <c r="K158" s="198"/>
      <c r="L158" s="39"/>
      <c r="M158" s="199" t="s">
        <v>1</v>
      </c>
      <c r="N158" s="200" t="s">
        <v>42</v>
      </c>
      <c r="O158" s="8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03" t="s">
        <v>561</v>
      </c>
      <c r="AT158" s="203" t="s">
        <v>220</v>
      </c>
      <c r="AU158" s="203" t="s">
        <v>89</v>
      </c>
      <c r="AY158" s="19" t="s">
        <v>218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9" t="s">
        <v>89</v>
      </c>
      <c r="BK158" s="204">
        <f>ROUND(I158*H158,2)</f>
        <v>0</v>
      </c>
      <c r="BL158" s="19" t="s">
        <v>561</v>
      </c>
      <c r="BM158" s="203" t="s">
        <v>502</v>
      </c>
    </row>
    <row r="159" s="2" customFormat="1" ht="21.75" customHeight="1">
      <c r="A159" s="38"/>
      <c r="B159" s="190"/>
      <c r="C159" s="234" t="s">
        <v>362</v>
      </c>
      <c r="D159" s="234" t="s">
        <v>272</v>
      </c>
      <c r="E159" s="235" t="s">
        <v>1033</v>
      </c>
      <c r="F159" s="236" t="s">
        <v>1034</v>
      </c>
      <c r="G159" s="237" t="s">
        <v>297</v>
      </c>
      <c r="H159" s="238">
        <v>2</v>
      </c>
      <c r="I159" s="239"/>
      <c r="J159" s="240">
        <f>ROUND(I159*H159,2)</f>
        <v>0</v>
      </c>
      <c r="K159" s="241"/>
      <c r="L159" s="242"/>
      <c r="M159" s="243" t="s">
        <v>1</v>
      </c>
      <c r="N159" s="244" t="s">
        <v>42</v>
      </c>
      <c r="O159" s="8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03" t="s">
        <v>621</v>
      </c>
      <c r="AT159" s="203" t="s">
        <v>272</v>
      </c>
      <c r="AU159" s="203" t="s">
        <v>89</v>
      </c>
      <c r="AY159" s="19" t="s">
        <v>218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9" t="s">
        <v>89</v>
      </c>
      <c r="BK159" s="204">
        <f>ROUND(I159*H159,2)</f>
        <v>0</v>
      </c>
      <c r="BL159" s="19" t="s">
        <v>561</v>
      </c>
      <c r="BM159" s="203" t="s">
        <v>512</v>
      </c>
    </row>
    <row r="160" s="2" customFormat="1" ht="16.5" customHeight="1">
      <c r="A160" s="38"/>
      <c r="B160" s="190"/>
      <c r="C160" s="234" t="s">
        <v>373</v>
      </c>
      <c r="D160" s="234" t="s">
        <v>272</v>
      </c>
      <c r="E160" s="235" t="s">
        <v>1035</v>
      </c>
      <c r="F160" s="236" t="s">
        <v>1036</v>
      </c>
      <c r="G160" s="237" t="s">
        <v>297</v>
      </c>
      <c r="H160" s="238">
        <v>1</v>
      </c>
      <c r="I160" s="239"/>
      <c r="J160" s="240">
        <f>ROUND(I160*H160,2)</f>
        <v>0</v>
      </c>
      <c r="K160" s="241"/>
      <c r="L160" s="242"/>
      <c r="M160" s="243" t="s">
        <v>1</v>
      </c>
      <c r="N160" s="244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621</v>
      </c>
      <c r="AT160" s="203" t="s">
        <v>272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561</v>
      </c>
      <c r="BM160" s="203" t="s">
        <v>521</v>
      </c>
    </row>
    <row r="161" s="2" customFormat="1" ht="16.5" customHeight="1">
      <c r="A161" s="38"/>
      <c r="B161" s="190"/>
      <c r="C161" s="234" t="s">
        <v>377</v>
      </c>
      <c r="D161" s="234" t="s">
        <v>272</v>
      </c>
      <c r="E161" s="235" t="s">
        <v>1037</v>
      </c>
      <c r="F161" s="236" t="s">
        <v>1038</v>
      </c>
      <c r="G161" s="237" t="s">
        <v>297</v>
      </c>
      <c r="H161" s="238">
        <v>1</v>
      </c>
      <c r="I161" s="239"/>
      <c r="J161" s="240">
        <f>ROUND(I161*H161,2)</f>
        <v>0</v>
      </c>
      <c r="K161" s="241"/>
      <c r="L161" s="242"/>
      <c r="M161" s="243" t="s">
        <v>1</v>
      </c>
      <c r="N161" s="244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621</v>
      </c>
      <c r="AT161" s="203" t="s">
        <v>272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561</v>
      </c>
      <c r="BM161" s="203" t="s">
        <v>533</v>
      </c>
    </row>
    <row r="162" s="2" customFormat="1" ht="24.15" customHeight="1">
      <c r="A162" s="38"/>
      <c r="B162" s="190"/>
      <c r="C162" s="191" t="s">
        <v>383</v>
      </c>
      <c r="D162" s="191" t="s">
        <v>220</v>
      </c>
      <c r="E162" s="192" t="s">
        <v>1039</v>
      </c>
      <c r="F162" s="193" t="s">
        <v>1040</v>
      </c>
      <c r="G162" s="194" t="s">
        <v>297</v>
      </c>
      <c r="H162" s="195">
        <v>3</v>
      </c>
      <c r="I162" s="196"/>
      <c r="J162" s="197">
        <f>ROUND(I162*H162,2)</f>
        <v>0</v>
      </c>
      <c r="K162" s="198"/>
      <c r="L162" s="39"/>
      <c r="M162" s="199" t="s">
        <v>1</v>
      </c>
      <c r="N162" s="200" t="s">
        <v>42</v>
      </c>
      <c r="O162" s="82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03" t="s">
        <v>561</v>
      </c>
      <c r="AT162" s="203" t="s">
        <v>220</v>
      </c>
      <c r="AU162" s="203" t="s">
        <v>89</v>
      </c>
      <c r="AY162" s="19" t="s">
        <v>218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9" t="s">
        <v>89</v>
      </c>
      <c r="BK162" s="204">
        <f>ROUND(I162*H162,2)</f>
        <v>0</v>
      </c>
      <c r="BL162" s="19" t="s">
        <v>561</v>
      </c>
      <c r="BM162" s="203" t="s">
        <v>544</v>
      </c>
    </row>
    <row r="163" s="2" customFormat="1" ht="16.5" customHeight="1">
      <c r="A163" s="38"/>
      <c r="B163" s="190"/>
      <c r="C163" s="234" t="s">
        <v>388</v>
      </c>
      <c r="D163" s="234" t="s">
        <v>272</v>
      </c>
      <c r="E163" s="235" t="s">
        <v>1041</v>
      </c>
      <c r="F163" s="236" t="s">
        <v>1042</v>
      </c>
      <c r="G163" s="237" t="s">
        <v>297</v>
      </c>
      <c r="H163" s="238">
        <v>3</v>
      </c>
      <c r="I163" s="239"/>
      <c r="J163" s="240">
        <f>ROUND(I163*H163,2)</f>
        <v>0</v>
      </c>
      <c r="K163" s="241"/>
      <c r="L163" s="242"/>
      <c r="M163" s="243" t="s">
        <v>1</v>
      </c>
      <c r="N163" s="244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621</v>
      </c>
      <c r="AT163" s="203" t="s">
        <v>272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561</v>
      </c>
      <c r="BM163" s="203" t="s">
        <v>558</v>
      </c>
    </row>
    <row r="164" s="2" customFormat="1" ht="16.5" customHeight="1">
      <c r="A164" s="38"/>
      <c r="B164" s="190"/>
      <c r="C164" s="191" t="s">
        <v>396</v>
      </c>
      <c r="D164" s="191" t="s">
        <v>220</v>
      </c>
      <c r="E164" s="192" t="s">
        <v>897</v>
      </c>
      <c r="F164" s="193" t="s">
        <v>898</v>
      </c>
      <c r="G164" s="194" t="s">
        <v>297</v>
      </c>
      <c r="H164" s="195">
        <v>1</v>
      </c>
      <c r="I164" s="196"/>
      <c r="J164" s="197">
        <f>ROUND(I164*H164,2)</f>
        <v>0</v>
      </c>
      <c r="K164" s="198"/>
      <c r="L164" s="39"/>
      <c r="M164" s="199" t="s">
        <v>1</v>
      </c>
      <c r="N164" s="200" t="s">
        <v>42</v>
      </c>
      <c r="O164" s="8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561</v>
      </c>
      <c r="AT164" s="203" t="s">
        <v>220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561</v>
      </c>
      <c r="BM164" s="203" t="s">
        <v>561</v>
      </c>
    </row>
    <row r="165" s="2" customFormat="1" ht="21.75" customHeight="1">
      <c r="A165" s="38"/>
      <c r="B165" s="190"/>
      <c r="C165" s="234" t="s">
        <v>401</v>
      </c>
      <c r="D165" s="234" t="s">
        <v>272</v>
      </c>
      <c r="E165" s="235" t="s">
        <v>901</v>
      </c>
      <c r="F165" s="236" t="s">
        <v>902</v>
      </c>
      <c r="G165" s="237" t="s">
        <v>297</v>
      </c>
      <c r="H165" s="238">
        <v>1</v>
      </c>
      <c r="I165" s="239"/>
      <c r="J165" s="240">
        <f>ROUND(I165*H165,2)</f>
        <v>0</v>
      </c>
      <c r="K165" s="241"/>
      <c r="L165" s="242"/>
      <c r="M165" s="243" t="s">
        <v>1</v>
      </c>
      <c r="N165" s="244" t="s">
        <v>42</v>
      </c>
      <c r="O165" s="82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03" t="s">
        <v>621</v>
      </c>
      <c r="AT165" s="203" t="s">
        <v>272</v>
      </c>
      <c r="AU165" s="203" t="s">
        <v>89</v>
      </c>
      <c r="AY165" s="19" t="s">
        <v>218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9" t="s">
        <v>89</v>
      </c>
      <c r="BK165" s="204">
        <f>ROUND(I165*H165,2)</f>
        <v>0</v>
      </c>
      <c r="BL165" s="19" t="s">
        <v>561</v>
      </c>
      <c r="BM165" s="203" t="s">
        <v>584</v>
      </c>
    </row>
    <row r="166" s="2" customFormat="1" ht="24.15" customHeight="1">
      <c r="A166" s="38"/>
      <c r="B166" s="190"/>
      <c r="C166" s="191" t="s">
        <v>406</v>
      </c>
      <c r="D166" s="191" t="s">
        <v>220</v>
      </c>
      <c r="E166" s="192" t="s">
        <v>1043</v>
      </c>
      <c r="F166" s="193" t="s">
        <v>1044</v>
      </c>
      <c r="G166" s="194" t="s">
        <v>297</v>
      </c>
      <c r="H166" s="195">
        <v>30</v>
      </c>
      <c r="I166" s="196"/>
      <c r="J166" s="197">
        <f>ROUND(I166*H166,2)</f>
        <v>0</v>
      </c>
      <c r="K166" s="198"/>
      <c r="L166" s="39"/>
      <c r="M166" s="199" t="s">
        <v>1</v>
      </c>
      <c r="N166" s="200" t="s">
        <v>42</v>
      </c>
      <c r="O166" s="82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03" t="s">
        <v>561</v>
      </c>
      <c r="AT166" s="203" t="s">
        <v>220</v>
      </c>
      <c r="AU166" s="203" t="s">
        <v>89</v>
      </c>
      <c r="AY166" s="19" t="s">
        <v>218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9" t="s">
        <v>89</v>
      </c>
      <c r="BK166" s="204">
        <f>ROUND(I166*H166,2)</f>
        <v>0</v>
      </c>
      <c r="BL166" s="19" t="s">
        <v>561</v>
      </c>
      <c r="BM166" s="203" t="s">
        <v>596</v>
      </c>
    </row>
    <row r="167" s="2" customFormat="1" ht="24.15" customHeight="1">
      <c r="A167" s="38"/>
      <c r="B167" s="190"/>
      <c r="C167" s="234" t="s">
        <v>415</v>
      </c>
      <c r="D167" s="234" t="s">
        <v>272</v>
      </c>
      <c r="E167" s="235" t="s">
        <v>1045</v>
      </c>
      <c r="F167" s="236" t="s">
        <v>1046</v>
      </c>
      <c r="G167" s="237" t="s">
        <v>297</v>
      </c>
      <c r="H167" s="238">
        <v>30</v>
      </c>
      <c r="I167" s="239"/>
      <c r="J167" s="240">
        <f>ROUND(I167*H167,2)</f>
        <v>0</v>
      </c>
      <c r="K167" s="241"/>
      <c r="L167" s="242"/>
      <c r="M167" s="243" t="s">
        <v>1</v>
      </c>
      <c r="N167" s="244" t="s">
        <v>42</v>
      </c>
      <c r="O167" s="82"/>
      <c r="P167" s="201">
        <f>O167*H167</f>
        <v>0</v>
      </c>
      <c r="Q167" s="201">
        <v>0</v>
      </c>
      <c r="R167" s="201">
        <f>Q167*H167</f>
        <v>0</v>
      </c>
      <c r="S167" s="201">
        <v>0</v>
      </c>
      <c r="T167" s="20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621</v>
      </c>
      <c r="AT167" s="203" t="s">
        <v>272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561</v>
      </c>
      <c r="BM167" s="203" t="s">
        <v>688</v>
      </c>
    </row>
    <row r="168" s="2" customFormat="1" ht="24.15" customHeight="1">
      <c r="A168" s="38"/>
      <c r="B168" s="190"/>
      <c r="C168" s="191" t="s">
        <v>420</v>
      </c>
      <c r="D168" s="191" t="s">
        <v>220</v>
      </c>
      <c r="E168" s="192" t="s">
        <v>1047</v>
      </c>
      <c r="F168" s="193" t="s">
        <v>1048</v>
      </c>
      <c r="G168" s="194" t="s">
        <v>297</v>
      </c>
      <c r="H168" s="195">
        <v>2</v>
      </c>
      <c r="I168" s="196"/>
      <c r="J168" s="197">
        <f>ROUND(I168*H168,2)</f>
        <v>0</v>
      </c>
      <c r="K168" s="198"/>
      <c r="L168" s="39"/>
      <c r="M168" s="199" t="s">
        <v>1</v>
      </c>
      <c r="N168" s="200" t="s">
        <v>42</v>
      </c>
      <c r="O168" s="8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03" t="s">
        <v>561</v>
      </c>
      <c r="AT168" s="203" t="s">
        <v>220</v>
      </c>
      <c r="AU168" s="203" t="s">
        <v>89</v>
      </c>
      <c r="AY168" s="19" t="s">
        <v>218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9" t="s">
        <v>89</v>
      </c>
      <c r="BK168" s="204">
        <f>ROUND(I168*H168,2)</f>
        <v>0</v>
      </c>
      <c r="BL168" s="19" t="s">
        <v>561</v>
      </c>
      <c r="BM168" s="203" t="s">
        <v>692</v>
      </c>
    </row>
    <row r="169" s="2" customFormat="1" ht="21.75" customHeight="1">
      <c r="A169" s="38"/>
      <c r="B169" s="190"/>
      <c r="C169" s="191" t="s">
        <v>425</v>
      </c>
      <c r="D169" s="191" t="s">
        <v>220</v>
      </c>
      <c r="E169" s="192" t="s">
        <v>1049</v>
      </c>
      <c r="F169" s="193" t="s">
        <v>1050</v>
      </c>
      <c r="G169" s="194" t="s">
        <v>297</v>
      </c>
      <c r="H169" s="195">
        <v>32</v>
      </c>
      <c r="I169" s="196"/>
      <c r="J169" s="197">
        <f>ROUND(I169*H169,2)</f>
        <v>0</v>
      </c>
      <c r="K169" s="198"/>
      <c r="L169" s="39"/>
      <c r="M169" s="199" t="s">
        <v>1</v>
      </c>
      <c r="N169" s="200" t="s">
        <v>42</v>
      </c>
      <c r="O169" s="82"/>
      <c r="P169" s="201">
        <f>O169*H169</f>
        <v>0</v>
      </c>
      <c r="Q169" s="201">
        <v>0</v>
      </c>
      <c r="R169" s="201">
        <f>Q169*H169</f>
        <v>0</v>
      </c>
      <c r="S169" s="201">
        <v>0</v>
      </c>
      <c r="T169" s="202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203" t="s">
        <v>561</v>
      </c>
      <c r="AT169" s="203" t="s">
        <v>220</v>
      </c>
      <c r="AU169" s="203" t="s">
        <v>89</v>
      </c>
      <c r="AY169" s="19" t="s">
        <v>218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9" t="s">
        <v>89</v>
      </c>
      <c r="BK169" s="204">
        <f>ROUND(I169*H169,2)</f>
        <v>0</v>
      </c>
      <c r="BL169" s="19" t="s">
        <v>561</v>
      </c>
      <c r="BM169" s="203" t="s">
        <v>695</v>
      </c>
    </row>
    <row r="170" s="2" customFormat="1" ht="21.75" customHeight="1">
      <c r="A170" s="38"/>
      <c r="B170" s="190"/>
      <c r="C170" s="234" t="s">
        <v>429</v>
      </c>
      <c r="D170" s="234" t="s">
        <v>272</v>
      </c>
      <c r="E170" s="235" t="s">
        <v>1051</v>
      </c>
      <c r="F170" s="236" t="s">
        <v>1052</v>
      </c>
      <c r="G170" s="237" t="s">
        <v>297</v>
      </c>
      <c r="H170" s="238">
        <v>32</v>
      </c>
      <c r="I170" s="239"/>
      <c r="J170" s="240">
        <f>ROUND(I170*H170,2)</f>
        <v>0</v>
      </c>
      <c r="K170" s="241"/>
      <c r="L170" s="242"/>
      <c r="M170" s="243" t="s">
        <v>1</v>
      </c>
      <c r="N170" s="244" t="s">
        <v>42</v>
      </c>
      <c r="O170" s="8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03" t="s">
        <v>621</v>
      </c>
      <c r="AT170" s="203" t="s">
        <v>272</v>
      </c>
      <c r="AU170" s="203" t="s">
        <v>89</v>
      </c>
      <c r="AY170" s="19" t="s">
        <v>218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9" t="s">
        <v>89</v>
      </c>
      <c r="BK170" s="204">
        <f>ROUND(I170*H170,2)</f>
        <v>0</v>
      </c>
      <c r="BL170" s="19" t="s">
        <v>561</v>
      </c>
      <c r="BM170" s="203" t="s">
        <v>698</v>
      </c>
    </row>
    <row r="171" s="2" customFormat="1" ht="21.75" customHeight="1">
      <c r="A171" s="38"/>
      <c r="B171" s="190"/>
      <c r="C171" s="191" t="s">
        <v>435</v>
      </c>
      <c r="D171" s="191" t="s">
        <v>220</v>
      </c>
      <c r="E171" s="192" t="s">
        <v>1049</v>
      </c>
      <c r="F171" s="193" t="s">
        <v>1050</v>
      </c>
      <c r="G171" s="194" t="s">
        <v>297</v>
      </c>
      <c r="H171" s="195">
        <v>65</v>
      </c>
      <c r="I171" s="196"/>
      <c r="J171" s="197">
        <f>ROUND(I171*H171,2)</f>
        <v>0</v>
      </c>
      <c r="K171" s="198"/>
      <c r="L171" s="39"/>
      <c r="M171" s="199" t="s">
        <v>1</v>
      </c>
      <c r="N171" s="200" t="s">
        <v>42</v>
      </c>
      <c r="O171" s="8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03" t="s">
        <v>561</v>
      </c>
      <c r="AT171" s="203" t="s">
        <v>220</v>
      </c>
      <c r="AU171" s="203" t="s">
        <v>89</v>
      </c>
      <c r="AY171" s="19" t="s">
        <v>218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9" t="s">
        <v>89</v>
      </c>
      <c r="BK171" s="204">
        <f>ROUND(I171*H171,2)</f>
        <v>0</v>
      </c>
      <c r="BL171" s="19" t="s">
        <v>561</v>
      </c>
      <c r="BM171" s="203" t="s">
        <v>701</v>
      </c>
    </row>
    <row r="172" s="2" customFormat="1" ht="16.5" customHeight="1">
      <c r="A172" s="38"/>
      <c r="B172" s="190"/>
      <c r="C172" s="234" t="s">
        <v>439</v>
      </c>
      <c r="D172" s="234" t="s">
        <v>272</v>
      </c>
      <c r="E172" s="235" t="s">
        <v>1053</v>
      </c>
      <c r="F172" s="236" t="s">
        <v>1054</v>
      </c>
      <c r="G172" s="237" t="s">
        <v>297</v>
      </c>
      <c r="H172" s="238">
        <v>5</v>
      </c>
      <c r="I172" s="239"/>
      <c r="J172" s="240">
        <f>ROUND(I172*H172,2)</f>
        <v>0</v>
      </c>
      <c r="K172" s="241"/>
      <c r="L172" s="242"/>
      <c r="M172" s="243" t="s">
        <v>1</v>
      </c>
      <c r="N172" s="244" t="s">
        <v>42</v>
      </c>
      <c r="O172" s="8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621</v>
      </c>
      <c r="AT172" s="203" t="s">
        <v>272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561</v>
      </c>
      <c r="BM172" s="203" t="s">
        <v>702</v>
      </c>
    </row>
    <row r="173" s="2" customFormat="1" ht="16.5" customHeight="1">
      <c r="A173" s="38"/>
      <c r="B173" s="190"/>
      <c r="C173" s="234" t="s">
        <v>445</v>
      </c>
      <c r="D173" s="234" t="s">
        <v>272</v>
      </c>
      <c r="E173" s="235" t="s">
        <v>75</v>
      </c>
      <c r="F173" s="236" t="s">
        <v>1055</v>
      </c>
      <c r="G173" s="237" t="s">
        <v>297</v>
      </c>
      <c r="H173" s="238">
        <v>4</v>
      </c>
      <c r="I173" s="239"/>
      <c r="J173" s="240">
        <f>ROUND(I173*H173,2)</f>
        <v>0</v>
      </c>
      <c r="K173" s="241"/>
      <c r="L173" s="242"/>
      <c r="M173" s="243" t="s">
        <v>1</v>
      </c>
      <c r="N173" s="244" t="s">
        <v>42</v>
      </c>
      <c r="O173" s="82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203" t="s">
        <v>621</v>
      </c>
      <c r="AT173" s="203" t="s">
        <v>272</v>
      </c>
      <c r="AU173" s="203" t="s">
        <v>89</v>
      </c>
      <c r="AY173" s="19" t="s">
        <v>218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9" t="s">
        <v>89</v>
      </c>
      <c r="BK173" s="204">
        <f>ROUND(I173*H173,2)</f>
        <v>0</v>
      </c>
      <c r="BL173" s="19" t="s">
        <v>561</v>
      </c>
      <c r="BM173" s="203" t="s">
        <v>703</v>
      </c>
    </row>
    <row r="174" s="2" customFormat="1" ht="21.75" customHeight="1">
      <c r="A174" s="38"/>
      <c r="B174" s="190"/>
      <c r="C174" s="234" t="s">
        <v>449</v>
      </c>
      <c r="D174" s="234" t="s">
        <v>272</v>
      </c>
      <c r="E174" s="235" t="s">
        <v>1056</v>
      </c>
      <c r="F174" s="236" t="s">
        <v>1057</v>
      </c>
      <c r="G174" s="237" t="s">
        <v>297</v>
      </c>
      <c r="H174" s="238">
        <v>44</v>
      </c>
      <c r="I174" s="239"/>
      <c r="J174" s="240">
        <f>ROUND(I174*H174,2)</f>
        <v>0</v>
      </c>
      <c r="K174" s="241"/>
      <c r="L174" s="242"/>
      <c r="M174" s="243" t="s">
        <v>1</v>
      </c>
      <c r="N174" s="244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621</v>
      </c>
      <c r="AT174" s="203" t="s">
        <v>272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561</v>
      </c>
      <c r="BM174" s="203" t="s">
        <v>706</v>
      </c>
    </row>
    <row r="175" s="2" customFormat="1" ht="16.5" customHeight="1">
      <c r="A175" s="38"/>
      <c r="B175" s="190"/>
      <c r="C175" s="234" t="s">
        <v>455</v>
      </c>
      <c r="D175" s="234" t="s">
        <v>272</v>
      </c>
      <c r="E175" s="235" t="s">
        <v>1058</v>
      </c>
      <c r="F175" s="236" t="s">
        <v>1059</v>
      </c>
      <c r="G175" s="237" t="s">
        <v>297</v>
      </c>
      <c r="H175" s="238">
        <v>44</v>
      </c>
      <c r="I175" s="239"/>
      <c r="J175" s="240">
        <f>ROUND(I175*H175,2)</f>
        <v>0</v>
      </c>
      <c r="K175" s="241"/>
      <c r="L175" s="242"/>
      <c r="M175" s="243" t="s">
        <v>1</v>
      </c>
      <c r="N175" s="244" t="s">
        <v>42</v>
      </c>
      <c r="O175" s="82"/>
      <c r="P175" s="201">
        <f>O175*H175</f>
        <v>0</v>
      </c>
      <c r="Q175" s="201">
        <v>0</v>
      </c>
      <c r="R175" s="201">
        <f>Q175*H175</f>
        <v>0</v>
      </c>
      <c r="S175" s="201">
        <v>0</v>
      </c>
      <c r="T175" s="20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03" t="s">
        <v>621</v>
      </c>
      <c r="AT175" s="203" t="s">
        <v>272</v>
      </c>
      <c r="AU175" s="203" t="s">
        <v>89</v>
      </c>
      <c r="AY175" s="19" t="s">
        <v>218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9" t="s">
        <v>89</v>
      </c>
      <c r="BK175" s="204">
        <f>ROUND(I175*H175,2)</f>
        <v>0</v>
      </c>
      <c r="BL175" s="19" t="s">
        <v>561</v>
      </c>
      <c r="BM175" s="203" t="s">
        <v>707</v>
      </c>
    </row>
    <row r="176" s="2" customFormat="1" ht="16.5" customHeight="1">
      <c r="A176" s="38"/>
      <c r="B176" s="190"/>
      <c r="C176" s="234" t="s">
        <v>463</v>
      </c>
      <c r="D176" s="234" t="s">
        <v>272</v>
      </c>
      <c r="E176" s="235" t="s">
        <v>1060</v>
      </c>
      <c r="F176" s="236" t="s">
        <v>1061</v>
      </c>
      <c r="G176" s="237" t="s">
        <v>297</v>
      </c>
      <c r="H176" s="238">
        <v>12</v>
      </c>
      <c r="I176" s="239"/>
      <c r="J176" s="240">
        <f>ROUND(I176*H176,2)</f>
        <v>0</v>
      </c>
      <c r="K176" s="241"/>
      <c r="L176" s="242"/>
      <c r="M176" s="243" t="s">
        <v>1</v>
      </c>
      <c r="N176" s="244" t="s">
        <v>42</v>
      </c>
      <c r="O176" s="82"/>
      <c r="P176" s="201">
        <f>O176*H176</f>
        <v>0</v>
      </c>
      <c r="Q176" s="201">
        <v>0</v>
      </c>
      <c r="R176" s="201">
        <f>Q176*H176</f>
        <v>0</v>
      </c>
      <c r="S176" s="201">
        <v>0</v>
      </c>
      <c r="T176" s="202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203" t="s">
        <v>621</v>
      </c>
      <c r="AT176" s="203" t="s">
        <v>272</v>
      </c>
      <c r="AU176" s="203" t="s">
        <v>89</v>
      </c>
      <c r="AY176" s="19" t="s">
        <v>218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9" t="s">
        <v>89</v>
      </c>
      <c r="BK176" s="204">
        <f>ROUND(I176*H176,2)</f>
        <v>0</v>
      </c>
      <c r="BL176" s="19" t="s">
        <v>561</v>
      </c>
      <c r="BM176" s="203" t="s">
        <v>712</v>
      </c>
    </row>
    <row r="177" s="2" customFormat="1" ht="21.75" customHeight="1">
      <c r="A177" s="38"/>
      <c r="B177" s="190"/>
      <c r="C177" s="234" t="s">
        <v>467</v>
      </c>
      <c r="D177" s="234" t="s">
        <v>272</v>
      </c>
      <c r="E177" s="235" t="s">
        <v>831</v>
      </c>
      <c r="F177" s="236" t="s">
        <v>1062</v>
      </c>
      <c r="G177" s="237" t="s">
        <v>297</v>
      </c>
      <c r="H177" s="238">
        <v>12</v>
      </c>
      <c r="I177" s="239"/>
      <c r="J177" s="240">
        <f>ROUND(I177*H177,2)</f>
        <v>0</v>
      </c>
      <c r="K177" s="241"/>
      <c r="L177" s="242"/>
      <c r="M177" s="243" t="s">
        <v>1</v>
      </c>
      <c r="N177" s="244" t="s">
        <v>42</v>
      </c>
      <c r="O177" s="82"/>
      <c r="P177" s="201">
        <f>O177*H177</f>
        <v>0</v>
      </c>
      <c r="Q177" s="201">
        <v>0</v>
      </c>
      <c r="R177" s="201">
        <f>Q177*H177</f>
        <v>0</v>
      </c>
      <c r="S177" s="201">
        <v>0</v>
      </c>
      <c r="T177" s="202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03" t="s">
        <v>621</v>
      </c>
      <c r="AT177" s="203" t="s">
        <v>272</v>
      </c>
      <c r="AU177" s="203" t="s">
        <v>89</v>
      </c>
      <c r="AY177" s="19" t="s">
        <v>218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9" t="s">
        <v>89</v>
      </c>
      <c r="BK177" s="204">
        <f>ROUND(I177*H177,2)</f>
        <v>0</v>
      </c>
      <c r="BL177" s="19" t="s">
        <v>561</v>
      </c>
      <c r="BM177" s="203" t="s">
        <v>716</v>
      </c>
    </row>
    <row r="178" s="2" customFormat="1" ht="16.5" customHeight="1">
      <c r="A178" s="38"/>
      <c r="B178" s="190"/>
      <c r="C178" s="191" t="s">
        <v>474</v>
      </c>
      <c r="D178" s="191" t="s">
        <v>220</v>
      </c>
      <c r="E178" s="192" t="s">
        <v>1063</v>
      </c>
      <c r="F178" s="193" t="s">
        <v>1064</v>
      </c>
      <c r="G178" s="194" t="s">
        <v>297</v>
      </c>
      <c r="H178" s="195">
        <v>3</v>
      </c>
      <c r="I178" s="196"/>
      <c r="J178" s="197">
        <f>ROUND(I178*H178,2)</f>
        <v>0</v>
      </c>
      <c r="K178" s="198"/>
      <c r="L178" s="39"/>
      <c r="M178" s="199" t="s">
        <v>1</v>
      </c>
      <c r="N178" s="200" t="s">
        <v>42</v>
      </c>
      <c r="O178" s="82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03" t="s">
        <v>561</v>
      </c>
      <c r="AT178" s="203" t="s">
        <v>220</v>
      </c>
      <c r="AU178" s="203" t="s">
        <v>89</v>
      </c>
      <c r="AY178" s="19" t="s">
        <v>218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9" t="s">
        <v>89</v>
      </c>
      <c r="BK178" s="204">
        <f>ROUND(I178*H178,2)</f>
        <v>0</v>
      </c>
      <c r="BL178" s="19" t="s">
        <v>561</v>
      </c>
      <c r="BM178" s="203" t="s">
        <v>826</v>
      </c>
    </row>
    <row r="179" s="2" customFormat="1" ht="24.15" customHeight="1">
      <c r="A179" s="38"/>
      <c r="B179" s="190"/>
      <c r="C179" s="234" t="s">
        <v>180</v>
      </c>
      <c r="D179" s="234" t="s">
        <v>272</v>
      </c>
      <c r="E179" s="235" t="s">
        <v>1065</v>
      </c>
      <c r="F179" s="236" t="s">
        <v>1066</v>
      </c>
      <c r="G179" s="237" t="s">
        <v>297</v>
      </c>
      <c r="H179" s="238">
        <v>3</v>
      </c>
      <c r="I179" s="239"/>
      <c r="J179" s="240">
        <f>ROUND(I179*H179,2)</f>
        <v>0</v>
      </c>
      <c r="K179" s="241"/>
      <c r="L179" s="242"/>
      <c r="M179" s="243" t="s">
        <v>1</v>
      </c>
      <c r="N179" s="244" t="s">
        <v>42</v>
      </c>
      <c r="O179" s="82"/>
      <c r="P179" s="201">
        <f>O179*H179</f>
        <v>0</v>
      </c>
      <c r="Q179" s="201">
        <v>0</v>
      </c>
      <c r="R179" s="201">
        <f>Q179*H179</f>
        <v>0</v>
      </c>
      <c r="S179" s="201">
        <v>0</v>
      </c>
      <c r="T179" s="202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03" t="s">
        <v>621</v>
      </c>
      <c r="AT179" s="203" t="s">
        <v>272</v>
      </c>
      <c r="AU179" s="203" t="s">
        <v>89</v>
      </c>
      <c r="AY179" s="19" t="s">
        <v>218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9" t="s">
        <v>89</v>
      </c>
      <c r="BK179" s="204">
        <f>ROUND(I179*H179,2)</f>
        <v>0</v>
      </c>
      <c r="BL179" s="19" t="s">
        <v>561</v>
      </c>
      <c r="BM179" s="203" t="s">
        <v>828</v>
      </c>
    </row>
    <row r="180" s="2" customFormat="1" ht="21.75" customHeight="1">
      <c r="A180" s="38"/>
      <c r="B180" s="190"/>
      <c r="C180" s="191" t="s">
        <v>481</v>
      </c>
      <c r="D180" s="191" t="s">
        <v>220</v>
      </c>
      <c r="E180" s="192" t="s">
        <v>1067</v>
      </c>
      <c r="F180" s="193" t="s">
        <v>1068</v>
      </c>
      <c r="G180" s="194" t="s">
        <v>297</v>
      </c>
      <c r="H180" s="195">
        <v>3</v>
      </c>
      <c r="I180" s="196"/>
      <c r="J180" s="197">
        <f>ROUND(I180*H180,2)</f>
        <v>0</v>
      </c>
      <c r="K180" s="198"/>
      <c r="L180" s="39"/>
      <c r="M180" s="199" t="s">
        <v>1</v>
      </c>
      <c r="N180" s="200" t="s">
        <v>42</v>
      </c>
      <c r="O180" s="82"/>
      <c r="P180" s="201">
        <f>O180*H180</f>
        <v>0</v>
      </c>
      <c r="Q180" s="201">
        <v>0</v>
      </c>
      <c r="R180" s="201">
        <f>Q180*H180</f>
        <v>0</v>
      </c>
      <c r="S180" s="201">
        <v>0</v>
      </c>
      <c r="T180" s="202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03" t="s">
        <v>561</v>
      </c>
      <c r="AT180" s="203" t="s">
        <v>220</v>
      </c>
      <c r="AU180" s="203" t="s">
        <v>89</v>
      </c>
      <c r="AY180" s="19" t="s">
        <v>218</v>
      </c>
      <c r="BE180" s="204">
        <f>IF(N180="základná",J180,0)</f>
        <v>0</v>
      </c>
      <c r="BF180" s="204">
        <f>IF(N180="znížená",J180,0)</f>
        <v>0</v>
      </c>
      <c r="BG180" s="204">
        <f>IF(N180="zákl. prenesená",J180,0)</f>
        <v>0</v>
      </c>
      <c r="BH180" s="204">
        <f>IF(N180="zníž. prenesená",J180,0)</f>
        <v>0</v>
      </c>
      <c r="BI180" s="204">
        <f>IF(N180="nulová",J180,0)</f>
        <v>0</v>
      </c>
      <c r="BJ180" s="19" t="s">
        <v>89</v>
      </c>
      <c r="BK180" s="204">
        <f>ROUND(I180*H180,2)</f>
        <v>0</v>
      </c>
      <c r="BL180" s="19" t="s">
        <v>561</v>
      </c>
      <c r="BM180" s="203" t="s">
        <v>831</v>
      </c>
    </row>
    <row r="181" s="2" customFormat="1" ht="16.5" customHeight="1">
      <c r="A181" s="38"/>
      <c r="B181" s="190"/>
      <c r="C181" s="234" t="s">
        <v>486</v>
      </c>
      <c r="D181" s="234" t="s">
        <v>272</v>
      </c>
      <c r="E181" s="235" t="s">
        <v>1069</v>
      </c>
      <c r="F181" s="236" t="s">
        <v>1070</v>
      </c>
      <c r="G181" s="237" t="s">
        <v>297</v>
      </c>
      <c r="H181" s="238">
        <v>3</v>
      </c>
      <c r="I181" s="239"/>
      <c r="J181" s="240">
        <f>ROUND(I181*H181,2)</f>
        <v>0</v>
      </c>
      <c r="K181" s="241"/>
      <c r="L181" s="242"/>
      <c r="M181" s="243" t="s">
        <v>1</v>
      </c>
      <c r="N181" s="244" t="s">
        <v>42</v>
      </c>
      <c r="O181" s="82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03" t="s">
        <v>621</v>
      </c>
      <c r="AT181" s="203" t="s">
        <v>272</v>
      </c>
      <c r="AU181" s="203" t="s">
        <v>89</v>
      </c>
      <c r="AY181" s="19" t="s">
        <v>218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9" t="s">
        <v>89</v>
      </c>
      <c r="BK181" s="204">
        <f>ROUND(I181*H181,2)</f>
        <v>0</v>
      </c>
      <c r="BL181" s="19" t="s">
        <v>561</v>
      </c>
      <c r="BM181" s="203" t="s">
        <v>832</v>
      </c>
    </row>
    <row r="182" s="2" customFormat="1" ht="21.75" customHeight="1">
      <c r="A182" s="38"/>
      <c r="B182" s="190"/>
      <c r="C182" s="234" t="s">
        <v>491</v>
      </c>
      <c r="D182" s="234" t="s">
        <v>272</v>
      </c>
      <c r="E182" s="235" t="s">
        <v>1071</v>
      </c>
      <c r="F182" s="236" t="s">
        <v>1072</v>
      </c>
      <c r="G182" s="237" t="s">
        <v>297</v>
      </c>
      <c r="H182" s="238">
        <v>3</v>
      </c>
      <c r="I182" s="239"/>
      <c r="J182" s="240">
        <f>ROUND(I182*H182,2)</f>
        <v>0</v>
      </c>
      <c r="K182" s="241"/>
      <c r="L182" s="242"/>
      <c r="M182" s="243" t="s">
        <v>1</v>
      </c>
      <c r="N182" s="244" t="s">
        <v>42</v>
      </c>
      <c r="O182" s="82"/>
      <c r="P182" s="201">
        <f>O182*H182</f>
        <v>0</v>
      </c>
      <c r="Q182" s="201">
        <v>0</v>
      </c>
      <c r="R182" s="201">
        <f>Q182*H182</f>
        <v>0</v>
      </c>
      <c r="S182" s="201">
        <v>0</v>
      </c>
      <c r="T182" s="202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03" t="s">
        <v>621</v>
      </c>
      <c r="AT182" s="203" t="s">
        <v>272</v>
      </c>
      <c r="AU182" s="203" t="s">
        <v>89</v>
      </c>
      <c r="AY182" s="19" t="s">
        <v>218</v>
      </c>
      <c r="BE182" s="204">
        <f>IF(N182="základná",J182,0)</f>
        <v>0</v>
      </c>
      <c r="BF182" s="204">
        <f>IF(N182="znížená",J182,0)</f>
        <v>0</v>
      </c>
      <c r="BG182" s="204">
        <f>IF(N182="zákl. prenesená",J182,0)</f>
        <v>0</v>
      </c>
      <c r="BH182" s="204">
        <f>IF(N182="zníž. prenesená",J182,0)</f>
        <v>0</v>
      </c>
      <c r="BI182" s="204">
        <f>IF(N182="nulová",J182,0)</f>
        <v>0</v>
      </c>
      <c r="BJ182" s="19" t="s">
        <v>89</v>
      </c>
      <c r="BK182" s="204">
        <f>ROUND(I182*H182,2)</f>
        <v>0</v>
      </c>
      <c r="BL182" s="19" t="s">
        <v>561</v>
      </c>
      <c r="BM182" s="203" t="s">
        <v>833</v>
      </c>
    </row>
    <row r="183" s="2" customFormat="1">
      <c r="A183" s="38"/>
      <c r="B183" s="39"/>
      <c r="C183" s="38"/>
      <c r="D183" s="206" t="s">
        <v>247</v>
      </c>
      <c r="E183" s="38"/>
      <c r="F183" s="230" t="s">
        <v>1073</v>
      </c>
      <c r="G183" s="38"/>
      <c r="H183" s="38"/>
      <c r="I183" s="231"/>
      <c r="J183" s="38"/>
      <c r="K183" s="38"/>
      <c r="L183" s="39"/>
      <c r="M183" s="232"/>
      <c r="N183" s="233"/>
      <c r="O183" s="82"/>
      <c r="P183" s="82"/>
      <c r="Q183" s="82"/>
      <c r="R183" s="82"/>
      <c r="S183" s="82"/>
      <c r="T183" s="83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9" t="s">
        <v>247</v>
      </c>
      <c r="AU183" s="19" t="s">
        <v>89</v>
      </c>
    </row>
    <row r="184" s="2" customFormat="1" ht="24.15" customHeight="1">
      <c r="A184" s="38"/>
      <c r="B184" s="190"/>
      <c r="C184" s="191" t="s">
        <v>497</v>
      </c>
      <c r="D184" s="191" t="s">
        <v>220</v>
      </c>
      <c r="E184" s="192" t="s">
        <v>1074</v>
      </c>
      <c r="F184" s="193" t="s">
        <v>1075</v>
      </c>
      <c r="G184" s="194" t="s">
        <v>297</v>
      </c>
      <c r="H184" s="195">
        <v>13</v>
      </c>
      <c r="I184" s="196"/>
      <c r="J184" s="197">
        <f>ROUND(I184*H184,2)</f>
        <v>0</v>
      </c>
      <c r="K184" s="198"/>
      <c r="L184" s="39"/>
      <c r="M184" s="199" t="s">
        <v>1</v>
      </c>
      <c r="N184" s="200" t="s">
        <v>42</v>
      </c>
      <c r="O184" s="82"/>
      <c r="P184" s="201">
        <f>O184*H184</f>
        <v>0</v>
      </c>
      <c r="Q184" s="201">
        <v>0</v>
      </c>
      <c r="R184" s="201">
        <f>Q184*H184</f>
        <v>0</v>
      </c>
      <c r="S184" s="201">
        <v>0</v>
      </c>
      <c r="T184" s="202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03" t="s">
        <v>561</v>
      </c>
      <c r="AT184" s="203" t="s">
        <v>220</v>
      </c>
      <c r="AU184" s="203" t="s">
        <v>89</v>
      </c>
      <c r="AY184" s="19" t="s">
        <v>218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9" t="s">
        <v>89</v>
      </c>
      <c r="BK184" s="204">
        <f>ROUND(I184*H184,2)</f>
        <v>0</v>
      </c>
      <c r="BL184" s="19" t="s">
        <v>561</v>
      </c>
      <c r="BM184" s="203" t="s">
        <v>834</v>
      </c>
    </row>
    <row r="185" s="2" customFormat="1" ht="16.5" customHeight="1">
      <c r="A185" s="38"/>
      <c r="B185" s="190"/>
      <c r="C185" s="234" t="s">
        <v>502</v>
      </c>
      <c r="D185" s="234" t="s">
        <v>272</v>
      </c>
      <c r="E185" s="235" t="s">
        <v>1076</v>
      </c>
      <c r="F185" s="236" t="s">
        <v>1077</v>
      </c>
      <c r="G185" s="237" t="s">
        <v>297</v>
      </c>
      <c r="H185" s="238">
        <v>13</v>
      </c>
      <c r="I185" s="239"/>
      <c r="J185" s="240">
        <f>ROUND(I185*H185,2)</f>
        <v>0</v>
      </c>
      <c r="K185" s="241"/>
      <c r="L185" s="242"/>
      <c r="M185" s="243" t="s">
        <v>1</v>
      </c>
      <c r="N185" s="244" t="s">
        <v>42</v>
      </c>
      <c r="O185" s="82"/>
      <c r="P185" s="201">
        <f>O185*H185</f>
        <v>0</v>
      </c>
      <c r="Q185" s="201">
        <v>0</v>
      </c>
      <c r="R185" s="201">
        <f>Q185*H185</f>
        <v>0</v>
      </c>
      <c r="S185" s="201">
        <v>0</v>
      </c>
      <c r="T185" s="202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203" t="s">
        <v>621</v>
      </c>
      <c r="AT185" s="203" t="s">
        <v>272</v>
      </c>
      <c r="AU185" s="203" t="s">
        <v>89</v>
      </c>
      <c r="AY185" s="19" t="s">
        <v>218</v>
      </c>
      <c r="BE185" s="204">
        <f>IF(N185="základná",J185,0)</f>
        <v>0</v>
      </c>
      <c r="BF185" s="204">
        <f>IF(N185="znížená",J185,0)</f>
        <v>0</v>
      </c>
      <c r="BG185" s="204">
        <f>IF(N185="zákl. prenesená",J185,0)</f>
        <v>0</v>
      </c>
      <c r="BH185" s="204">
        <f>IF(N185="zníž. prenesená",J185,0)</f>
        <v>0</v>
      </c>
      <c r="BI185" s="204">
        <f>IF(N185="nulová",J185,0)</f>
        <v>0</v>
      </c>
      <c r="BJ185" s="19" t="s">
        <v>89</v>
      </c>
      <c r="BK185" s="204">
        <f>ROUND(I185*H185,2)</f>
        <v>0</v>
      </c>
      <c r="BL185" s="19" t="s">
        <v>561</v>
      </c>
      <c r="BM185" s="203" t="s">
        <v>835</v>
      </c>
    </row>
    <row r="186" s="2" customFormat="1" ht="16.5" customHeight="1">
      <c r="A186" s="38"/>
      <c r="B186" s="190"/>
      <c r="C186" s="191" t="s">
        <v>506</v>
      </c>
      <c r="D186" s="191" t="s">
        <v>220</v>
      </c>
      <c r="E186" s="192" t="s">
        <v>1078</v>
      </c>
      <c r="F186" s="193" t="s">
        <v>1079</v>
      </c>
      <c r="G186" s="194" t="s">
        <v>297</v>
      </c>
      <c r="H186" s="195">
        <v>5</v>
      </c>
      <c r="I186" s="196"/>
      <c r="J186" s="197">
        <f>ROUND(I186*H186,2)</f>
        <v>0</v>
      </c>
      <c r="K186" s="198"/>
      <c r="L186" s="39"/>
      <c r="M186" s="199" t="s">
        <v>1</v>
      </c>
      <c r="N186" s="200" t="s">
        <v>42</v>
      </c>
      <c r="O186" s="82"/>
      <c r="P186" s="201">
        <f>O186*H186</f>
        <v>0</v>
      </c>
      <c r="Q186" s="201">
        <v>0</v>
      </c>
      <c r="R186" s="201">
        <f>Q186*H186</f>
        <v>0</v>
      </c>
      <c r="S186" s="201">
        <v>0</v>
      </c>
      <c r="T186" s="202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03" t="s">
        <v>561</v>
      </c>
      <c r="AT186" s="203" t="s">
        <v>220</v>
      </c>
      <c r="AU186" s="203" t="s">
        <v>89</v>
      </c>
      <c r="AY186" s="19" t="s">
        <v>218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9" t="s">
        <v>89</v>
      </c>
      <c r="BK186" s="204">
        <f>ROUND(I186*H186,2)</f>
        <v>0</v>
      </c>
      <c r="BL186" s="19" t="s">
        <v>561</v>
      </c>
      <c r="BM186" s="203" t="s">
        <v>836</v>
      </c>
    </row>
    <row r="187" s="2" customFormat="1" ht="16.5" customHeight="1">
      <c r="A187" s="38"/>
      <c r="B187" s="190"/>
      <c r="C187" s="234" t="s">
        <v>512</v>
      </c>
      <c r="D187" s="234" t="s">
        <v>272</v>
      </c>
      <c r="E187" s="235" t="s">
        <v>1080</v>
      </c>
      <c r="F187" s="236" t="s">
        <v>1081</v>
      </c>
      <c r="G187" s="237" t="s">
        <v>297</v>
      </c>
      <c r="H187" s="238">
        <v>5</v>
      </c>
      <c r="I187" s="239"/>
      <c r="J187" s="240">
        <f>ROUND(I187*H187,2)</f>
        <v>0</v>
      </c>
      <c r="K187" s="241"/>
      <c r="L187" s="242"/>
      <c r="M187" s="243" t="s">
        <v>1</v>
      </c>
      <c r="N187" s="244" t="s">
        <v>42</v>
      </c>
      <c r="O187" s="82"/>
      <c r="P187" s="201">
        <f>O187*H187</f>
        <v>0</v>
      </c>
      <c r="Q187" s="201">
        <v>0</v>
      </c>
      <c r="R187" s="201">
        <f>Q187*H187</f>
        <v>0</v>
      </c>
      <c r="S187" s="201">
        <v>0</v>
      </c>
      <c r="T187" s="202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03" t="s">
        <v>621</v>
      </c>
      <c r="AT187" s="203" t="s">
        <v>272</v>
      </c>
      <c r="AU187" s="203" t="s">
        <v>89</v>
      </c>
      <c r="AY187" s="19" t="s">
        <v>218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9" t="s">
        <v>89</v>
      </c>
      <c r="BK187" s="204">
        <f>ROUND(I187*H187,2)</f>
        <v>0</v>
      </c>
      <c r="BL187" s="19" t="s">
        <v>561</v>
      </c>
      <c r="BM187" s="203" t="s">
        <v>837</v>
      </c>
    </row>
    <row r="188" s="2" customFormat="1">
      <c r="A188" s="38"/>
      <c r="B188" s="39"/>
      <c r="C188" s="38"/>
      <c r="D188" s="206" t="s">
        <v>247</v>
      </c>
      <c r="E188" s="38"/>
      <c r="F188" s="230" t="s">
        <v>1082</v>
      </c>
      <c r="G188" s="38"/>
      <c r="H188" s="38"/>
      <c r="I188" s="231"/>
      <c r="J188" s="38"/>
      <c r="K188" s="38"/>
      <c r="L188" s="39"/>
      <c r="M188" s="232"/>
      <c r="N188" s="233"/>
      <c r="O188" s="82"/>
      <c r="P188" s="82"/>
      <c r="Q188" s="82"/>
      <c r="R188" s="82"/>
      <c r="S188" s="82"/>
      <c r="T188" s="83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9" t="s">
        <v>247</v>
      </c>
      <c r="AU188" s="19" t="s">
        <v>89</v>
      </c>
    </row>
    <row r="189" s="2" customFormat="1" ht="21.75" customHeight="1">
      <c r="A189" s="38"/>
      <c r="B189" s="190"/>
      <c r="C189" s="191" t="s">
        <v>517</v>
      </c>
      <c r="D189" s="191" t="s">
        <v>220</v>
      </c>
      <c r="E189" s="192" t="s">
        <v>1083</v>
      </c>
      <c r="F189" s="193" t="s">
        <v>1084</v>
      </c>
      <c r="G189" s="194" t="s">
        <v>297</v>
      </c>
      <c r="H189" s="195">
        <v>94</v>
      </c>
      <c r="I189" s="196"/>
      <c r="J189" s="197">
        <f>ROUND(I189*H189,2)</f>
        <v>0</v>
      </c>
      <c r="K189" s="198"/>
      <c r="L189" s="39"/>
      <c r="M189" s="199" t="s">
        <v>1</v>
      </c>
      <c r="N189" s="200" t="s">
        <v>42</v>
      </c>
      <c r="O189" s="82"/>
      <c r="P189" s="201">
        <f>O189*H189</f>
        <v>0</v>
      </c>
      <c r="Q189" s="201">
        <v>0</v>
      </c>
      <c r="R189" s="201">
        <f>Q189*H189</f>
        <v>0</v>
      </c>
      <c r="S189" s="201">
        <v>0</v>
      </c>
      <c r="T189" s="202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03" t="s">
        <v>561</v>
      </c>
      <c r="AT189" s="203" t="s">
        <v>220</v>
      </c>
      <c r="AU189" s="203" t="s">
        <v>89</v>
      </c>
      <c r="AY189" s="19" t="s">
        <v>218</v>
      </c>
      <c r="BE189" s="204">
        <f>IF(N189="základná",J189,0)</f>
        <v>0</v>
      </c>
      <c r="BF189" s="204">
        <f>IF(N189="znížená",J189,0)</f>
        <v>0</v>
      </c>
      <c r="BG189" s="204">
        <f>IF(N189="zákl. prenesená",J189,0)</f>
        <v>0</v>
      </c>
      <c r="BH189" s="204">
        <f>IF(N189="zníž. prenesená",J189,0)</f>
        <v>0</v>
      </c>
      <c r="BI189" s="204">
        <f>IF(N189="nulová",J189,0)</f>
        <v>0</v>
      </c>
      <c r="BJ189" s="19" t="s">
        <v>89</v>
      </c>
      <c r="BK189" s="204">
        <f>ROUND(I189*H189,2)</f>
        <v>0</v>
      </c>
      <c r="BL189" s="19" t="s">
        <v>561</v>
      </c>
      <c r="BM189" s="203" t="s">
        <v>838</v>
      </c>
    </row>
    <row r="190" s="2" customFormat="1" ht="16.5" customHeight="1">
      <c r="A190" s="38"/>
      <c r="B190" s="190"/>
      <c r="C190" s="191" t="s">
        <v>521</v>
      </c>
      <c r="D190" s="191" t="s">
        <v>220</v>
      </c>
      <c r="E190" s="192" t="s">
        <v>1085</v>
      </c>
      <c r="F190" s="193" t="s">
        <v>1086</v>
      </c>
      <c r="G190" s="194" t="s">
        <v>297</v>
      </c>
      <c r="H190" s="195">
        <v>8</v>
      </c>
      <c r="I190" s="196"/>
      <c r="J190" s="197">
        <f>ROUND(I190*H190,2)</f>
        <v>0</v>
      </c>
      <c r="K190" s="198"/>
      <c r="L190" s="39"/>
      <c r="M190" s="199" t="s">
        <v>1</v>
      </c>
      <c r="N190" s="200" t="s">
        <v>42</v>
      </c>
      <c r="O190" s="82"/>
      <c r="P190" s="201">
        <f>O190*H190</f>
        <v>0</v>
      </c>
      <c r="Q190" s="201">
        <v>0</v>
      </c>
      <c r="R190" s="201">
        <f>Q190*H190</f>
        <v>0</v>
      </c>
      <c r="S190" s="201">
        <v>0</v>
      </c>
      <c r="T190" s="202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03" t="s">
        <v>561</v>
      </c>
      <c r="AT190" s="203" t="s">
        <v>220</v>
      </c>
      <c r="AU190" s="203" t="s">
        <v>89</v>
      </c>
      <c r="AY190" s="19" t="s">
        <v>218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9" t="s">
        <v>89</v>
      </c>
      <c r="BK190" s="204">
        <f>ROUND(I190*H190,2)</f>
        <v>0</v>
      </c>
      <c r="BL190" s="19" t="s">
        <v>561</v>
      </c>
      <c r="BM190" s="203" t="s">
        <v>841</v>
      </c>
    </row>
    <row r="191" s="2" customFormat="1" ht="16.5" customHeight="1">
      <c r="A191" s="38"/>
      <c r="B191" s="190"/>
      <c r="C191" s="191" t="s">
        <v>527</v>
      </c>
      <c r="D191" s="191" t="s">
        <v>220</v>
      </c>
      <c r="E191" s="192" t="s">
        <v>1087</v>
      </c>
      <c r="F191" s="193" t="s">
        <v>1088</v>
      </c>
      <c r="G191" s="194" t="s">
        <v>297</v>
      </c>
      <c r="H191" s="195">
        <v>9</v>
      </c>
      <c r="I191" s="196"/>
      <c r="J191" s="197">
        <f>ROUND(I191*H191,2)</f>
        <v>0</v>
      </c>
      <c r="K191" s="198"/>
      <c r="L191" s="39"/>
      <c r="M191" s="199" t="s">
        <v>1</v>
      </c>
      <c r="N191" s="200" t="s">
        <v>42</v>
      </c>
      <c r="O191" s="82"/>
      <c r="P191" s="201">
        <f>O191*H191</f>
        <v>0</v>
      </c>
      <c r="Q191" s="201">
        <v>0</v>
      </c>
      <c r="R191" s="201">
        <f>Q191*H191</f>
        <v>0</v>
      </c>
      <c r="S191" s="201">
        <v>0</v>
      </c>
      <c r="T191" s="202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03" t="s">
        <v>561</v>
      </c>
      <c r="AT191" s="203" t="s">
        <v>220</v>
      </c>
      <c r="AU191" s="203" t="s">
        <v>89</v>
      </c>
      <c r="AY191" s="19" t="s">
        <v>218</v>
      </c>
      <c r="BE191" s="204">
        <f>IF(N191="základná",J191,0)</f>
        <v>0</v>
      </c>
      <c r="BF191" s="204">
        <f>IF(N191="znížená",J191,0)</f>
        <v>0</v>
      </c>
      <c r="BG191" s="204">
        <f>IF(N191="zákl. prenesená",J191,0)</f>
        <v>0</v>
      </c>
      <c r="BH191" s="204">
        <f>IF(N191="zníž. prenesená",J191,0)</f>
        <v>0</v>
      </c>
      <c r="BI191" s="204">
        <f>IF(N191="nulová",J191,0)</f>
        <v>0</v>
      </c>
      <c r="BJ191" s="19" t="s">
        <v>89</v>
      </c>
      <c r="BK191" s="204">
        <f>ROUND(I191*H191,2)</f>
        <v>0</v>
      </c>
      <c r="BL191" s="19" t="s">
        <v>561</v>
      </c>
      <c r="BM191" s="203" t="s">
        <v>842</v>
      </c>
    </row>
    <row r="192" s="2" customFormat="1" ht="33" customHeight="1">
      <c r="A192" s="38"/>
      <c r="B192" s="190"/>
      <c r="C192" s="234" t="s">
        <v>533</v>
      </c>
      <c r="D192" s="234" t="s">
        <v>272</v>
      </c>
      <c r="E192" s="235" t="s">
        <v>1089</v>
      </c>
      <c r="F192" s="236" t="s">
        <v>1090</v>
      </c>
      <c r="G192" s="237" t="s">
        <v>297</v>
      </c>
      <c r="H192" s="238">
        <v>9</v>
      </c>
      <c r="I192" s="239"/>
      <c r="J192" s="240">
        <f>ROUND(I192*H192,2)</f>
        <v>0</v>
      </c>
      <c r="K192" s="241"/>
      <c r="L192" s="242"/>
      <c r="M192" s="243" t="s">
        <v>1</v>
      </c>
      <c r="N192" s="244" t="s">
        <v>42</v>
      </c>
      <c r="O192" s="82"/>
      <c r="P192" s="201">
        <f>O192*H192</f>
        <v>0</v>
      </c>
      <c r="Q192" s="201">
        <v>0</v>
      </c>
      <c r="R192" s="201">
        <f>Q192*H192</f>
        <v>0</v>
      </c>
      <c r="S192" s="201">
        <v>0</v>
      </c>
      <c r="T192" s="202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03" t="s">
        <v>621</v>
      </c>
      <c r="AT192" s="203" t="s">
        <v>272</v>
      </c>
      <c r="AU192" s="203" t="s">
        <v>89</v>
      </c>
      <c r="AY192" s="19" t="s">
        <v>218</v>
      </c>
      <c r="BE192" s="204">
        <f>IF(N192="základná",J192,0)</f>
        <v>0</v>
      </c>
      <c r="BF192" s="204">
        <f>IF(N192="znížená",J192,0)</f>
        <v>0</v>
      </c>
      <c r="BG192" s="204">
        <f>IF(N192="zákl. prenesená",J192,0)</f>
        <v>0</v>
      </c>
      <c r="BH192" s="204">
        <f>IF(N192="zníž. prenesená",J192,0)</f>
        <v>0</v>
      </c>
      <c r="BI192" s="204">
        <f>IF(N192="nulová",J192,0)</f>
        <v>0</v>
      </c>
      <c r="BJ192" s="19" t="s">
        <v>89</v>
      </c>
      <c r="BK192" s="204">
        <f>ROUND(I192*H192,2)</f>
        <v>0</v>
      </c>
      <c r="BL192" s="19" t="s">
        <v>561</v>
      </c>
      <c r="BM192" s="203" t="s">
        <v>843</v>
      </c>
    </row>
    <row r="193" s="2" customFormat="1" ht="21.75" customHeight="1">
      <c r="A193" s="38"/>
      <c r="B193" s="190"/>
      <c r="C193" s="191" t="s">
        <v>538</v>
      </c>
      <c r="D193" s="191" t="s">
        <v>220</v>
      </c>
      <c r="E193" s="192" t="s">
        <v>1091</v>
      </c>
      <c r="F193" s="193" t="s">
        <v>1092</v>
      </c>
      <c r="G193" s="194" t="s">
        <v>297</v>
      </c>
      <c r="H193" s="195">
        <v>13</v>
      </c>
      <c r="I193" s="196"/>
      <c r="J193" s="197">
        <f>ROUND(I193*H193,2)</f>
        <v>0</v>
      </c>
      <c r="K193" s="198"/>
      <c r="L193" s="39"/>
      <c r="M193" s="199" t="s">
        <v>1</v>
      </c>
      <c r="N193" s="200" t="s">
        <v>42</v>
      </c>
      <c r="O193" s="82"/>
      <c r="P193" s="201">
        <f>O193*H193</f>
        <v>0</v>
      </c>
      <c r="Q193" s="201">
        <v>0</v>
      </c>
      <c r="R193" s="201">
        <f>Q193*H193</f>
        <v>0</v>
      </c>
      <c r="S193" s="201">
        <v>0</v>
      </c>
      <c r="T193" s="202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03" t="s">
        <v>561</v>
      </c>
      <c r="AT193" s="203" t="s">
        <v>220</v>
      </c>
      <c r="AU193" s="203" t="s">
        <v>89</v>
      </c>
      <c r="AY193" s="19" t="s">
        <v>218</v>
      </c>
      <c r="BE193" s="204">
        <f>IF(N193="základná",J193,0)</f>
        <v>0</v>
      </c>
      <c r="BF193" s="204">
        <f>IF(N193="znížená",J193,0)</f>
        <v>0</v>
      </c>
      <c r="BG193" s="204">
        <f>IF(N193="zákl. prenesená",J193,0)</f>
        <v>0</v>
      </c>
      <c r="BH193" s="204">
        <f>IF(N193="zníž. prenesená",J193,0)</f>
        <v>0</v>
      </c>
      <c r="BI193" s="204">
        <f>IF(N193="nulová",J193,0)</f>
        <v>0</v>
      </c>
      <c r="BJ193" s="19" t="s">
        <v>89</v>
      </c>
      <c r="BK193" s="204">
        <f>ROUND(I193*H193,2)</f>
        <v>0</v>
      </c>
      <c r="BL193" s="19" t="s">
        <v>561</v>
      </c>
      <c r="BM193" s="203" t="s">
        <v>846</v>
      </c>
    </row>
    <row r="194" s="2" customFormat="1" ht="37.8" customHeight="1">
      <c r="A194" s="38"/>
      <c r="B194" s="190"/>
      <c r="C194" s="234" t="s">
        <v>544</v>
      </c>
      <c r="D194" s="234" t="s">
        <v>272</v>
      </c>
      <c r="E194" s="235" t="s">
        <v>1093</v>
      </c>
      <c r="F194" s="236" t="s">
        <v>1094</v>
      </c>
      <c r="G194" s="237" t="s">
        <v>297</v>
      </c>
      <c r="H194" s="238">
        <v>13</v>
      </c>
      <c r="I194" s="239"/>
      <c r="J194" s="240">
        <f>ROUND(I194*H194,2)</f>
        <v>0</v>
      </c>
      <c r="K194" s="241"/>
      <c r="L194" s="242"/>
      <c r="M194" s="243" t="s">
        <v>1</v>
      </c>
      <c r="N194" s="244" t="s">
        <v>42</v>
      </c>
      <c r="O194" s="82"/>
      <c r="P194" s="201">
        <f>O194*H194</f>
        <v>0</v>
      </c>
      <c r="Q194" s="201">
        <v>0</v>
      </c>
      <c r="R194" s="201">
        <f>Q194*H194</f>
        <v>0</v>
      </c>
      <c r="S194" s="201">
        <v>0</v>
      </c>
      <c r="T194" s="202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03" t="s">
        <v>621</v>
      </c>
      <c r="AT194" s="203" t="s">
        <v>272</v>
      </c>
      <c r="AU194" s="203" t="s">
        <v>89</v>
      </c>
      <c r="AY194" s="19" t="s">
        <v>218</v>
      </c>
      <c r="BE194" s="204">
        <f>IF(N194="základná",J194,0)</f>
        <v>0</v>
      </c>
      <c r="BF194" s="204">
        <f>IF(N194="znížená",J194,0)</f>
        <v>0</v>
      </c>
      <c r="BG194" s="204">
        <f>IF(N194="zákl. prenesená",J194,0)</f>
        <v>0</v>
      </c>
      <c r="BH194" s="204">
        <f>IF(N194="zníž. prenesená",J194,0)</f>
        <v>0</v>
      </c>
      <c r="BI194" s="204">
        <f>IF(N194="nulová",J194,0)</f>
        <v>0</v>
      </c>
      <c r="BJ194" s="19" t="s">
        <v>89</v>
      </c>
      <c r="BK194" s="204">
        <f>ROUND(I194*H194,2)</f>
        <v>0</v>
      </c>
      <c r="BL194" s="19" t="s">
        <v>561</v>
      </c>
      <c r="BM194" s="203" t="s">
        <v>848</v>
      </c>
    </row>
    <row r="195" s="2" customFormat="1" ht="24.15" customHeight="1">
      <c r="A195" s="38"/>
      <c r="B195" s="190"/>
      <c r="C195" s="191" t="s">
        <v>551</v>
      </c>
      <c r="D195" s="191" t="s">
        <v>220</v>
      </c>
      <c r="E195" s="192" t="s">
        <v>1095</v>
      </c>
      <c r="F195" s="193" t="s">
        <v>1096</v>
      </c>
      <c r="G195" s="194" t="s">
        <v>297</v>
      </c>
      <c r="H195" s="195">
        <v>3</v>
      </c>
      <c r="I195" s="196"/>
      <c r="J195" s="197">
        <f>ROUND(I195*H195,2)</f>
        <v>0</v>
      </c>
      <c r="K195" s="198"/>
      <c r="L195" s="39"/>
      <c r="M195" s="199" t="s">
        <v>1</v>
      </c>
      <c r="N195" s="200" t="s">
        <v>42</v>
      </c>
      <c r="O195" s="82"/>
      <c r="P195" s="201">
        <f>O195*H195</f>
        <v>0</v>
      </c>
      <c r="Q195" s="201">
        <v>0</v>
      </c>
      <c r="R195" s="201">
        <f>Q195*H195</f>
        <v>0</v>
      </c>
      <c r="S195" s="201">
        <v>0</v>
      </c>
      <c r="T195" s="202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03" t="s">
        <v>561</v>
      </c>
      <c r="AT195" s="203" t="s">
        <v>220</v>
      </c>
      <c r="AU195" s="203" t="s">
        <v>89</v>
      </c>
      <c r="AY195" s="19" t="s">
        <v>218</v>
      </c>
      <c r="BE195" s="204">
        <f>IF(N195="základná",J195,0)</f>
        <v>0</v>
      </c>
      <c r="BF195" s="204">
        <f>IF(N195="znížená",J195,0)</f>
        <v>0</v>
      </c>
      <c r="BG195" s="204">
        <f>IF(N195="zákl. prenesená",J195,0)</f>
        <v>0</v>
      </c>
      <c r="BH195" s="204">
        <f>IF(N195="zníž. prenesená",J195,0)</f>
        <v>0</v>
      </c>
      <c r="BI195" s="204">
        <f>IF(N195="nulová",J195,0)</f>
        <v>0</v>
      </c>
      <c r="BJ195" s="19" t="s">
        <v>89</v>
      </c>
      <c r="BK195" s="204">
        <f>ROUND(I195*H195,2)</f>
        <v>0</v>
      </c>
      <c r="BL195" s="19" t="s">
        <v>561</v>
      </c>
      <c r="BM195" s="203" t="s">
        <v>849</v>
      </c>
    </row>
    <row r="196" s="2" customFormat="1" ht="33" customHeight="1">
      <c r="A196" s="38"/>
      <c r="B196" s="190"/>
      <c r="C196" s="234" t="s">
        <v>558</v>
      </c>
      <c r="D196" s="234" t="s">
        <v>272</v>
      </c>
      <c r="E196" s="235" t="s">
        <v>1097</v>
      </c>
      <c r="F196" s="236" t="s">
        <v>1098</v>
      </c>
      <c r="G196" s="237" t="s">
        <v>297</v>
      </c>
      <c r="H196" s="238">
        <v>3</v>
      </c>
      <c r="I196" s="239"/>
      <c r="J196" s="240">
        <f>ROUND(I196*H196,2)</f>
        <v>0</v>
      </c>
      <c r="K196" s="241"/>
      <c r="L196" s="242"/>
      <c r="M196" s="243" t="s">
        <v>1</v>
      </c>
      <c r="N196" s="244" t="s">
        <v>42</v>
      </c>
      <c r="O196" s="82"/>
      <c r="P196" s="201">
        <f>O196*H196</f>
        <v>0</v>
      </c>
      <c r="Q196" s="201">
        <v>0</v>
      </c>
      <c r="R196" s="201">
        <f>Q196*H196</f>
        <v>0</v>
      </c>
      <c r="S196" s="201">
        <v>0</v>
      </c>
      <c r="T196" s="202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03" t="s">
        <v>621</v>
      </c>
      <c r="AT196" s="203" t="s">
        <v>272</v>
      </c>
      <c r="AU196" s="203" t="s">
        <v>89</v>
      </c>
      <c r="AY196" s="19" t="s">
        <v>218</v>
      </c>
      <c r="BE196" s="204">
        <f>IF(N196="základná",J196,0)</f>
        <v>0</v>
      </c>
      <c r="BF196" s="204">
        <f>IF(N196="znížená",J196,0)</f>
        <v>0</v>
      </c>
      <c r="BG196" s="204">
        <f>IF(N196="zákl. prenesená",J196,0)</f>
        <v>0</v>
      </c>
      <c r="BH196" s="204">
        <f>IF(N196="zníž. prenesená",J196,0)</f>
        <v>0</v>
      </c>
      <c r="BI196" s="204">
        <f>IF(N196="nulová",J196,0)</f>
        <v>0</v>
      </c>
      <c r="BJ196" s="19" t="s">
        <v>89</v>
      </c>
      <c r="BK196" s="204">
        <f>ROUND(I196*H196,2)</f>
        <v>0</v>
      </c>
      <c r="BL196" s="19" t="s">
        <v>561</v>
      </c>
      <c r="BM196" s="203" t="s">
        <v>850</v>
      </c>
    </row>
    <row r="197" s="2" customFormat="1" ht="21.75" customHeight="1">
      <c r="A197" s="38"/>
      <c r="B197" s="190"/>
      <c r="C197" s="191" t="s">
        <v>569</v>
      </c>
      <c r="D197" s="191" t="s">
        <v>220</v>
      </c>
      <c r="E197" s="192" t="s">
        <v>1099</v>
      </c>
      <c r="F197" s="193" t="s">
        <v>1100</v>
      </c>
      <c r="G197" s="194" t="s">
        <v>297</v>
      </c>
      <c r="H197" s="195">
        <v>8</v>
      </c>
      <c r="I197" s="196"/>
      <c r="J197" s="197">
        <f>ROUND(I197*H197,2)</f>
        <v>0</v>
      </c>
      <c r="K197" s="198"/>
      <c r="L197" s="39"/>
      <c r="M197" s="199" t="s">
        <v>1</v>
      </c>
      <c r="N197" s="200" t="s">
        <v>42</v>
      </c>
      <c r="O197" s="82"/>
      <c r="P197" s="201">
        <f>O197*H197</f>
        <v>0</v>
      </c>
      <c r="Q197" s="201">
        <v>0</v>
      </c>
      <c r="R197" s="201">
        <f>Q197*H197</f>
        <v>0</v>
      </c>
      <c r="S197" s="201">
        <v>0</v>
      </c>
      <c r="T197" s="202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03" t="s">
        <v>561</v>
      </c>
      <c r="AT197" s="203" t="s">
        <v>220</v>
      </c>
      <c r="AU197" s="203" t="s">
        <v>89</v>
      </c>
      <c r="AY197" s="19" t="s">
        <v>218</v>
      </c>
      <c r="BE197" s="204">
        <f>IF(N197="základná",J197,0)</f>
        <v>0</v>
      </c>
      <c r="BF197" s="204">
        <f>IF(N197="znížená",J197,0)</f>
        <v>0</v>
      </c>
      <c r="BG197" s="204">
        <f>IF(N197="zákl. prenesená",J197,0)</f>
        <v>0</v>
      </c>
      <c r="BH197" s="204">
        <f>IF(N197="zníž. prenesená",J197,0)</f>
        <v>0</v>
      </c>
      <c r="BI197" s="204">
        <f>IF(N197="nulová",J197,0)</f>
        <v>0</v>
      </c>
      <c r="BJ197" s="19" t="s">
        <v>89</v>
      </c>
      <c r="BK197" s="204">
        <f>ROUND(I197*H197,2)</f>
        <v>0</v>
      </c>
      <c r="BL197" s="19" t="s">
        <v>561</v>
      </c>
      <c r="BM197" s="203" t="s">
        <v>853</v>
      </c>
    </row>
    <row r="198" s="2" customFormat="1" ht="16.5" customHeight="1">
      <c r="A198" s="38"/>
      <c r="B198" s="190"/>
      <c r="C198" s="191" t="s">
        <v>561</v>
      </c>
      <c r="D198" s="191" t="s">
        <v>220</v>
      </c>
      <c r="E198" s="192" t="s">
        <v>1101</v>
      </c>
      <c r="F198" s="193" t="s">
        <v>1102</v>
      </c>
      <c r="G198" s="194" t="s">
        <v>297</v>
      </c>
      <c r="H198" s="195">
        <v>3</v>
      </c>
      <c r="I198" s="196"/>
      <c r="J198" s="197">
        <f>ROUND(I198*H198,2)</f>
        <v>0</v>
      </c>
      <c r="K198" s="198"/>
      <c r="L198" s="39"/>
      <c r="M198" s="199" t="s">
        <v>1</v>
      </c>
      <c r="N198" s="200" t="s">
        <v>42</v>
      </c>
      <c r="O198" s="82"/>
      <c r="P198" s="201">
        <f>O198*H198</f>
        <v>0</v>
      </c>
      <c r="Q198" s="201">
        <v>0</v>
      </c>
      <c r="R198" s="201">
        <f>Q198*H198</f>
        <v>0</v>
      </c>
      <c r="S198" s="201">
        <v>0</v>
      </c>
      <c r="T198" s="202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03" t="s">
        <v>561</v>
      </c>
      <c r="AT198" s="203" t="s">
        <v>220</v>
      </c>
      <c r="AU198" s="203" t="s">
        <v>89</v>
      </c>
      <c r="AY198" s="19" t="s">
        <v>218</v>
      </c>
      <c r="BE198" s="204">
        <f>IF(N198="základná",J198,0)</f>
        <v>0</v>
      </c>
      <c r="BF198" s="204">
        <f>IF(N198="znížená",J198,0)</f>
        <v>0</v>
      </c>
      <c r="BG198" s="204">
        <f>IF(N198="zákl. prenesená",J198,0)</f>
        <v>0</v>
      </c>
      <c r="BH198" s="204">
        <f>IF(N198="zníž. prenesená",J198,0)</f>
        <v>0</v>
      </c>
      <c r="BI198" s="204">
        <f>IF(N198="nulová",J198,0)</f>
        <v>0</v>
      </c>
      <c r="BJ198" s="19" t="s">
        <v>89</v>
      </c>
      <c r="BK198" s="204">
        <f>ROUND(I198*H198,2)</f>
        <v>0</v>
      </c>
      <c r="BL198" s="19" t="s">
        <v>561</v>
      </c>
      <c r="BM198" s="203" t="s">
        <v>572</v>
      </c>
    </row>
    <row r="199" s="2" customFormat="1" ht="24.15" customHeight="1">
      <c r="A199" s="38"/>
      <c r="B199" s="190"/>
      <c r="C199" s="234" t="s">
        <v>579</v>
      </c>
      <c r="D199" s="234" t="s">
        <v>272</v>
      </c>
      <c r="E199" s="235" t="s">
        <v>1103</v>
      </c>
      <c r="F199" s="236" t="s">
        <v>1104</v>
      </c>
      <c r="G199" s="237" t="s">
        <v>297</v>
      </c>
      <c r="H199" s="238">
        <v>3</v>
      </c>
      <c r="I199" s="239"/>
      <c r="J199" s="240">
        <f>ROUND(I199*H199,2)</f>
        <v>0</v>
      </c>
      <c r="K199" s="241"/>
      <c r="L199" s="242"/>
      <c r="M199" s="243" t="s">
        <v>1</v>
      </c>
      <c r="N199" s="244" t="s">
        <v>42</v>
      </c>
      <c r="O199" s="82"/>
      <c r="P199" s="201">
        <f>O199*H199</f>
        <v>0</v>
      </c>
      <c r="Q199" s="201">
        <v>0</v>
      </c>
      <c r="R199" s="201">
        <f>Q199*H199</f>
        <v>0</v>
      </c>
      <c r="S199" s="201">
        <v>0</v>
      </c>
      <c r="T199" s="202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03" t="s">
        <v>621</v>
      </c>
      <c r="AT199" s="203" t="s">
        <v>272</v>
      </c>
      <c r="AU199" s="203" t="s">
        <v>89</v>
      </c>
      <c r="AY199" s="19" t="s">
        <v>218</v>
      </c>
      <c r="BE199" s="204">
        <f>IF(N199="základná",J199,0)</f>
        <v>0</v>
      </c>
      <c r="BF199" s="204">
        <f>IF(N199="znížená",J199,0)</f>
        <v>0</v>
      </c>
      <c r="BG199" s="204">
        <f>IF(N199="zákl. prenesená",J199,0)</f>
        <v>0</v>
      </c>
      <c r="BH199" s="204">
        <f>IF(N199="zníž. prenesená",J199,0)</f>
        <v>0</v>
      </c>
      <c r="BI199" s="204">
        <f>IF(N199="nulová",J199,0)</f>
        <v>0</v>
      </c>
      <c r="BJ199" s="19" t="s">
        <v>89</v>
      </c>
      <c r="BK199" s="204">
        <f>ROUND(I199*H199,2)</f>
        <v>0</v>
      </c>
      <c r="BL199" s="19" t="s">
        <v>561</v>
      </c>
      <c r="BM199" s="203" t="s">
        <v>854</v>
      </c>
    </row>
    <row r="200" s="2" customFormat="1" ht="16.5" customHeight="1">
      <c r="A200" s="38"/>
      <c r="B200" s="190"/>
      <c r="C200" s="191" t="s">
        <v>584</v>
      </c>
      <c r="D200" s="191" t="s">
        <v>220</v>
      </c>
      <c r="E200" s="192" t="s">
        <v>1105</v>
      </c>
      <c r="F200" s="193" t="s">
        <v>1106</v>
      </c>
      <c r="G200" s="194" t="s">
        <v>297</v>
      </c>
      <c r="H200" s="195">
        <v>8</v>
      </c>
      <c r="I200" s="196"/>
      <c r="J200" s="197">
        <f>ROUND(I200*H200,2)</f>
        <v>0</v>
      </c>
      <c r="K200" s="198"/>
      <c r="L200" s="39"/>
      <c r="M200" s="199" t="s">
        <v>1</v>
      </c>
      <c r="N200" s="200" t="s">
        <v>42</v>
      </c>
      <c r="O200" s="82"/>
      <c r="P200" s="201">
        <f>O200*H200</f>
        <v>0</v>
      </c>
      <c r="Q200" s="201">
        <v>0</v>
      </c>
      <c r="R200" s="201">
        <f>Q200*H200</f>
        <v>0</v>
      </c>
      <c r="S200" s="201">
        <v>0</v>
      </c>
      <c r="T200" s="202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03" t="s">
        <v>561</v>
      </c>
      <c r="AT200" s="203" t="s">
        <v>220</v>
      </c>
      <c r="AU200" s="203" t="s">
        <v>89</v>
      </c>
      <c r="AY200" s="19" t="s">
        <v>218</v>
      </c>
      <c r="BE200" s="204">
        <f>IF(N200="základná",J200,0)</f>
        <v>0</v>
      </c>
      <c r="BF200" s="204">
        <f>IF(N200="znížená",J200,0)</f>
        <v>0</v>
      </c>
      <c r="BG200" s="204">
        <f>IF(N200="zákl. prenesená",J200,0)</f>
        <v>0</v>
      </c>
      <c r="BH200" s="204">
        <f>IF(N200="zníž. prenesená",J200,0)</f>
        <v>0</v>
      </c>
      <c r="BI200" s="204">
        <f>IF(N200="nulová",J200,0)</f>
        <v>0</v>
      </c>
      <c r="BJ200" s="19" t="s">
        <v>89</v>
      </c>
      <c r="BK200" s="204">
        <f>ROUND(I200*H200,2)</f>
        <v>0</v>
      </c>
      <c r="BL200" s="19" t="s">
        <v>561</v>
      </c>
      <c r="BM200" s="203" t="s">
        <v>855</v>
      </c>
    </row>
    <row r="201" s="2" customFormat="1" ht="24.15" customHeight="1">
      <c r="A201" s="38"/>
      <c r="B201" s="190"/>
      <c r="C201" s="191" t="s">
        <v>590</v>
      </c>
      <c r="D201" s="191" t="s">
        <v>220</v>
      </c>
      <c r="E201" s="192" t="s">
        <v>638</v>
      </c>
      <c r="F201" s="193" t="s">
        <v>639</v>
      </c>
      <c r="G201" s="194" t="s">
        <v>297</v>
      </c>
      <c r="H201" s="195">
        <v>20</v>
      </c>
      <c r="I201" s="196"/>
      <c r="J201" s="197">
        <f>ROUND(I201*H201,2)</f>
        <v>0</v>
      </c>
      <c r="K201" s="198"/>
      <c r="L201" s="39"/>
      <c r="M201" s="199" t="s">
        <v>1</v>
      </c>
      <c r="N201" s="200" t="s">
        <v>42</v>
      </c>
      <c r="O201" s="82"/>
      <c r="P201" s="201">
        <f>O201*H201</f>
        <v>0</v>
      </c>
      <c r="Q201" s="201">
        <v>0</v>
      </c>
      <c r="R201" s="201">
        <f>Q201*H201</f>
        <v>0</v>
      </c>
      <c r="S201" s="201">
        <v>0</v>
      </c>
      <c r="T201" s="202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03" t="s">
        <v>561</v>
      </c>
      <c r="AT201" s="203" t="s">
        <v>220</v>
      </c>
      <c r="AU201" s="203" t="s">
        <v>89</v>
      </c>
      <c r="AY201" s="19" t="s">
        <v>218</v>
      </c>
      <c r="BE201" s="204">
        <f>IF(N201="základná",J201,0)</f>
        <v>0</v>
      </c>
      <c r="BF201" s="204">
        <f>IF(N201="znížená",J201,0)</f>
        <v>0</v>
      </c>
      <c r="BG201" s="204">
        <f>IF(N201="zákl. prenesená",J201,0)</f>
        <v>0</v>
      </c>
      <c r="BH201" s="204">
        <f>IF(N201="zníž. prenesená",J201,0)</f>
        <v>0</v>
      </c>
      <c r="BI201" s="204">
        <f>IF(N201="nulová",J201,0)</f>
        <v>0</v>
      </c>
      <c r="BJ201" s="19" t="s">
        <v>89</v>
      </c>
      <c r="BK201" s="204">
        <f>ROUND(I201*H201,2)</f>
        <v>0</v>
      </c>
      <c r="BL201" s="19" t="s">
        <v>561</v>
      </c>
      <c r="BM201" s="203" t="s">
        <v>856</v>
      </c>
    </row>
    <row r="202" s="2" customFormat="1" ht="24.15" customHeight="1">
      <c r="A202" s="38"/>
      <c r="B202" s="190"/>
      <c r="C202" s="234" t="s">
        <v>596</v>
      </c>
      <c r="D202" s="234" t="s">
        <v>272</v>
      </c>
      <c r="E202" s="235" t="s">
        <v>640</v>
      </c>
      <c r="F202" s="236" t="s">
        <v>1107</v>
      </c>
      <c r="G202" s="237" t="s">
        <v>1</v>
      </c>
      <c r="H202" s="238">
        <v>20</v>
      </c>
      <c r="I202" s="239"/>
      <c r="J202" s="240">
        <f>ROUND(I202*H202,2)</f>
        <v>0</v>
      </c>
      <c r="K202" s="241"/>
      <c r="L202" s="242"/>
      <c r="M202" s="243" t="s">
        <v>1</v>
      </c>
      <c r="N202" s="244" t="s">
        <v>42</v>
      </c>
      <c r="O202" s="82"/>
      <c r="P202" s="201">
        <f>O202*H202</f>
        <v>0</v>
      </c>
      <c r="Q202" s="201">
        <v>0</v>
      </c>
      <c r="R202" s="201">
        <f>Q202*H202</f>
        <v>0</v>
      </c>
      <c r="S202" s="201">
        <v>0</v>
      </c>
      <c r="T202" s="202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03" t="s">
        <v>621</v>
      </c>
      <c r="AT202" s="203" t="s">
        <v>272</v>
      </c>
      <c r="AU202" s="203" t="s">
        <v>89</v>
      </c>
      <c r="AY202" s="19" t="s">
        <v>218</v>
      </c>
      <c r="BE202" s="204">
        <f>IF(N202="základná",J202,0)</f>
        <v>0</v>
      </c>
      <c r="BF202" s="204">
        <f>IF(N202="znížená",J202,0)</f>
        <v>0</v>
      </c>
      <c r="BG202" s="204">
        <f>IF(N202="zákl. prenesená",J202,0)</f>
        <v>0</v>
      </c>
      <c r="BH202" s="204">
        <f>IF(N202="zníž. prenesená",J202,0)</f>
        <v>0</v>
      </c>
      <c r="BI202" s="204">
        <f>IF(N202="nulová",J202,0)</f>
        <v>0</v>
      </c>
      <c r="BJ202" s="19" t="s">
        <v>89</v>
      </c>
      <c r="BK202" s="204">
        <f>ROUND(I202*H202,2)</f>
        <v>0</v>
      </c>
      <c r="BL202" s="19" t="s">
        <v>561</v>
      </c>
      <c r="BM202" s="203" t="s">
        <v>857</v>
      </c>
    </row>
    <row r="203" s="2" customFormat="1" ht="24.15" customHeight="1">
      <c r="A203" s="38"/>
      <c r="B203" s="190"/>
      <c r="C203" s="191" t="s">
        <v>601</v>
      </c>
      <c r="D203" s="191" t="s">
        <v>220</v>
      </c>
      <c r="E203" s="192" t="s">
        <v>802</v>
      </c>
      <c r="F203" s="193" t="s">
        <v>1108</v>
      </c>
      <c r="G203" s="194" t="s">
        <v>179</v>
      </c>
      <c r="H203" s="195">
        <v>350</v>
      </c>
      <c r="I203" s="196"/>
      <c r="J203" s="197">
        <f>ROUND(I203*H203,2)</f>
        <v>0</v>
      </c>
      <c r="K203" s="198"/>
      <c r="L203" s="39"/>
      <c r="M203" s="199" t="s">
        <v>1</v>
      </c>
      <c r="N203" s="200" t="s">
        <v>42</v>
      </c>
      <c r="O203" s="82"/>
      <c r="P203" s="201">
        <f>O203*H203</f>
        <v>0</v>
      </c>
      <c r="Q203" s="201">
        <v>0</v>
      </c>
      <c r="R203" s="201">
        <f>Q203*H203</f>
        <v>0</v>
      </c>
      <c r="S203" s="201">
        <v>0</v>
      </c>
      <c r="T203" s="202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03" t="s">
        <v>561</v>
      </c>
      <c r="AT203" s="203" t="s">
        <v>220</v>
      </c>
      <c r="AU203" s="203" t="s">
        <v>89</v>
      </c>
      <c r="AY203" s="19" t="s">
        <v>218</v>
      </c>
      <c r="BE203" s="204">
        <f>IF(N203="základná",J203,0)</f>
        <v>0</v>
      </c>
      <c r="BF203" s="204">
        <f>IF(N203="znížená",J203,0)</f>
        <v>0</v>
      </c>
      <c r="BG203" s="204">
        <f>IF(N203="zákl. prenesená",J203,0)</f>
        <v>0</v>
      </c>
      <c r="BH203" s="204">
        <f>IF(N203="zníž. prenesená",J203,0)</f>
        <v>0</v>
      </c>
      <c r="BI203" s="204">
        <f>IF(N203="nulová",J203,0)</f>
        <v>0</v>
      </c>
      <c r="BJ203" s="19" t="s">
        <v>89</v>
      </c>
      <c r="BK203" s="204">
        <f>ROUND(I203*H203,2)</f>
        <v>0</v>
      </c>
      <c r="BL203" s="19" t="s">
        <v>561</v>
      </c>
      <c r="BM203" s="203" t="s">
        <v>858</v>
      </c>
    </row>
    <row r="204" s="2" customFormat="1" ht="24.15" customHeight="1">
      <c r="A204" s="38"/>
      <c r="B204" s="190"/>
      <c r="C204" s="234" t="s">
        <v>688</v>
      </c>
      <c r="D204" s="234" t="s">
        <v>272</v>
      </c>
      <c r="E204" s="235" t="s">
        <v>636</v>
      </c>
      <c r="F204" s="236" t="s">
        <v>1109</v>
      </c>
      <c r="G204" s="237" t="s">
        <v>275</v>
      </c>
      <c r="H204" s="238">
        <v>329.69999999999999</v>
      </c>
      <c r="I204" s="239"/>
      <c r="J204" s="240">
        <f>ROUND(I204*H204,2)</f>
        <v>0</v>
      </c>
      <c r="K204" s="241"/>
      <c r="L204" s="242"/>
      <c r="M204" s="243" t="s">
        <v>1</v>
      </c>
      <c r="N204" s="244" t="s">
        <v>42</v>
      </c>
      <c r="O204" s="82"/>
      <c r="P204" s="201">
        <f>O204*H204</f>
        <v>0</v>
      </c>
      <c r="Q204" s="201">
        <v>0</v>
      </c>
      <c r="R204" s="201">
        <f>Q204*H204</f>
        <v>0</v>
      </c>
      <c r="S204" s="201">
        <v>0</v>
      </c>
      <c r="T204" s="202">
        <f>S204*H204</f>
        <v>0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203" t="s">
        <v>621</v>
      </c>
      <c r="AT204" s="203" t="s">
        <v>272</v>
      </c>
      <c r="AU204" s="203" t="s">
        <v>89</v>
      </c>
      <c r="AY204" s="19" t="s">
        <v>218</v>
      </c>
      <c r="BE204" s="204">
        <f>IF(N204="základná",J204,0)</f>
        <v>0</v>
      </c>
      <c r="BF204" s="204">
        <f>IF(N204="znížená",J204,0)</f>
        <v>0</v>
      </c>
      <c r="BG204" s="204">
        <f>IF(N204="zákl. prenesená",J204,0)</f>
        <v>0</v>
      </c>
      <c r="BH204" s="204">
        <f>IF(N204="zníž. prenesená",J204,0)</f>
        <v>0</v>
      </c>
      <c r="BI204" s="204">
        <f>IF(N204="nulová",J204,0)</f>
        <v>0</v>
      </c>
      <c r="BJ204" s="19" t="s">
        <v>89</v>
      </c>
      <c r="BK204" s="204">
        <f>ROUND(I204*H204,2)</f>
        <v>0</v>
      </c>
      <c r="BL204" s="19" t="s">
        <v>561</v>
      </c>
      <c r="BM204" s="203" t="s">
        <v>859</v>
      </c>
    </row>
    <row r="205" s="2" customFormat="1" ht="24.15" customHeight="1">
      <c r="A205" s="38"/>
      <c r="B205" s="190"/>
      <c r="C205" s="191" t="s">
        <v>1110</v>
      </c>
      <c r="D205" s="191" t="s">
        <v>220</v>
      </c>
      <c r="E205" s="192" t="s">
        <v>642</v>
      </c>
      <c r="F205" s="193" t="s">
        <v>643</v>
      </c>
      <c r="G205" s="194" t="s">
        <v>179</v>
      </c>
      <c r="H205" s="195">
        <v>70</v>
      </c>
      <c r="I205" s="196"/>
      <c r="J205" s="197">
        <f>ROUND(I205*H205,2)</f>
        <v>0</v>
      </c>
      <c r="K205" s="198"/>
      <c r="L205" s="39"/>
      <c r="M205" s="199" t="s">
        <v>1</v>
      </c>
      <c r="N205" s="200" t="s">
        <v>42</v>
      </c>
      <c r="O205" s="82"/>
      <c r="P205" s="201">
        <f>O205*H205</f>
        <v>0</v>
      </c>
      <c r="Q205" s="201">
        <v>0</v>
      </c>
      <c r="R205" s="201">
        <f>Q205*H205</f>
        <v>0</v>
      </c>
      <c r="S205" s="201">
        <v>0</v>
      </c>
      <c r="T205" s="202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03" t="s">
        <v>561</v>
      </c>
      <c r="AT205" s="203" t="s">
        <v>220</v>
      </c>
      <c r="AU205" s="203" t="s">
        <v>89</v>
      </c>
      <c r="AY205" s="19" t="s">
        <v>218</v>
      </c>
      <c r="BE205" s="204">
        <f>IF(N205="základná",J205,0)</f>
        <v>0</v>
      </c>
      <c r="BF205" s="204">
        <f>IF(N205="znížená",J205,0)</f>
        <v>0</v>
      </c>
      <c r="BG205" s="204">
        <f>IF(N205="zákl. prenesená",J205,0)</f>
        <v>0</v>
      </c>
      <c r="BH205" s="204">
        <f>IF(N205="zníž. prenesená",J205,0)</f>
        <v>0</v>
      </c>
      <c r="BI205" s="204">
        <f>IF(N205="nulová",J205,0)</f>
        <v>0</v>
      </c>
      <c r="BJ205" s="19" t="s">
        <v>89</v>
      </c>
      <c r="BK205" s="204">
        <f>ROUND(I205*H205,2)</f>
        <v>0</v>
      </c>
      <c r="BL205" s="19" t="s">
        <v>561</v>
      </c>
      <c r="BM205" s="203" t="s">
        <v>1111</v>
      </c>
    </row>
    <row r="206" s="2" customFormat="1" ht="16.5" customHeight="1">
      <c r="A206" s="38"/>
      <c r="B206" s="190"/>
      <c r="C206" s="234" t="s">
        <v>692</v>
      </c>
      <c r="D206" s="234" t="s">
        <v>272</v>
      </c>
      <c r="E206" s="235" t="s">
        <v>804</v>
      </c>
      <c r="F206" s="236" t="s">
        <v>805</v>
      </c>
      <c r="G206" s="237" t="s">
        <v>297</v>
      </c>
      <c r="H206" s="238">
        <v>43.75</v>
      </c>
      <c r="I206" s="239"/>
      <c r="J206" s="240">
        <f>ROUND(I206*H206,2)</f>
        <v>0</v>
      </c>
      <c r="K206" s="241"/>
      <c r="L206" s="242"/>
      <c r="M206" s="243" t="s">
        <v>1</v>
      </c>
      <c r="N206" s="244" t="s">
        <v>42</v>
      </c>
      <c r="O206" s="82"/>
      <c r="P206" s="201">
        <f>O206*H206</f>
        <v>0</v>
      </c>
      <c r="Q206" s="201">
        <v>0</v>
      </c>
      <c r="R206" s="201">
        <f>Q206*H206</f>
        <v>0</v>
      </c>
      <c r="S206" s="201">
        <v>0</v>
      </c>
      <c r="T206" s="202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03" t="s">
        <v>621</v>
      </c>
      <c r="AT206" s="203" t="s">
        <v>272</v>
      </c>
      <c r="AU206" s="203" t="s">
        <v>89</v>
      </c>
      <c r="AY206" s="19" t="s">
        <v>218</v>
      </c>
      <c r="BE206" s="204">
        <f>IF(N206="základná",J206,0)</f>
        <v>0</v>
      </c>
      <c r="BF206" s="204">
        <f>IF(N206="znížená",J206,0)</f>
        <v>0</v>
      </c>
      <c r="BG206" s="204">
        <f>IF(N206="zákl. prenesená",J206,0)</f>
        <v>0</v>
      </c>
      <c r="BH206" s="204">
        <f>IF(N206="zníž. prenesená",J206,0)</f>
        <v>0</v>
      </c>
      <c r="BI206" s="204">
        <f>IF(N206="nulová",J206,0)</f>
        <v>0</v>
      </c>
      <c r="BJ206" s="19" t="s">
        <v>89</v>
      </c>
      <c r="BK206" s="204">
        <f>ROUND(I206*H206,2)</f>
        <v>0</v>
      </c>
      <c r="BL206" s="19" t="s">
        <v>561</v>
      </c>
      <c r="BM206" s="203" t="s">
        <v>159</v>
      </c>
    </row>
    <row r="207" s="13" customFormat="1">
      <c r="A207" s="13"/>
      <c r="B207" s="205"/>
      <c r="C207" s="13"/>
      <c r="D207" s="206" t="s">
        <v>225</v>
      </c>
      <c r="E207" s="207" t="s">
        <v>1</v>
      </c>
      <c r="F207" s="208" t="s">
        <v>1112</v>
      </c>
      <c r="G207" s="13"/>
      <c r="H207" s="209">
        <v>43.75</v>
      </c>
      <c r="I207" s="210"/>
      <c r="J207" s="13"/>
      <c r="K207" s="13"/>
      <c r="L207" s="205"/>
      <c r="M207" s="211"/>
      <c r="N207" s="212"/>
      <c r="O207" s="212"/>
      <c r="P207" s="212"/>
      <c r="Q207" s="212"/>
      <c r="R207" s="212"/>
      <c r="S207" s="212"/>
      <c r="T207" s="2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07" t="s">
        <v>225</v>
      </c>
      <c r="AU207" s="207" t="s">
        <v>89</v>
      </c>
      <c r="AV207" s="13" t="s">
        <v>89</v>
      </c>
      <c r="AW207" s="13" t="s">
        <v>31</v>
      </c>
      <c r="AX207" s="13" t="s">
        <v>76</v>
      </c>
      <c r="AY207" s="207" t="s">
        <v>218</v>
      </c>
    </row>
    <row r="208" s="15" customFormat="1">
      <c r="A208" s="15"/>
      <c r="B208" s="222"/>
      <c r="C208" s="15"/>
      <c r="D208" s="206" t="s">
        <v>225</v>
      </c>
      <c r="E208" s="223" t="s">
        <v>1</v>
      </c>
      <c r="F208" s="224" t="s">
        <v>231</v>
      </c>
      <c r="G208" s="15"/>
      <c r="H208" s="225">
        <v>43.75</v>
      </c>
      <c r="I208" s="226"/>
      <c r="J208" s="15"/>
      <c r="K208" s="15"/>
      <c r="L208" s="222"/>
      <c r="M208" s="227"/>
      <c r="N208" s="228"/>
      <c r="O208" s="228"/>
      <c r="P208" s="228"/>
      <c r="Q208" s="228"/>
      <c r="R208" s="228"/>
      <c r="S208" s="228"/>
      <c r="T208" s="229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T208" s="223" t="s">
        <v>225</v>
      </c>
      <c r="AU208" s="223" t="s">
        <v>89</v>
      </c>
      <c r="AV208" s="15" t="s">
        <v>223</v>
      </c>
      <c r="AW208" s="15" t="s">
        <v>31</v>
      </c>
      <c r="AX208" s="15" t="s">
        <v>83</v>
      </c>
      <c r="AY208" s="223" t="s">
        <v>218</v>
      </c>
    </row>
    <row r="209" s="2" customFormat="1" ht="16.5" customHeight="1">
      <c r="A209" s="38"/>
      <c r="B209" s="190"/>
      <c r="C209" s="191" t="s">
        <v>1113</v>
      </c>
      <c r="D209" s="191" t="s">
        <v>220</v>
      </c>
      <c r="E209" s="192" t="s">
        <v>1114</v>
      </c>
      <c r="F209" s="193" t="s">
        <v>1115</v>
      </c>
      <c r="G209" s="194" t="s">
        <v>297</v>
      </c>
      <c r="H209" s="195">
        <v>20</v>
      </c>
      <c r="I209" s="196"/>
      <c r="J209" s="197">
        <f>ROUND(I209*H209,2)</f>
        <v>0</v>
      </c>
      <c r="K209" s="198"/>
      <c r="L209" s="39"/>
      <c r="M209" s="199" t="s">
        <v>1</v>
      </c>
      <c r="N209" s="200" t="s">
        <v>42</v>
      </c>
      <c r="O209" s="82"/>
      <c r="P209" s="201">
        <f>O209*H209</f>
        <v>0</v>
      </c>
      <c r="Q209" s="201">
        <v>0</v>
      </c>
      <c r="R209" s="201">
        <f>Q209*H209</f>
        <v>0</v>
      </c>
      <c r="S209" s="201">
        <v>0</v>
      </c>
      <c r="T209" s="202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03" t="s">
        <v>561</v>
      </c>
      <c r="AT209" s="203" t="s">
        <v>220</v>
      </c>
      <c r="AU209" s="203" t="s">
        <v>89</v>
      </c>
      <c r="AY209" s="19" t="s">
        <v>218</v>
      </c>
      <c r="BE209" s="204">
        <f>IF(N209="základná",J209,0)</f>
        <v>0</v>
      </c>
      <c r="BF209" s="204">
        <f>IF(N209="znížená",J209,0)</f>
        <v>0</v>
      </c>
      <c r="BG209" s="204">
        <f>IF(N209="zákl. prenesená",J209,0)</f>
        <v>0</v>
      </c>
      <c r="BH209" s="204">
        <f>IF(N209="zníž. prenesená",J209,0)</f>
        <v>0</v>
      </c>
      <c r="BI209" s="204">
        <f>IF(N209="nulová",J209,0)</f>
        <v>0</v>
      </c>
      <c r="BJ209" s="19" t="s">
        <v>89</v>
      </c>
      <c r="BK209" s="204">
        <f>ROUND(I209*H209,2)</f>
        <v>0</v>
      </c>
      <c r="BL209" s="19" t="s">
        <v>561</v>
      </c>
      <c r="BM209" s="203" t="s">
        <v>1116</v>
      </c>
    </row>
    <row r="210" s="2" customFormat="1" ht="24.15" customHeight="1">
      <c r="A210" s="38"/>
      <c r="B210" s="190"/>
      <c r="C210" s="234" t="s">
        <v>695</v>
      </c>
      <c r="D210" s="234" t="s">
        <v>272</v>
      </c>
      <c r="E210" s="235" t="s">
        <v>1117</v>
      </c>
      <c r="F210" s="236" t="s">
        <v>1118</v>
      </c>
      <c r="G210" s="237" t="s">
        <v>297</v>
      </c>
      <c r="H210" s="238">
        <v>20</v>
      </c>
      <c r="I210" s="239"/>
      <c r="J210" s="240">
        <f>ROUND(I210*H210,2)</f>
        <v>0</v>
      </c>
      <c r="K210" s="241"/>
      <c r="L210" s="242"/>
      <c r="M210" s="243" t="s">
        <v>1</v>
      </c>
      <c r="N210" s="244" t="s">
        <v>42</v>
      </c>
      <c r="O210" s="82"/>
      <c r="P210" s="201">
        <f>O210*H210</f>
        <v>0</v>
      </c>
      <c r="Q210" s="201">
        <v>0</v>
      </c>
      <c r="R210" s="201">
        <f>Q210*H210</f>
        <v>0</v>
      </c>
      <c r="S210" s="201">
        <v>0</v>
      </c>
      <c r="T210" s="202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03" t="s">
        <v>621</v>
      </c>
      <c r="AT210" s="203" t="s">
        <v>272</v>
      </c>
      <c r="AU210" s="203" t="s">
        <v>89</v>
      </c>
      <c r="AY210" s="19" t="s">
        <v>218</v>
      </c>
      <c r="BE210" s="204">
        <f>IF(N210="základná",J210,0)</f>
        <v>0</v>
      </c>
      <c r="BF210" s="204">
        <f>IF(N210="znížená",J210,0)</f>
        <v>0</v>
      </c>
      <c r="BG210" s="204">
        <f>IF(N210="zákl. prenesená",J210,0)</f>
        <v>0</v>
      </c>
      <c r="BH210" s="204">
        <f>IF(N210="zníž. prenesená",J210,0)</f>
        <v>0</v>
      </c>
      <c r="BI210" s="204">
        <f>IF(N210="nulová",J210,0)</f>
        <v>0</v>
      </c>
      <c r="BJ210" s="19" t="s">
        <v>89</v>
      </c>
      <c r="BK210" s="204">
        <f>ROUND(I210*H210,2)</f>
        <v>0</v>
      </c>
      <c r="BL210" s="19" t="s">
        <v>561</v>
      </c>
      <c r="BM210" s="203" t="s">
        <v>1119</v>
      </c>
    </row>
    <row r="211" s="2" customFormat="1" ht="24.15" customHeight="1">
      <c r="A211" s="38"/>
      <c r="B211" s="190"/>
      <c r="C211" s="234" t="s">
        <v>1120</v>
      </c>
      <c r="D211" s="234" t="s">
        <v>272</v>
      </c>
      <c r="E211" s="235" t="s">
        <v>1121</v>
      </c>
      <c r="F211" s="236" t="s">
        <v>1122</v>
      </c>
      <c r="G211" s="237" t="s">
        <v>297</v>
      </c>
      <c r="H211" s="238">
        <v>20</v>
      </c>
      <c r="I211" s="239"/>
      <c r="J211" s="240">
        <f>ROUND(I211*H211,2)</f>
        <v>0</v>
      </c>
      <c r="K211" s="241"/>
      <c r="L211" s="242"/>
      <c r="M211" s="243" t="s">
        <v>1</v>
      </c>
      <c r="N211" s="244" t="s">
        <v>42</v>
      </c>
      <c r="O211" s="82"/>
      <c r="P211" s="201">
        <f>O211*H211</f>
        <v>0</v>
      </c>
      <c r="Q211" s="201">
        <v>0</v>
      </c>
      <c r="R211" s="201">
        <f>Q211*H211</f>
        <v>0</v>
      </c>
      <c r="S211" s="201">
        <v>0</v>
      </c>
      <c r="T211" s="202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03" t="s">
        <v>621</v>
      </c>
      <c r="AT211" s="203" t="s">
        <v>272</v>
      </c>
      <c r="AU211" s="203" t="s">
        <v>89</v>
      </c>
      <c r="AY211" s="19" t="s">
        <v>218</v>
      </c>
      <c r="BE211" s="204">
        <f>IF(N211="základná",J211,0)</f>
        <v>0</v>
      </c>
      <c r="BF211" s="204">
        <f>IF(N211="znížená",J211,0)</f>
        <v>0</v>
      </c>
      <c r="BG211" s="204">
        <f>IF(N211="zákl. prenesená",J211,0)</f>
        <v>0</v>
      </c>
      <c r="BH211" s="204">
        <f>IF(N211="zníž. prenesená",J211,0)</f>
        <v>0</v>
      </c>
      <c r="BI211" s="204">
        <f>IF(N211="nulová",J211,0)</f>
        <v>0</v>
      </c>
      <c r="BJ211" s="19" t="s">
        <v>89</v>
      </c>
      <c r="BK211" s="204">
        <f>ROUND(I211*H211,2)</f>
        <v>0</v>
      </c>
      <c r="BL211" s="19" t="s">
        <v>561</v>
      </c>
      <c r="BM211" s="203" t="s">
        <v>1123</v>
      </c>
    </row>
    <row r="212" s="2" customFormat="1" ht="24.15" customHeight="1">
      <c r="A212" s="38"/>
      <c r="B212" s="190"/>
      <c r="C212" s="191" t="s">
        <v>698</v>
      </c>
      <c r="D212" s="191" t="s">
        <v>220</v>
      </c>
      <c r="E212" s="192" t="s">
        <v>1124</v>
      </c>
      <c r="F212" s="193" t="s">
        <v>1125</v>
      </c>
      <c r="G212" s="194" t="s">
        <v>297</v>
      </c>
      <c r="H212" s="195">
        <v>10</v>
      </c>
      <c r="I212" s="196"/>
      <c r="J212" s="197">
        <f>ROUND(I212*H212,2)</f>
        <v>0</v>
      </c>
      <c r="K212" s="198"/>
      <c r="L212" s="39"/>
      <c r="M212" s="199" t="s">
        <v>1</v>
      </c>
      <c r="N212" s="200" t="s">
        <v>42</v>
      </c>
      <c r="O212" s="82"/>
      <c r="P212" s="201">
        <f>O212*H212</f>
        <v>0</v>
      </c>
      <c r="Q212" s="201">
        <v>0</v>
      </c>
      <c r="R212" s="201">
        <f>Q212*H212</f>
        <v>0</v>
      </c>
      <c r="S212" s="201">
        <v>0</v>
      </c>
      <c r="T212" s="202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03" t="s">
        <v>561</v>
      </c>
      <c r="AT212" s="203" t="s">
        <v>220</v>
      </c>
      <c r="AU212" s="203" t="s">
        <v>89</v>
      </c>
      <c r="AY212" s="19" t="s">
        <v>218</v>
      </c>
      <c r="BE212" s="204">
        <f>IF(N212="základná",J212,0)</f>
        <v>0</v>
      </c>
      <c r="BF212" s="204">
        <f>IF(N212="znížená",J212,0)</f>
        <v>0</v>
      </c>
      <c r="BG212" s="204">
        <f>IF(N212="zákl. prenesená",J212,0)</f>
        <v>0</v>
      </c>
      <c r="BH212" s="204">
        <f>IF(N212="zníž. prenesená",J212,0)</f>
        <v>0</v>
      </c>
      <c r="BI212" s="204">
        <f>IF(N212="nulová",J212,0)</f>
        <v>0</v>
      </c>
      <c r="BJ212" s="19" t="s">
        <v>89</v>
      </c>
      <c r="BK212" s="204">
        <f>ROUND(I212*H212,2)</f>
        <v>0</v>
      </c>
      <c r="BL212" s="19" t="s">
        <v>561</v>
      </c>
      <c r="BM212" s="203" t="s">
        <v>1126</v>
      </c>
    </row>
    <row r="213" s="2" customFormat="1" ht="24.15" customHeight="1">
      <c r="A213" s="38"/>
      <c r="B213" s="190"/>
      <c r="C213" s="234" t="s">
        <v>1127</v>
      </c>
      <c r="D213" s="234" t="s">
        <v>272</v>
      </c>
      <c r="E213" s="235" t="s">
        <v>1128</v>
      </c>
      <c r="F213" s="236" t="s">
        <v>1129</v>
      </c>
      <c r="G213" s="237" t="s">
        <v>297</v>
      </c>
      <c r="H213" s="238">
        <v>10</v>
      </c>
      <c r="I213" s="239"/>
      <c r="J213" s="240">
        <f>ROUND(I213*H213,2)</f>
        <v>0</v>
      </c>
      <c r="K213" s="241"/>
      <c r="L213" s="242"/>
      <c r="M213" s="243" t="s">
        <v>1</v>
      </c>
      <c r="N213" s="244" t="s">
        <v>42</v>
      </c>
      <c r="O213" s="82"/>
      <c r="P213" s="201">
        <f>O213*H213</f>
        <v>0</v>
      </c>
      <c r="Q213" s="201">
        <v>0</v>
      </c>
      <c r="R213" s="201">
        <f>Q213*H213</f>
        <v>0</v>
      </c>
      <c r="S213" s="201">
        <v>0</v>
      </c>
      <c r="T213" s="202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03" t="s">
        <v>621</v>
      </c>
      <c r="AT213" s="203" t="s">
        <v>272</v>
      </c>
      <c r="AU213" s="203" t="s">
        <v>89</v>
      </c>
      <c r="AY213" s="19" t="s">
        <v>218</v>
      </c>
      <c r="BE213" s="204">
        <f>IF(N213="základná",J213,0)</f>
        <v>0</v>
      </c>
      <c r="BF213" s="204">
        <f>IF(N213="znížená",J213,0)</f>
        <v>0</v>
      </c>
      <c r="BG213" s="204">
        <f>IF(N213="zákl. prenesená",J213,0)</f>
        <v>0</v>
      </c>
      <c r="BH213" s="204">
        <f>IF(N213="zníž. prenesená",J213,0)</f>
        <v>0</v>
      </c>
      <c r="BI213" s="204">
        <f>IF(N213="nulová",J213,0)</f>
        <v>0</v>
      </c>
      <c r="BJ213" s="19" t="s">
        <v>89</v>
      </c>
      <c r="BK213" s="204">
        <f>ROUND(I213*H213,2)</f>
        <v>0</v>
      </c>
      <c r="BL213" s="19" t="s">
        <v>561</v>
      </c>
      <c r="BM213" s="203" t="s">
        <v>1130</v>
      </c>
    </row>
    <row r="214" s="2" customFormat="1" ht="16.5" customHeight="1">
      <c r="A214" s="38"/>
      <c r="B214" s="190"/>
      <c r="C214" s="191" t="s">
        <v>701</v>
      </c>
      <c r="D214" s="191" t="s">
        <v>220</v>
      </c>
      <c r="E214" s="192" t="s">
        <v>646</v>
      </c>
      <c r="F214" s="193" t="s">
        <v>647</v>
      </c>
      <c r="G214" s="194" t="s">
        <v>297</v>
      </c>
      <c r="H214" s="195">
        <v>30</v>
      </c>
      <c r="I214" s="196"/>
      <c r="J214" s="197">
        <f>ROUND(I214*H214,2)</f>
        <v>0</v>
      </c>
      <c r="K214" s="198"/>
      <c r="L214" s="39"/>
      <c r="M214" s="199" t="s">
        <v>1</v>
      </c>
      <c r="N214" s="200" t="s">
        <v>42</v>
      </c>
      <c r="O214" s="82"/>
      <c r="P214" s="201">
        <f>O214*H214</f>
        <v>0</v>
      </c>
      <c r="Q214" s="201">
        <v>0</v>
      </c>
      <c r="R214" s="201">
        <f>Q214*H214</f>
        <v>0</v>
      </c>
      <c r="S214" s="201">
        <v>0</v>
      </c>
      <c r="T214" s="202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03" t="s">
        <v>561</v>
      </c>
      <c r="AT214" s="203" t="s">
        <v>220</v>
      </c>
      <c r="AU214" s="203" t="s">
        <v>89</v>
      </c>
      <c r="AY214" s="19" t="s">
        <v>218</v>
      </c>
      <c r="BE214" s="204">
        <f>IF(N214="základná",J214,0)</f>
        <v>0</v>
      </c>
      <c r="BF214" s="204">
        <f>IF(N214="znížená",J214,0)</f>
        <v>0</v>
      </c>
      <c r="BG214" s="204">
        <f>IF(N214="zákl. prenesená",J214,0)</f>
        <v>0</v>
      </c>
      <c r="BH214" s="204">
        <f>IF(N214="zníž. prenesená",J214,0)</f>
        <v>0</v>
      </c>
      <c r="BI214" s="204">
        <f>IF(N214="nulová",J214,0)</f>
        <v>0</v>
      </c>
      <c r="BJ214" s="19" t="s">
        <v>89</v>
      </c>
      <c r="BK214" s="204">
        <f>ROUND(I214*H214,2)</f>
        <v>0</v>
      </c>
      <c r="BL214" s="19" t="s">
        <v>561</v>
      </c>
      <c r="BM214" s="203" t="s">
        <v>1131</v>
      </c>
    </row>
    <row r="215" s="2" customFormat="1" ht="24.15" customHeight="1">
      <c r="A215" s="38"/>
      <c r="B215" s="190"/>
      <c r="C215" s="234" t="s">
        <v>1132</v>
      </c>
      <c r="D215" s="234" t="s">
        <v>272</v>
      </c>
      <c r="E215" s="235" t="s">
        <v>648</v>
      </c>
      <c r="F215" s="236" t="s">
        <v>649</v>
      </c>
      <c r="G215" s="237" t="s">
        <v>297</v>
      </c>
      <c r="H215" s="238">
        <v>30</v>
      </c>
      <c r="I215" s="239"/>
      <c r="J215" s="240">
        <f>ROUND(I215*H215,2)</f>
        <v>0</v>
      </c>
      <c r="K215" s="241"/>
      <c r="L215" s="242"/>
      <c r="M215" s="243" t="s">
        <v>1</v>
      </c>
      <c r="N215" s="244" t="s">
        <v>42</v>
      </c>
      <c r="O215" s="82"/>
      <c r="P215" s="201">
        <f>O215*H215</f>
        <v>0</v>
      </c>
      <c r="Q215" s="201">
        <v>0</v>
      </c>
      <c r="R215" s="201">
        <f>Q215*H215</f>
        <v>0</v>
      </c>
      <c r="S215" s="201">
        <v>0</v>
      </c>
      <c r="T215" s="202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03" t="s">
        <v>621</v>
      </c>
      <c r="AT215" s="203" t="s">
        <v>272</v>
      </c>
      <c r="AU215" s="203" t="s">
        <v>89</v>
      </c>
      <c r="AY215" s="19" t="s">
        <v>218</v>
      </c>
      <c r="BE215" s="204">
        <f>IF(N215="základná",J215,0)</f>
        <v>0</v>
      </c>
      <c r="BF215" s="204">
        <f>IF(N215="znížená",J215,0)</f>
        <v>0</v>
      </c>
      <c r="BG215" s="204">
        <f>IF(N215="zákl. prenesená",J215,0)</f>
        <v>0</v>
      </c>
      <c r="BH215" s="204">
        <f>IF(N215="zníž. prenesená",J215,0)</f>
        <v>0</v>
      </c>
      <c r="BI215" s="204">
        <f>IF(N215="nulová",J215,0)</f>
        <v>0</v>
      </c>
      <c r="BJ215" s="19" t="s">
        <v>89</v>
      </c>
      <c r="BK215" s="204">
        <f>ROUND(I215*H215,2)</f>
        <v>0</v>
      </c>
      <c r="BL215" s="19" t="s">
        <v>561</v>
      </c>
      <c r="BM215" s="203" t="s">
        <v>1133</v>
      </c>
    </row>
    <row r="216" s="2" customFormat="1" ht="24.15" customHeight="1">
      <c r="A216" s="38"/>
      <c r="B216" s="190"/>
      <c r="C216" s="191" t="s">
        <v>702</v>
      </c>
      <c r="D216" s="191" t="s">
        <v>220</v>
      </c>
      <c r="E216" s="192" t="s">
        <v>807</v>
      </c>
      <c r="F216" s="193" t="s">
        <v>808</v>
      </c>
      <c r="G216" s="194" t="s">
        <v>297</v>
      </c>
      <c r="H216" s="195">
        <v>20</v>
      </c>
      <c r="I216" s="196"/>
      <c r="J216" s="197">
        <f>ROUND(I216*H216,2)</f>
        <v>0</v>
      </c>
      <c r="K216" s="198"/>
      <c r="L216" s="39"/>
      <c r="M216" s="199" t="s">
        <v>1</v>
      </c>
      <c r="N216" s="200" t="s">
        <v>42</v>
      </c>
      <c r="O216" s="82"/>
      <c r="P216" s="201">
        <f>O216*H216</f>
        <v>0</v>
      </c>
      <c r="Q216" s="201">
        <v>0</v>
      </c>
      <c r="R216" s="201">
        <f>Q216*H216</f>
        <v>0</v>
      </c>
      <c r="S216" s="201">
        <v>0</v>
      </c>
      <c r="T216" s="202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03" t="s">
        <v>561</v>
      </c>
      <c r="AT216" s="203" t="s">
        <v>220</v>
      </c>
      <c r="AU216" s="203" t="s">
        <v>89</v>
      </c>
      <c r="AY216" s="19" t="s">
        <v>218</v>
      </c>
      <c r="BE216" s="204">
        <f>IF(N216="základná",J216,0)</f>
        <v>0</v>
      </c>
      <c r="BF216" s="204">
        <f>IF(N216="znížená",J216,0)</f>
        <v>0</v>
      </c>
      <c r="BG216" s="204">
        <f>IF(N216="zákl. prenesená",J216,0)</f>
        <v>0</v>
      </c>
      <c r="BH216" s="204">
        <f>IF(N216="zníž. prenesená",J216,0)</f>
        <v>0</v>
      </c>
      <c r="BI216" s="204">
        <f>IF(N216="nulová",J216,0)</f>
        <v>0</v>
      </c>
      <c r="BJ216" s="19" t="s">
        <v>89</v>
      </c>
      <c r="BK216" s="204">
        <f>ROUND(I216*H216,2)</f>
        <v>0</v>
      </c>
      <c r="BL216" s="19" t="s">
        <v>561</v>
      </c>
      <c r="BM216" s="203" t="s">
        <v>1134</v>
      </c>
    </row>
    <row r="217" s="2" customFormat="1" ht="21.75" customHeight="1">
      <c r="A217" s="38"/>
      <c r="B217" s="190"/>
      <c r="C217" s="234" t="s">
        <v>1135</v>
      </c>
      <c r="D217" s="234" t="s">
        <v>272</v>
      </c>
      <c r="E217" s="235" t="s">
        <v>809</v>
      </c>
      <c r="F217" s="236" t="s">
        <v>810</v>
      </c>
      <c r="G217" s="237" t="s">
        <v>297</v>
      </c>
      <c r="H217" s="238">
        <v>20</v>
      </c>
      <c r="I217" s="239"/>
      <c r="J217" s="240">
        <f>ROUND(I217*H217,2)</f>
        <v>0</v>
      </c>
      <c r="K217" s="241"/>
      <c r="L217" s="242"/>
      <c r="M217" s="243" t="s">
        <v>1</v>
      </c>
      <c r="N217" s="244" t="s">
        <v>42</v>
      </c>
      <c r="O217" s="82"/>
      <c r="P217" s="201">
        <f>O217*H217</f>
        <v>0</v>
      </c>
      <c r="Q217" s="201">
        <v>0</v>
      </c>
      <c r="R217" s="201">
        <f>Q217*H217</f>
        <v>0</v>
      </c>
      <c r="S217" s="201">
        <v>0</v>
      </c>
      <c r="T217" s="202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203" t="s">
        <v>621</v>
      </c>
      <c r="AT217" s="203" t="s">
        <v>272</v>
      </c>
      <c r="AU217" s="203" t="s">
        <v>89</v>
      </c>
      <c r="AY217" s="19" t="s">
        <v>218</v>
      </c>
      <c r="BE217" s="204">
        <f>IF(N217="základná",J217,0)</f>
        <v>0</v>
      </c>
      <c r="BF217" s="204">
        <f>IF(N217="znížená",J217,0)</f>
        <v>0</v>
      </c>
      <c r="BG217" s="204">
        <f>IF(N217="zákl. prenesená",J217,0)</f>
        <v>0</v>
      </c>
      <c r="BH217" s="204">
        <f>IF(N217="zníž. prenesená",J217,0)</f>
        <v>0</v>
      </c>
      <c r="BI217" s="204">
        <f>IF(N217="nulová",J217,0)</f>
        <v>0</v>
      </c>
      <c r="BJ217" s="19" t="s">
        <v>89</v>
      </c>
      <c r="BK217" s="204">
        <f>ROUND(I217*H217,2)</f>
        <v>0</v>
      </c>
      <c r="BL217" s="19" t="s">
        <v>561</v>
      </c>
      <c r="BM217" s="203" t="s">
        <v>1136</v>
      </c>
    </row>
    <row r="218" s="2" customFormat="1" ht="16.5" customHeight="1">
      <c r="A218" s="38"/>
      <c r="B218" s="190"/>
      <c r="C218" s="191" t="s">
        <v>703</v>
      </c>
      <c r="D218" s="191" t="s">
        <v>220</v>
      </c>
      <c r="E218" s="192" t="s">
        <v>1137</v>
      </c>
      <c r="F218" s="193" t="s">
        <v>1138</v>
      </c>
      <c r="G218" s="194" t="s">
        <v>297</v>
      </c>
      <c r="H218" s="195">
        <v>20</v>
      </c>
      <c r="I218" s="196"/>
      <c r="J218" s="197">
        <f>ROUND(I218*H218,2)</f>
        <v>0</v>
      </c>
      <c r="K218" s="198"/>
      <c r="L218" s="39"/>
      <c r="M218" s="199" t="s">
        <v>1</v>
      </c>
      <c r="N218" s="200" t="s">
        <v>42</v>
      </c>
      <c r="O218" s="82"/>
      <c r="P218" s="201">
        <f>O218*H218</f>
        <v>0</v>
      </c>
      <c r="Q218" s="201">
        <v>0</v>
      </c>
      <c r="R218" s="201">
        <f>Q218*H218</f>
        <v>0</v>
      </c>
      <c r="S218" s="201">
        <v>0</v>
      </c>
      <c r="T218" s="202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03" t="s">
        <v>561</v>
      </c>
      <c r="AT218" s="203" t="s">
        <v>220</v>
      </c>
      <c r="AU218" s="203" t="s">
        <v>89</v>
      </c>
      <c r="AY218" s="19" t="s">
        <v>218</v>
      </c>
      <c r="BE218" s="204">
        <f>IF(N218="základná",J218,0)</f>
        <v>0</v>
      </c>
      <c r="BF218" s="204">
        <f>IF(N218="znížená",J218,0)</f>
        <v>0</v>
      </c>
      <c r="BG218" s="204">
        <f>IF(N218="zákl. prenesená",J218,0)</f>
        <v>0</v>
      </c>
      <c r="BH218" s="204">
        <f>IF(N218="zníž. prenesená",J218,0)</f>
        <v>0</v>
      </c>
      <c r="BI218" s="204">
        <f>IF(N218="nulová",J218,0)</f>
        <v>0</v>
      </c>
      <c r="BJ218" s="19" t="s">
        <v>89</v>
      </c>
      <c r="BK218" s="204">
        <f>ROUND(I218*H218,2)</f>
        <v>0</v>
      </c>
      <c r="BL218" s="19" t="s">
        <v>561</v>
      </c>
      <c r="BM218" s="203" t="s">
        <v>1139</v>
      </c>
    </row>
    <row r="219" s="2" customFormat="1" ht="16.5" customHeight="1">
      <c r="A219" s="38"/>
      <c r="B219" s="190"/>
      <c r="C219" s="234" t="s">
        <v>1140</v>
      </c>
      <c r="D219" s="234" t="s">
        <v>272</v>
      </c>
      <c r="E219" s="235" t="s">
        <v>1141</v>
      </c>
      <c r="F219" s="236" t="s">
        <v>1142</v>
      </c>
      <c r="G219" s="237" t="s">
        <v>297</v>
      </c>
      <c r="H219" s="238">
        <v>20</v>
      </c>
      <c r="I219" s="239"/>
      <c r="J219" s="240">
        <f>ROUND(I219*H219,2)</f>
        <v>0</v>
      </c>
      <c r="K219" s="241"/>
      <c r="L219" s="242"/>
      <c r="M219" s="243" t="s">
        <v>1</v>
      </c>
      <c r="N219" s="244" t="s">
        <v>42</v>
      </c>
      <c r="O219" s="82"/>
      <c r="P219" s="201">
        <f>O219*H219</f>
        <v>0</v>
      </c>
      <c r="Q219" s="201">
        <v>0</v>
      </c>
      <c r="R219" s="201">
        <f>Q219*H219</f>
        <v>0</v>
      </c>
      <c r="S219" s="201">
        <v>0</v>
      </c>
      <c r="T219" s="202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03" t="s">
        <v>621</v>
      </c>
      <c r="AT219" s="203" t="s">
        <v>272</v>
      </c>
      <c r="AU219" s="203" t="s">
        <v>89</v>
      </c>
      <c r="AY219" s="19" t="s">
        <v>218</v>
      </c>
      <c r="BE219" s="204">
        <f>IF(N219="základná",J219,0)</f>
        <v>0</v>
      </c>
      <c r="BF219" s="204">
        <f>IF(N219="znížená",J219,0)</f>
        <v>0</v>
      </c>
      <c r="BG219" s="204">
        <f>IF(N219="zákl. prenesená",J219,0)</f>
        <v>0</v>
      </c>
      <c r="BH219" s="204">
        <f>IF(N219="zníž. prenesená",J219,0)</f>
        <v>0</v>
      </c>
      <c r="BI219" s="204">
        <f>IF(N219="nulová",J219,0)</f>
        <v>0</v>
      </c>
      <c r="BJ219" s="19" t="s">
        <v>89</v>
      </c>
      <c r="BK219" s="204">
        <f>ROUND(I219*H219,2)</f>
        <v>0</v>
      </c>
      <c r="BL219" s="19" t="s">
        <v>561</v>
      </c>
      <c r="BM219" s="203" t="s">
        <v>1143</v>
      </c>
    </row>
    <row r="220" s="2" customFormat="1" ht="24.15" customHeight="1">
      <c r="A220" s="38"/>
      <c r="B220" s="190"/>
      <c r="C220" s="191" t="s">
        <v>706</v>
      </c>
      <c r="D220" s="191" t="s">
        <v>220</v>
      </c>
      <c r="E220" s="192" t="s">
        <v>1144</v>
      </c>
      <c r="F220" s="193" t="s">
        <v>1145</v>
      </c>
      <c r="G220" s="194" t="s">
        <v>297</v>
      </c>
      <c r="H220" s="195">
        <v>10</v>
      </c>
      <c r="I220" s="196"/>
      <c r="J220" s="197">
        <f>ROUND(I220*H220,2)</f>
        <v>0</v>
      </c>
      <c r="K220" s="198"/>
      <c r="L220" s="39"/>
      <c r="M220" s="199" t="s">
        <v>1</v>
      </c>
      <c r="N220" s="200" t="s">
        <v>42</v>
      </c>
      <c r="O220" s="82"/>
      <c r="P220" s="201">
        <f>O220*H220</f>
        <v>0</v>
      </c>
      <c r="Q220" s="201">
        <v>0</v>
      </c>
      <c r="R220" s="201">
        <f>Q220*H220</f>
        <v>0</v>
      </c>
      <c r="S220" s="201">
        <v>0</v>
      </c>
      <c r="T220" s="20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03" t="s">
        <v>561</v>
      </c>
      <c r="AT220" s="203" t="s">
        <v>220</v>
      </c>
      <c r="AU220" s="203" t="s">
        <v>89</v>
      </c>
      <c r="AY220" s="19" t="s">
        <v>218</v>
      </c>
      <c r="BE220" s="204">
        <f>IF(N220="základná",J220,0)</f>
        <v>0</v>
      </c>
      <c r="BF220" s="204">
        <f>IF(N220="znížená",J220,0)</f>
        <v>0</v>
      </c>
      <c r="BG220" s="204">
        <f>IF(N220="zákl. prenesená",J220,0)</f>
        <v>0</v>
      </c>
      <c r="BH220" s="204">
        <f>IF(N220="zníž. prenesená",J220,0)</f>
        <v>0</v>
      </c>
      <c r="BI220" s="204">
        <f>IF(N220="nulová",J220,0)</f>
        <v>0</v>
      </c>
      <c r="BJ220" s="19" t="s">
        <v>89</v>
      </c>
      <c r="BK220" s="204">
        <f>ROUND(I220*H220,2)</f>
        <v>0</v>
      </c>
      <c r="BL220" s="19" t="s">
        <v>561</v>
      </c>
      <c r="BM220" s="203" t="s">
        <v>1146</v>
      </c>
    </row>
    <row r="221" s="2" customFormat="1" ht="24.15" customHeight="1">
      <c r="A221" s="38"/>
      <c r="B221" s="190"/>
      <c r="C221" s="234" t="s">
        <v>1147</v>
      </c>
      <c r="D221" s="234" t="s">
        <v>272</v>
      </c>
      <c r="E221" s="235" t="s">
        <v>1148</v>
      </c>
      <c r="F221" s="236" t="s">
        <v>1149</v>
      </c>
      <c r="G221" s="237" t="s">
        <v>297</v>
      </c>
      <c r="H221" s="238">
        <v>10</v>
      </c>
      <c r="I221" s="239"/>
      <c r="J221" s="240">
        <f>ROUND(I221*H221,2)</f>
        <v>0</v>
      </c>
      <c r="K221" s="241"/>
      <c r="L221" s="242"/>
      <c r="M221" s="243" t="s">
        <v>1</v>
      </c>
      <c r="N221" s="244" t="s">
        <v>42</v>
      </c>
      <c r="O221" s="82"/>
      <c r="P221" s="201">
        <f>O221*H221</f>
        <v>0</v>
      </c>
      <c r="Q221" s="201">
        <v>0</v>
      </c>
      <c r="R221" s="201">
        <f>Q221*H221</f>
        <v>0</v>
      </c>
      <c r="S221" s="201">
        <v>0</v>
      </c>
      <c r="T221" s="202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03" t="s">
        <v>621</v>
      </c>
      <c r="AT221" s="203" t="s">
        <v>272</v>
      </c>
      <c r="AU221" s="203" t="s">
        <v>89</v>
      </c>
      <c r="AY221" s="19" t="s">
        <v>218</v>
      </c>
      <c r="BE221" s="204">
        <f>IF(N221="základná",J221,0)</f>
        <v>0</v>
      </c>
      <c r="BF221" s="204">
        <f>IF(N221="znížená",J221,0)</f>
        <v>0</v>
      </c>
      <c r="BG221" s="204">
        <f>IF(N221="zákl. prenesená",J221,0)</f>
        <v>0</v>
      </c>
      <c r="BH221" s="204">
        <f>IF(N221="zníž. prenesená",J221,0)</f>
        <v>0</v>
      </c>
      <c r="BI221" s="204">
        <f>IF(N221="nulová",J221,0)</f>
        <v>0</v>
      </c>
      <c r="BJ221" s="19" t="s">
        <v>89</v>
      </c>
      <c r="BK221" s="204">
        <f>ROUND(I221*H221,2)</f>
        <v>0</v>
      </c>
      <c r="BL221" s="19" t="s">
        <v>561</v>
      </c>
      <c r="BM221" s="203" t="s">
        <v>1150</v>
      </c>
    </row>
    <row r="222" s="2" customFormat="1" ht="16.5" customHeight="1">
      <c r="A222" s="38"/>
      <c r="B222" s="190"/>
      <c r="C222" s="234" t="s">
        <v>707</v>
      </c>
      <c r="D222" s="234" t="s">
        <v>272</v>
      </c>
      <c r="E222" s="235" t="s">
        <v>1151</v>
      </c>
      <c r="F222" s="236" t="s">
        <v>1152</v>
      </c>
      <c r="G222" s="237" t="s">
        <v>297</v>
      </c>
      <c r="H222" s="238">
        <v>10</v>
      </c>
      <c r="I222" s="239"/>
      <c r="J222" s="240">
        <f>ROUND(I222*H222,2)</f>
        <v>0</v>
      </c>
      <c r="K222" s="241"/>
      <c r="L222" s="242"/>
      <c r="M222" s="243" t="s">
        <v>1</v>
      </c>
      <c r="N222" s="244" t="s">
        <v>42</v>
      </c>
      <c r="O222" s="82"/>
      <c r="P222" s="201">
        <f>O222*H222</f>
        <v>0</v>
      </c>
      <c r="Q222" s="201">
        <v>0</v>
      </c>
      <c r="R222" s="201">
        <f>Q222*H222</f>
        <v>0</v>
      </c>
      <c r="S222" s="201">
        <v>0</v>
      </c>
      <c r="T222" s="202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03" t="s">
        <v>621</v>
      </c>
      <c r="AT222" s="203" t="s">
        <v>272</v>
      </c>
      <c r="AU222" s="203" t="s">
        <v>89</v>
      </c>
      <c r="AY222" s="19" t="s">
        <v>218</v>
      </c>
      <c r="BE222" s="204">
        <f>IF(N222="základná",J222,0)</f>
        <v>0</v>
      </c>
      <c r="BF222" s="204">
        <f>IF(N222="znížená",J222,0)</f>
        <v>0</v>
      </c>
      <c r="BG222" s="204">
        <f>IF(N222="zákl. prenesená",J222,0)</f>
        <v>0</v>
      </c>
      <c r="BH222" s="204">
        <f>IF(N222="zníž. prenesená",J222,0)</f>
        <v>0</v>
      </c>
      <c r="BI222" s="204">
        <f>IF(N222="nulová",J222,0)</f>
        <v>0</v>
      </c>
      <c r="BJ222" s="19" t="s">
        <v>89</v>
      </c>
      <c r="BK222" s="204">
        <f>ROUND(I222*H222,2)</f>
        <v>0</v>
      </c>
      <c r="BL222" s="19" t="s">
        <v>561</v>
      </c>
      <c r="BM222" s="203" t="s">
        <v>1153</v>
      </c>
    </row>
    <row r="223" s="2" customFormat="1" ht="24.15" customHeight="1">
      <c r="A223" s="38"/>
      <c r="B223" s="190"/>
      <c r="C223" s="191" t="s">
        <v>1154</v>
      </c>
      <c r="D223" s="191" t="s">
        <v>220</v>
      </c>
      <c r="E223" s="192" t="s">
        <v>1155</v>
      </c>
      <c r="F223" s="193" t="s">
        <v>1156</v>
      </c>
      <c r="G223" s="194" t="s">
        <v>297</v>
      </c>
      <c r="H223" s="195">
        <v>10</v>
      </c>
      <c r="I223" s="196"/>
      <c r="J223" s="197">
        <f>ROUND(I223*H223,2)</f>
        <v>0</v>
      </c>
      <c r="K223" s="198"/>
      <c r="L223" s="39"/>
      <c r="M223" s="199" t="s">
        <v>1</v>
      </c>
      <c r="N223" s="200" t="s">
        <v>42</v>
      </c>
      <c r="O223" s="82"/>
      <c r="P223" s="201">
        <f>O223*H223</f>
        <v>0</v>
      </c>
      <c r="Q223" s="201">
        <v>0</v>
      </c>
      <c r="R223" s="201">
        <f>Q223*H223</f>
        <v>0</v>
      </c>
      <c r="S223" s="201">
        <v>0</v>
      </c>
      <c r="T223" s="202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03" t="s">
        <v>561</v>
      </c>
      <c r="AT223" s="203" t="s">
        <v>220</v>
      </c>
      <c r="AU223" s="203" t="s">
        <v>89</v>
      </c>
      <c r="AY223" s="19" t="s">
        <v>218</v>
      </c>
      <c r="BE223" s="204">
        <f>IF(N223="základná",J223,0)</f>
        <v>0</v>
      </c>
      <c r="BF223" s="204">
        <f>IF(N223="znížená",J223,0)</f>
        <v>0</v>
      </c>
      <c r="BG223" s="204">
        <f>IF(N223="zákl. prenesená",J223,0)</f>
        <v>0</v>
      </c>
      <c r="BH223" s="204">
        <f>IF(N223="zníž. prenesená",J223,0)</f>
        <v>0</v>
      </c>
      <c r="BI223" s="204">
        <f>IF(N223="nulová",J223,0)</f>
        <v>0</v>
      </c>
      <c r="BJ223" s="19" t="s">
        <v>89</v>
      </c>
      <c r="BK223" s="204">
        <f>ROUND(I223*H223,2)</f>
        <v>0</v>
      </c>
      <c r="BL223" s="19" t="s">
        <v>561</v>
      </c>
      <c r="BM223" s="203" t="s">
        <v>1157</v>
      </c>
    </row>
    <row r="224" s="2" customFormat="1" ht="24.15" customHeight="1">
      <c r="A224" s="38"/>
      <c r="B224" s="190"/>
      <c r="C224" s="234" t="s">
        <v>712</v>
      </c>
      <c r="D224" s="234" t="s">
        <v>272</v>
      </c>
      <c r="E224" s="235" t="s">
        <v>1148</v>
      </c>
      <c r="F224" s="236" t="s">
        <v>1149</v>
      </c>
      <c r="G224" s="237" t="s">
        <v>297</v>
      </c>
      <c r="H224" s="238">
        <v>10</v>
      </c>
      <c r="I224" s="239"/>
      <c r="J224" s="240">
        <f>ROUND(I224*H224,2)</f>
        <v>0</v>
      </c>
      <c r="K224" s="241"/>
      <c r="L224" s="242"/>
      <c r="M224" s="243" t="s">
        <v>1</v>
      </c>
      <c r="N224" s="244" t="s">
        <v>42</v>
      </c>
      <c r="O224" s="82"/>
      <c r="P224" s="201">
        <f>O224*H224</f>
        <v>0</v>
      </c>
      <c r="Q224" s="201">
        <v>0</v>
      </c>
      <c r="R224" s="201">
        <f>Q224*H224</f>
        <v>0</v>
      </c>
      <c r="S224" s="201">
        <v>0</v>
      </c>
      <c r="T224" s="202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03" t="s">
        <v>621</v>
      </c>
      <c r="AT224" s="203" t="s">
        <v>272</v>
      </c>
      <c r="AU224" s="203" t="s">
        <v>89</v>
      </c>
      <c r="AY224" s="19" t="s">
        <v>218</v>
      </c>
      <c r="BE224" s="204">
        <f>IF(N224="základná",J224,0)</f>
        <v>0</v>
      </c>
      <c r="BF224" s="204">
        <f>IF(N224="znížená",J224,0)</f>
        <v>0</v>
      </c>
      <c r="BG224" s="204">
        <f>IF(N224="zákl. prenesená",J224,0)</f>
        <v>0</v>
      </c>
      <c r="BH224" s="204">
        <f>IF(N224="zníž. prenesená",J224,0)</f>
        <v>0</v>
      </c>
      <c r="BI224" s="204">
        <f>IF(N224="nulová",J224,0)</f>
        <v>0</v>
      </c>
      <c r="BJ224" s="19" t="s">
        <v>89</v>
      </c>
      <c r="BK224" s="204">
        <f>ROUND(I224*H224,2)</f>
        <v>0</v>
      </c>
      <c r="BL224" s="19" t="s">
        <v>561</v>
      </c>
      <c r="BM224" s="203" t="s">
        <v>1158</v>
      </c>
    </row>
    <row r="225" s="2" customFormat="1" ht="21.75" customHeight="1">
      <c r="A225" s="38"/>
      <c r="B225" s="190"/>
      <c r="C225" s="191" t="s">
        <v>1159</v>
      </c>
      <c r="D225" s="191" t="s">
        <v>220</v>
      </c>
      <c r="E225" s="192" t="s">
        <v>1160</v>
      </c>
      <c r="F225" s="193" t="s">
        <v>1161</v>
      </c>
      <c r="G225" s="194" t="s">
        <v>297</v>
      </c>
      <c r="H225" s="195">
        <v>10</v>
      </c>
      <c r="I225" s="196"/>
      <c r="J225" s="197">
        <f>ROUND(I225*H225,2)</f>
        <v>0</v>
      </c>
      <c r="K225" s="198"/>
      <c r="L225" s="39"/>
      <c r="M225" s="199" t="s">
        <v>1</v>
      </c>
      <c r="N225" s="200" t="s">
        <v>42</v>
      </c>
      <c r="O225" s="82"/>
      <c r="P225" s="201">
        <f>O225*H225</f>
        <v>0</v>
      </c>
      <c r="Q225" s="201">
        <v>0</v>
      </c>
      <c r="R225" s="201">
        <f>Q225*H225</f>
        <v>0</v>
      </c>
      <c r="S225" s="201">
        <v>0</v>
      </c>
      <c r="T225" s="202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03" t="s">
        <v>561</v>
      </c>
      <c r="AT225" s="203" t="s">
        <v>220</v>
      </c>
      <c r="AU225" s="203" t="s">
        <v>89</v>
      </c>
      <c r="AY225" s="19" t="s">
        <v>218</v>
      </c>
      <c r="BE225" s="204">
        <f>IF(N225="základná",J225,0)</f>
        <v>0</v>
      </c>
      <c r="BF225" s="204">
        <f>IF(N225="znížená",J225,0)</f>
        <v>0</v>
      </c>
      <c r="BG225" s="204">
        <f>IF(N225="zákl. prenesená",J225,0)</f>
        <v>0</v>
      </c>
      <c r="BH225" s="204">
        <f>IF(N225="zníž. prenesená",J225,0)</f>
        <v>0</v>
      </c>
      <c r="BI225" s="204">
        <f>IF(N225="nulová",J225,0)</f>
        <v>0</v>
      </c>
      <c r="BJ225" s="19" t="s">
        <v>89</v>
      </c>
      <c r="BK225" s="204">
        <f>ROUND(I225*H225,2)</f>
        <v>0</v>
      </c>
      <c r="BL225" s="19" t="s">
        <v>561</v>
      </c>
      <c r="BM225" s="203" t="s">
        <v>1162</v>
      </c>
    </row>
    <row r="226" s="2" customFormat="1" ht="24.15" customHeight="1">
      <c r="A226" s="38"/>
      <c r="B226" s="190"/>
      <c r="C226" s="234" t="s">
        <v>716</v>
      </c>
      <c r="D226" s="234" t="s">
        <v>272</v>
      </c>
      <c r="E226" s="235" t="s">
        <v>1163</v>
      </c>
      <c r="F226" s="236" t="s">
        <v>1164</v>
      </c>
      <c r="G226" s="237" t="s">
        <v>297</v>
      </c>
      <c r="H226" s="238">
        <v>10</v>
      </c>
      <c r="I226" s="239"/>
      <c r="J226" s="240">
        <f>ROUND(I226*H226,2)</f>
        <v>0</v>
      </c>
      <c r="K226" s="241"/>
      <c r="L226" s="242"/>
      <c r="M226" s="243" t="s">
        <v>1</v>
      </c>
      <c r="N226" s="244" t="s">
        <v>42</v>
      </c>
      <c r="O226" s="82"/>
      <c r="P226" s="201">
        <f>O226*H226</f>
        <v>0</v>
      </c>
      <c r="Q226" s="201">
        <v>0</v>
      </c>
      <c r="R226" s="201">
        <f>Q226*H226</f>
        <v>0</v>
      </c>
      <c r="S226" s="201">
        <v>0</v>
      </c>
      <c r="T226" s="202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203" t="s">
        <v>621</v>
      </c>
      <c r="AT226" s="203" t="s">
        <v>272</v>
      </c>
      <c r="AU226" s="203" t="s">
        <v>89</v>
      </c>
      <c r="AY226" s="19" t="s">
        <v>218</v>
      </c>
      <c r="BE226" s="204">
        <f>IF(N226="základná",J226,0)</f>
        <v>0</v>
      </c>
      <c r="BF226" s="204">
        <f>IF(N226="znížená",J226,0)</f>
        <v>0</v>
      </c>
      <c r="BG226" s="204">
        <f>IF(N226="zákl. prenesená",J226,0)</f>
        <v>0</v>
      </c>
      <c r="BH226" s="204">
        <f>IF(N226="zníž. prenesená",J226,0)</f>
        <v>0</v>
      </c>
      <c r="BI226" s="204">
        <f>IF(N226="nulová",J226,0)</f>
        <v>0</v>
      </c>
      <c r="BJ226" s="19" t="s">
        <v>89</v>
      </c>
      <c r="BK226" s="204">
        <f>ROUND(I226*H226,2)</f>
        <v>0</v>
      </c>
      <c r="BL226" s="19" t="s">
        <v>561</v>
      </c>
      <c r="BM226" s="203" t="s">
        <v>1165</v>
      </c>
    </row>
    <row r="227" s="2" customFormat="1" ht="24.15" customHeight="1">
      <c r="A227" s="38"/>
      <c r="B227" s="190"/>
      <c r="C227" s="191" t="s">
        <v>1166</v>
      </c>
      <c r="D227" s="191" t="s">
        <v>220</v>
      </c>
      <c r="E227" s="192" t="s">
        <v>1167</v>
      </c>
      <c r="F227" s="193" t="s">
        <v>1168</v>
      </c>
      <c r="G227" s="194" t="s">
        <v>297</v>
      </c>
      <c r="H227" s="195">
        <v>10</v>
      </c>
      <c r="I227" s="196"/>
      <c r="J227" s="197">
        <f>ROUND(I227*H227,2)</f>
        <v>0</v>
      </c>
      <c r="K227" s="198"/>
      <c r="L227" s="39"/>
      <c r="M227" s="199" t="s">
        <v>1</v>
      </c>
      <c r="N227" s="200" t="s">
        <v>42</v>
      </c>
      <c r="O227" s="82"/>
      <c r="P227" s="201">
        <f>O227*H227</f>
        <v>0</v>
      </c>
      <c r="Q227" s="201">
        <v>0</v>
      </c>
      <c r="R227" s="201">
        <f>Q227*H227</f>
        <v>0</v>
      </c>
      <c r="S227" s="201">
        <v>0</v>
      </c>
      <c r="T227" s="202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03" t="s">
        <v>561</v>
      </c>
      <c r="AT227" s="203" t="s">
        <v>220</v>
      </c>
      <c r="AU227" s="203" t="s">
        <v>89</v>
      </c>
      <c r="AY227" s="19" t="s">
        <v>218</v>
      </c>
      <c r="BE227" s="204">
        <f>IF(N227="základná",J227,0)</f>
        <v>0</v>
      </c>
      <c r="BF227" s="204">
        <f>IF(N227="znížená",J227,0)</f>
        <v>0</v>
      </c>
      <c r="BG227" s="204">
        <f>IF(N227="zákl. prenesená",J227,0)</f>
        <v>0</v>
      </c>
      <c r="BH227" s="204">
        <f>IF(N227="zníž. prenesená",J227,0)</f>
        <v>0</v>
      </c>
      <c r="BI227" s="204">
        <f>IF(N227="nulová",J227,0)</f>
        <v>0</v>
      </c>
      <c r="BJ227" s="19" t="s">
        <v>89</v>
      </c>
      <c r="BK227" s="204">
        <f>ROUND(I227*H227,2)</f>
        <v>0</v>
      </c>
      <c r="BL227" s="19" t="s">
        <v>561</v>
      </c>
      <c r="BM227" s="203" t="s">
        <v>1169</v>
      </c>
    </row>
    <row r="228" s="2" customFormat="1" ht="33" customHeight="1">
      <c r="A228" s="38"/>
      <c r="B228" s="190"/>
      <c r="C228" s="234" t="s">
        <v>826</v>
      </c>
      <c r="D228" s="234" t="s">
        <v>272</v>
      </c>
      <c r="E228" s="235" t="s">
        <v>1170</v>
      </c>
      <c r="F228" s="236" t="s">
        <v>1171</v>
      </c>
      <c r="G228" s="237" t="s">
        <v>297</v>
      </c>
      <c r="H228" s="238">
        <v>10</v>
      </c>
      <c r="I228" s="239"/>
      <c r="J228" s="240">
        <f>ROUND(I228*H228,2)</f>
        <v>0</v>
      </c>
      <c r="K228" s="241"/>
      <c r="L228" s="242"/>
      <c r="M228" s="243" t="s">
        <v>1</v>
      </c>
      <c r="N228" s="244" t="s">
        <v>42</v>
      </c>
      <c r="O228" s="82"/>
      <c r="P228" s="201">
        <f>O228*H228</f>
        <v>0</v>
      </c>
      <c r="Q228" s="201">
        <v>0</v>
      </c>
      <c r="R228" s="201">
        <f>Q228*H228</f>
        <v>0</v>
      </c>
      <c r="S228" s="201">
        <v>0</v>
      </c>
      <c r="T228" s="202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03" t="s">
        <v>621</v>
      </c>
      <c r="AT228" s="203" t="s">
        <v>272</v>
      </c>
      <c r="AU228" s="203" t="s">
        <v>89</v>
      </c>
      <c r="AY228" s="19" t="s">
        <v>218</v>
      </c>
      <c r="BE228" s="204">
        <f>IF(N228="základná",J228,0)</f>
        <v>0</v>
      </c>
      <c r="BF228" s="204">
        <f>IF(N228="znížená",J228,0)</f>
        <v>0</v>
      </c>
      <c r="BG228" s="204">
        <f>IF(N228="zákl. prenesená",J228,0)</f>
        <v>0</v>
      </c>
      <c r="BH228" s="204">
        <f>IF(N228="zníž. prenesená",J228,0)</f>
        <v>0</v>
      </c>
      <c r="BI228" s="204">
        <f>IF(N228="nulová",J228,0)</f>
        <v>0</v>
      </c>
      <c r="BJ228" s="19" t="s">
        <v>89</v>
      </c>
      <c r="BK228" s="204">
        <f>ROUND(I228*H228,2)</f>
        <v>0</v>
      </c>
      <c r="BL228" s="19" t="s">
        <v>561</v>
      </c>
      <c r="BM228" s="203" t="s">
        <v>1172</v>
      </c>
    </row>
    <row r="229" s="2" customFormat="1" ht="16.5" customHeight="1">
      <c r="A229" s="38"/>
      <c r="B229" s="190"/>
      <c r="C229" s="191" t="s">
        <v>1173</v>
      </c>
      <c r="D229" s="191" t="s">
        <v>220</v>
      </c>
      <c r="E229" s="192" t="s">
        <v>1174</v>
      </c>
      <c r="F229" s="193" t="s">
        <v>1175</v>
      </c>
      <c r="G229" s="194" t="s">
        <v>297</v>
      </c>
      <c r="H229" s="195">
        <v>10</v>
      </c>
      <c r="I229" s="196"/>
      <c r="J229" s="197">
        <f>ROUND(I229*H229,2)</f>
        <v>0</v>
      </c>
      <c r="K229" s="198"/>
      <c r="L229" s="39"/>
      <c r="M229" s="199" t="s">
        <v>1</v>
      </c>
      <c r="N229" s="200" t="s">
        <v>42</v>
      </c>
      <c r="O229" s="82"/>
      <c r="P229" s="201">
        <f>O229*H229</f>
        <v>0</v>
      </c>
      <c r="Q229" s="201">
        <v>0</v>
      </c>
      <c r="R229" s="201">
        <f>Q229*H229</f>
        <v>0</v>
      </c>
      <c r="S229" s="201">
        <v>0</v>
      </c>
      <c r="T229" s="202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203" t="s">
        <v>561</v>
      </c>
      <c r="AT229" s="203" t="s">
        <v>220</v>
      </c>
      <c r="AU229" s="203" t="s">
        <v>89</v>
      </c>
      <c r="AY229" s="19" t="s">
        <v>218</v>
      </c>
      <c r="BE229" s="204">
        <f>IF(N229="základná",J229,0)</f>
        <v>0</v>
      </c>
      <c r="BF229" s="204">
        <f>IF(N229="znížená",J229,0)</f>
        <v>0</v>
      </c>
      <c r="BG229" s="204">
        <f>IF(N229="zákl. prenesená",J229,0)</f>
        <v>0</v>
      </c>
      <c r="BH229" s="204">
        <f>IF(N229="zníž. prenesená",J229,0)</f>
        <v>0</v>
      </c>
      <c r="BI229" s="204">
        <f>IF(N229="nulová",J229,0)</f>
        <v>0</v>
      </c>
      <c r="BJ229" s="19" t="s">
        <v>89</v>
      </c>
      <c r="BK229" s="204">
        <f>ROUND(I229*H229,2)</f>
        <v>0</v>
      </c>
      <c r="BL229" s="19" t="s">
        <v>561</v>
      </c>
      <c r="BM229" s="203" t="s">
        <v>1176</v>
      </c>
    </row>
    <row r="230" s="2" customFormat="1" ht="16.5" customHeight="1">
      <c r="A230" s="38"/>
      <c r="B230" s="190"/>
      <c r="C230" s="234" t="s">
        <v>828</v>
      </c>
      <c r="D230" s="234" t="s">
        <v>272</v>
      </c>
      <c r="E230" s="235" t="s">
        <v>1177</v>
      </c>
      <c r="F230" s="236" t="s">
        <v>1178</v>
      </c>
      <c r="G230" s="237" t="s">
        <v>297</v>
      </c>
      <c r="H230" s="238">
        <v>10</v>
      </c>
      <c r="I230" s="239"/>
      <c r="J230" s="240">
        <f>ROUND(I230*H230,2)</f>
        <v>0</v>
      </c>
      <c r="K230" s="241"/>
      <c r="L230" s="242"/>
      <c r="M230" s="243" t="s">
        <v>1</v>
      </c>
      <c r="N230" s="244" t="s">
        <v>42</v>
      </c>
      <c r="O230" s="82"/>
      <c r="P230" s="201">
        <f>O230*H230</f>
        <v>0</v>
      </c>
      <c r="Q230" s="201">
        <v>0</v>
      </c>
      <c r="R230" s="201">
        <f>Q230*H230</f>
        <v>0</v>
      </c>
      <c r="S230" s="201">
        <v>0</v>
      </c>
      <c r="T230" s="202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03" t="s">
        <v>621</v>
      </c>
      <c r="AT230" s="203" t="s">
        <v>272</v>
      </c>
      <c r="AU230" s="203" t="s">
        <v>89</v>
      </c>
      <c r="AY230" s="19" t="s">
        <v>218</v>
      </c>
      <c r="BE230" s="204">
        <f>IF(N230="základná",J230,0)</f>
        <v>0</v>
      </c>
      <c r="BF230" s="204">
        <f>IF(N230="znížená",J230,0)</f>
        <v>0</v>
      </c>
      <c r="BG230" s="204">
        <f>IF(N230="zákl. prenesená",J230,0)</f>
        <v>0</v>
      </c>
      <c r="BH230" s="204">
        <f>IF(N230="zníž. prenesená",J230,0)</f>
        <v>0</v>
      </c>
      <c r="BI230" s="204">
        <f>IF(N230="nulová",J230,0)</f>
        <v>0</v>
      </c>
      <c r="BJ230" s="19" t="s">
        <v>89</v>
      </c>
      <c r="BK230" s="204">
        <f>ROUND(I230*H230,2)</f>
        <v>0</v>
      </c>
      <c r="BL230" s="19" t="s">
        <v>561</v>
      </c>
      <c r="BM230" s="203" t="s">
        <v>1179</v>
      </c>
    </row>
    <row r="231" s="2" customFormat="1" ht="24.15" customHeight="1">
      <c r="A231" s="38"/>
      <c r="B231" s="190"/>
      <c r="C231" s="191" t="s">
        <v>1180</v>
      </c>
      <c r="D231" s="191" t="s">
        <v>220</v>
      </c>
      <c r="E231" s="192" t="s">
        <v>1181</v>
      </c>
      <c r="F231" s="193" t="s">
        <v>1182</v>
      </c>
      <c r="G231" s="194" t="s">
        <v>179</v>
      </c>
      <c r="H231" s="195">
        <v>20</v>
      </c>
      <c r="I231" s="196"/>
      <c r="J231" s="197">
        <f>ROUND(I231*H231,2)</f>
        <v>0</v>
      </c>
      <c r="K231" s="198"/>
      <c r="L231" s="39"/>
      <c r="M231" s="199" t="s">
        <v>1</v>
      </c>
      <c r="N231" s="200" t="s">
        <v>42</v>
      </c>
      <c r="O231" s="82"/>
      <c r="P231" s="201">
        <f>O231*H231</f>
        <v>0</v>
      </c>
      <c r="Q231" s="201">
        <v>0</v>
      </c>
      <c r="R231" s="201">
        <f>Q231*H231</f>
        <v>0</v>
      </c>
      <c r="S231" s="201">
        <v>0</v>
      </c>
      <c r="T231" s="202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203" t="s">
        <v>561</v>
      </c>
      <c r="AT231" s="203" t="s">
        <v>220</v>
      </c>
      <c r="AU231" s="203" t="s">
        <v>89</v>
      </c>
      <c r="AY231" s="19" t="s">
        <v>218</v>
      </c>
      <c r="BE231" s="204">
        <f>IF(N231="základná",J231,0)</f>
        <v>0</v>
      </c>
      <c r="BF231" s="204">
        <f>IF(N231="znížená",J231,0)</f>
        <v>0</v>
      </c>
      <c r="BG231" s="204">
        <f>IF(N231="zákl. prenesená",J231,0)</f>
        <v>0</v>
      </c>
      <c r="BH231" s="204">
        <f>IF(N231="zníž. prenesená",J231,0)</f>
        <v>0</v>
      </c>
      <c r="BI231" s="204">
        <f>IF(N231="nulová",J231,0)</f>
        <v>0</v>
      </c>
      <c r="BJ231" s="19" t="s">
        <v>89</v>
      </c>
      <c r="BK231" s="204">
        <f>ROUND(I231*H231,2)</f>
        <v>0</v>
      </c>
      <c r="BL231" s="19" t="s">
        <v>561</v>
      </c>
      <c r="BM231" s="203" t="s">
        <v>1183</v>
      </c>
    </row>
    <row r="232" s="2" customFormat="1" ht="16.5" customHeight="1">
      <c r="A232" s="38"/>
      <c r="B232" s="190"/>
      <c r="C232" s="234" t="s">
        <v>831</v>
      </c>
      <c r="D232" s="234" t="s">
        <v>272</v>
      </c>
      <c r="E232" s="235" t="s">
        <v>1184</v>
      </c>
      <c r="F232" s="236" t="s">
        <v>1185</v>
      </c>
      <c r="G232" s="237" t="s">
        <v>275</v>
      </c>
      <c r="H232" s="238">
        <v>2.7999999999999998</v>
      </c>
      <c r="I232" s="239"/>
      <c r="J232" s="240">
        <f>ROUND(I232*H232,2)</f>
        <v>0</v>
      </c>
      <c r="K232" s="241"/>
      <c r="L232" s="242"/>
      <c r="M232" s="243" t="s">
        <v>1</v>
      </c>
      <c r="N232" s="244" t="s">
        <v>42</v>
      </c>
      <c r="O232" s="82"/>
      <c r="P232" s="201">
        <f>O232*H232</f>
        <v>0</v>
      </c>
      <c r="Q232" s="201">
        <v>0</v>
      </c>
      <c r="R232" s="201">
        <f>Q232*H232</f>
        <v>0</v>
      </c>
      <c r="S232" s="201">
        <v>0</v>
      </c>
      <c r="T232" s="202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03" t="s">
        <v>621</v>
      </c>
      <c r="AT232" s="203" t="s">
        <v>272</v>
      </c>
      <c r="AU232" s="203" t="s">
        <v>89</v>
      </c>
      <c r="AY232" s="19" t="s">
        <v>218</v>
      </c>
      <c r="BE232" s="204">
        <f>IF(N232="základná",J232,0)</f>
        <v>0</v>
      </c>
      <c r="BF232" s="204">
        <f>IF(N232="znížená",J232,0)</f>
        <v>0</v>
      </c>
      <c r="BG232" s="204">
        <f>IF(N232="zákl. prenesená",J232,0)</f>
        <v>0</v>
      </c>
      <c r="BH232" s="204">
        <f>IF(N232="zníž. prenesená",J232,0)</f>
        <v>0</v>
      </c>
      <c r="BI232" s="204">
        <f>IF(N232="nulová",J232,0)</f>
        <v>0</v>
      </c>
      <c r="BJ232" s="19" t="s">
        <v>89</v>
      </c>
      <c r="BK232" s="204">
        <f>ROUND(I232*H232,2)</f>
        <v>0</v>
      </c>
      <c r="BL232" s="19" t="s">
        <v>561</v>
      </c>
      <c r="BM232" s="203" t="s">
        <v>1186</v>
      </c>
    </row>
    <row r="233" s="2" customFormat="1" ht="33" customHeight="1">
      <c r="A233" s="38"/>
      <c r="B233" s="190"/>
      <c r="C233" s="191" t="s">
        <v>1187</v>
      </c>
      <c r="D233" s="191" t="s">
        <v>220</v>
      </c>
      <c r="E233" s="192" t="s">
        <v>1188</v>
      </c>
      <c r="F233" s="193" t="s">
        <v>1189</v>
      </c>
      <c r="G233" s="194" t="s">
        <v>179</v>
      </c>
      <c r="H233" s="195">
        <v>10</v>
      </c>
      <c r="I233" s="196"/>
      <c r="J233" s="197">
        <f>ROUND(I233*H233,2)</f>
        <v>0</v>
      </c>
      <c r="K233" s="198"/>
      <c r="L233" s="39"/>
      <c r="M233" s="199" t="s">
        <v>1</v>
      </c>
      <c r="N233" s="200" t="s">
        <v>42</v>
      </c>
      <c r="O233" s="82"/>
      <c r="P233" s="201">
        <f>O233*H233</f>
        <v>0</v>
      </c>
      <c r="Q233" s="201">
        <v>0</v>
      </c>
      <c r="R233" s="201">
        <f>Q233*H233</f>
        <v>0</v>
      </c>
      <c r="S233" s="201">
        <v>0</v>
      </c>
      <c r="T233" s="202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03" t="s">
        <v>561</v>
      </c>
      <c r="AT233" s="203" t="s">
        <v>220</v>
      </c>
      <c r="AU233" s="203" t="s">
        <v>89</v>
      </c>
      <c r="AY233" s="19" t="s">
        <v>218</v>
      </c>
      <c r="BE233" s="204">
        <f>IF(N233="základná",J233,0)</f>
        <v>0</v>
      </c>
      <c r="BF233" s="204">
        <f>IF(N233="znížená",J233,0)</f>
        <v>0</v>
      </c>
      <c r="BG233" s="204">
        <f>IF(N233="zákl. prenesená",J233,0)</f>
        <v>0</v>
      </c>
      <c r="BH233" s="204">
        <f>IF(N233="zníž. prenesená",J233,0)</f>
        <v>0</v>
      </c>
      <c r="BI233" s="204">
        <f>IF(N233="nulová",J233,0)</f>
        <v>0</v>
      </c>
      <c r="BJ233" s="19" t="s">
        <v>89</v>
      </c>
      <c r="BK233" s="204">
        <f>ROUND(I233*H233,2)</f>
        <v>0</v>
      </c>
      <c r="BL233" s="19" t="s">
        <v>561</v>
      </c>
      <c r="BM233" s="203" t="s">
        <v>1190</v>
      </c>
    </row>
    <row r="234" s="2" customFormat="1" ht="16.5" customHeight="1">
      <c r="A234" s="38"/>
      <c r="B234" s="190"/>
      <c r="C234" s="234" t="s">
        <v>832</v>
      </c>
      <c r="D234" s="234" t="s">
        <v>272</v>
      </c>
      <c r="E234" s="235" t="s">
        <v>1184</v>
      </c>
      <c r="F234" s="236" t="s">
        <v>1185</v>
      </c>
      <c r="G234" s="237" t="s">
        <v>275</v>
      </c>
      <c r="H234" s="238">
        <v>1.3999999999999999</v>
      </c>
      <c r="I234" s="239"/>
      <c r="J234" s="240">
        <f>ROUND(I234*H234,2)</f>
        <v>0</v>
      </c>
      <c r="K234" s="241"/>
      <c r="L234" s="242"/>
      <c r="M234" s="243" t="s">
        <v>1</v>
      </c>
      <c r="N234" s="244" t="s">
        <v>42</v>
      </c>
      <c r="O234" s="82"/>
      <c r="P234" s="201">
        <f>O234*H234</f>
        <v>0</v>
      </c>
      <c r="Q234" s="201">
        <v>0</v>
      </c>
      <c r="R234" s="201">
        <f>Q234*H234</f>
        <v>0</v>
      </c>
      <c r="S234" s="201">
        <v>0</v>
      </c>
      <c r="T234" s="202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03" t="s">
        <v>621</v>
      </c>
      <c r="AT234" s="203" t="s">
        <v>272</v>
      </c>
      <c r="AU234" s="203" t="s">
        <v>89</v>
      </c>
      <c r="AY234" s="19" t="s">
        <v>218</v>
      </c>
      <c r="BE234" s="204">
        <f>IF(N234="základná",J234,0)</f>
        <v>0</v>
      </c>
      <c r="BF234" s="204">
        <f>IF(N234="znížená",J234,0)</f>
        <v>0</v>
      </c>
      <c r="BG234" s="204">
        <f>IF(N234="zákl. prenesená",J234,0)</f>
        <v>0</v>
      </c>
      <c r="BH234" s="204">
        <f>IF(N234="zníž. prenesená",J234,0)</f>
        <v>0</v>
      </c>
      <c r="BI234" s="204">
        <f>IF(N234="nulová",J234,0)</f>
        <v>0</v>
      </c>
      <c r="BJ234" s="19" t="s">
        <v>89</v>
      </c>
      <c r="BK234" s="204">
        <f>ROUND(I234*H234,2)</f>
        <v>0</v>
      </c>
      <c r="BL234" s="19" t="s">
        <v>561</v>
      </c>
      <c r="BM234" s="203" t="s">
        <v>1191</v>
      </c>
    </row>
    <row r="235" s="2" customFormat="1" ht="21.75" customHeight="1">
      <c r="A235" s="38"/>
      <c r="B235" s="190"/>
      <c r="C235" s="191" t="s">
        <v>453</v>
      </c>
      <c r="D235" s="191" t="s">
        <v>220</v>
      </c>
      <c r="E235" s="192" t="s">
        <v>1192</v>
      </c>
      <c r="F235" s="193" t="s">
        <v>1193</v>
      </c>
      <c r="G235" s="194" t="s">
        <v>179</v>
      </c>
      <c r="H235" s="195">
        <v>80</v>
      </c>
      <c r="I235" s="196"/>
      <c r="J235" s="197">
        <f>ROUND(I235*H235,2)</f>
        <v>0</v>
      </c>
      <c r="K235" s="198"/>
      <c r="L235" s="39"/>
      <c r="M235" s="199" t="s">
        <v>1</v>
      </c>
      <c r="N235" s="200" t="s">
        <v>42</v>
      </c>
      <c r="O235" s="82"/>
      <c r="P235" s="201">
        <f>O235*H235</f>
        <v>0</v>
      </c>
      <c r="Q235" s="201">
        <v>0</v>
      </c>
      <c r="R235" s="201">
        <f>Q235*H235</f>
        <v>0</v>
      </c>
      <c r="S235" s="201">
        <v>0</v>
      </c>
      <c r="T235" s="202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203" t="s">
        <v>561</v>
      </c>
      <c r="AT235" s="203" t="s">
        <v>220</v>
      </c>
      <c r="AU235" s="203" t="s">
        <v>89</v>
      </c>
      <c r="AY235" s="19" t="s">
        <v>218</v>
      </c>
      <c r="BE235" s="204">
        <f>IF(N235="základná",J235,0)</f>
        <v>0</v>
      </c>
      <c r="BF235" s="204">
        <f>IF(N235="znížená",J235,0)</f>
        <v>0</v>
      </c>
      <c r="BG235" s="204">
        <f>IF(N235="zákl. prenesená",J235,0)</f>
        <v>0</v>
      </c>
      <c r="BH235" s="204">
        <f>IF(N235="zníž. prenesená",J235,0)</f>
        <v>0</v>
      </c>
      <c r="BI235" s="204">
        <f>IF(N235="nulová",J235,0)</f>
        <v>0</v>
      </c>
      <c r="BJ235" s="19" t="s">
        <v>89</v>
      </c>
      <c r="BK235" s="204">
        <f>ROUND(I235*H235,2)</f>
        <v>0</v>
      </c>
      <c r="BL235" s="19" t="s">
        <v>561</v>
      </c>
      <c r="BM235" s="203" t="s">
        <v>1194</v>
      </c>
    </row>
    <row r="236" s="2" customFormat="1" ht="16.5" customHeight="1">
      <c r="A236" s="38"/>
      <c r="B236" s="190"/>
      <c r="C236" s="234" t="s">
        <v>833</v>
      </c>
      <c r="D236" s="234" t="s">
        <v>272</v>
      </c>
      <c r="E236" s="235" t="s">
        <v>1195</v>
      </c>
      <c r="F236" s="236" t="s">
        <v>1196</v>
      </c>
      <c r="G236" s="237" t="s">
        <v>179</v>
      </c>
      <c r="H236" s="238">
        <v>80</v>
      </c>
      <c r="I236" s="239"/>
      <c r="J236" s="240">
        <f>ROUND(I236*H236,2)</f>
        <v>0</v>
      </c>
      <c r="K236" s="241"/>
      <c r="L236" s="242"/>
      <c r="M236" s="243" t="s">
        <v>1</v>
      </c>
      <c r="N236" s="244" t="s">
        <v>42</v>
      </c>
      <c r="O236" s="82"/>
      <c r="P236" s="201">
        <f>O236*H236</f>
        <v>0</v>
      </c>
      <c r="Q236" s="201">
        <v>0</v>
      </c>
      <c r="R236" s="201">
        <f>Q236*H236</f>
        <v>0</v>
      </c>
      <c r="S236" s="201">
        <v>0</v>
      </c>
      <c r="T236" s="202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03" t="s">
        <v>621</v>
      </c>
      <c r="AT236" s="203" t="s">
        <v>272</v>
      </c>
      <c r="AU236" s="203" t="s">
        <v>89</v>
      </c>
      <c r="AY236" s="19" t="s">
        <v>218</v>
      </c>
      <c r="BE236" s="204">
        <f>IF(N236="základná",J236,0)</f>
        <v>0</v>
      </c>
      <c r="BF236" s="204">
        <f>IF(N236="znížená",J236,0)</f>
        <v>0</v>
      </c>
      <c r="BG236" s="204">
        <f>IF(N236="zákl. prenesená",J236,0)</f>
        <v>0</v>
      </c>
      <c r="BH236" s="204">
        <f>IF(N236="zníž. prenesená",J236,0)</f>
        <v>0</v>
      </c>
      <c r="BI236" s="204">
        <f>IF(N236="nulová",J236,0)</f>
        <v>0</v>
      </c>
      <c r="BJ236" s="19" t="s">
        <v>89</v>
      </c>
      <c r="BK236" s="204">
        <f>ROUND(I236*H236,2)</f>
        <v>0</v>
      </c>
      <c r="BL236" s="19" t="s">
        <v>561</v>
      </c>
      <c r="BM236" s="203" t="s">
        <v>1197</v>
      </c>
    </row>
    <row r="237" s="2" customFormat="1" ht="21.75" customHeight="1">
      <c r="A237" s="38"/>
      <c r="B237" s="190"/>
      <c r="C237" s="191" t="s">
        <v>1198</v>
      </c>
      <c r="D237" s="191" t="s">
        <v>220</v>
      </c>
      <c r="E237" s="192" t="s">
        <v>1199</v>
      </c>
      <c r="F237" s="193" t="s">
        <v>1200</v>
      </c>
      <c r="G237" s="194" t="s">
        <v>179</v>
      </c>
      <c r="H237" s="195">
        <v>1250</v>
      </c>
      <c r="I237" s="196"/>
      <c r="J237" s="197">
        <f>ROUND(I237*H237,2)</f>
        <v>0</v>
      </c>
      <c r="K237" s="198"/>
      <c r="L237" s="39"/>
      <c r="M237" s="199" t="s">
        <v>1</v>
      </c>
      <c r="N237" s="200" t="s">
        <v>42</v>
      </c>
      <c r="O237" s="82"/>
      <c r="P237" s="201">
        <f>O237*H237</f>
        <v>0</v>
      </c>
      <c r="Q237" s="201">
        <v>0</v>
      </c>
      <c r="R237" s="201">
        <f>Q237*H237</f>
        <v>0</v>
      </c>
      <c r="S237" s="201">
        <v>0</v>
      </c>
      <c r="T237" s="202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03" t="s">
        <v>561</v>
      </c>
      <c r="AT237" s="203" t="s">
        <v>220</v>
      </c>
      <c r="AU237" s="203" t="s">
        <v>89</v>
      </c>
      <c r="AY237" s="19" t="s">
        <v>218</v>
      </c>
      <c r="BE237" s="204">
        <f>IF(N237="základná",J237,0)</f>
        <v>0</v>
      </c>
      <c r="BF237" s="204">
        <f>IF(N237="znížená",J237,0)</f>
        <v>0</v>
      </c>
      <c r="BG237" s="204">
        <f>IF(N237="zákl. prenesená",J237,0)</f>
        <v>0</v>
      </c>
      <c r="BH237" s="204">
        <f>IF(N237="zníž. prenesená",J237,0)</f>
        <v>0</v>
      </c>
      <c r="BI237" s="204">
        <f>IF(N237="nulová",J237,0)</f>
        <v>0</v>
      </c>
      <c r="BJ237" s="19" t="s">
        <v>89</v>
      </c>
      <c r="BK237" s="204">
        <f>ROUND(I237*H237,2)</f>
        <v>0</v>
      </c>
      <c r="BL237" s="19" t="s">
        <v>561</v>
      </c>
      <c r="BM237" s="203" t="s">
        <v>1201</v>
      </c>
    </row>
    <row r="238" s="2" customFormat="1" ht="16.5" customHeight="1">
      <c r="A238" s="38"/>
      <c r="B238" s="190"/>
      <c r="C238" s="234" t="s">
        <v>834</v>
      </c>
      <c r="D238" s="234" t="s">
        <v>272</v>
      </c>
      <c r="E238" s="235" t="s">
        <v>1202</v>
      </c>
      <c r="F238" s="236" t="s">
        <v>1203</v>
      </c>
      <c r="G238" s="237" t="s">
        <v>179</v>
      </c>
      <c r="H238" s="238">
        <v>1250</v>
      </c>
      <c r="I238" s="239"/>
      <c r="J238" s="240">
        <f>ROUND(I238*H238,2)</f>
        <v>0</v>
      </c>
      <c r="K238" s="241"/>
      <c r="L238" s="242"/>
      <c r="M238" s="243" t="s">
        <v>1</v>
      </c>
      <c r="N238" s="244" t="s">
        <v>42</v>
      </c>
      <c r="O238" s="82"/>
      <c r="P238" s="201">
        <f>O238*H238</f>
        <v>0</v>
      </c>
      <c r="Q238" s="201">
        <v>0</v>
      </c>
      <c r="R238" s="201">
        <f>Q238*H238</f>
        <v>0</v>
      </c>
      <c r="S238" s="201">
        <v>0</v>
      </c>
      <c r="T238" s="202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03" t="s">
        <v>621</v>
      </c>
      <c r="AT238" s="203" t="s">
        <v>272</v>
      </c>
      <c r="AU238" s="203" t="s">
        <v>89</v>
      </c>
      <c r="AY238" s="19" t="s">
        <v>218</v>
      </c>
      <c r="BE238" s="204">
        <f>IF(N238="základná",J238,0)</f>
        <v>0</v>
      </c>
      <c r="BF238" s="204">
        <f>IF(N238="znížená",J238,0)</f>
        <v>0</v>
      </c>
      <c r="BG238" s="204">
        <f>IF(N238="zákl. prenesená",J238,0)</f>
        <v>0</v>
      </c>
      <c r="BH238" s="204">
        <f>IF(N238="zníž. prenesená",J238,0)</f>
        <v>0</v>
      </c>
      <c r="BI238" s="204">
        <f>IF(N238="nulová",J238,0)</f>
        <v>0</v>
      </c>
      <c r="BJ238" s="19" t="s">
        <v>89</v>
      </c>
      <c r="BK238" s="204">
        <f>ROUND(I238*H238,2)</f>
        <v>0</v>
      </c>
      <c r="BL238" s="19" t="s">
        <v>561</v>
      </c>
      <c r="BM238" s="203" t="s">
        <v>1204</v>
      </c>
    </row>
    <row r="239" s="2" customFormat="1" ht="21.75" customHeight="1">
      <c r="A239" s="38"/>
      <c r="B239" s="190"/>
      <c r="C239" s="191" t="s">
        <v>1205</v>
      </c>
      <c r="D239" s="191" t="s">
        <v>220</v>
      </c>
      <c r="E239" s="192" t="s">
        <v>812</v>
      </c>
      <c r="F239" s="193" t="s">
        <v>813</v>
      </c>
      <c r="G239" s="194" t="s">
        <v>179</v>
      </c>
      <c r="H239" s="195">
        <v>390</v>
      </c>
      <c r="I239" s="196"/>
      <c r="J239" s="197">
        <f>ROUND(I239*H239,2)</f>
        <v>0</v>
      </c>
      <c r="K239" s="198"/>
      <c r="L239" s="39"/>
      <c r="M239" s="199" t="s">
        <v>1</v>
      </c>
      <c r="N239" s="200" t="s">
        <v>42</v>
      </c>
      <c r="O239" s="82"/>
      <c r="P239" s="201">
        <f>O239*H239</f>
        <v>0</v>
      </c>
      <c r="Q239" s="201">
        <v>0</v>
      </c>
      <c r="R239" s="201">
        <f>Q239*H239</f>
        <v>0</v>
      </c>
      <c r="S239" s="201">
        <v>0</v>
      </c>
      <c r="T239" s="202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03" t="s">
        <v>561</v>
      </c>
      <c r="AT239" s="203" t="s">
        <v>220</v>
      </c>
      <c r="AU239" s="203" t="s">
        <v>89</v>
      </c>
      <c r="AY239" s="19" t="s">
        <v>218</v>
      </c>
      <c r="BE239" s="204">
        <f>IF(N239="základná",J239,0)</f>
        <v>0</v>
      </c>
      <c r="BF239" s="204">
        <f>IF(N239="znížená",J239,0)</f>
        <v>0</v>
      </c>
      <c r="BG239" s="204">
        <f>IF(N239="zákl. prenesená",J239,0)</f>
        <v>0</v>
      </c>
      <c r="BH239" s="204">
        <f>IF(N239="zníž. prenesená",J239,0)</f>
        <v>0</v>
      </c>
      <c r="BI239" s="204">
        <f>IF(N239="nulová",J239,0)</f>
        <v>0</v>
      </c>
      <c r="BJ239" s="19" t="s">
        <v>89</v>
      </c>
      <c r="BK239" s="204">
        <f>ROUND(I239*H239,2)</f>
        <v>0</v>
      </c>
      <c r="BL239" s="19" t="s">
        <v>561</v>
      </c>
      <c r="BM239" s="203" t="s">
        <v>1206</v>
      </c>
    </row>
    <row r="240" s="2" customFormat="1" ht="16.5" customHeight="1">
      <c r="A240" s="38"/>
      <c r="B240" s="190"/>
      <c r="C240" s="234" t="s">
        <v>835</v>
      </c>
      <c r="D240" s="234" t="s">
        <v>272</v>
      </c>
      <c r="E240" s="235" t="s">
        <v>814</v>
      </c>
      <c r="F240" s="236" t="s">
        <v>815</v>
      </c>
      <c r="G240" s="237" t="s">
        <v>179</v>
      </c>
      <c r="H240" s="238">
        <v>390</v>
      </c>
      <c r="I240" s="239"/>
      <c r="J240" s="240">
        <f>ROUND(I240*H240,2)</f>
        <v>0</v>
      </c>
      <c r="K240" s="241"/>
      <c r="L240" s="242"/>
      <c r="M240" s="243" t="s">
        <v>1</v>
      </c>
      <c r="N240" s="244" t="s">
        <v>42</v>
      </c>
      <c r="O240" s="82"/>
      <c r="P240" s="201">
        <f>O240*H240</f>
        <v>0</v>
      </c>
      <c r="Q240" s="201">
        <v>0</v>
      </c>
      <c r="R240" s="201">
        <f>Q240*H240</f>
        <v>0</v>
      </c>
      <c r="S240" s="201">
        <v>0</v>
      </c>
      <c r="T240" s="202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03" t="s">
        <v>621</v>
      </c>
      <c r="AT240" s="203" t="s">
        <v>272</v>
      </c>
      <c r="AU240" s="203" t="s">
        <v>89</v>
      </c>
      <c r="AY240" s="19" t="s">
        <v>218</v>
      </c>
      <c r="BE240" s="204">
        <f>IF(N240="základná",J240,0)</f>
        <v>0</v>
      </c>
      <c r="BF240" s="204">
        <f>IF(N240="znížená",J240,0)</f>
        <v>0</v>
      </c>
      <c r="BG240" s="204">
        <f>IF(N240="zákl. prenesená",J240,0)</f>
        <v>0</v>
      </c>
      <c r="BH240" s="204">
        <f>IF(N240="zníž. prenesená",J240,0)</f>
        <v>0</v>
      </c>
      <c r="BI240" s="204">
        <f>IF(N240="nulová",J240,0)</f>
        <v>0</v>
      </c>
      <c r="BJ240" s="19" t="s">
        <v>89</v>
      </c>
      <c r="BK240" s="204">
        <f>ROUND(I240*H240,2)</f>
        <v>0</v>
      </c>
      <c r="BL240" s="19" t="s">
        <v>561</v>
      </c>
      <c r="BM240" s="203" t="s">
        <v>1207</v>
      </c>
    </row>
    <row r="241" s="2" customFormat="1" ht="21.75" customHeight="1">
      <c r="A241" s="38"/>
      <c r="B241" s="190"/>
      <c r="C241" s="191" t="s">
        <v>1208</v>
      </c>
      <c r="D241" s="191" t="s">
        <v>220</v>
      </c>
      <c r="E241" s="192" t="s">
        <v>1209</v>
      </c>
      <c r="F241" s="193" t="s">
        <v>1210</v>
      </c>
      <c r="G241" s="194" t="s">
        <v>179</v>
      </c>
      <c r="H241" s="195">
        <v>450</v>
      </c>
      <c r="I241" s="196"/>
      <c r="J241" s="197">
        <f>ROUND(I241*H241,2)</f>
        <v>0</v>
      </c>
      <c r="K241" s="198"/>
      <c r="L241" s="39"/>
      <c r="M241" s="199" t="s">
        <v>1</v>
      </c>
      <c r="N241" s="200" t="s">
        <v>42</v>
      </c>
      <c r="O241" s="82"/>
      <c r="P241" s="201">
        <f>O241*H241</f>
        <v>0</v>
      </c>
      <c r="Q241" s="201">
        <v>0</v>
      </c>
      <c r="R241" s="201">
        <f>Q241*H241</f>
        <v>0</v>
      </c>
      <c r="S241" s="201">
        <v>0</v>
      </c>
      <c r="T241" s="202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203" t="s">
        <v>561</v>
      </c>
      <c r="AT241" s="203" t="s">
        <v>220</v>
      </c>
      <c r="AU241" s="203" t="s">
        <v>89</v>
      </c>
      <c r="AY241" s="19" t="s">
        <v>218</v>
      </c>
      <c r="BE241" s="204">
        <f>IF(N241="základná",J241,0)</f>
        <v>0</v>
      </c>
      <c r="BF241" s="204">
        <f>IF(N241="znížená",J241,0)</f>
        <v>0</v>
      </c>
      <c r="BG241" s="204">
        <f>IF(N241="zákl. prenesená",J241,0)</f>
        <v>0</v>
      </c>
      <c r="BH241" s="204">
        <f>IF(N241="zníž. prenesená",J241,0)</f>
        <v>0</v>
      </c>
      <c r="BI241" s="204">
        <f>IF(N241="nulová",J241,0)</f>
        <v>0</v>
      </c>
      <c r="BJ241" s="19" t="s">
        <v>89</v>
      </c>
      <c r="BK241" s="204">
        <f>ROUND(I241*H241,2)</f>
        <v>0</v>
      </c>
      <c r="BL241" s="19" t="s">
        <v>561</v>
      </c>
      <c r="BM241" s="203" t="s">
        <v>1211</v>
      </c>
    </row>
    <row r="242" s="2" customFormat="1" ht="16.5" customHeight="1">
      <c r="A242" s="38"/>
      <c r="B242" s="190"/>
      <c r="C242" s="234" t="s">
        <v>836</v>
      </c>
      <c r="D242" s="234" t="s">
        <v>272</v>
      </c>
      <c r="E242" s="235" t="s">
        <v>1212</v>
      </c>
      <c r="F242" s="236" t="s">
        <v>1213</v>
      </c>
      <c r="G242" s="237" t="s">
        <v>179</v>
      </c>
      <c r="H242" s="238">
        <v>450</v>
      </c>
      <c r="I242" s="239"/>
      <c r="J242" s="240">
        <f>ROUND(I242*H242,2)</f>
        <v>0</v>
      </c>
      <c r="K242" s="241"/>
      <c r="L242" s="242"/>
      <c r="M242" s="243" t="s">
        <v>1</v>
      </c>
      <c r="N242" s="244" t="s">
        <v>42</v>
      </c>
      <c r="O242" s="82"/>
      <c r="P242" s="201">
        <f>O242*H242</f>
        <v>0</v>
      </c>
      <c r="Q242" s="201">
        <v>0</v>
      </c>
      <c r="R242" s="201">
        <f>Q242*H242</f>
        <v>0</v>
      </c>
      <c r="S242" s="201">
        <v>0</v>
      </c>
      <c r="T242" s="202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03" t="s">
        <v>621</v>
      </c>
      <c r="AT242" s="203" t="s">
        <v>272</v>
      </c>
      <c r="AU242" s="203" t="s">
        <v>89</v>
      </c>
      <c r="AY242" s="19" t="s">
        <v>218</v>
      </c>
      <c r="BE242" s="204">
        <f>IF(N242="základná",J242,0)</f>
        <v>0</v>
      </c>
      <c r="BF242" s="204">
        <f>IF(N242="znížená",J242,0)</f>
        <v>0</v>
      </c>
      <c r="BG242" s="204">
        <f>IF(N242="zákl. prenesená",J242,0)</f>
        <v>0</v>
      </c>
      <c r="BH242" s="204">
        <f>IF(N242="zníž. prenesená",J242,0)</f>
        <v>0</v>
      </c>
      <c r="BI242" s="204">
        <f>IF(N242="nulová",J242,0)</f>
        <v>0</v>
      </c>
      <c r="BJ242" s="19" t="s">
        <v>89</v>
      </c>
      <c r="BK242" s="204">
        <f>ROUND(I242*H242,2)</f>
        <v>0</v>
      </c>
      <c r="BL242" s="19" t="s">
        <v>561</v>
      </c>
      <c r="BM242" s="203" t="s">
        <v>1214</v>
      </c>
    </row>
    <row r="243" s="2" customFormat="1" ht="21.75" customHeight="1">
      <c r="A243" s="38"/>
      <c r="B243" s="190"/>
      <c r="C243" s="191" t="s">
        <v>1215</v>
      </c>
      <c r="D243" s="191" t="s">
        <v>220</v>
      </c>
      <c r="E243" s="192" t="s">
        <v>1216</v>
      </c>
      <c r="F243" s="193" t="s">
        <v>1217</v>
      </c>
      <c r="G243" s="194" t="s">
        <v>179</v>
      </c>
      <c r="H243" s="195">
        <v>350</v>
      </c>
      <c r="I243" s="196"/>
      <c r="J243" s="197">
        <f>ROUND(I243*H243,2)</f>
        <v>0</v>
      </c>
      <c r="K243" s="198"/>
      <c r="L243" s="39"/>
      <c r="M243" s="199" t="s">
        <v>1</v>
      </c>
      <c r="N243" s="200" t="s">
        <v>42</v>
      </c>
      <c r="O243" s="82"/>
      <c r="P243" s="201">
        <f>O243*H243</f>
        <v>0</v>
      </c>
      <c r="Q243" s="201">
        <v>0</v>
      </c>
      <c r="R243" s="201">
        <f>Q243*H243</f>
        <v>0</v>
      </c>
      <c r="S243" s="201">
        <v>0</v>
      </c>
      <c r="T243" s="202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03" t="s">
        <v>561</v>
      </c>
      <c r="AT243" s="203" t="s">
        <v>220</v>
      </c>
      <c r="AU243" s="203" t="s">
        <v>89</v>
      </c>
      <c r="AY243" s="19" t="s">
        <v>218</v>
      </c>
      <c r="BE243" s="204">
        <f>IF(N243="základná",J243,0)</f>
        <v>0</v>
      </c>
      <c r="BF243" s="204">
        <f>IF(N243="znížená",J243,0)</f>
        <v>0</v>
      </c>
      <c r="BG243" s="204">
        <f>IF(N243="zákl. prenesená",J243,0)</f>
        <v>0</v>
      </c>
      <c r="BH243" s="204">
        <f>IF(N243="zníž. prenesená",J243,0)</f>
        <v>0</v>
      </c>
      <c r="BI243" s="204">
        <f>IF(N243="nulová",J243,0)</f>
        <v>0</v>
      </c>
      <c r="BJ243" s="19" t="s">
        <v>89</v>
      </c>
      <c r="BK243" s="204">
        <f>ROUND(I243*H243,2)</f>
        <v>0</v>
      </c>
      <c r="BL243" s="19" t="s">
        <v>561</v>
      </c>
      <c r="BM243" s="203" t="s">
        <v>1218</v>
      </c>
    </row>
    <row r="244" s="2" customFormat="1" ht="16.5" customHeight="1">
      <c r="A244" s="38"/>
      <c r="B244" s="190"/>
      <c r="C244" s="234" t="s">
        <v>837</v>
      </c>
      <c r="D244" s="234" t="s">
        <v>272</v>
      </c>
      <c r="E244" s="235" t="s">
        <v>1219</v>
      </c>
      <c r="F244" s="236" t="s">
        <v>1220</v>
      </c>
      <c r="G244" s="237" t="s">
        <v>179</v>
      </c>
      <c r="H244" s="238">
        <v>350</v>
      </c>
      <c r="I244" s="239"/>
      <c r="J244" s="240">
        <f>ROUND(I244*H244,2)</f>
        <v>0</v>
      </c>
      <c r="K244" s="241"/>
      <c r="L244" s="242"/>
      <c r="M244" s="243" t="s">
        <v>1</v>
      </c>
      <c r="N244" s="244" t="s">
        <v>42</v>
      </c>
      <c r="O244" s="82"/>
      <c r="P244" s="201">
        <f>O244*H244</f>
        <v>0</v>
      </c>
      <c r="Q244" s="201">
        <v>0</v>
      </c>
      <c r="R244" s="201">
        <f>Q244*H244</f>
        <v>0</v>
      </c>
      <c r="S244" s="201">
        <v>0</v>
      </c>
      <c r="T244" s="202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03" t="s">
        <v>621</v>
      </c>
      <c r="AT244" s="203" t="s">
        <v>272</v>
      </c>
      <c r="AU244" s="203" t="s">
        <v>89</v>
      </c>
      <c r="AY244" s="19" t="s">
        <v>218</v>
      </c>
      <c r="BE244" s="204">
        <f>IF(N244="základná",J244,0)</f>
        <v>0</v>
      </c>
      <c r="BF244" s="204">
        <f>IF(N244="znížená",J244,0)</f>
        <v>0</v>
      </c>
      <c r="BG244" s="204">
        <f>IF(N244="zákl. prenesená",J244,0)</f>
        <v>0</v>
      </c>
      <c r="BH244" s="204">
        <f>IF(N244="zníž. prenesená",J244,0)</f>
        <v>0</v>
      </c>
      <c r="BI244" s="204">
        <f>IF(N244="nulová",J244,0)</f>
        <v>0</v>
      </c>
      <c r="BJ244" s="19" t="s">
        <v>89</v>
      </c>
      <c r="BK244" s="204">
        <f>ROUND(I244*H244,2)</f>
        <v>0</v>
      </c>
      <c r="BL244" s="19" t="s">
        <v>561</v>
      </c>
      <c r="BM244" s="203" t="s">
        <v>1221</v>
      </c>
    </row>
    <row r="245" s="2" customFormat="1" ht="16.5" customHeight="1">
      <c r="A245" s="38"/>
      <c r="B245" s="190"/>
      <c r="C245" s="191" t="s">
        <v>1222</v>
      </c>
      <c r="D245" s="191" t="s">
        <v>220</v>
      </c>
      <c r="E245" s="192" t="s">
        <v>1223</v>
      </c>
      <c r="F245" s="193" t="s">
        <v>1224</v>
      </c>
      <c r="G245" s="194" t="s">
        <v>179</v>
      </c>
      <c r="H245" s="195">
        <v>1580</v>
      </c>
      <c r="I245" s="196"/>
      <c r="J245" s="197">
        <f>ROUND(I245*H245,2)</f>
        <v>0</v>
      </c>
      <c r="K245" s="198"/>
      <c r="L245" s="39"/>
      <c r="M245" s="199" t="s">
        <v>1</v>
      </c>
      <c r="N245" s="200" t="s">
        <v>42</v>
      </c>
      <c r="O245" s="82"/>
      <c r="P245" s="201">
        <f>O245*H245</f>
        <v>0</v>
      </c>
      <c r="Q245" s="201">
        <v>0</v>
      </c>
      <c r="R245" s="201">
        <f>Q245*H245</f>
        <v>0</v>
      </c>
      <c r="S245" s="201">
        <v>0</v>
      </c>
      <c r="T245" s="202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03" t="s">
        <v>561</v>
      </c>
      <c r="AT245" s="203" t="s">
        <v>220</v>
      </c>
      <c r="AU245" s="203" t="s">
        <v>89</v>
      </c>
      <c r="AY245" s="19" t="s">
        <v>218</v>
      </c>
      <c r="BE245" s="204">
        <f>IF(N245="základná",J245,0)</f>
        <v>0</v>
      </c>
      <c r="BF245" s="204">
        <f>IF(N245="znížená",J245,0)</f>
        <v>0</v>
      </c>
      <c r="BG245" s="204">
        <f>IF(N245="zákl. prenesená",J245,0)</f>
        <v>0</v>
      </c>
      <c r="BH245" s="204">
        <f>IF(N245="zníž. prenesená",J245,0)</f>
        <v>0</v>
      </c>
      <c r="BI245" s="204">
        <f>IF(N245="nulová",J245,0)</f>
        <v>0</v>
      </c>
      <c r="BJ245" s="19" t="s">
        <v>89</v>
      </c>
      <c r="BK245" s="204">
        <f>ROUND(I245*H245,2)</f>
        <v>0</v>
      </c>
      <c r="BL245" s="19" t="s">
        <v>561</v>
      </c>
      <c r="BM245" s="203" t="s">
        <v>1225</v>
      </c>
    </row>
    <row r="246" s="2" customFormat="1" ht="24.15" customHeight="1">
      <c r="A246" s="38"/>
      <c r="B246" s="190"/>
      <c r="C246" s="234" t="s">
        <v>838</v>
      </c>
      <c r="D246" s="234" t="s">
        <v>272</v>
      </c>
      <c r="E246" s="235" t="s">
        <v>1226</v>
      </c>
      <c r="F246" s="236" t="s">
        <v>1227</v>
      </c>
      <c r="G246" s="237" t="s">
        <v>297</v>
      </c>
      <c r="H246" s="238">
        <v>1580</v>
      </c>
      <c r="I246" s="239"/>
      <c r="J246" s="240">
        <f>ROUND(I246*H246,2)</f>
        <v>0</v>
      </c>
      <c r="K246" s="241"/>
      <c r="L246" s="242"/>
      <c r="M246" s="243" t="s">
        <v>1</v>
      </c>
      <c r="N246" s="244" t="s">
        <v>42</v>
      </c>
      <c r="O246" s="82"/>
      <c r="P246" s="201">
        <f>O246*H246</f>
        <v>0</v>
      </c>
      <c r="Q246" s="201">
        <v>0</v>
      </c>
      <c r="R246" s="201">
        <f>Q246*H246</f>
        <v>0</v>
      </c>
      <c r="S246" s="201">
        <v>0</v>
      </c>
      <c r="T246" s="202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03" t="s">
        <v>621</v>
      </c>
      <c r="AT246" s="203" t="s">
        <v>272</v>
      </c>
      <c r="AU246" s="203" t="s">
        <v>89</v>
      </c>
      <c r="AY246" s="19" t="s">
        <v>218</v>
      </c>
      <c r="BE246" s="204">
        <f>IF(N246="základná",J246,0)</f>
        <v>0</v>
      </c>
      <c r="BF246" s="204">
        <f>IF(N246="znížená",J246,0)</f>
        <v>0</v>
      </c>
      <c r="BG246" s="204">
        <f>IF(N246="zákl. prenesená",J246,0)</f>
        <v>0</v>
      </c>
      <c r="BH246" s="204">
        <f>IF(N246="zníž. prenesená",J246,0)</f>
        <v>0</v>
      </c>
      <c r="BI246" s="204">
        <f>IF(N246="nulová",J246,0)</f>
        <v>0</v>
      </c>
      <c r="BJ246" s="19" t="s">
        <v>89</v>
      </c>
      <c r="BK246" s="204">
        <f>ROUND(I246*H246,2)</f>
        <v>0</v>
      </c>
      <c r="BL246" s="19" t="s">
        <v>561</v>
      </c>
      <c r="BM246" s="203" t="s">
        <v>1228</v>
      </c>
    </row>
    <row r="247" s="2" customFormat="1" ht="24.15" customHeight="1">
      <c r="A247" s="38"/>
      <c r="B247" s="190"/>
      <c r="C247" s="191" t="s">
        <v>1229</v>
      </c>
      <c r="D247" s="191" t="s">
        <v>220</v>
      </c>
      <c r="E247" s="192" t="s">
        <v>1230</v>
      </c>
      <c r="F247" s="193" t="s">
        <v>1231</v>
      </c>
      <c r="G247" s="194" t="s">
        <v>179</v>
      </c>
      <c r="H247" s="195">
        <v>150</v>
      </c>
      <c r="I247" s="196"/>
      <c r="J247" s="197">
        <f>ROUND(I247*H247,2)</f>
        <v>0</v>
      </c>
      <c r="K247" s="198"/>
      <c r="L247" s="39"/>
      <c r="M247" s="199" t="s">
        <v>1</v>
      </c>
      <c r="N247" s="200" t="s">
        <v>42</v>
      </c>
      <c r="O247" s="82"/>
      <c r="P247" s="201">
        <f>O247*H247</f>
        <v>0</v>
      </c>
      <c r="Q247" s="201">
        <v>0</v>
      </c>
      <c r="R247" s="201">
        <f>Q247*H247</f>
        <v>0</v>
      </c>
      <c r="S247" s="201">
        <v>0</v>
      </c>
      <c r="T247" s="202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03" t="s">
        <v>561</v>
      </c>
      <c r="AT247" s="203" t="s">
        <v>220</v>
      </c>
      <c r="AU247" s="203" t="s">
        <v>89</v>
      </c>
      <c r="AY247" s="19" t="s">
        <v>218</v>
      </c>
      <c r="BE247" s="204">
        <f>IF(N247="základná",J247,0)</f>
        <v>0</v>
      </c>
      <c r="BF247" s="204">
        <f>IF(N247="znížená",J247,0)</f>
        <v>0</v>
      </c>
      <c r="BG247" s="204">
        <f>IF(N247="zákl. prenesená",J247,0)</f>
        <v>0</v>
      </c>
      <c r="BH247" s="204">
        <f>IF(N247="zníž. prenesená",J247,0)</f>
        <v>0</v>
      </c>
      <c r="BI247" s="204">
        <f>IF(N247="nulová",J247,0)</f>
        <v>0</v>
      </c>
      <c r="BJ247" s="19" t="s">
        <v>89</v>
      </c>
      <c r="BK247" s="204">
        <f>ROUND(I247*H247,2)</f>
        <v>0</v>
      </c>
      <c r="BL247" s="19" t="s">
        <v>561</v>
      </c>
      <c r="BM247" s="203" t="s">
        <v>1232</v>
      </c>
    </row>
    <row r="248" s="2" customFormat="1" ht="16.5" customHeight="1">
      <c r="A248" s="38"/>
      <c r="B248" s="190"/>
      <c r="C248" s="234" t="s">
        <v>841</v>
      </c>
      <c r="D248" s="234" t="s">
        <v>272</v>
      </c>
      <c r="E248" s="235" t="s">
        <v>1233</v>
      </c>
      <c r="F248" s="236" t="s">
        <v>1234</v>
      </c>
      <c r="G248" s="237" t="s">
        <v>179</v>
      </c>
      <c r="H248" s="238">
        <v>150</v>
      </c>
      <c r="I248" s="239"/>
      <c r="J248" s="240">
        <f>ROUND(I248*H248,2)</f>
        <v>0</v>
      </c>
      <c r="K248" s="241"/>
      <c r="L248" s="242"/>
      <c r="M248" s="243" t="s">
        <v>1</v>
      </c>
      <c r="N248" s="244" t="s">
        <v>42</v>
      </c>
      <c r="O248" s="82"/>
      <c r="P248" s="201">
        <f>O248*H248</f>
        <v>0</v>
      </c>
      <c r="Q248" s="201">
        <v>0</v>
      </c>
      <c r="R248" s="201">
        <f>Q248*H248</f>
        <v>0</v>
      </c>
      <c r="S248" s="201">
        <v>0</v>
      </c>
      <c r="T248" s="202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03" t="s">
        <v>621</v>
      </c>
      <c r="AT248" s="203" t="s">
        <v>272</v>
      </c>
      <c r="AU248" s="203" t="s">
        <v>89</v>
      </c>
      <c r="AY248" s="19" t="s">
        <v>218</v>
      </c>
      <c r="BE248" s="204">
        <f>IF(N248="základná",J248,0)</f>
        <v>0</v>
      </c>
      <c r="BF248" s="204">
        <f>IF(N248="znížená",J248,0)</f>
        <v>0</v>
      </c>
      <c r="BG248" s="204">
        <f>IF(N248="zákl. prenesená",J248,0)</f>
        <v>0</v>
      </c>
      <c r="BH248" s="204">
        <f>IF(N248="zníž. prenesená",J248,0)</f>
        <v>0</v>
      </c>
      <c r="BI248" s="204">
        <f>IF(N248="nulová",J248,0)</f>
        <v>0</v>
      </c>
      <c r="BJ248" s="19" t="s">
        <v>89</v>
      </c>
      <c r="BK248" s="204">
        <f>ROUND(I248*H248,2)</f>
        <v>0</v>
      </c>
      <c r="BL248" s="19" t="s">
        <v>561</v>
      </c>
      <c r="BM248" s="203" t="s">
        <v>1235</v>
      </c>
    </row>
    <row r="249" s="2" customFormat="1" ht="21.75" customHeight="1">
      <c r="A249" s="38"/>
      <c r="B249" s="190"/>
      <c r="C249" s="191" t="s">
        <v>1236</v>
      </c>
      <c r="D249" s="191" t="s">
        <v>220</v>
      </c>
      <c r="E249" s="192" t="s">
        <v>824</v>
      </c>
      <c r="F249" s="193" t="s">
        <v>825</v>
      </c>
      <c r="G249" s="194" t="s">
        <v>179</v>
      </c>
      <c r="H249" s="195">
        <v>1100</v>
      </c>
      <c r="I249" s="196"/>
      <c r="J249" s="197">
        <f>ROUND(I249*H249,2)</f>
        <v>0</v>
      </c>
      <c r="K249" s="198"/>
      <c r="L249" s="39"/>
      <c r="M249" s="199" t="s">
        <v>1</v>
      </c>
      <c r="N249" s="200" t="s">
        <v>42</v>
      </c>
      <c r="O249" s="82"/>
      <c r="P249" s="201">
        <f>O249*H249</f>
        <v>0</v>
      </c>
      <c r="Q249" s="201">
        <v>0</v>
      </c>
      <c r="R249" s="201">
        <f>Q249*H249</f>
        <v>0</v>
      </c>
      <c r="S249" s="201">
        <v>0</v>
      </c>
      <c r="T249" s="202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03" t="s">
        <v>561</v>
      </c>
      <c r="AT249" s="203" t="s">
        <v>220</v>
      </c>
      <c r="AU249" s="203" t="s">
        <v>89</v>
      </c>
      <c r="AY249" s="19" t="s">
        <v>218</v>
      </c>
      <c r="BE249" s="204">
        <f>IF(N249="základná",J249,0)</f>
        <v>0</v>
      </c>
      <c r="BF249" s="204">
        <f>IF(N249="znížená",J249,0)</f>
        <v>0</v>
      </c>
      <c r="BG249" s="204">
        <f>IF(N249="zákl. prenesená",J249,0)</f>
        <v>0</v>
      </c>
      <c r="BH249" s="204">
        <f>IF(N249="zníž. prenesená",J249,0)</f>
        <v>0</v>
      </c>
      <c r="BI249" s="204">
        <f>IF(N249="nulová",J249,0)</f>
        <v>0</v>
      </c>
      <c r="BJ249" s="19" t="s">
        <v>89</v>
      </c>
      <c r="BK249" s="204">
        <f>ROUND(I249*H249,2)</f>
        <v>0</v>
      </c>
      <c r="BL249" s="19" t="s">
        <v>561</v>
      </c>
      <c r="BM249" s="203" t="s">
        <v>1237</v>
      </c>
    </row>
    <row r="250" s="2" customFormat="1" ht="24.15" customHeight="1">
      <c r="A250" s="38"/>
      <c r="B250" s="190"/>
      <c r="C250" s="234" t="s">
        <v>842</v>
      </c>
      <c r="D250" s="234" t="s">
        <v>272</v>
      </c>
      <c r="E250" s="235" t="s">
        <v>632</v>
      </c>
      <c r="F250" s="236" t="s">
        <v>726</v>
      </c>
      <c r="G250" s="237" t="s">
        <v>1</v>
      </c>
      <c r="H250" s="238">
        <v>0</v>
      </c>
      <c r="I250" s="239"/>
      <c r="J250" s="240">
        <f>ROUND(I250*H250,2)</f>
        <v>0</v>
      </c>
      <c r="K250" s="241"/>
      <c r="L250" s="242"/>
      <c r="M250" s="243" t="s">
        <v>1</v>
      </c>
      <c r="N250" s="244" t="s">
        <v>42</v>
      </c>
      <c r="O250" s="82"/>
      <c r="P250" s="201">
        <f>O250*H250</f>
        <v>0</v>
      </c>
      <c r="Q250" s="201">
        <v>0</v>
      </c>
      <c r="R250" s="201">
        <f>Q250*H250</f>
        <v>0</v>
      </c>
      <c r="S250" s="201">
        <v>0</v>
      </c>
      <c r="T250" s="202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03" t="s">
        <v>621</v>
      </c>
      <c r="AT250" s="203" t="s">
        <v>272</v>
      </c>
      <c r="AU250" s="203" t="s">
        <v>89</v>
      </c>
      <c r="AY250" s="19" t="s">
        <v>218</v>
      </c>
      <c r="BE250" s="204">
        <f>IF(N250="základná",J250,0)</f>
        <v>0</v>
      </c>
      <c r="BF250" s="204">
        <f>IF(N250="znížená",J250,0)</f>
        <v>0</v>
      </c>
      <c r="BG250" s="204">
        <f>IF(N250="zákl. prenesená",J250,0)</f>
        <v>0</v>
      </c>
      <c r="BH250" s="204">
        <f>IF(N250="zníž. prenesená",J250,0)</f>
        <v>0</v>
      </c>
      <c r="BI250" s="204">
        <f>IF(N250="nulová",J250,0)</f>
        <v>0</v>
      </c>
      <c r="BJ250" s="19" t="s">
        <v>89</v>
      </c>
      <c r="BK250" s="204">
        <f>ROUND(I250*H250,2)</f>
        <v>0</v>
      </c>
      <c r="BL250" s="19" t="s">
        <v>561</v>
      </c>
      <c r="BM250" s="203" t="s">
        <v>1238</v>
      </c>
    </row>
    <row r="251" s="2" customFormat="1" ht="16.5" customHeight="1">
      <c r="A251" s="38"/>
      <c r="B251" s="190"/>
      <c r="C251" s="234" t="s">
        <v>1239</v>
      </c>
      <c r="D251" s="234" t="s">
        <v>272</v>
      </c>
      <c r="E251" s="235" t="s">
        <v>1240</v>
      </c>
      <c r="F251" s="236" t="s">
        <v>1241</v>
      </c>
      <c r="G251" s="237" t="s">
        <v>297</v>
      </c>
      <c r="H251" s="238">
        <v>12</v>
      </c>
      <c r="I251" s="239"/>
      <c r="J251" s="240">
        <f>ROUND(I251*H251,2)</f>
        <v>0</v>
      </c>
      <c r="K251" s="241"/>
      <c r="L251" s="242"/>
      <c r="M251" s="243" t="s">
        <v>1</v>
      </c>
      <c r="N251" s="244" t="s">
        <v>42</v>
      </c>
      <c r="O251" s="82"/>
      <c r="P251" s="201">
        <f>O251*H251</f>
        <v>0</v>
      </c>
      <c r="Q251" s="201">
        <v>0</v>
      </c>
      <c r="R251" s="201">
        <f>Q251*H251</f>
        <v>0</v>
      </c>
      <c r="S251" s="201">
        <v>0</v>
      </c>
      <c r="T251" s="202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03" t="s">
        <v>621</v>
      </c>
      <c r="AT251" s="203" t="s">
        <v>272</v>
      </c>
      <c r="AU251" s="203" t="s">
        <v>89</v>
      </c>
      <c r="AY251" s="19" t="s">
        <v>218</v>
      </c>
      <c r="BE251" s="204">
        <f>IF(N251="základná",J251,0)</f>
        <v>0</v>
      </c>
      <c r="BF251" s="204">
        <f>IF(N251="znížená",J251,0)</f>
        <v>0</v>
      </c>
      <c r="BG251" s="204">
        <f>IF(N251="zákl. prenesená",J251,0)</f>
        <v>0</v>
      </c>
      <c r="BH251" s="204">
        <f>IF(N251="zníž. prenesená",J251,0)</f>
        <v>0</v>
      </c>
      <c r="BI251" s="204">
        <f>IF(N251="nulová",J251,0)</f>
        <v>0</v>
      </c>
      <c r="BJ251" s="19" t="s">
        <v>89</v>
      </c>
      <c r="BK251" s="204">
        <f>ROUND(I251*H251,2)</f>
        <v>0</v>
      </c>
      <c r="BL251" s="19" t="s">
        <v>561</v>
      </c>
      <c r="BM251" s="203" t="s">
        <v>1242</v>
      </c>
    </row>
    <row r="252" s="2" customFormat="1" ht="33" customHeight="1">
      <c r="A252" s="38"/>
      <c r="B252" s="190"/>
      <c r="C252" s="191" t="s">
        <v>843</v>
      </c>
      <c r="D252" s="191" t="s">
        <v>220</v>
      </c>
      <c r="E252" s="192" t="s">
        <v>1243</v>
      </c>
      <c r="F252" s="193" t="s">
        <v>1244</v>
      </c>
      <c r="G252" s="194" t="s">
        <v>297</v>
      </c>
      <c r="H252" s="195">
        <v>50</v>
      </c>
      <c r="I252" s="196"/>
      <c r="J252" s="197">
        <f>ROUND(I252*H252,2)</f>
        <v>0</v>
      </c>
      <c r="K252" s="198"/>
      <c r="L252" s="39"/>
      <c r="M252" s="199" t="s">
        <v>1</v>
      </c>
      <c r="N252" s="200" t="s">
        <v>42</v>
      </c>
      <c r="O252" s="82"/>
      <c r="P252" s="201">
        <f>O252*H252</f>
        <v>0</v>
      </c>
      <c r="Q252" s="201">
        <v>0</v>
      </c>
      <c r="R252" s="201">
        <f>Q252*H252</f>
        <v>0</v>
      </c>
      <c r="S252" s="201">
        <v>0</v>
      </c>
      <c r="T252" s="202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03" t="s">
        <v>561</v>
      </c>
      <c r="AT252" s="203" t="s">
        <v>220</v>
      </c>
      <c r="AU252" s="203" t="s">
        <v>89</v>
      </c>
      <c r="AY252" s="19" t="s">
        <v>218</v>
      </c>
      <c r="BE252" s="204">
        <f>IF(N252="základná",J252,0)</f>
        <v>0</v>
      </c>
      <c r="BF252" s="204">
        <f>IF(N252="znížená",J252,0)</f>
        <v>0</v>
      </c>
      <c r="BG252" s="204">
        <f>IF(N252="zákl. prenesená",J252,0)</f>
        <v>0</v>
      </c>
      <c r="BH252" s="204">
        <f>IF(N252="zníž. prenesená",J252,0)</f>
        <v>0</v>
      </c>
      <c r="BI252" s="204">
        <f>IF(N252="nulová",J252,0)</f>
        <v>0</v>
      </c>
      <c r="BJ252" s="19" t="s">
        <v>89</v>
      </c>
      <c r="BK252" s="204">
        <f>ROUND(I252*H252,2)</f>
        <v>0</v>
      </c>
      <c r="BL252" s="19" t="s">
        <v>561</v>
      </c>
      <c r="BM252" s="203" t="s">
        <v>1245</v>
      </c>
    </row>
    <row r="253" s="2" customFormat="1" ht="24.15" customHeight="1">
      <c r="A253" s="38"/>
      <c r="B253" s="190"/>
      <c r="C253" s="191" t="s">
        <v>1246</v>
      </c>
      <c r="D253" s="191" t="s">
        <v>220</v>
      </c>
      <c r="E253" s="192" t="s">
        <v>1247</v>
      </c>
      <c r="F253" s="193" t="s">
        <v>1248</v>
      </c>
      <c r="G253" s="194" t="s">
        <v>297</v>
      </c>
      <c r="H253" s="195">
        <v>3</v>
      </c>
      <c r="I253" s="196"/>
      <c r="J253" s="197">
        <f>ROUND(I253*H253,2)</f>
        <v>0</v>
      </c>
      <c r="K253" s="198"/>
      <c r="L253" s="39"/>
      <c r="M253" s="199" t="s">
        <v>1</v>
      </c>
      <c r="N253" s="200" t="s">
        <v>42</v>
      </c>
      <c r="O253" s="82"/>
      <c r="P253" s="201">
        <f>O253*H253</f>
        <v>0</v>
      </c>
      <c r="Q253" s="201">
        <v>0</v>
      </c>
      <c r="R253" s="201">
        <f>Q253*H253</f>
        <v>0</v>
      </c>
      <c r="S253" s="201">
        <v>0</v>
      </c>
      <c r="T253" s="202">
        <f>S253*H253</f>
        <v>0</v>
      </c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R253" s="203" t="s">
        <v>561</v>
      </c>
      <c r="AT253" s="203" t="s">
        <v>220</v>
      </c>
      <c r="AU253" s="203" t="s">
        <v>89</v>
      </c>
      <c r="AY253" s="19" t="s">
        <v>218</v>
      </c>
      <c r="BE253" s="204">
        <f>IF(N253="základná",J253,0)</f>
        <v>0</v>
      </c>
      <c r="BF253" s="204">
        <f>IF(N253="znížená",J253,0)</f>
        <v>0</v>
      </c>
      <c r="BG253" s="204">
        <f>IF(N253="zákl. prenesená",J253,0)</f>
        <v>0</v>
      </c>
      <c r="BH253" s="204">
        <f>IF(N253="zníž. prenesená",J253,0)</f>
        <v>0</v>
      </c>
      <c r="BI253" s="204">
        <f>IF(N253="nulová",J253,0)</f>
        <v>0</v>
      </c>
      <c r="BJ253" s="19" t="s">
        <v>89</v>
      </c>
      <c r="BK253" s="204">
        <f>ROUND(I253*H253,2)</f>
        <v>0</v>
      </c>
      <c r="BL253" s="19" t="s">
        <v>561</v>
      </c>
      <c r="BM253" s="203" t="s">
        <v>1249</v>
      </c>
    </row>
    <row r="254" s="2" customFormat="1" ht="24.15" customHeight="1">
      <c r="A254" s="38"/>
      <c r="B254" s="190"/>
      <c r="C254" s="191" t="s">
        <v>846</v>
      </c>
      <c r="D254" s="191" t="s">
        <v>220</v>
      </c>
      <c r="E254" s="192" t="s">
        <v>1250</v>
      </c>
      <c r="F254" s="193" t="s">
        <v>1251</v>
      </c>
      <c r="G254" s="194" t="s">
        <v>179</v>
      </c>
      <c r="H254" s="195">
        <v>350</v>
      </c>
      <c r="I254" s="196"/>
      <c r="J254" s="197">
        <f>ROUND(I254*H254,2)</f>
        <v>0</v>
      </c>
      <c r="K254" s="198"/>
      <c r="L254" s="39"/>
      <c r="M254" s="199" t="s">
        <v>1</v>
      </c>
      <c r="N254" s="200" t="s">
        <v>42</v>
      </c>
      <c r="O254" s="82"/>
      <c r="P254" s="201">
        <f>O254*H254</f>
        <v>0</v>
      </c>
      <c r="Q254" s="201">
        <v>0</v>
      </c>
      <c r="R254" s="201">
        <f>Q254*H254</f>
        <v>0</v>
      </c>
      <c r="S254" s="201">
        <v>0</v>
      </c>
      <c r="T254" s="202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03" t="s">
        <v>561</v>
      </c>
      <c r="AT254" s="203" t="s">
        <v>220</v>
      </c>
      <c r="AU254" s="203" t="s">
        <v>89</v>
      </c>
      <c r="AY254" s="19" t="s">
        <v>218</v>
      </c>
      <c r="BE254" s="204">
        <f>IF(N254="základná",J254,0)</f>
        <v>0</v>
      </c>
      <c r="BF254" s="204">
        <f>IF(N254="znížená",J254,0)</f>
        <v>0</v>
      </c>
      <c r="BG254" s="204">
        <f>IF(N254="zákl. prenesená",J254,0)</f>
        <v>0</v>
      </c>
      <c r="BH254" s="204">
        <f>IF(N254="zníž. prenesená",J254,0)</f>
        <v>0</v>
      </c>
      <c r="BI254" s="204">
        <f>IF(N254="nulová",J254,0)</f>
        <v>0</v>
      </c>
      <c r="BJ254" s="19" t="s">
        <v>89</v>
      </c>
      <c r="BK254" s="204">
        <f>ROUND(I254*H254,2)</f>
        <v>0</v>
      </c>
      <c r="BL254" s="19" t="s">
        <v>561</v>
      </c>
      <c r="BM254" s="203" t="s">
        <v>1252</v>
      </c>
    </row>
    <row r="255" s="2" customFormat="1" ht="16.5" customHeight="1">
      <c r="A255" s="38"/>
      <c r="B255" s="190"/>
      <c r="C255" s="191" t="s">
        <v>1253</v>
      </c>
      <c r="D255" s="191" t="s">
        <v>220</v>
      </c>
      <c r="E255" s="192" t="s">
        <v>1254</v>
      </c>
      <c r="F255" s="193" t="s">
        <v>1255</v>
      </c>
      <c r="G255" s="194" t="s">
        <v>1256</v>
      </c>
      <c r="H255" s="195">
        <v>1</v>
      </c>
      <c r="I255" s="196"/>
      <c r="J255" s="197">
        <f>ROUND(I255*H255,2)</f>
        <v>0</v>
      </c>
      <c r="K255" s="198"/>
      <c r="L255" s="39"/>
      <c r="M255" s="199" t="s">
        <v>1</v>
      </c>
      <c r="N255" s="200" t="s">
        <v>42</v>
      </c>
      <c r="O255" s="82"/>
      <c r="P255" s="201">
        <f>O255*H255</f>
        <v>0</v>
      </c>
      <c r="Q255" s="201">
        <v>0</v>
      </c>
      <c r="R255" s="201">
        <f>Q255*H255</f>
        <v>0</v>
      </c>
      <c r="S255" s="201">
        <v>0</v>
      </c>
      <c r="T255" s="202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03" t="s">
        <v>561</v>
      </c>
      <c r="AT255" s="203" t="s">
        <v>220</v>
      </c>
      <c r="AU255" s="203" t="s">
        <v>89</v>
      </c>
      <c r="AY255" s="19" t="s">
        <v>218</v>
      </c>
      <c r="BE255" s="204">
        <f>IF(N255="základná",J255,0)</f>
        <v>0</v>
      </c>
      <c r="BF255" s="204">
        <f>IF(N255="znížená",J255,0)</f>
        <v>0</v>
      </c>
      <c r="BG255" s="204">
        <f>IF(N255="zákl. prenesená",J255,0)</f>
        <v>0</v>
      </c>
      <c r="BH255" s="204">
        <f>IF(N255="zníž. prenesená",J255,0)</f>
        <v>0</v>
      </c>
      <c r="BI255" s="204">
        <f>IF(N255="nulová",J255,0)</f>
        <v>0</v>
      </c>
      <c r="BJ255" s="19" t="s">
        <v>89</v>
      </c>
      <c r="BK255" s="204">
        <f>ROUND(I255*H255,2)</f>
        <v>0</v>
      </c>
      <c r="BL255" s="19" t="s">
        <v>561</v>
      </c>
      <c r="BM255" s="203" t="s">
        <v>1257</v>
      </c>
    </row>
    <row r="256" s="2" customFormat="1" ht="16.5" customHeight="1">
      <c r="A256" s="38"/>
      <c r="B256" s="190"/>
      <c r="C256" s="191" t="s">
        <v>848</v>
      </c>
      <c r="D256" s="191" t="s">
        <v>220</v>
      </c>
      <c r="E256" s="192" t="s">
        <v>658</v>
      </c>
      <c r="F256" s="193" t="s">
        <v>659</v>
      </c>
      <c r="G256" s="194" t="s">
        <v>470</v>
      </c>
      <c r="H256" s="252"/>
      <c r="I256" s="196"/>
      <c r="J256" s="197">
        <f>ROUND(I256*H256,2)</f>
        <v>0</v>
      </c>
      <c r="K256" s="198"/>
      <c r="L256" s="39"/>
      <c r="M256" s="199" t="s">
        <v>1</v>
      </c>
      <c r="N256" s="200" t="s">
        <v>42</v>
      </c>
      <c r="O256" s="82"/>
      <c r="P256" s="201">
        <f>O256*H256</f>
        <v>0</v>
      </c>
      <c r="Q256" s="201">
        <v>0</v>
      </c>
      <c r="R256" s="201">
        <f>Q256*H256</f>
        <v>0</v>
      </c>
      <c r="S256" s="201">
        <v>0</v>
      </c>
      <c r="T256" s="202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03" t="s">
        <v>561</v>
      </c>
      <c r="AT256" s="203" t="s">
        <v>220</v>
      </c>
      <c r="AU256" s="203" t="s">
        <v>89</v>
      </c>
      <c r="AY256" s="19" t="s">
        <v>218</v>
      </c>
      <c r="BE256" s="204">
        <f>IF(N256="základná",J256,0)</f>
        <v>0</v>
      </c>
      <c r="BF256" s="204">
        <f>IF(N256="znížená",J256,0)</f>
        <v>0</v>
      </c>
      <c r="BG256" s="204">
        <f>IF(N256="zákl. prenesená",J256,0)</f>
        <v>0</v>
      </c>
      <c r="BH256" s="204">
        <f>IF(N256="zníž. prenesená",J256,0)</f>
        <v>0</v>
      </c>
      <c r="BI256" s="204">
        <f>IF(N256="nulová",J256,0)</f>
        <v>0</v>
      </c>
      <c r="BJ256" s="19" t="s">
        <v>89</v>
      </c>
      <c r="BK256" s="204">
        <f>ROUND(I256*H256,2)</f>
        <v>0</v>
      </c>
      <c r="BL256" s="19" t="s">
        <v>561</v>
      </c>
      <c r="BM256" s="203" t="s">
        <v>1258</v>
      </c>
    </row>
    <row r="257" s="2" customFormat="1" ht="16.5" customHeight="1">
      <c r="A257" s="38"/>
      <c r="B257" s="190"/>
      <c r="C257" s="191" t="s">
        <v>1259</v>
      </c>
      <c r="D257" s="191" t="s">
        <v>220</v>
      </c>
      <c r="E257" s="192" t="s">
        <v>660</v>
      </c>
      <c r="F257" s="193" t="s">
        <v>661</v>
      </c>
      <c r="G257" s="194" t="s">
        <v>470</v>
      </c>
      <c r="H257" s="252"/>
      <c r="I257" s="196"/>
      <c r="J257" s="197">
        <f>ROUND(I257*H257,2)</f>
        <v>0</v>
      </c>
      <c r="K257" s="198"/>
      <c r="L257" s="39"/>
      <c r="M257" s="199" t="s">
        <v>1</v>
      </c>
      <c r="N257" s="200" t="s">
        <v>42</v>
      </c>
      <c r="O257" s="82"/>
      <c r="P257" s="201">
        <f>O257*H257</f>
        <v>0</v>
      </c>
      <c r="Q257" s="201">
        <v>0</v>
      </c>
      <c r="R257" s="201">
        <f>Q257*H257</f>
        <v>0</v>
      </c>
      <c r="S257" s="201">
        <v>0</v>
      </c>
      <c r="T257" s="202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203" t="s">
        <v>561</v>
      </c>
      <c r="AT257" s="203" t="s">
        <v>220</v>
      </c>
      <c r="AU257" s="203" t="s">
        <v>89</v>
      </c>
      <c r="AY257" s="19" t="s">
        <v>218</v>
      </c>
      <c r="BE257" s="204">
        <f>IF(N257="základná",J257,0)</f>
        <v>0</v>
      </c>
      <c r="BF257" s="204">
        <f>IF(N257="znížená",J257,0)</f>
        <v>0</v>
      </c>
      <c r="BG257" s="204">
        <f>IF(N257="zákl. prenesená",J257,0)</f>
        <v>0</v>
      </c>
      <c r="BH257" s="204">
        <f>IF(N257="zníž. prenesená",J257,0)</f>
        <v>0</v>
      </c>
      <c r="BI257" s="204">
        <f>IF(N257="nulová",J257,0)</f>
        <v>0</v>
      </c>
      <c r="BJ257" s="19" t="s">
        <v>89</v>
      </c>
      <c r="BK257" s="204">
        <f>ROUND(I257*H257,2)</f>
        <v>0</v>
      </c>
      <c r="BL257" s="19" t="s">
        <v>561</v>
      </c>
      <c r="BM257" s="203" t="s">
        <v>1260</v>
      </c>
    </row>
    <row r="258" s="2" customFormat="1" ht="16.5" customHeight="1">
      <c r="A258" s="38"/>
      <c r="B258" s="190"/>
      <c r="C258" s="191" t="s">
        <v>849</v>
      </c>
      <c r="D258" s="191" t="s">
        <v>220</v>
      </c>
      <c r="E258" s="192" t="s">
        <v>662</v>
      </c>
      <c r="F258" s="193" t="s">
        <v>663</v>
      </c>
      <c r="G258" s="194" t="s">
        <v>470</v>
      </c>
      <c r="H258" s="252"/>
      <c r="I258" s="196"/>
      <c r="J258" s="197">
        <f>ROUND(I258*H258,2)</f>
        <v>0</v>
      </c>
      <c r="K258" s="198"/>
      <c r="L258" s="39"/>
      <c r="M258" s="199" t="s">
        <v>1</v>
      </c>
      <c r="N258" s="200" t="s">
        <v>42</v>
      </c>
      <c r="O258" s="82"/>
      <c r="P258" s="201">
        <f>O258*H258</f>
        <v>0</v>
      </c>
      <c r="Q258" s="201">
        <v>0</v>
      </c>
      <c r="R258" s="201">
        <f>Q258*H258</f>
        <v>0</v>
      </c>
      <c r="S258" s="201">
        <v>0</v>
      </c>
      <c r="T258" s="202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03" t="s">
        <v>561</v>
      </c>
      <c r="AT258" s="203" t="s">
        <v>220</v>
      </c>
      <c r="AU258" s="203" t="s">
        <v>89</v>
      </c>
      <c r="AY258" s="19" t="s">
        <v>218</v>
      </c>
      <c r="BE258" s="204">
        <f>IF(N258="základná",J258,0)</f>
        <v>0</v>
      </c>
      <c r="BF258" s="204">
        <f>IF(N258="znížená",J258,0)</f>
        <v>0</v>
      </c>
      <c r="BG258" s="204">
        <f>IF(N258="zákl. prenesená",J258,0)</f>
        <v>0</v>
      </c>
      <c r="BH258" s="204">
        <f>IF(N258="zníž. prenesená",J258,0)</f>
        <v>0</v>
      </c>
      <c r="BI258" s="204">
        <f>IF(N258="nulová",J258,0)</f>
        <v>0</v>
      </c>
      <c r="BJ258" s="19" t="s">
        <v>89</v>
      </c>
      <c r="BK258" s="204">
        <f>ROUND(I258*H258,2)</f>
        <v>0</v>
      </c>
      <c r="BL258" s="19" t="s">
        <v>561</v>
      </c>
      <c r="BM258" s="203" t="s">
        <v>1261</v>
      </c>
    </row>
    <row r="259" s="2" customFormat="1" ht="16.5" customHeight="1">
      <c r="A259" s="38"/>
      <c r="B259" s="190"/>
      <c r="C259" s="191" t="s">
        <v>1262</v>
      </c>
      <c r="D259" s="191" t="s">
        <v>220</v>
      </c>
      <c r="E259" s="192" t="s">
        <v>664</v>
      </c>
      <c r="F259" s="193" t="s">
        <v>665</v>
      </c>
      <c r="G259" s="194" t="s">
        <v>470</v>
      </c>
      <c r="H259" s="252"/>
      <c r="I259" s="196"/>
      <c r="J259" s="197">
        <f>ROUND(I259*H259,2)</f>
        <v>0</v>
      </c>
      <c r="K259" s="198"/>
      <c r="L259" s="39"/>
      <c r="M259" s="199" t="s">
        <v>1</v>
      </c>
      <c r="N259" s="200" t="s">
        <v>42</v>
      </c>
      <c r="O259" s="82"/>
      <c r="P259" s="201">
        <f>O259*H259</f>
        <v>0</v>
      </c>
      <c r="Q259" s="201">
        <v>0</v>
      </c>
      <c r="R259" s="201">
        <f>Q259*H259</f>
        <v>0</v>
      </c>
      <c r="S259" s="201">
        <v>0</v>
      </c>
      <c r="T259" s="202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03" t="s">
        <v>561</v>
      </c>
      <c r="AT259" s="203" t="s">
        <v>220</v>
      </c>
      <c r="AU259" s="203" t="s">
        <v>89</v>
      </c>
      <c r="AY259" s="19" t="s">
        <v>218</v>
      </c>
      <c r="BE259" s="204">
        <f>IF(N259="základná",J259,0)</f>
        <v>0</v>
      </c>
      <c r="BF259" s="204">
        <f>IF(N259="znížená",J259,0)</f>
        <v>0</v>
      </c>
      <c r="BG259" s="204">
        <f>IF(N259="zákl. prenesená",J259,0)</f>
        <v>0</v>
      </c>
      <c r="BH259" s="204">
        <f>IF(N259="zníž. prenesená",J259,0)</f>
        <v>0</v>
      </c>
      <c r="BI259" s="204">
        <f>IF(N259="nulová",J259,0)</f>
        <v>0</v>
      </c>
      <c r="BJ259" s="19" t="s">
        <v>89</v>
      </c>
      <c r="BK259" s="204">
        <f>ROUND(I259*H259,2)</f>
        <v>0</v>
      </c>
      <c r="BL259" s="19" t="s">
        <v>561</v>
      </c>
      <c r="BM259" s="203" t="s">
        <v>1263</v>
      </c>
    </row>
    <row r="260" s="2" customFormat="1" ht="62.7" customHeight="1">
      <c r="A260" s="38"/>
      <c r="B260" s="190"/>
      <c r="C260" s="191" t="s">
        <v>850</v>
      </c>
      <c r="D260" s="191" t="s">
        <v>220</v>
      </c>
      <c r="E260" s="192" t="s">
        <v>666</v>
      </c>
      <c r="F260" s="193" t="s">
        <v>667</v>
      </c>
      <c r="G260" s="194" t="s">
        <v>1</v>
      </c>
      <c r="H260" s="195">
        <v>0</v>
      </c>
      <c r="I260" s="196"/>
      <c r="J260" s="197">
        <f>ROUND(I260*H260,2)</f>
        <v>0</v>
      </c>
      <c r="K260" s="198"/>
      <c r="L260" s="39"/>
      <c r="M260" s="199" t="s">
        <v>1</v>
      </c>
      <c r="N260" s="200" t="s">
        <v>42</v>
      </c>
      <c r="O260" s="82"/>
      <c r="P260" s="201">
        <f>O260*H260</f>
        <v>0</v>
      </c>
      <c r="Q260" s="201">
        <v>0</v>
      </c>
      <c r="R260" s="201">
        <f>Q260*H260</f>
        <v>0</v>
      </c>
      <c r="S260" s="201">
        <v>0</v>
      </c>
      <c r="T260" s="202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03" t="s">
        <v>561</v>
      </c>
      <c r="AT260" s="203" t="s">
        <v>220</v>
      </c>
      <c r="AU260" s="203" t="s">
        <v>89</v>
      </c>
      <c r="AY260" s="19" t="s">
        <v>218</v>
      </c>
      <c r="BE260" s="204">
        <f>IF(N260="základná",J260,0)</f>
        <v>0</v>
      </c>
      <c r="BF260" s="204">
        <f>IF(N260="znížená",J260,0)</f>
        <v>0</v>
      </c>
      <c r="BG260" s="204">
        <f>IF(N260="zákl. prenesená",J260,0)</f>
        <v>0</v>
      </c>
      <c r="BH260" s="204">
        <f>IF(N260="zníž. prenesená",J260,0)</f>
        <v>0</v>
      </c>
      <c r="BI260" s="204">
        <f>IF(N260="nulová",J260,0)</f>
        <v>0</v>
      </c>
      <c r="BJ260" s="19" t="s">
        <v>89</v>
      </c>
      <c r="BK260" s="204">
        <f>ROUND(I260*H260,2)</f>
        <v>0</v>
      </c>
      <c r="BL260" s="19" t="s">
        <v>561</v>
      </c>
      <c r="BM260" s="203" t="s">
        <v>1264</v>
      </c>
    </row>
    <row r="261" s="2" customFormat="1" ht="16.5" customHeight="1">
      <c r="A261" s="38"/>
      <c r="B261" s="190"/>
      <c r="C261" s="191" t="s">
        <v>1265</v>
      </c>
      <c r="D261" s="191" t="s">
        <v>220</v>
      </c>
      <c r="E261" s="192" t="s">
        <v>668</v>
      </c>
      <c r="F261" s="193" t="s">
        <v>669</v>
      </c>
      <c r="G261" s="194" t="s">
        <v>470</v>
      </c>
      <c r="H261" s="252"/>
      <c r="I261" s="196"/>
      <c r="J261" s="197">
        <f>ROUND(I261*H261,2)</f>
        <v>0</v>
      </c>
      <c r="K261" s="198"/>
      <c r="L261" s="39"/>
      <c r="M261" s="199" t="s">
        <v>1</v>
      </c>
      <c r="N261" s="200" t="s">
        <v>42</v>
      </c>
      <c r="O261" s="82"/>
      <c r="P261" s="201">
        <f>O261*H261</f>
        <v>0</v>
      </c>
      <c r="Q261" s="201">
        <v>0</v>
      </c>
      <c r="R261" s="201">
        <f>Q261*H261</f>
        <v>0</v>
      </c>
      <c r="S261" s="201">
        <v>0</v>
      </c>
      <c r="T261" s="202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03" t="s">
        <v>561</v>
      </c>
      <c r="AT261" s="203" t="s">
        <v>220</v>
      </c>
      <c r="AU261" s="203" t="s">
        <v>89</v>
      </c>
      <c r="AY261" s="19" t="s">
        <v>218</v>
      </c>
      <c r="BE261" s="204">
        <f>IF(N261="základná",J261,0)</f>
        <v>0</v>
      </c>
      <c r="BF261" s="204">
        <f>IF(N261="znížená",J261,0)</f>
        <v>0</v>
      </c>
      <c r="BG261" s="204">
        <f>IF(N261="zákl. prenesená",J261,0)</f>
        <v>0</v>
      </c>
      <c r="BH261" s="204">
        <f>IF(N261="zníž. prenesená",J261,0)</f>
        <v>0</v>
      </c>
      <c r="BI261" s="204">
        <f>IF(N261="nulová",J261,0)</f>
        <v>0</v>
      </c>
      <c r="BJ261" s="19" t="s">
        <v>89</v>
      </c>
      <c r="BK261" s="204">
        <f>ROUND(I261*H261,2)</f>
        <v>0</v>
      </c>
      <c r="BL261" s="19" t="s">
        <v>561</v>
      </c>
      <c r="BM261" s="203" t="s">
        <v>1266</v>
      </c>
    </row>
    <row r="262" s="12" customFormat="1" ht="22.8" customHeight="1">
      <c r="A262" s="12"/>
      <c r="B262" s="177"/>
      <c r="C262" s="12"/>
      <c r="D262" s="178" t="s">
        <v>75</v>
      </c>
      <c r="E262" s="188" t="s">
        <v>670</v>
      </c>
      <c r="F262" s="188" t="s">
        <v>671</v>
      </c>
      <c r="G262" s="12"/>
      <c r="H262" s="12"/>
      <c r="I262" s="180"/>
      <c r="J262" s="189">
        <f>BK262</f>
        <v>0</v>
      </c>
      <c r="K262" s="12"/>
      <c r="L262" s="177"/>
      <c r="M262" s="182"/>
      <c r="N262" s="183"/>
      <c r="O262" s="183"/>
      <c r="P262" s="184">
        <f>SUM(P263:P267)</f>
        <v>0</v>
      </c>
      <c r="Q262" s="183"/>
      <c r="R262" s="184">
        <f>SUM(R263:R267)</f>
        <v>0</v>
      </c>
      <c r="S262" s="183"/>
      <c r="T262" s="185">
        <f>SUM(T263:T267)</f>
        <v>0</v>
      </c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R262" s="178" t="s">
        <v>96</v>
      </c>
      <c r="AT262" s="186" t="s">
        <v>75</v>
      </c>
      <c r="AU262" s="186" t="s">
        <v>83</v>
      </c>
      <c r="AY262" s="178" t="s">
        <v>218</v>
      </c>
      <c r="BK262" s="187">
        <f>SUM(BK263:BK267)</f>
        <v>0</v>
      </c>
    </row>
    <row r="263" s="2" customFormat="1" ht="33" customHeight="1">
      <c r="A263" s="38"/>
      <c r="B263" s="190"/>
      <c r="C263" s="191" t="s">
        <v>853</v>
      </c>
      <c r="D263" s="191" t="s">
        <v>220</v>
      </c>
      <c r="E263" s="192" t="s">
        <v>672</v>
      </c>
      <c r="F263" s="193" t="s">
        <v>673</v>
      </c>
      <c r="G263" s="194" t="s">
        <v>179</v>
      </c>
      <c r="H263" s="195">
        <v>30</v>
      </c>
      <c r="I263" s="196"/>
      <c r="J263" s="197">
        <f>ROUND(I263*H263,2)</f>
        <v>0</v>
      </c>
      <c r="K263" s="198"/>
      <c r="L263" s="39"/>
      <c r="M263" s="199" t="s">
        <v>1</v>
      </c>
      <c r="N263" s="200" t="s">
        <v>42</v>
      </c>
      <c r="O263" s="82"/>
      <c r="P263" s="201">
        <f>O263*H263</f>
        <v>0</v>
      </c>
      <c r="Q263" s="201">
        <v>0</v>
      </c>
      <c r="R263" s="201">
        <f>Q263*H263</f>
        <v>0</v>
      </c>
      <c r="S263" s="201">
        <v>0</v>
      </c>
      <c r="T263" s="202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03" t="s">
        <v>561</v>
      </c>
      <c r="AT263" s="203" t="s">
        <v>220</v>
      </c>
      <c r="AU263" s="203" t="s">
        <v>89</v>
      </c>
      <c r="AY263" s="19" t="s">
        <v>218</v>
      </c>
      <c r="BE263" s="204">
        <f>IF(N263="základná",J263,0)</f>
        <v>0</v>
      </c>
      <c r="BF263" s="204">
        <f>IF(N263="znížená",J263,0)</f>
        <v>0</v>
      </c>
      <c r="BG263" s="204">
        <f>IF(N263="zákl. prenesená",J263,0)</f>
        <v>0</v>
      </c>
      <c r="BH263" s="204">
        <f>IF(N263="zníž. prenesená",J263,0)</f>
        <v>0</v>
      </c>
      <c r="BI263" s="204">
        <f>IF(N263="nulová",J263,0)</f>
        <v>0</v>
      </c>
      <c r="BJ263" s="19" t="s">
        <v>89</v>
      </c>
      <c r="BK263" s="204">
        <f>ROUND(I263*H263,2)</f>
        <v>0</v>
      </c>
      <c r="BL263" s="19" t="s">
        <v>561</v>
      </c>
      <c r="BM263" s="203" t="s">
        <v>1267</v>
      </c>
    </row>
    <row r="264" s="2" customFormat="1" ht="24.15" customHeight="1">
      <c r="A264" s="38"/>
      <c r="B264" s="190"/>
      <c r="C264" s="234" t="s">
        <v>1268</v>
      </c>
      <c r="D264" s="234" t="s">
        <v>272</v>
      </c>
      <c r="E264" s="235" t="s">
        <v>674</v>
      </c>
      <c r="F264" s="236" t="s">
        <v>675</v>
      </c>
      <c r="G264" s="237" t="s">
        <v>179</v>
      </c>
      <c r="H264" s="238">
        <v>30</v>
      </c>
      <c r="I264" s="239"/>
      <c r="J264" s="240">
        <f>ROUND(I264*H264,2)</f>
        <v>0</v>
      </c>
      <c r="K264" s="241"/>
      <c r="L264" s="242"/>
      <c r="M264" s="243" t="s">
        <v>1</v>
      </c>
      <c r="N264" s="244" t="s">
        <v>42</v>
      </c>
      <c r="O264" s="82"/>
      <c r="P264" s="201">
        <f>O264*H264</f>
        <v>0</v>
      </c>
      <c r="Q264" s="201">
        <v>0</v>
      </c>
      <c r="R264" s="201">
        <f>Q264*H264</f>
        <v>0</v>
      </c>
      <c r="S264" s="201">
        <v>0</v>
      </c>
      <c r="T264" s="202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03" t="s">
        <v>621</v>
      </c>
      <c r="AT264" s="203" t="s">
        <v>272</v>
      </c>
      <c r="AU264" s="203" t="s">
        <v>89</v>
      </c>
      <c r="AY264" s="19" t="s">
        <v>218</v>
      </c>
      <c r="BE264" s="204">
        <f>IF(N264="základná",J264,0)</f>
        <v>0</v>
      </c>
      <c r="BF264" s="204">
        <f>IF(N264="znížená",J264,0)</f>
        <v>0</v>
      </c>
      <c r="BG264" s="204">
        <f>IF(N264="zákl. prenesená",J264,0)</f>
        <v>0</v>
      </c>
      <c r="BH264" s="204">
        <f>IF(N264="zníž. prenesená",J264,0)</f>
        <v>0</v>
      </c>
      <c r="BI264" s="204">
        <f>IF(N264="nulová",J264,0)</f>
        <v>0</v>
      </c>
      <c r="BJ264" s="19" t="s">
        <v>89</v>
      </c>
      <c r="BK264" s="204">
        <f>ROUND(I264*H264,2)</f>
        <v>0</v>
      </c>
      <c r="BL264" s="19" t="s">
        <v>561</v>
      </c>
      <c r="BM264" s="203" t="s">
        <v>1269</v>
      </c>
    </row>
    <row r="265" s="2" customFormat="1" ht="16.5" customHeight="1">
      <c r="A265" s="38"/>
      <c r="B265" s="190"/>
      <c r="C265" s="191" t="s">
        <v>572</v>
      </c>
      <c r="D265" s="191" t="s">
        <v>220</v>
      </c>
      <c r="E265" s="192" t="s">
        <v>676</v>
      </c>
      <c r="F265" s="193" t="s">
        <v>677</v>
      </c>
      <c r="G265" s="194" t="s">
        <v>297</v>
      </c>
      <c r="H265" s="195">
        <v>2</v>
      </c>
      <c r="I265" s="196"/>
      <c r="J265" s="197">
        <f>ROUND(I265*H265,2)</f>
        <v>0</v>
      </c>
      <c r="K265" s="198"/>
      <c r="L265" s="39"/>
      <c r="M265" s="199" t="s">
        <v>1</v>
      </c>
      <c r="N265" s="200" t="s">
        <v>42</v>
      </c>
      <c r="O265" s="82"/>
      <c r="P265" s="201">
        <f>O265*H265</f>
        <v>0</v>
      </c>
      <c r="Q265" s="201">
        <v>0</v>
      </c>
      <c r="R265" s="201">
        <f>Q265*H265</f>
        <v>0</v>
      </c>
      <c r="S265" s="201">
        <v>0</v>
      </c>
      <c r="T265" s="202">
        <f>S265*H265</f>
        <v>0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203" t="s">
        <v>561</v>
      </c>
      <c r="AT265" s="203" t="s">
        <v>220</v>
      </c>
      <c r="AU265" s="203" t="s">
        <v>89</v>
      </c>
      <c r="AY265" s="19" t="s">
        <v>218</v>
      </c>
      <c r="BE265" s="204">
        <f>IF(N265="základná",J265,0)</f>
        <v>0</v>
      </c>
      <c r="BF265" s="204">
        <f>IF(N265="znížená",J265,0)</f>
        <v>0</v>
      </c>
      <c r="BG265" s="204">
        <f>IF(N265="zákl. prenesená",J265,0)</f>
        <v>0</v>
      </c>
      <c r="BH265" s="204">
        <f>IF(N265="zníž. prenesená",J265,0)</f>
        <v>0</v>
      </c>
      <c r="BI265" s="204">
        <f>IF(N265="nulová",J265,0)</f>
        <v>0</v>
      </c>
      <c r="BJ265" s="19" t="s">
        <v>89</v>
      </c>
      <c r="BK265" s="204">
        <f>ROUND(I265*H265,2)</f>
        <v>0</v>
      </c>
      <c r="BL265" s="19" t="s">
        <v>561</v>
      </c>
      <c r="BM265" s="203" t="s">
        <v>621</v>
      </c>
    </row>
    <row r="266" s="2" customFormat="1" ht="16.5" customHeight="1">
      <c r="A266" s="38"/>
      <c r="B266" s="190"/>
      <c r="C266" s="191" t="s">
        <v>1270</v>
      </c>
      <c r="D266" s="191" t="s">
        <v>220</v>
      </c>
      <c r="E266" s="192" t="s">
        <v>660</v>
      </c>
      <c r="F266" s="193" t="s">
        <v>661</v>
      </c>
      <c r="G266" s="194" t="s">
        <v>470</v>
      </c>
      <c r="H266" s="252"/>
      <c r="I266" s="196"/>
      <c r="J266" s="197">
        <f>ROUND(I266*H266,2)</f>
        <v>0</v>
      </c>
      <c r="K266" s="198"/>
      <c r="L266" s="39"/>
      <c r="M266" s="199" t="s">
        <v>1</v>
      </c>
      <c r="N266" s="200" t="s">
        <v>42</v>
      </c>
      <c r="O266" s="82"/>
      <c r="P266" s="201">
        <f>O266*H266</f>
        <v>0</v>
      </c>
      <c r="Q266" s="201">
        <v>0</v>
      </c>
      <c r="R266" s="201">
        <f>Q266*H266</f>
        <v>0</v>
      </c>
      <c r="S266" s="201">
        <v>0</v>
      </c>
      <c r="T266" s="202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03" t="s">
        <v>561</v>
      </c>
      <c r="AT266" s="203" t="s">
        <v>220</v>
      </c>
      <c r="AU266" s="203" t="s">
        <v>89</v>
      </c>
      <c r="AY266" s="19" t="s">
        <v>218</v>
      </c>
      <c r="BE266" s="204">
        <f>IF(N266="základná",J266,0)</f>
        <v>0</v>
      </c>
      <c r="BF266" s="204">
        <f>IF(N266="znížená",J266,0)</f>
        <v>0</v>
      </c>
      <c r="BG266" s="204">
        <f>IF(N266="zákl. prenesená",J266,0)</f>
        <v>0</v>
      </c>
      <c r="BH266" s="204">
        <f>IF(N266="zníž. prenesená",J266,0)</f>
        <v>0</v>
      </c>
      <c r="BI266" s="204">
        <f>IF(N266="nulová",J266,0)</f>
        <v>0</v>
      </c>
      <c r="BJ266" s="19" t="s">
        <v>89</v>
      </c>
      <c r="BK266" s="204">
        <f>ROUND(I266*H266,2)</f>
        <v>0</v>
      </c>
      <c r="BL266" s="19" t="s">
        <v>561</v>
      </c>
      <c r="BM266" s="203" t="s">
        <v>1271</v>
      </c>
    </row>
    <row r="267" s="2" customFormat="1" ht="16.5" customHeight="1">
      <c r="A267" s="38"/>
      <c r="B267" s="190"/>
      <c r="C267" s="191" t="s">
        <v>854</v>
      </c>
      <c r="D267" s="191" t="s">
        <v>220</v>
      </c>
      <c r="E267" s="192" t="s">
        <v>668</v>
      </c>
      <c r="F267" s="193" t="s">
        <v>669</v>
      </c>
      <c r="G267" s="194" t="s">
        <v>470</v>
      </c>
      <c r="H267" s="252"/>
      <c r="I267" s="196"/>
      <c r="J267" s="197">
        <f>ROUND(I267*H267,2)</f>
        <v>0</v>
      </c>
      <c r="K267" s="198"/>
      <c r="L267" s="39"/>
      <c r="M267" s="199" t="s">
        <v>1</v>
      </c>
      <c r="N267" s="200" t="s">
        <v>42</v>
      </c>
      <c r="O267" s="82"/>
      <c r="P267" s="201">
        <f>O267*H267</f>
        <v>0</v>
      </c>
      <c r="Q267" s="201">
        <v>0</v>
      </c>
      <c r="R267" s="201">
        <f>Q267*H267</f>
        <v>0</v>
      </c>
      <c r="S267" s="201">
        <v>0</v>
      </c>
      <c r="T267" s="202">
        <f>S267*H267</f>
        <v>0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203" t="s">
        <v>561</v>
      </c>
      <c r="AT267" s="203" t="s">
        <v>220</v>
      </c>
      <c r="AU267" s="203" t="s">
        <v>89</v>
      </c>
      <c r="AY267" s="19" t="s">
        <v>218</v>
      </c>
      <c r="BE267" s="204">
        <f>IF(N267="základná",J267,0)</f>
        <v>0</v>
      </c>
      <c r="BF267" s="204">
        <f>IF(N267="znížená",J267,0)</f>
        <v>0</v>
      </c>
      <c r="BG267" s="204">
        <f>IF(N267="zákl. prenesená",J267,0)</f>
        <v>0</v>
      </c>
      <c r="BH267" s="204">
        <f>IF(N267="zníž. prenesená",J267,0)</f>
        <v>0</v>
      </c>
      <c r="BI267" s="204">
        <f>IF(N267="nulová",J267,0)</f>
        <v>0</v>
      </c>
      <c r="BJ267" s="19" t="s">
        <v>89</v>
      </c>
      <c r="BK267" s="204">
        <f>ROUND(I267*H267,2)</f>
        <v>0</v>
      </c>
      <c r="BL267" s="19" t="s">
        <v>561</v>
      </c>
      <c r="BM267" s="203" t="s">
        <v>1272</v>
      </c>
    </row>
    <row r="268" s="12" customFormat="1" ht="22.8" customHeight="1">
      <c r="A268" s="12"/>
      <c r="B268" s="177"/>
      <c r="C268" s="12"/>
      <c r="D268" s="178" t="s">
        <v>75</v>
      </c>
      <c r="E268" s="188" t="s">
        <v>678</v>
      </c>
      <c r="F268" s="188" t="s">
        <v>679</v>
      </c>
      <c r="G268" s="12"/>
      <c r="H268" s="12"/>
      <c r="I268" s="180"/>
      <c r="J268" s="189">
        <f>BK268</f>
        <v>0</v>
      </c>
      <c r="K268" s="12"/>
      <c r="L268" s="177"/>
      <c r="M268" s="182"/>
      <c r="N268" s="183"/>
      <c r="O268" s="183"/>
      <c r="P268" s="184">
        <f>SUM(P269:P286)</f>
        <v>0</v>
      </c>
      <c r="Q268" s="183"/>
      <c r="R268" s="184">
        <f>SUM(R269:R286)</f>
        <v>0</v>
      </c>
      <c r="S268" s="183"/>
      <c r="T268" s="185">
        <f>SUM(T269:T286)</f>
        <v>0</v>
      </c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R268" s="178" t="s">
        <v>96</v>
      </c>
      <c r="AT268" s="186" t="s">
        <v>75</v>
      </c>
      <c r="AU268" s="186" t="s">
        <v>83</v>
      </c>
      <c r="AY268" s="178" t="s">
        <v>218</v>
      </c>
      <c r="BK268" s="187">
        <f>SUM(BK269:BK286)</f>
        <v>0</v>
      </c>
    </row>
    <row r="269" s="2" customFormat="1" ht="33" customHeight="1">
      <c r="A269" s="38"/>
      <c r="B269" s="190"/>
      <c r="C269" s="191" t="s">
        <v>1273</v>
      </c>
      <c r="D269" s="191" t="s">
        <v>220</v>
      </c>
      <c r="E269" s="192" t="s">
        <v>1274</v>
      </c>
      <c r="F269" s="193" t="s">
        <v>1275</v>
      </c>
      <c r="G269" s="194" t="s">
        <v>169</v>
      </c>
      <c r="H269" s="195">
        <v>1.8</v>
      </c>
      <c r="I269" s="196"/>
      <c r="J269" s="197">
        <f>ROUND(I269*H269,2)</f>
        <v>0</v>
      </c>
      <c r="K269" s="198"/>
      <c r="L269" s="39"/>
      <c r="M269" s="199" t="s">
        <v>1</v>
      </c>
      <c r="N269" s="200" t="s">
        <v>42</v>
      </c>
      <c r="O269" s="82"/>
      <c r="P269" s="201">
        <f>O269*H269</f>
        <v>0</v>
      </c>
      <c r="Q269" s="201">
        <v>0</v>
      </c>
      <c r="R269" s="201">
        <f>Q269*H269</f>
        <v>0</v>
      </c>
      <c r="S269" s="201">
        <v>0</v>
      </c>
      <c r="T269" s="202">
        <f>S269*H269</f>
        <v>0</v>
      </c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R269" s="203" t="s">
        <v>561</v>
      </c>
      <c r="AT269" s="203" t="s">
        <v>220</v>
      </c>
      <c r="AU269" s="203" t="s">
        <v>89</v>
      </c>
      <c r="AY269" s="19" t="s">
        <v>218</v>
      </c>
      <c r="BE269" s="204">
        <f>IF(N269="základná",J269,0)</f>
        <v>0</v>
      </c>
      <c r="BF269" s="204">
        <f>IF(N269="znížená",J269,0)</f>
        <v>0</v>
      </c>
      <c r="BG269" s="204">
        <f>IF(N269="zákl. prenesená",J269,0)</f>
        <v>0</v>
      </c>
      <c r="BH269" s="204">
        <f>IF(N269="zníž. prenesená",J269,0)</f>
        <v>0</v>
      </c>
      <c r="BI269" s="204">
        <f>IF(N269="nulová",J269,0)</f>
        <v>0</v>
      </c>
      <c r="BJ269" s="19" t="s">
        <v>89</v>
      </c>
      <c r="BK269" s="204">
        <f>ROUND(I269*H269,2)</f>
        <v>0</v>
      </c>
      <c r="BL269" s="19" t="s">
        <v>561</v>
      </c>
      <c r="BM269" s="203" t="s">
        <v>1276</v>
      </c>
    </row>
    <row r="270" s="2" customFormat="1" ht="16.5" customHeight="1">
      <c r="A270" s="38"/>
      <c r="B270" s="190"/>
      <c r="C270" s="234" t="s">
        <v>855</v>
      </c>
      <c r="D270" s="234" t="s">
        <v>272</v>
      </c>
      <c r="E270" s="235" t="s">
        <v>710</v>
      </c>
      <c r="F270" s="236" t="s">
        <v>1277</v>
      </c>
      <c r="G270" s="237" t="s">
        <v>169</v>
      </c>
      <c r="H270" s="238">
        <v>1.8</v>
      </c>
      <c r="I270" s="239"/>
      <c r="J270" s="240">
        <f>ROUND(I270*H270,2)</f>
        <v>0</v>
      </c>
      <c r="K270" s="241"/>
      <c r="L270" s="242"/>
      <c r="M270" s="243" t="s">
        <v>1</v>
      </c>
      <c r="N270" s="244" t="s">
        <v>42</v>
      </c>
      <c r="O270" s="82"/>
      <c r="P270" s="201">
        <f>O270*H270</f>
        <v>0</v>
      </c>
      <c r="Q270" s="201">
        <v>0</v>
      </c>
      <c r="R270" s="201">
        <f>Q270*H270</f>
        <v>0</v>
      </c>
      <c r="S270" s="201">
        <v>0</v>
      </c>
      <c r="T270" s="202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203" t="s">
        <v>621</v>
      </c>
      <c r="AT270" s="203" t="s">
        <v>272</v>
      </c>
      <c r="AU270" s="203" t="s">
        <v>89</v>
      </c>
      <c r="AY270" s="19" t="s">
        <v>218</v>
      </c>
      <c r="BE270" s="204">
        <f>IF(N270="základná",J270,0)</f>
        <v>0</v>
      </c>
      <c r="BF270" s="204">
        <f>IF(N270="znížená",J270,0)</f>
        <v>0</v>
      </c>
      <c r="BG270" s="204">
        <f>IF(N270="zákl. prenesená",J270,0)</f>
        <v>0</v>
      </c>
      <c r="BH270" s="204">
        <f>IF(N270="zníž. prenesená",J270,0)</f>
        <v>0</v>
      </c>
      <c r="BI270" s="204">
        <f>IF(N270="nulová",J270,0)</f>
        <v>0</v>
      </c>
      <c r="BJ270" s="19" t="s">
        <v>89</v>
      </c>
      <c r="BK270" s="204">
        <f>ROUND(I270*H270,2)</f>
        <v>0</v>
      </c>
      <c r="BL270" s="19" t="s">
        <v>561</v>
      </c>
      <c r="BM270" s="203" t="s">
        <v>1278</v>
      </c>
    </row>
    <row r="271" s="2" customFormat="1" ht="24.15" customHeight="1">
      <c r="A271" s="38"/>
      <c r="B271" s="190"/>
      <c r="C271" s="191" t="s">
        <v>1279</v>
      </c>
      <c r="D271" s="191" t="s">
        <v>220</v>
      </c>
      <c r="E271" s="192" t="s">
        <v>680</v>
      </c>
      <c r="F271" s="193" t="s">
        <v>681</v>
      </c>
      <c r="G271" s="194" t="s">
        <v>179</v>
      </c>
      <c r="H271" s="195">
        <v>630</v>
      </c>
      <c r="I271" s="196"/>
      <c r="J271" s="197">
        <f>ROUND(I271*H271,2)</f>
        <v>0</v>
      </c>
      <c r="K271" s="198"/>
      <c r="L271" s="39"/>
      <c r="M271" s="199" t="s">
        <v>1</v>
      </c>
      <c r="N271" s="200" t="s">
        <v>42</v>
      </c>
      <c r="O271" s="82"/>
      <c r="P271" s="201">
        <f>O271*H271</f>
        <v>0</v>
      </c>
      <c r="Q271" s="201">
        <v>0</v>
      </c>
      <c r="R271" s="201">
        <f>Q271*H271</f>
        <v>0</v>
      </c>
      <c r="S271" s="201">
        <v>0</v>
      </c>
      <c r="T271" s="202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203" t="s">
        <v>561</v>
      </c>
      <c r="AT271" s="203" t="s">
        <v>220</v>
      </c>
      <c r="AU271" s="203" t="s">
        <v>89</v>
      </c>
      <c r="AY271" s="19" t="s">
        <v>218</v>
      </c>
      <c r="BE271" s="204">
        <f>IF(N271="základná",J271,0)</f>
        <v>0</v>
      </c>
      <c r="BF271" s="204">
        <f>IF(N271="znížená",J271,0)</f>
        <v>0</v>
      </c>
      <c r="BG271" s="204">
        <f>IF(N271="zákl. prenesená",J271,0)</f>
        <v>0</v>
      </c>
      <c r="BH271" s="204">
        <f>IF(N271="zníž. prenesená",J271,0)</f>
        <v>0</v>
      </c>
      <c r="BI271" s="204">
        <f>IF(N271="nulová",J271,0)</f>
        <v>0</v>
      </c>
      <c r="BJ271" s="19" t="s">
        <v>89</v>
      </c>
      <c r="BK271" s="204">
        <f>ROUND(I271*H271,2)</f>
        <v>0</v>
      </c>
      <c r="BL271" s="19" t="s">
        <v>561</v>
      </c>
      <c r="BM271" s="203" t="s">
        <v>1280</v>
      </c>
    </row>
    <row r="272" s="2" customFormat="1" ht="24.15" customHeight="1">
      <c r="A272" s="38"/>
      <c r="B272" s="190"/>
      <c r="C272" s="191" t="s">
        <v>856</v>
      </c>
      <c r="D272" s="191" t="s">
        <v>220</v>
      </c>
      <c r="E272" s="192" t="s">
        <v>682</v>
      </c>
      <c r="F272" s="193" t="s">
        <v>683</v>
      </c>
      <c r="G272" s="194" t="s">
        <v>169</v>
      </c>
      <c r="H272" s="195">
        <v>88</v>
      </c>
      <c r="I272" s="196"/>
      <c r="J272" s="197">
        <f>ROUND(I272*H272,2)</f>
        <v>0</v>
      </c>
      <c r="K272" s="198"/>
      <c r="L272" s="39"/>
      <c r="M272" s="199" t="s">
        <v>1</v>
      </c>
      <c r="N272" s="200" t="s">
        <v>42</v>
      </c>
      <c r="O272" s="82"/>
      <c r="P272" s="201">
        <f>O272*H272</f>
        <v>0</v>
      </c>
      <c r="Q272" s="201">
        <v>0</v>
      </c>
      <c r="R272" s="201">
        <f>Q272*H272</f>
        <v>0</v>
      </c>
      <c r="S272" s="201">
        <v>0</v>
      </c>
      <c r="T272" s="202">
        <f>S272*H272</f>
        <v>0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203" t="s">
        <v>561</v>
      </c>
      <c r="AT272" s="203" t="s">
        <v>220</v>
      </c>
      <c r="AU272" s="203" t="s">
        <v>89</v>
      </c>
      <c r="AY272" s="19" t="s">
        <v>218</v>
      </c>
      <c r="BE272" s="204">
        <f>IF(N272="základná",J272,0)</f>
        <v>0</v>
      </c>
      <c r="BF272" s="204">
        <f>IF(N272="znížená",J272,0)</f>
        <v>0</v>
      </c>
      <c r="BG272" s="204">
        <f>IF(N272="zákl. prenesená",J272,0)</f>
        <v>0</v>
      </c>
      <c r="BH272" s="204">
        <f>IF(N272="zníž. prenesená",J272,0)</f>
        <v>0</v>
      </c>
      <c r="BI272" s="204">
        <f>IF(N272="nulová",J272,0)</f>
        <v>0</v>
      </c>
      <c r="BJ272" s="19" t="s">
        <v>89</v>
      </c>
      <c r="BK272" s="204">
        <f>ROUND(I272*H272,2)</f>
        <v>0</v>
      </c>
      <c r="BL272" s="19" t="s">
        <v>561</v>
      </c>
      <c r="BM272" s="203" t="s">
        <v>1281</v>
      </c>
    </row>
    <row r="273" s="2" customFormat="1" ht="33" customHeight="1">
      <c r="A273" s="38"/>
      <c r="B273" s="190"/>
      <c r="C273" s="191" t="s">
        <v>1282</v>
      </c>
      <c r="D273" s="191" t="s">
        <v>220</v>
      </c>
      <c r="E273" s="192" t="s">
        <v>684</v>
      </c>
      <c r="F273" s="193" t="s">
        <v>685</v>
      </c>
      <c r="G273" s="194" t="s">
        <v>179</v>
      </c>
      <c r="H273" s="195">
        <v>630</v>
      </c>
      <c r="I273" s="196"/>
      <c r="J273" s="197">
        <f>ROUND(I273*H273,2)</f>
        <v>0</v>
      </c>
      <c r="K273" s="198"/>
      <c r="L273" s="39"/>
      <c r="M273" s="199" t="s">
        <v>1</v>
      </c>
      <c r="N273" s="200" t="s">
        <v>42</v>
      </c>
      <c r="O273" s="82"/>
      <c r="P273" s="201">
        <f>O273*H273</f>
        <v>0</v>
      </c>
      <c r="Q273" s="201">
        <v>0</v>
      </c>
      <c r="R273" s="201">
        <f>Q273*H273</f>
        <v>0</v>
      </c>
      <c r="S273" s="201">
        <v>0</v>
      </c>
      <c r="T273" s="202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03" t="s">
        <v>561</v>
      </c>
      <c r="AT273" s="203" t="s">
        <v>220</v>
      </c>
      <c r="AU273" s="203" t="s">
        <v>89</v>
      </c>
      <c r="AY273" s="19" t="s">
        <v>218</v>
      </c>
      <c r="BE273" s="204">
        <f>IF(N273="základná",J273,0)</f>
        <v>0</v>
      </c>
      <c r="BF273" s="204">
        <f>IF(N273="znížená",J273,0)</f>
        <v>0</v>
      </c>
      <c r="BG273" s="204">
        <f>IF(N273="zákl. prenesená",J273,0)</f>
        <v>0</v>
      </c>
      <c r="BH273" s="204">
        <f>IF(N273="zníž. prenesená",J273,0)</f>
        <v>0</v>
      </c>
      <c r="BI273" s="204">
        <f>IF(N273="nulová",J273,0)</f>
        <v>0</v>
      </c>
      <c r="BJ273" s="19" t="s">
        <v>89</v>
      </c>
      <c r="BK273" s="204">
        <f>ROUND(I273*H273,2)</f>
        <v>0</v>
      </c>
      <c r="BL273" s="19" t="s">
        <v>561</v>
      </c>
      <c r="BM273" s="203" t="s">
        <v>1283</v>
      </c>
    </row>
    <row r="274" s="2" customFormat="1" ht="16.5" customHeight="1">
      <c r="A274" s="38"/>
      <c r="B274" s="190"/>
      <c r="C274" s="234" t="s">
        <v>857</v>
      </c>
      <c r="D274" s="234" t="s">
        <v>272</v>
      </c>
      <c r="E274" s="235" t="s">
        <v>686</v>
      </c>
      <c r="F274" s="236" t="s">
        <v>687</v>
      </c>
      <c r="G274" s="237" t="s">
        <v>257</v>
      </c>
      <c r="H274" s="238">
        <v>65.519999999999996</v>
      </c>
      <c r="I274" s="239"/>
      <c r="J274" s="240">
        <f>ROUND(I274*H274,2)</f>
        <v>0</v>
      </c>
      <c r="K274" s="241"/>
      <c r="L274" s="242"/>
      <c r="M274" s="243" t="s">
        <v>1</v>
      </c>
      <c r="N274" s="244" t="s">
        <v>42</v>
      </c>
      <c r="O274" s="82"/>
      <c r="P274" s="201">
        <f>O274*H274</f>
        <v>0</v>
      </c>
      <c r="Q274" s="201">
        <v>0</v>
      </c>
      <c r="R274" s="201">
        <f>Q274*H274</f>
        <v>0</v>
      </c>
      <c r="S274" s="201">
        <v>0</v>
      </c>
      <c r="T274" s="202">
        <f>S274*H274</f>
        <v>0</v>
      </c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R274" s="203" t="s">
        <v>621</v>
      </c>
      <c r="AT274" s="203" t="s">
        <v>272</v>
      </c>
      <c r="AU274" s="203" t="s">
        <v>89</v>
      </c>
      <c r="AY274" s="19" t="s">
        <v>218</v>
      </c>
      <c r="BE274" s="204">
        <f>IF(N274="základná",J274,0)</f>
        <v>0</v>
      </c>
      <c r="BF274" s="204">
        <f>IF(N274="znížená",J274,0)</f>
        <v>0</v>
      </c>
      <c r="BG274" s="204">
        <f>IF(N274="zákl. prenesená",J274,0)</f>
        <v>0</v>
      </c>
      <c r="BH274" s="204">
        <f>IF(N274="zníž. prenesená",J274,0)</f>
        <v>0</v>
      </c>
      <c r="BI274" s="204">
        <f>IF(N274="nulová",J274,0)</f>
        <v>0</v>
      </c>
      <c r="BJ274" s="19" t="s">
        <v>89</v>
      </c>
      <c r="BK274" s="204">
        <f>ROUND(I274*H274,2)</f>
        <v>0</v>
      </c>
      <c r="BL274" s="19" t="s">
        <v>561</v>
      </c>
      <c r="BM274" s="203" t="s">
        <v>1284</v>
      </c>
    </row>
    <row r="275" s="13" customFormat="1">
      <c r="A275" s="13"/>
      <c r="B275" s="205"/>
      <c r="C275" s="13"/>
      <c r="D275" s="206" t="s">
        <v>225</v>
      </c>
      <c r="E275" s="207" t="s">
        <v>1</v>
      </c>
      <c r="F275" s="208" t="s">
        <v>1285</v>
      </c>
      <c r="G275" s="13"/>
      <c r="H275" s="209">
        <v>65.519999999999996</v>
      </c>
      <c r="I275" s="210"/>
      <c r="J275" s="13"/>
      <c r="K275" s="13"/>
      <c r="L275" s="205"/>
      <c r="M275" s="211"/>
      <c r="N275" s="212"/>
      <c r="O275" s="212"/>
      <c r="P275" s="212"/>
      <c r="Q275" s="212"/>
      <c r="R275" s="212"/>
      <c r="S275" s="212"/>
      <c r="T275" s="2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07" t="s">
        <v>225</v>
      </c>
      <c r="AU275" s="207" t="s">
        <v>89</v>
      </c>
      <c r="AV275" s="13" t="s">
        <v>89</v>
      </c>
      <c r="AW275" s="13" t="s">
        <v>31</v>
      </c>
      <c r="AX275" s="13" t="s">
        <v>76</v>
      </c>
      <c r="AY275" s="207" t="s">
        <v>218</v>
      </c>
    </row>
    <row r="276" s="15" customFormat="1">
      <c r="A276" s="15"/>
      <c r="B276" s="222"/>
      <c r="C276" s="15"/>
      <c r="D276" s="206" t="s">
        <v>225</v>
      </c>
      <c r="E276" s="223" t="s">
        <v>1</v>
      </c>
      <c r="F276" s="224" t="s">
        <v>231</v>
      </c>
      <c r="G276" s="15"/>
      <c r="H276" s="225">
        <v>65.519999999999996</v>
      </c>
      <c r="I276" s="226"/>
      <c r="J276" s="15"/>
      <c r="K276" s="15"/>
      <c r="L276" s="222"/>
      <c r="M276" s="227"/>
      <c r="N276" s="228"/>
      <c r="O276" s="228"/>
      <c r="P276" s="228"/>
      <c r="Q276" s="228"/>
      <c r="R276" s="228"/>
      <c r="S276" s="228"/>
      <c r="T276" s="229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T276" s="223" t="s">
        <v>225</v>
      </c>
      <c r="AU276" s="223" t="s">
        <v>89</v>
      </c>
      <c r="AV276" s="15" t="s">
        <v>223</v>
      </c>
      <c r="AW276" s="15" t="s">
        <v>31</v>
      </c>
      <c r="AX276" s="15" t="s">
        <v>83</v>
      </c>
      <c r="AY276" s="223" t="s">
        <v>218</v>
      </c>
    </row>
    <row r="277" s="2" customFormat="1" ht="33" customHeight="1">
      <c r="A277" s="38"/>
      <c r="B277" s="190"/>
      <c r="C277" s="191" t="s">
        <v>1286</v>
      </c>
      <c r="D277" s="191" t="s">
        <v>220</v>
      </c>
      <c r="E277" s="192" t="s">
        <v>690</v>
      </c>
      <c r="F277" s="193" t="s">
        <v>691</v>
      </c>
      <c r="G277" s="194" t="s">
        <v>179</v>
      </c>
      <c r="H277" s="195">
        <v>630</v>
      </c>
      <c r="I277" s="196"/>
      <c r="J277" s="197">
        <f>ROUND(I277*H277,2)</f>
        <v>0</v>
      </c>
      <c r="K277" s="198"/>
      <c r="L277" s="39"/>
      <c r="M277" s="199" t="s">
        <v>1</v>
      </c>
      <c r="N277" s="200" t="s">
        <v>42</v>
      </c>
      <c r="O277" s="82"/>
      <c r="P277" s="201">
        <f>O277*H277</f>
        <v>0</v>
      </c>
      <c r="Q277" s="201">
        <v>0</v>
      </c>
      <c r="R277" s="201">
        <f>Q277*H277</f>
        <v>0</v>
      </c>
      <c r="S277" s="201">
        <v>0</v>
      </c>
      <c r="T277" s="202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203" t="s">
        <v>561</v>
      </c>
      <c r="AT277" s="203" t="s">
        <v>220</v>
      </c>
      <c r="AU277" s="203" t="s">
        <v>89</v>
      </c>
      <c r="AY277" s="19" t="s">
        <v>218</v>
      </c>
      <c r="BE277" s="204">
        <f>IF(N277="základná",J277,0)</f>
        <v>0</v>
      </c>
      <c r="BF277" s="204">
        <f>IF(N277="znížená",J277,0)</f>
        <v>0</v>
      </c>
      <c r="BG277" s="204">
        <f>IF(N277="zákl. prenesená",J277,0)</f>
        <v>0</v>
      </c>
      <c r="BH277" s="204">
        <f>IF(N277="zníž. prenesená",J277,0)</f>
        <v>0</v>
      </c>
      <c r="BI277" s="204">
        <f>IF(N277="nulová",J277,0)</f>
        <v>0</v>
      </c>
      <c r="BJ277" s="19" t="s">
        <v>89</v>
      </c>
      <c r="BK277" s="204">
        <f>ROUND(I277*H277,2)</f>
        <v>0</v>
      </c>
      <c r="BL277" s="19" t="s">
        <v>561</v>
      </c>
      <c r="BM277" s="203" t="s">
        <v>1287</v>
      </c>
    </row>
    <row r="278" s="2" customFormat="1" ht="24.15" customHeight="1">
      <c r="A278" s="38"/>
      <c r="B278" s="190"/>
      <c r="C278" s="234" t="s">
        <v>858</v>
      </c>
      <c r="D278" s="234" t="s">
        <v>272</v>
      </c>
      <c r="E278" s="235" t="s">
        <v>693</v>
      </c>
      <c r="F278" s="236" t="s">
        <v>694</v>
      </c>
      <c r="G278" s="237" t="s">
        <v>297</v>
      </c>
      <c r="H278" s="238">
        <v>630</v>
      </c>
      <c r="I278" s="239"/>
      <c r="J278" s="240">
        <f>ROUND(I278*H278,2)</f>
        <v>0</v>
      </c>
      <c r="K278" s="241"/>
      <c r="L278" s="242"/>
      <c r="M278" s="243" t="s">
        <v>1</v>
      </c>
      <c r="N278" s="244" t="s">
        <v>42</v>
      </c>
      <c r="O278" s="82"/>
      <c r="P278" s="201">
        <f>O278*H278</f>
        <v>0</v>
      </c>
      <c r="Q278" s="201">
        <v>0</v>
      </c>
      <c r="R278" s="201">
        <f>Q278*H278</f>
        <v>0</v>
      </c>
      <c r="S278" s="201">
        <v>0</v>
      </c>
      <c r="T278" s="202">
        <f>S278*H278</f>
        <v>0</v>
      </c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R278" s="203" t="s">
        <v>621</v>
      </c>
      <c r="AT278" s="203" t="s">
        <v>272</v>
      </c>
      <c r="AU278" s="203" t="s">
        <v>89</v>
      </c>
      <c r="AY278" s="19" t="s">
        <v>218</v>
      </c>
      <c r="BE278" s="204">
        <f>IF(N278="základná",J278,0)</f>
        <v>0</v>
      </c>
      <c r="BF278" s="204">
        <f>IF(N278="znížená",J278,0)</f>
        <v>0</v>
      </c>
      <c r="BG278" s="204">
        <f>IF(N278="zákl. prenesená",J278,0)</f>
        <v>0</v>
      </c>
      <c r="BH278" s="204">
        <f>IF(N278="zníž. prenesená",J278,0)</f>
        <v>0</v>
      </c>
      <c r="BI278" s="204">
        <f>IF(N278="nulová",J278,0)</f>
        <v>0</v>
      </c>
      <c r="BJ278" s="19" t="s">
        <v>89</v>
      </c>
      <c r="BK278" s="204">
        <f>ROUND(I278*H278,2)</f>
        <v>0</v>
      </c>
      <c r="BL278" s="19" t="s">
        <v>561</v>
      </c>
      <c r="BM278" s="203" t="s">
        <v>1288</v>
      </c>
    </row>
    <row r="279" s="2" customFormat="1" ht="24.15" customHeight="1">
      <c r="A279" s="38"/>
      <c r="B279" s="190"/>
      <c r="C279" s="191" t="s">
        <v>1289</v>
      </c>
      <c r="D279" s="191" t="s">
        <v>220</v>
      </c>
      <c r="E279" s="192" t="s">
        <v>1290</v>
      </c>
      <c r="F279" s="193" t="s">
        <v>1291</v>
      </c>
      <c r="G279" s="194" t="s">
        <v>179</v>
      </c>
      <c r="H279" s="195">
        <v>630</v>
      </c>
      <c r="I279" s="196"/>
      <c r="J279" s="197">
        <f>ROUND(I279*H279,2)</f>
        <v>0</v>
      </c>
      <c r="K279" s="198"/>
      <c r="L279" s="39"/>
      <c r="M279" s="199" t="s">
        <v>1</v>
      </c>
      <c r="N279" s="200" t="s">
        <v>42</v>
      </c>
      <c r="O279" s="82"/>
      <c r="P279" s="201">
        <f>O279*H279</f>
        <v>0</v>
      </c>
      <c r="Q279" s="201">
        <v>0</v>
      </c>
      <c r="R279" s="201">
        <f>Q279*H279</f>
        <v>0</v>
      </c>
      <c r="S279" s="201">
        <v>0</v>
      </c>
      <c r="T279" s="202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203" t="s">
        <v>561</v>
      </c>
      <c r="AT279" s="203" t="s">
        <v>220</v>
      </c>
      <c r="AU279" s="203" t="s">
        <v>89</v>
      </c>
      <c r="AY279" s="19" t="s">
        <v>218</v>
      </c>
      <c r="BE279" s="204">
        <f>IF(N279="základná",J279,0)</f>
        <v>0</v>
      </c>
      <c r="BF279" s="204">
        <f>IF(N279="znížená",J279,0)</f>
        <v>0</v>
      </c>
      <c r="BG279" s="204">
        <f>IF(N279="zákl. prenesená",J279,0)</f>
        <v>0</v>
      </c>
      <c r="BH279" s="204">
        <f>IF(N279="zníž. prenesená",J279,0)</f>
        <v>0</v>
      </c>
      <c r="BI279" s="204">
        <f>IF(N279="nulová",J279,0)</f>
        <v>0</v>
      </c>
      <c r="BJ279" s="19" t="s">
        <v>89</v>
      </c>
      <c r="BK279" s="204">
        <f>ROUND(I279*H279,2)</f>
        <v>0</v>
      </c>
      <c r="BL279" s="19" t="s">
        <v>561</v>
      </c>
      <c r="BM279" s="203" t="s">
        <v>1292</v>
      </c>
    </row>
    <row r="280" s="2" customFormat="1" ht="24.15" customHeight="1">
      <c r="A280" s="38"/>
      <c r="B280" s="190"/>
      <c r="C280" s="234" t="s">
        <v>859</v>
      </c>
      <c r="D280" s="234" t="s">
        <v>272</v>
      </c>
      <c r="E280" s="235" t="s">
        <v>1293</v>
      </c>
      <c r="F280" s="236" t="s">
        <v>1294</v>
      </c>
      <c r="G280" s="237" t="s">
        <v>179</v>
      </c>
      <c r="H280" s="238">
        <v>630</v>
      </c>
      <c r="I280" s="239"/>
      <c r="J280" s="240">
        <f>ROUND(I280*H280,2)</f>
        <v>0</v>
      </c>
      <c r="K280" s="241"/>
      <c r="L280" s="242"/>
      <c r="M280" s="243" t="s">
        <v>1</v>
      </c>
      <c r="N280" s="244" t="s">
        <v>42</v>
      </c>
      <c r="O280" s="82"/>
      <c r="P280" s="201">
        <f>O280*H280</f>
        <v>0</v>
      </c>
      <c r="Q280" s="201">
        <v>0</v>
      </c>
      <c r="R280" s="201">
        <f>Q280*H280</f>
        <v>0</v>
      </c>
      <c r="S280" s="201">
        <v>0</v>
      </c>
      <c r="T280" s="202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203" t="s">
        <v>621</v>
      </c>
      <c r="AT280" s="203" t="s">
        <v>272</v>
      </c>
      <c r="AU280" s="203" t="s">
        <v>89</v>
      </c>
      <c r="AY280" s="19" t="s">
        <v>218</v>
      </c>
      <c r="BE280" s="204">
        <f>IF(N280="základná",J280,0)</f>
        <v>0</v>
      </c>
      <c r="BF280" s="204">
        <f>IF(N280="znížená",J280,0)</f>
        <v>0</v>
      </c>
      <c r="BG280" s="204">
        <f>IF(N280="zákl. prenesená",J280,0)</f>
        <v>0</v>
      </c>
      <c r="BH280" s="204">
        <f>IF(N280="zníž. prenesená",J280,0)</f>
        <v>0</v>
      </c>
      <c r="BI280" s="204">
        <f>IF(N280="nulová",J280,0)</f>
        <v>0</v>
      </c>
      <c r="BJ280" s="19" t="s">
        <v>89</v>
      </c>
      <c r="BK280" s="204">
        <f>ROUND(I280*H280,2)</f>
        <v>0</v>
      </c>
      <c r="BL280" s="19" t="s">
        <v>561</v>
      </c>
      <c r="BM280" s="203" t="s">
        <v>1295</v>
      </c>
    </row>
    <row r="281" s="2" customFormat="1" ht="33" customHeight="1">
      <c r="A281" s="38"/>
      <c r="B281" s="190"/>
      <c r="C281" s="191" t="s">
        <v>1296</v>
      </c>
      <c r="D281" s="191" t="s">
        <v>220</v>
      </c>
      <c r="E281" s="192" t="s">
        <v>696</v>
      </c>
      <c r="F281" s="193" t="s">
        <v>697</v>
      </c>
      <c r="G281" s="194" t="s">
        <v>179</v>
      </c>
      <c r="H281" s="195">
        <v>630</v>
      </c>
      <c r="I281" s="196"/>
      <c r="J281" s="197">
        <f>ROUND(I281*H281,2)</f>
        <v>0</v>
      </c>
      <c r="K281" s="198"/>
      <c r="L281" s="39"/>
      <c r="M281" s="199" t="s">
        <v>1</v>
      </c>
      <c r="N281" s="200" t="s">
        <v>42</v>
      </c>
      <c r="O281" s="82"/>
      <c r="P281" s="201">
        <f>O281*H281</f>
        <v>0</v>
      </c>
      <c r="Q281" s="201">
        <v>0</v>
      </c>
      <c r="R281" s="201">
        <f>Q281*H281</f>
        <v>0</v>
      </c>
      <c r="S281" s="201">
        <v>0</v>
      </c>
      <c r="T281" s="202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03" t="s">
        <v>561</v>
      </c>
      <c r="AT281" s="203" t="s">
        <v>220</v>
      </c>
      <c r="AU281" s="203" t="s">
        <v>89</v>
      </c>
      <c r="AY281" s="19" t="s">
        <v>218</v>
      </c>
      <c r="BE281" s="204">
        <f>IF(N281="základná",J281,0)</f>
        <v>0</v>
      </c>
      <c r="BF281" s="204">
        <f>IF(N281="znížená",J281,0)</f>
        <v>0</v>
      </c>
      <c r="BG281" s="204">
        <f>IF(N281="zákl. prenesená",J281,0)</f>
        <v>0</v>
      </c>
      <c r="BH281" s="204">
        <f>IF(N281="zníž. prenesená",J281,0)</f>
        <v>0</v>
      </c>
      <c r="BI281" s="204">
        <f>IF(N281="nulová",J281,0)</f>
        <v>0</v>
      </c>
      <c r="BJ281" s="19" t="s">
        <v>89</v>
      </c>
      <c r="BK281" s="204">
        <f>ROUND(I281*H281,2)</f>
        <v>0</v>
      </c>
      <c r="BL281" s="19" t="s">
        <v>561</v>
      </c>
      <c r="BM281" s="203" t="s">
        <v>1297</v>
      </c>
    </row>
    <row r="282" s="2" customFormat="1" ht="33" customHeight="1">
      <c r="A282" s="38"/>
      <c r="B282" s="190"/>
      <c r="C282" s="191" t="s">
        <v>1111</v>
      </c>
      <c r="D282" s="191" t="s">
        <v>220</v>
      </c>
      <c r="E282" s="192" t="s">
        <v>699</v>
      </c>
      <c r="F282" s="193" t="s">
        <v>700</v>
      </c>
      <c r="G282" s="194" t="s">
        <v>148</v>
      </c>
      <c r="H282" s="195">
        <v>630</v>
      </c>
      <c r="I282" s="196"/>
      <c r="J282" s="197">
        <f>ROUND(I282*H282,2)</f>
        <v>0</v>
      </c>
      <c r="K282" s="198"/>
      <c r="L282" s="39"/>
      <c r="M282" s="199" t="s">
        <v>1</v>
      </c>
      <c r="N282" s="200" t="s">
        <v>42</v>
      </c>
      <c r="O282" s="82"/>
      <c r="P282" s="201">
        <f>O282*H282</f>
        <v>0</v>
      </c>
      <c r="Q282" s="201">
        <v>0</v>
      </c>
      <c r="R282" s="201">
        <f>Q282*H282</f>
        <v>0</v>
      </c>
      <c r="S282" s="201">
        <v>0</v>
      </c>
      <c r="T282" s="202">
        <f>S282*H282</f>
        <v>0</v>
      </c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R282" s="203" t="s">
        <v>561</v>
      </c>
      <c r="AT282" s="203" t="s">
        <v>220</v>
      </c>
      <c r="AU282" s="203" t="s">
        <v>89</v>
      </c>
      <c r="AY282" s="19" t="s">
        <v>218</v>
      </c>
      <c r="BE282" s="204">
        <f>IF(N282="základná",J282,0)</f>
        <v>0</v>
      </c>
      <c r="BF282" s="204">
        <f>IF(N282="znížená",J282,0)</f>
        <v>0</v>
      </c>
      <c r="BG282" s="204">
        <f>IF(N282="zákl. prenesená",J282,0)</f>
        <v>0</v>
      </c>
      <c r="BH282" s="204">
        <f>IF(N282="zníž. prenesená",J282,0)</f>
        <v>0</v>
      </c>
      <c r="BI282" s="204">
        <f>IF(N282="nulová",J282,0)</f>
        <v>0</v>
      </c>
      <c r="BJ282" s="19" t="s">
        <v>89</v>
      </c>
      <c r="BK282" s="204">
        <f>ROUND(I282*H282,2)</f>
        <v>0</v>
      </c>
      <c r="BL282" s="19" t="s">
        <v>561</v>
      </c>
      <c r="BM282" s="203" t="s">
        <v>1298</v>
      </c>
    </row>
    <row r="283" s="2" customFormat="1" ht="16.5" customHeight="1">
      <c r="A283" s="38"/>
      <c r="B283" s="190"/>
      <c r="C283" s="191" t="s">
        <v>1299</v>
      </c>
      <c r="D283" s="191" t="s">
        <v>220</v>
      </c>
      <c r="E283" s="192" t="s">
        <v>658</v>
      </c>
      <c r="F283" s="193" t="s">
        <v>659</v>
      </c>
      <c r="G283" s="194" t="s">
        <v>470</v>
      </c>
      <c r="H283" s="252"/>
      <c r="I283" s="196"/>
      <c r="J283" s="197">
        <f>ROUND(I283*H283,2)</f>
        <v>0</v>
      </c>
      <c r="K283" s="198"/>
      <c r="L283" s="39"/>
      <c r="M283" s="199" t="s">
        <v>1</v>
      </c>
      <c r="N283" s="200" t="s">
        <v>42</v>
      </c>
      <c r="O283" s="82"/>
      <c r="P283" s="201">
        <f>O283*H283</f>
        <v>0</v>
      </c>
      <c r="Q283" s="201">
        <v>0</v>
      </c>
      <c r="R283" s="201">
        <f>Q283*H283</f>
        <v>0</v>
      </c>
      <c r="S283" s="201">
        <v>0</v>
      </c>
      <c r="T283" s="202">
        <f>S283*H283</f>
        <v>0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203" t="s">
        <v>561</v>
      </c>
      <c r="AT283" s="203" t="s">
        <v>220</v>
      </c>
      <c r="AU283" s="203" t="s">
        <v>89</v>
      </c>
      <c r="AY283" s="19" t="s">
        <v>218</v>
      </c>
      <c r="BE283" s="204">
        <f>IF(N283="základná",J283,0)</f>
        <v>0</v>
      </c>
      <c r="BF283" s="204">
        <f>IF(N283="znížená",J283,0)</f>
        <v>0</v>
      </c>
      <c r="BG283" s="204">
        <f>IF(N283="zákl. prenesená",J283,0)</f>
        <v>0</v>
      </c>
      <c r="BH283" s="204">
        <f>IF(N283="zníž. prenesená",J283,0)</f>
        <v>0</v>
      </c>
      <c r="BI283" s="204">
        <f>IF(N283="nulová",J283,0)</f>
        <v>0</v>
      </c>
      <c r="BJ283" s="19" t="s">
        <v>89</v>
      </c>
      <c r="BK283" s="204">
        <f>ROUND(I283*H283,2)</f>
        <v>0</v>
      </c>
      <c r="BL283" s="19" t="s">
        <v>561</v>
      </c>
      <c r="BM283" s="203" t="s">
        <v>1300</v>
      </c>
    </row>
    <row r="284" s="2" customFormat="1" ht="16.5" customHeight="1">
      <c r="A284" s="38"/>
      <c r="B284" s="190"/>
      <c r="C284" s="191" t="s">
        <v>159</v>
      </c>
      <c r="D284" s="191" t="s">
        <v>220</v>
      </c>
      <c r="E284" s="192" t="s">
        <v>662</v>
      </c>
      <c r="F284" s="193" t="s">
        <v>663</v>
      </c>
      <c r="G284" s="194" t="s">
        <v>470</v>
      </c>
      <c r="H284" s="252"/>
      <c r="I284" s="196"/>
      <c r="J284" s="197">
        <f>ROUND(I284*H284,2)</f>
        <v>0</v>
      </c>
      <c r="K284" s="198"/>
      <c r="L284" s="39"/>
      <c r="M284" s="199" t="s">
        <v>1</v>
      </c>
      <c r="N284" s="200" t="s">
        <v>42</v>
      </c>
      <c r="O284" s="82"/>
      <c r="P284" s="201">
        <f>O284*H284</f>
        <v>0</v>
      </c>
      <c r="Q284" s="201">
        <v>0</v>
      </c>
      <c r="R284" s="201">
        <f>Q284*H284</f>
        <v>0</v>
      </c>
      <c r="S284" s="201">
        <v>0</v>
      </c>
      <c r="T284" s="202">
        <f>S284*H284</f>
        <v>0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203" t="s">
        <v>561</v>
      </c>
      <c r="AT284" s="203" t="s">
        <v>220</v>
      </c>
      <c r="AU284" s="203" t="s">
        <v>89</v>
      </c>
      <c r="AY284" s="19" t="s">
        <v>218</v>
      </c>
      <c r="BE284" s="204">
        <f>IF(N284="základná",J284,0)</f>
        <v>0</v>
      </c>
      <c r="BF284" s="204">
        <f>IF(N284="znížená",J284,0)</f>
        <v>0</v>
      </c>
      <c r="BG284" s="204">
        <f>IF(N284="zákl. prenesená",J284,0)</f>
        <v>0</v>
      </c>
      <c r="BH284" s="204">
        <f>IF(N284="zníž. prenesená",J284,0)</f>
        <v>0</v>
      </c>
      <c r="BI284" s="204">
        <f>IF(N284="nulová",J284,0)</f>
        <v>0</v>
      </c>
      <c r="BJ284" s="19" t="s">
        <v>89</v>
      </c>
      <c r="BK284" s="204">
        <f>ROUND(I284*H284,2)</f>
        <v>0</v>
      </c>
      <c r="BL284" s="19" t="s">
        <v>561</v>
      </c>
      <c r="BM284" s="203" t="s">
        <v>1301</v>
      </c>
    </row>
    <row r="285" s="2" customFormat="1" ht="16.5" customHeight="1">
      <c r="A285" s="38"/>
      <c r="B285" s="190"/>
      <c r="C285" s="191" t="s">
        <v>1302</v>
      </c>
      <c r="D285" s="191" t="s">
        <v>220</v>
      </c>
      <c r="E285" s="192" t="s">
        <v>664</v>
      </c>
      <c r="F285" s="193" t="s">
        <v>665</v>
      </c>
      <c r="G285" s="194" t="s">
        <v>470</v>
      </c>
      <c r="H285" s="252"/>
      <c r="I285" s="196"/>
      <c r="J285" s="197">
        <f>ROUND(I285*H285,2)</f>
        <v>0</v>
      </c>
      <c r="K285" s="198"/>
      <c r="L285" s="39"/>
      <c r="M285" s="199" t="s">
        <v>1</v>
      </c>
      <c r="N285" s="200" t="s">
        <v>42</v>
      </c>
      <c r="O285" s="82"/>
      <c r="P285" s="201">
        <f>O285*H285</f>
        <v>0</v>
      </c>
      <c r="Q285" s="201">
        <v>0</v>
      </c>
      <c r="R285" s="201">
        <f>Q285*H285</f>
        <v>0</v>
      </c>
      <c r="S285" s="201">
        <v>0</v>
      </c>
      <c r="T285" s="202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203" t="s">
        <v>561</v>
      </c>
      <c r="AT285" s="203" t="s">
        <v>220</v>
      </c>
      <c r="AU285" s="203" t="s">
        <v>89</v>
      </c>
      <c r="AY285" s="19" t="s">
        <v>218</v>
      </c>
      <c r="BE285" s="204">
        <f>IF(N285="základná",J285,0)</f>
        <v>0</v>
      </c>
      <c r="BF285" s="204">
        <f>IF(N285="znížená",J285,0)</f>
        <v>0</v>
      </c>
      <c r="BG285" s="204">
        <f>IF(N285="zákl. prenesená",J285,0)</f>
        <v>0</v>
      </c>
      <c r="BH285" s="204">
        <f>IF(N285="zníž. prenesená",J285,0)</f>
        <v>0</v>
      </c>
      <c r="BI285" s="204">
        <f>IF(N285="nulová",J285,0)</f>
        <v>0</v>
      </c>
      <c r="BJ285" s="19" t="s">
        <v>89</v>
      </c>
      <c r="BK285" s="204">
        <f>ROUND(I285*H285,2)</f>
        <v>0</v>
      </c>
      <c r="BL285" s="19" t="s">
        <v>561</v>
      </c>
      <c r="BM285" s="203" t="s">
        <v>1303</v>
      </c>
    </row>
    <row r="286" s="2" customFormat="1" ht="16.5" customHeight="1">
      <c r="A286" s="38"/>
      <c r="B286" s="190"/>
      <c r="C286" s="191" t="s">
        <v>1116</v>
      </c>
      <c r="D286" s="191" t="s">
        <v>220</v>
      </c>
      <c r="E286" s="192" t="s">
        <v>668</v>
      </c>
      <c r="F286" s="193" t="s">
        <v>669</v>
      </c>
      <c r="G286" s="194" t="s">
        <v>470</v>
      </c>
      <c r="H286" s="252"/>
      <c r="I286" s="196"/>
      <c r="J286" s="197">
        <f>ROUND(I286*H286,2)</f>
        <v>0</v>
      </c>
      <c r="K286" s="198"/>
      <c r="L286" s="39"/>
      <c r="M286" s="199" t="s">
        <v>1</v>
      </c>
      <c r="N286" s="200" t="s">
        <v>42</v>
      </c>
      <c r="O286" s="82"/>
      <c r="P286" s="201">
        <f>O286*H286</f>
        <v>0</v>
      </c>
      <c r="Q286" s="201">
        <v>0</v>
      </c>
      <c r="R286" s="201">
        <f>Q286*H286</f>
        <v>0</v>
      </c>
      <c r="S286" s="201">
        <v>0</v>
      </c>
      <c r="T286" s="202">
        <f>S286*H286</f>
        <v>0</v>
      </c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R286" s="203" t="s">
        <v>561</v>
      </c>
      <c r="AT286" s="203" t="s">
        <v>220</v>
      </c>
      <c r="AU286" s="203" t="s">
        <v>89</v>
      </c>
      <c r="AY286" s="19" t="s">
        <v>218</v>
      </c>
      <c r="BE286" s="204">
        <f>IF(N286="základná",J286,0)</f>
        <v>0</v>
      </c>
      <c r="BF286" s="204">
        <f>IF(N286="znížená",J286,0)</f>
        <v>0</v>
      </c>
      <c r="BG286" s="204">
        <f>IF(N286="zákl. prenesená",J286,0)</f>
        <v>0</v>
      </c>
      <c r="BH286" s="204">
        <f>IF(N286="zníž. prenesená",J286,0)</f>
        <v>0</v>
      </c>
      <c r="BI286" s="204">
        <f>IF(N286="nulová",J286,0)</f>
        <v>0</v>
      </c>
      <c r="BJ286" s="19" t="s">
        <v>89</v>
      </c>
      <c r="BK286" s="204">
        <f>ROUND(I286*H286,2)</f>
        <v>0</v>
      </c>
      <c r="BL286" s="19" t="s">
        <v>561</v>
      </c>
      <c r="BM286" s="203" t="s">
        <v>1304</v>
      </c>
    </row>
    <row r="287" s="12" customFormat="1" ht="22.8" customHeight="1">
      <c r="A287" s="12"/>
      <c r="B287" s="177"/>
      <c r="C287" s="12"/>
      <c r="D287" s="178" t="s">
        <v>75</v>
      </c>
      <c r="E287" s="188" t="s">
        <v>708</v>
      </c>
      <c r="F287" s="188" t="s">
        <v>709</v>
      </c>
      <c r="G287" s="12"/>
      <c r="H287" s="12"/>
      <c r="I287" s="180"/>
      <c r="J287" s="189">
        <f>BK287</f>
        <v>0</v>
      </c>
      <c r="K287" s="12"/>
      <c r="L287" s="177"/>
      <c r="M287" s="182"/>
      <c r="N287" s="183"/>
      <c r="O287" s="183"/>
      <c r="P287" s="184">
        <f>SUM(P288:P289)</f>
        <v>0</v>
      </c>
      <c r="Q287" s="183"/>
      <c r="R287" s="184">
        <f>SUM(R288:R289)</f>
        <v>0</v>
      </c>
      <c r="S287" s="183"/>
      <c r="T287" s="185">
        <f>SUM(T288:T289)</f>
        <v>0</v>
      </c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R287" s="178" t="s">
        <v>96</v>
      </c>
      <c r="AT287" s="186" t="s">
        <v>75</v>
      </c>
      <c r="AU287" s="186" t="s">
        <v>83</v>
      </c>
      <c r="AY287" s="178" t="s">
        <v>218</v>
      </c>
      <c r="BK287" s="187">
        <f>SUM(BK288:BK289)</f>
        <v>0</v>
      </c>
    </row>
    <row r="288" s="2" customFormat="1" ht="24.15" customHeight="1">
      <c r="A288" s="38"/>
      <c r="B288" s="190"/>
      <c r="C288" s="191" t="s">
        <v>1305</v>
      </c>
      <c r="D288" s="191" t="s">
        <v>220</v>
      </c>
      <c r="E288" s="192" t="s">
        <v>710</v>
      </c>
      <c r="F288" s="193" t="s">
        <v>711</v>
      </c>
      <c r="G288" s="194" t="s">
        <v>297</v>
      </c>
      <c r="H288" s="195">
        <v>1</v>
      </c>
      <c r="I288" s="196"/>
      <c r="J288" s="197">
        <f>ROUND(I288*H288,2)</f>
        <v>0</v>
      </c>
      <c r="K288" s="198"/>
      <c r="L288" s="39"/>
      <c r="M288" s="199" t="s">
        <v>1</v>
      </c>
      <c r="N288" s="200" t="s">
        <v>42</v>
      </c>
      <c r="O288" s="82"/>
      <c r="P288" s="201">
        <f>O288*H288</f>
        <v>0</v>
      </c>
      <c r="Q288" s="201">
        <v>0</v>
      </c>
      <c r="R288" s="201">
        <f>Q288*H288</f>
        <v>0</v>
      </c>
      <c r="S288" s="201">
        <v>0</v>
      </c>
      <c r="T288" s="202">
        <f>S288*H288</f>
        <v>0</v>
      </c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R288" s="203" t="s">
        <v>561</v>
      </c>
      <c r="AT288" s="203" t="s">
        <v>220</v>
      </c>
      <c r="AU288" s="203" t="s">
        <v>89</v>
      </c>
      <c r="AY288" s="19" t="s">
        <v>218</v>
      </c>
      <c r="BE288" s="204">
        <f>IF(N288="základná",J288,0)</f>
        <v>0</v>
      </c>
      <c r="BF288" s="204">
        <f>IF(N288="znížená",J288,0)</f>
        <v>0</v>
      </c>
      <c r="BG288" s="204">
        <f>IF(N288="zákl. prenesená",J288,0)</f>
        <v>0</v>
      </c>
      <c r="BH288" s="204">
        <f>IF(N288="zníž. prenesená",J288,0)</f>
        <v>0</v>
      </c>
      <c r="BI288" s="204">
        <f>IF(N288="nulová",J288,0)</f>
        <v>0</v>
      </c>
      <c r="BJ288" s="19" t="s">
        <v>89</v>
      </c>
      <c r="BK288" s="204">
        <f>ROUND(I288*H288,2)</f>
        <v>0</v>
      </c>
      <c r="BL288" s="19" t="s">
        <v>561</v>
      </c>
      <c r="BM288" s="203" t="s">
        <v>1306</v>
      </c>
    </row>
    <row r="289" s="2" customFormat="1" ht="16.5" customHeight="1">
      <c r="A289" s="38"/>
      <c r="B289" s="190"/>
      <c r="C289" s="191" t="s">
        <v>1119</v>
      </c>
      <c r="D289" s="191" t="s">
        <v>220</v>
      </c>
      <c r="E289" s="192" t="s">
        <v>668</v>
      </c>
      <c r="F289" s="193" t="s">
        <v>669</v>
      </c>
      <c r="G289" s="194" t="s">
        <v>470</v>
      </c>
      <c r="H289" s="252"/>
      <c r="I289" s="196"/>
      <c r="J289" s="197">
        <f>ROUND(I289*H289,2)</f>
        <v>0</v>
      </c>
      <c r="K289" s="198"/>
      <c r="L289" s="39"/>
      <c r="M289" s="199" t="s">
        <v>1</v>
      </c>
      <c r="N289" s="200" t="s">
        <v>42</v>
      </c>
      <c r="O289" s="82"/>
      <c r="P289" s="201">
        <f>O289*H289</f>
        <v>0</v>
      </c>
      <c r="Q289" s="201">
        <v>0</v>
      </c>
      <c r="R289" s="201">
        <f>Q289*H289</f>
        <v>0</v>
      </c>
      <c r="S289" s="201">
        <v>0</v>
      </c>
      <c r="T289" s="202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203" t="s">
        <v>561</v>
      </c>
      <c r="AT289" s="203" t="s">
        <v>220</v>
      </c>
      <c r="AU289" s="203" t="s">
        <v>89</v>
      </c>
      <c r="AY289" s="19" t="s">
        <v>218</v>
      </c>
      <c r="BE289" s="204">
        <f>IF(N289="základná",J289,0)</f>
        <v>0</v>
      </c>
      <c r="BF289" s="204">
        <f>IF(N289="znížená",J289,0)</f>
        <v>0</v>
      </c>
      <c r="BG289" s="204">
        <f>IF(N289="zákl. prenesená",J289,0)</f>
        <v>0</v>
      </c>
      <c r="BH289" s="204">
        <f>IF(N289="zníž. prenesená",J289,0)</f>
        <v>0</v>
      </c>
      <c r="BI289" s="204">
        <f>IF(N289="nulová",J289,0)</f>
        <v>0</v>
      </c>
      <c r="BJ289" s="19" t="s">
        <v>89</v>
      </c>
      <c r="BK289" s="204">
        <f>ROUND(I289*H289,2)</f>
        <v>0</v>
      </c>
      <c r="BL289" s="19" t="s">
        <v>561</v>
      </c>
      <c r="BM289" s="203" t="s">
        <v>1307</v>
      </c>
    </row>
    <row r="290" s="12" customFormat="1" ht="25.92" customHeight="1">
      <c r="A290" s="12"/>
      <c r="B290" s="177"/>
      <c r="C290" s="12"/>
      <c r="D290" s="178" t="s">
        <v>75</v>
      </c>
      <c r="E290" s="179" t="s">
        <v>588</v>
      </c>
      <c r="F290" s="179" t="s">
        <v>713</v>
      </c>
      <c r="G290" s="12"/>
      <c r="H290" s="12"/>
      <c r="I290" s="180"/>
      <c r="J290" s="181">
        <f>BK290</f>
        <v>0</v>
      </c>
      <c r="K290" s="12"/>
      <c r="L290" s="177"/>
      <c r="M290" s="182"/>
      <c r="N290" s="183"/>
      <c r="O290" s="183"/>
      <c r="P290" s="184">
        <f>P291</f>
        <v>0</v>
      </c>
      <c r="Q290" s="183"/>
      <c r="R290" s="184">
        <f>R291</f>
        <v>0</v>
      </c>
      <c r="S290" s="183"/>
      <c r="T290" s="185">
        <f>T291</f>
        <v>0</v>
      </c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R290" s="178" t="s">
        <v>243</v>
      </c>
      <c r="AT290" s="186" t="s">
        <v>75</v>
      </c>
      <c r="AU290" s="186" t="s">
        <v>76</v>
      </c>
      <c r="AY290" s="178" t="s">
        <v>218</v>
      </c>
      <c r="BK290" s="187">
        <f>BK291</f>
        <v>0</v>
      </c>
    </row>
    <row r="291" s="2" customFormat="1" ht="44.25" customHeight="1">
      <c r="A291" s="38"/>
      <c r="B291" s="190"/>
      <c r="C291" s="191" t="s">
        <v>1308</v>
      </c>
      <c r="D291" s="191" t="s">
        <v>220</v>
      </c>
      <c r="E291" s="192" t="s">
        <v>83</v>
      </c>
      <c r="F291" s="193" t="s">
        <v>714</v>
      </c>
      <c r="G291" s="194" t="s">
        <v>715</v>
      </c>
      <c r="H291" s="195">
        <v>1</v>
      </c>
      <c r="I291" s="196"/>
      <c r="J291" s="197">
        <f>ROUND(I291*H291,2)</f>
        <v>0</v>
      </c>
      <c r="K291" s="198"/>
      <c r="L291" s="39"/>
      <c r="M291" s="253" t="s">
        <v>1</v>
      </c>
      <c r="N291" s="254" t="s">
        <v>42</v>
      </c>
      <c r="O291" s="255"/>
      <c r="P291" s="256">
        <f>O291*H291</f>
        <v>0</v>
      </c>
      <c r="Q291" s="256">
        <v>0</v>
      </c>
      <c r="R291" s="256">
        <f>Q291*H291</f>
        <v>0</v>
      </c>
      <c r="S291" s="256">
        <v>0</v>
      </c>
      <c r="T291" s="257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03" t="s">
        <v>223</v>
      </c>
      <c r="AT291" s="203" t="s">
        <v>220</v>
      </c>
      <c r="AU291" s="203" t="s">
        <v>83</v>
      </c>
      <c r="AY291" s="19" t="s">
        <v>218</v>
      </c>
      <c r="BE291" s="204">
        <f>IF(N291="základná",J291,0)</f>
        <v>0</v>
      </c>
      <c r="BF291" s="204">
        <f>IF(N291="znížená",J291,0)</f>
        <v>0</v>
      </c>
      <c r="BG291" s="204">
        <f>IF(N291="zákl. prenesená",J291,0)</f>
        <v>0</v>
      </c>
      <c r="BH291" s="204">
        <f>IF(N291="zníž. prenesená",J291,0)</f>
        <v>0</v>
      </c>
      <c r="BI291" s="204">
        <f>IF(N291="nulová",J291,0)</f>
        <v>0</v>
      </c>
      <c r="BJ291" s="19" t="s">
        <v>89</v>
      </c>
      <c r="BK291" s="204">
        <f>ROUND(I291*H291,2)</f>
        <v>0</v>
      </c>
      <c r="BL291" s="19" t="s">
        <v>223</v>
      </c>
      <c r="BM291" s="203" t="s">
        <v>1309</v>
      </c>
    </row>
    <row r="292" s="2" customFormat="1" ht="6.96" customHeight="1">
      <c r="A292" s="38"/>
      <c r="B292" s="65"/>
      <c r="C292" s="66"/>
      <c r="D292" s="66"/>
      <c r="E292" s="66"/>
      <c r="F292" s="66"/>
      <c r="G292" s="66"/>
      <c r="H292" s="66"/>
      <c r="I292" s="66"/>
      <c r="J292" s="66"/>
      <c r="K292" s="66"/>
      <c r="L292" s="39"/>
      <c r="M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</row>
  </sheetData>
  <autoFilter ref="C127:K291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6:H116"/>
    <mergeCell ref="E118:H118"/>
    <mergeCell ref="E120:H12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124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166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1310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28. 7. 2026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181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1311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35.25" customHeight="1">
      <c r="A27" s="137"/>
      <c r="B27" s="138"/>
      <c r="C27" s="137"/>
      <c r="D27" s="137"/>
      <c r="E27" s="36" t="s">
        <v>1312</v>
      </c>
      <c r="F27" s="36"/>
      <c r="G27" s="36"/>
      <c r="H27" s="36"/>
      <c r="I27" s="137"/>
      <c r="J27" s="137"/>
      <c r="K27" s="137"/>
      <c r="L27" s="139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40" t="s">
        <v>36</v>
      </c>
      <c r="E30" s="38"/>
      <c r="F30" s="38"/>
      <c r="G30" s="38"/>
      <c r="H30" s="38"/>
      <c r="I30" s="38"/>
      <c r="J30" s="101">
        <f>ROUND(J121,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41" t="s">
        <v>40</v>
      </c>
      <c r="E33" s="45" t="s">
        <v>41</v>
      </c>
      <c r="F33" s="142">
        <f>ROUND((SUM(BE121:BE272)),  2)</f>
        <v>0</v>
      </c>
      <c r="G33" s="143"/>
      <c r="H33" s="143"/>
      <c r="I33" s="144">
        <v>0.23000000000000001</v>
      </c>
      <c r="J33" s="142">
        <f>ROUND(((SUM(BE121:BE272))*I33),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42</v>
      </c>
      <c r="F34" s="145">
        <f>ROUND((SUM(BF121:BF272)),  2)</f>
        <v>0</v>
      </c>
      <c r="G34" s="38"/>
      <c r="H34" s="38"/>
      <c r="I34" s="146">
        <v>0.23000000000000001</v>
      </c>
      <c r="J34" s="145">
        <f>ROUND(((SUM(BF121:BF272))*I34),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45">
        <f>ROUND((SUM(BG121:BG272)),  2)</f>
        <v>0</v>
      </c>
      <c r="G35" s="38"/>
      <c r="H35" s="38"/>
      <c r="I35" s="146">
        <v>0.23000000000000001</v>
      </c>
      <c r="J35" s="14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45">
        <f>ROUND((SUM(BH121:BH272)),  2)</f>
        <v>0</v>
      </c>
      <c r="G36" s="38"/>
      <c r="H36" s="38"/>
      <c r="I36" s="146">
        <v>0.23000000000000001</v>
      </c>
      <c r="J36" s="14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45</v>
      </c>
      <c r="F37" s="142">
        <f>ROUND((SUM(BI121:BI272)),  2)</f>
        <v>0</v>
      </c>
      <c r="G37" s="143"/>
      <c r="H37" s="143"/>
      <c r="I37" s="144">
        <v>0</v>
      </c>
      <c r="J37" s="14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47"/>
      <c r="D39" s="148" t="s">
        <v>46</v>
      </c>
      <c r="E39" s="86"/>
      <c r="F39" s="86"/>
      <c r="G39" s="149" t="s">
        <v>47</v>
      </c>
      <c r="H39" s="150" t="s">
        <v>48</v>
      </c>
      <c r="I39" s="86"/>
      <c r="J39" s="151">
        <f>SUM(J30:J37)</f>
        <v>0</v>
      </c>
      <c r="K39" s="15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166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SO.02 - Rekonštrukcia prípojky vody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Kapitulská 23, 975 59 Banská Bystrica</v>
      </c>
      <c r="G89" s="38"/>
      <c r="H89" s="38"/>
      <c r="I89" s="32" t="s">
        <v>21</v>
      </c>
      <c r="J89" s="74" t="str">
        <f>IF(J12="","",J12)</f>
        <v>28. 7. 2026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25.65" customHeight="1">
      <c r="A91" s="38"/>
      <c r="B91" s="39"/>
      <c r="C91" s="32" t="s">
        <v>23</v>
      </c>
      <c r="D91" s="38"/>
      <c r="E91" s="38"/>
      <c r="F91" s="27" t="str">
        <f>E15</f>
        <v>Múzeum SNP Banská Bystrica</v>
      </c>
      <c r="G91" s="38"/>
      <c r="H91" s="38"/>
      <c r="I91" s="32" t="s">
        <v>29</v>
      </c>
      <c r="J91" s="36" t="str">
        <f>E21</f>
        <v>Akad. Arch. Pavol Kuzma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Ing. Lucia Kapustová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55" t="s">
        <v>183</v>
      </c>
      <c r="D94" s="147"/>
      <c r="E94" s="147"/>
      <c r="F94" s="147"/>
      <c r="G94" s="147"/>
      <c r="H94" s="147"/>
      <c r="I94" s="147"/>
      <c r="J94" s="156" t="s">
        <v>184</v>
      </c>
      <c r="K94" s="14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57" t="s">
        <v>185</v>
      </c>
      <c r="D96" s="38"/>
      <c r="E96" s="38"/>
      <c r="F96" s="38"/>
      <c r="G96" s="38"/>
      <c r="H96" s="38"/>
      <c r="I96" s="38"/>
      <c r="J96" s="101">
        <f>J121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186</v>
      </c>
    </row>
    <row r="97" s="9" customFormat="1" ht="24.96" customHeight="1">
      <c r="A97" s="9"/>
      <c r="B97" s="158"/>
      <c r="C97" s="9"/>
      <c r="D97" s="159" t="s">
        <v>718</v>
      </c>
      <c r="E97" s="160"/>
      <c r="F97" s="160"/>
      <c r="G97" s="160"/>
      <c r="H97" s="160"/>
      <c r="I97" s="160"/>
      <c r="J97" s="161">
        <f>J122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1313</v>
      </c>
      <c r="E98" s="164"/>
      <c r="F98" s="164"/>
      <c r="G98" s="164"/>
      <c r="H98" s="164"/>
      <c r="I98" s="164"/>
      <c r="J98" s="165">
        <f>J123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1314</v>
      </c>
      <c r="E99" s="164"/>
      <c r="F99" s="164"/>
      <c r="G99" s="164"/>
      <c r="H99" s="164"/>
      <c r="I99" s="164"/>
      <c r="J99" s="165">
        <f>J197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1315</v>
      </c>
      <c r="E100" s="164"/>
      <c r="F100" s="164"/>
      <c r="G100" s="164"/>
      <c r="H100" s="164"/>
      <c r="I100" s="164"/>
      <c r="J100" s="165">
        <f>J204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1316</v>
      </c>
      <c r="E101" s="164"/>
      <c r="F101" s="164"/>
      <c r="G101" s="164"/>
      <c r="H101" s="164"/>
      <c r="I101" s="164"/>
      <c r="J101" s="165">
        <f>J270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8"/>
      <c r="B102" s="39"/>
      <c r="C102" s="38"/>
      <c r="D102" s="38"/>
      <c r="E102" s="38"/>
      <c r="F102" s="38"/>
      <c r="G102" s="38"/>
      <c r="H102" s="38"/>
      <c r="I102" s="38"/>
      <c r="J102" s="38"/>
      <c r="K102" s="38"/>
      <c r="L102" s="60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65"/>
      <c r="C103" s="66"/>
      <c r="D103" s="66"/>
      <c r="E103" s="66"/>
      <c r="F103" s="66"/>
      <c r="G103" s="66"/>
      <c r="H103" s="66"/>
      <c r="I103" s="66"/>
      <c r="J103" s="66"/>
      <c r="K103" s="66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7" s="2" customFormat="1" ht="6.96" customHeight="1">
      <c r="A107" s="38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24.96" customHeight="1">
      <c r="A108" s="38"/>
      <c r="B108" s="39"/>
      <c r="C108" s="23" t="s">
        <v>204</v>
      </c>
      <c r="D108" s="38"/>
      <c r="E108" s="38"/>
      <c r="F108" s="38"/>
      <c r="G108" s="38"/>
      <c r="H108" s="38"/>
      <c r="I108" s="38"/>
      <c r="J108" s="38"/>
      <c r="K108" s="3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39"/>
      <c r="C109" s="38"/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15</v>
      </c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38"/>
      <c r="D111" s="38"/>
      <c r="E111" s="136" t="str">
        <f>E7</f>
        <v>Pamätník SNP - obnova veľkoplošnej dlažby</v>
      </c>
      <c r="F111" s="32"/>
      <c r="G111" s="32"/>
      <c r="H111" s="32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166</v>
      </c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38"/>
      <c r="D113" s="38"/>
      <c r="E113" s="72" t="str">
        <f>E9</f>
        <v>SO.02 - Rekonštrukcia prípojky vody</v>
      </c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19</v>
      </c>
      <c r="D115" s="38"/>
      <c r="E115" s="38"/>
      <c r="F115" s="27" t="str">
        <f>F12</f>
        <v>Kapitulská 23, 975 59 Banská Bystrica</v>
      </c>
      <c r="G115" s="38"/>
      <c r="H115" s="38"/>
      <c r="I115" s="32" t="s">
        <v>21</v>
      </c>
      <c r="J115" s="74" t="str">
        <f>IF(J12="","",J12)</f>
        <v>28. 7. 2026</v>
      </c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25.65" customHeight="1">
      <c r="A117" s="38"/>
      <c r="B117" s="39"/>
      <c r="C117" s="32" t="s">
        <v>23</v>
      </c>
      <c r="D117" s="38"/>
      <c r="E117" s="38"/>
      <c r="F117" s="27" t="str">
        <f>E15</f>
        <v>Múzeum SNP Banská Bystrica</v>
      </c>
      <c r="G117" s="38"/>
      <c r="H117" s="38"/>
      <c r="I117" s="32" t="s">
        <v>29</v>
      </c>
      <c r="J117" s="36" t="str">
        <f>E21</f>
        <v>Akad. Arch. Pavol Kuzma</v>
      </c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27</v>
      </c>
      <c r="D118" s="38"/>
      <c r="E118" s="38"/>
      <c r="F118" s="27" t="str">
        <f>IF(E18="","",E18)</f>
        <v>Vyplň údaj</v>
      </c>
      <c r="G118" s="38"/>
      <c r="H118" s="38"/>
      <c r="I118" s="32" t="s">
        <v>32</v>
      </c>
      <c r="J118" s="36" t="str">
        <f>E24</f>
        <v>Ing. Lucia Kapustová</v>
      </c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1" customFormat="1" ht="29.28" customHeight="1">
      <c r="A120" s="166"/>
      <c r="B120" s="167"/>
      <c r="C120" s="168" t="s">
        <v>205</v>
      </c>
      <c r="D120" s="169" t="s">
        <v>61</v>
      </c>
      <c r="E120" s="169" t="s">
        <v>57</v>
      </c>
      <c r="F120" s="169" t="s">
        <v>58</v>
      </c>
      <c r="G120" s="169" t="s">
        <v>206</v>
      </c>
      <c r="H120" s="169" t="s">
        <v>207</v>
      </c>
      <c r="I120" s="169" t="s">
        <v>208</v>
      </c>
      <c r="J120" s="170" t="s">
        <v>184</v>
      </c>
      <c r="K120" s="171" t="s">
        <v>209</v>
      </c>
      <c r="L120" s="172"/>
      <c r="M120" s="91" t="s">
        <v>1</v>
      </c>
      <c r="N120" s="92" t="s">
        <v>40</v>
      </c>
      <c r="O120" s="92" t="s">
        <v>210</v>
      </c>
      <c r="P120" s="92" t="s">
        <v>211</v>
      </c>
      <c r="Q120" s="92" t="s">
        <v>212</v>
      </c>
      <c r="R120" s="92" t="s">
        <v>213</v>
      </c>
      <c r="S120" s="92" t="s">
        <v>214</v>
      </c>
      <c r="T120" s="93" t="s">
        <v>215</v>
      </c>
      <c r="U120" s="166"/>
      <c r="V120" s="166"/>
      <c r="W120" s="166"/>
      <c r="X120" s="166"/>
      <c r="Y120" s="166"/>
      <c r="Z120" s="166"/>
      <c r="AA120" s="166"/>
      <c r="AB120" s="166"/>
      <c r="AC120" s="166"/>
      <c r="AD120" s="166"/>
      <c r="AE120" s="166"/>
    </row>
    <row r="121" s="2" customFormat="1" ht="22.8" customHeight="1">
      <c r="A121" s="38"/>
      <c r="B121" s="39"/>
      <c r="C121" s="98" t="s">
        <v>185</v>
      </c>
      <c r="D121" s="38"/>
      <c r="E121" s="38"/>
      <c r="F121" s="38"/>
      <c r="G121" s="38"/>
      <c r="H121" s="38"/>
      <c r="I121" s="38"/>
      <c r="J121" s="173">
        <f>BK121</f>
        <v>0</v>
      </c>
      <c r="K121" s="38"/>
      <c r="L121" s="39"/>
      <c r="M121" s="94"/>
      <c r="N121" s="78"/>
      <c r="O121" s="95"/>
      <c r="P121" s="174">
        <f>P122</f>
        <v>0</v>
      </c>
      <c r="Q121" s="95"/>
      <c r="R121" s="174">
        <f>R122</f>
        <v>19.819434130000001</v>
      </c>
      <c r="S121" s="95"/>
      <c r="T121" s="175">
        <f>T122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9" t="s">
        <v>75</v>
      </c>
      <c r="AU121" s="19" t="s">
        <v>186</v>
      </c>
      <c r="BK121" s="176">
        <f>BK122</f>
        <v>0</v>
      </c>
    </row>
    <row r="122" s="12" customFormat="1" ht="25.92" customHeight="1">
      <c r="A122" s="12"/>
      <c r="B122" s="177"/>
      <c r="C122" s="12"/>
      <c r="D122" s="178" t="s">
        <v>75</v>
      </c>
      <c r="E122" s="179" t="s">
        <v>216</v>
      </c>
      <c r="F122" s="179" t="s">
        <v>720</v>
      </c>
      <c r="G122" s="12"/>
      <c r="H122" s="12"/>
      <c r="I122" s="180"/>
      <c r="J122" s="181">
        <f>BK122</f>
        <v>0</v>
      </c>
      <c r="K122" s="12"/>
      <c r="L122" s="177"/>
      <c r="M122" s="182"/>
      <c r="N122" s="183"/>
      <c r="O122" s="183"/>
      <c r="P122" s="184">
        <f>P123+P197+P204+P270</f>
        <v>0</v>
      </c>
      <c r="Q122" s="183"/>
      <c r="R122" s="184">
        <f>R123+R197+R204+R270</f>
        <v>19.819434130000001</v>
      </c>
      <c r="S122" s="183"/>
      <c r="T122" s="185">
        <f>T123+T197+T204+T270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8" t="s">
        <v>83</v>
      </c>
      <c r="AT122" s="186" t="s">
        <v>75</v>
      </c>
      <c r="AU122" s="186" t="s">
        <v>76</v>
      </c>
      <c r="AY122" s="178" t="s">
        <v>218</v>
      </c>
      <c r="BK122" s="187">
        <f>BK123+BK197+BK204+BK270</f>
        <v>0</v>
      </c>
    </row>
    <row r="123" s="12" customFormat="1" ht="22.8" customHeight="1">
      <c r="A123" s="12"/>
      <c r="B123" s="177"/>
      <c r="C123" s="12"/>
      <c r="D123" s="178" t="s">
        <v>75</v>
      </c>
      <c r="E123" s="188" t="s">
        <v>83</v>
      </c>
      <c r="F123" s="188" t="s">
        <v>1317</v>
      </c>
      <c r="G123" s="12"/>
      <c r="H123" s="12"/>
      <c r="I123" s="180"/>
      <c r="J123" s="189">
        <f>BK123</f>
        <v>0</v>
      </c>
      <c r="K123" s="12"/>
      <c r="L123" s="177"/>
      <c r="M123" s="182"/>
      <c r="N123" s="183"/>
      <c r="O123" s="183"/>
      <c r="P123" s="184">
        <f>SUM(P124:P196)</f>
        <v>0</v>
      </c>
      <c r="Q123" s="183"/>
      <c r="R123" s="184">
        <f>SUM(R124:R196)</f>
        <v>0.16809077</v>
      </c>
      <c r="S123" s="183"/>
      <c r="T123" s="185">
        <f>SUM(T124:T196)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8" t="s">
        <v>83</v>
      </c>
      <c r="AT123" s="186" t="s">
        <v>75</v>
      </c>
      <c r="AU123" s="186" t="s">
        <v>83</v>
      </c>
      <c r="AY123" s="178" t="s">
        <v>218</v>
      </c>
      <c r="BK123" s="187">
        <f>SUM(BK124:BK196)</f>
        <v>0</v>
      </c>
    </row>
    <row r="124" s="2" customFormat="1" ht="21.75" customHeight="1">
      <c r="A124" s="38"/>
      <c r="B124" s="190"/>
      <c r="C124" s="191" t="s">
        <v>83</v>
      </c>
      <c r="D124" s="191" t="s">
        <v>220</v>
      </c>
      <c r="E124" s="192" t="s">
        <v>1318</v>
      </c>
      <c r="F124" s="193" t="s">
        <v>1319</v>
      </c>
      <c r="G124" s="194" t="s">
        <v>169</v>
      </c>
      <c r="H124" s="195">
        <v>101.259</v>
      </c>
      <c r="I124" s="196"/>
      <c r="J124" s="197">
        <f>ROUND(I124*H124,2)</f>
        <v>0</v>
      </c>
      <c r="K124" s="198"/>
      <c r="L124" s="39"/>
      <c r="M124" s="199" t="s">
        <v>1</v>
      </c>
      <c r="N124" s="200" t="s">
        <v>42</v>
      </c>
      <c r="O124" s="82"/>
      <c r="P124" s="201">
        <f>O124*H124</f>
        <v>0</v>
      </c>
      <c r="Q124" s="201">
        <v>0</v>
      </c>
      <c r="R124" s="201">
        <f>Q124*H124</f>
        <v>0</v>
      </c>
      <c r="S124" s="201">
        <v>0</v>
      </c>
      <c r="T124" s="202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03" t="s">
        <v>223</v>
      </c>
      <c r="AT124" s="203" t="s">
        <v>220</v>
      </c>
      <c r="AU124" s="203" t="s">
        <v>89</v>
      </c>
      <c r="AY124" s="19" t="s">
        <v>218</v>
      </c>
      <c r="BE124" s="204">
        <f>IF(N124="základná",J124,0)</f>
        <v>0</v>
      </c>
      <c r="BF124" s="204">
        <f>IF(N124="znížená",J124,0)</f>
        <v>0</v>
      </c>
      <c r="BG124" s="204">
        <f>IF(N124="zákl. prenesená",J124,0)</f>
        <v>0</v>
      </c>
      <c r="BH124" s="204">
        <f>IF(N124="zníž. prenesená",J124,0)</f>
        <v>0</v>
      </c>
      <c r="BI124" s="204">
        <f>IF(N124="nulová",J124,0)</f>
        <v>0</v>
      </c>
      <c r="BJ124" s="19" t="s">
        <v>89</v>
      </c>
      <c r="BK124" s="204">
        <f>ROUND(I124*H124,2)</f>
        <v>0</v>
      </c>
      <c r="BL124" s="19" t="s">
        <v>223</v>
      </c>
      <c r="BM124" s="203" t="s">
        <v>89</v>
      </c>
    </row>
    <row r="125" s="16" customFormat="1">
      <c r="A125" s="16"/>
      <c r="B125" s="245"/>
      <c r="C125" s="16"/>
      <c r="D125" s="206" t="s">
        <v>225</v>
      </c>
      <c r="E125" s="246" t="s">
        <v>1</v>
      </c>
      <c r="F125" s="247" t="s">
        <v>1320</v>
      </c>
      <c r="G125" s="16"/>
      <c r="H125" s="246" t="s">
        <v>1</v>
      </c>
      <c r="I125" s="248"/>
      <c r="J125" s="16"/>
      <c r="K125" s="16"/>
      <c r="L125" s="245"/>
      <c r="M125" s="249"/>
      <c r="N125" s="250"/>
      <c r="O125" s="250"/>
      <c r="P125" s="250"/>
      <c r="Q125" s="250"/>
      <c r="R125" s="250"/>
      <c r="S125" s="250"/>
      <c r="T125" s="251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T125" s="246" t="s">
        <v>225</v>
      </c>
      <c r="AU125" s="246" t="s">
        <v>89</v>
      </c>
      <c r="AV125" s="16" t="s">
        <v>83</v>
      </c>
      <c r="AW125" s="16" t="s">
        <v>31</v>
      </c>
      <c r="AX125" s="16" t="s">
        <v>76</v>
      </c>
      <c r="AY125" s="246" t="s">
        <v>218</v>
      </c>
    </row>
    <row r="126" s="13" customFormat="1">
      <c r="A126" s="13"/>
      <c r="B126" s="205"/>
      <c r="C126" s="13"/>
      <c r="D126" s="206" t="s">
        <v>225</v>
      </c>
      <c r="E126" s="207" t="s">
        <v>1</v>
      </c>
      <c r="F126" s="208" t="s">
        <v>1321</v>
      </c>
      <c r="G126" s="13"/>
      <c r="H126" s="209">
        <v>42.75</v>
      </c>
      <c r="I126" s="210"/>
      <c r="J126" s="13"/>
      <c r="K126" s="13"/>
      <c r="L126" s="205"/>
      <c r="M126" s="211"/>
      <c r="N126" s="212"/>
      <c r="O126" s="212"/>
      <c r="P126" s="212"/>
      <c r="Q126" s="212"/>
      <c r="R126" s="212"/>
      <c r="S126" s="212"/>
      <c r="T126" s="2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07" t="s">
        <v>225</v>
      </c>
      <c r="AU126" s="207" t="s">
        <v>89</v>
      </c>
      <c r="AV126" s="13" t="s">
        <v>89</v>
      </c>
      <c r="AW126" s="13" t="s">
        <v>31</v>
      </c>
      <c r="AX126" s="13" t="s">
        <v>76</v>
      </c>
      <c r="AY126" s="207" t="s">
        <v>218</v>
      </c>
    </row>
    <row r="127" s="13" customFormat="1">
      <c r="A127" s="13"/>
      <c r="B127" s="205"/>
      <c r="C127" s="13"/>
      <c r="D127" s="206" t="s">
        <v>225</v>
      </c>
      <c r="E127" s="207" t="s">
        <v>1</v>
      </c>
      <c r="F127" s="208" t="s">
        <v>1322</v>
      </c>
      <c r="G127" s="13"/>
      <c r="H127" s="209">
        <v>1.2450000000000001</v>
      </c>
      <c r="I127" s="210"/>
      <c r="J127" s="13"/>
      <c r="K127" s="13"/>
      <c r="L127" s="205"/>
      <c r="M127" s="211"/>
      <c r="N127" s="212"/>
      <c r="O127" s="212"/>
      <c r="P127" s="212"/>
      <c r="Q127" s="212"/>
      <c r="R127" s="212"/>
      <c r="S127" s="212"/>
      <c r="T127" s="2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07" t="s">
        <v>225</v>
      </c>
      <c r="AU127" s="207" t="s">
        <v>89</v>
      </c>
      <c r="AV127" s="13" t="s">
        <v>89</v>
      </c>
      <c r="AW127" s="13" t="s">
        <v>31</v>
      </c>
      <c r="AX127" s="13" t="s">
        <v>76</v>
      </c>
      <c r="AY127" s="207" t="s">
        <v>218</v>
      </c>
    </row>
    <row r="128" s="13" customFormat="1">
      <c r="A128" s="13"/>
      <c r="B128" s="205"/>
      <c r="C128" s="13"/>
      <c r="D128" s="206" t="s">
        <v>225</v>
      </c>
      <c r="E128" s="207" t="s">
        <v>1</v>
      </c>
      <c r="F128" s="208" t="s">
        <v>1323</v>
      </c>
      <c r="G128" s="13"/>
      <c r="H128" s="209">
        <v>8.8629999999999995</v>
      </c>
      <c r="I128" s="210"/>
      <c r="J128" s="13"/>
      <c r="K128" s="13"/>
      <c r="L128" s="205"/>
      <c r="M128" s="211"/>
      <c r="N128" s="212"/>
      <c r="O128" s="212"/>
      <c r="P128" s="212"/>
      <c r="Q128" s="212"/>
      <c r="R128" s="212"/>
      <c r="S128" s="212"/>
      <c r="T128" s="2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07" t="s">
        <v>225</v>
      </c>
      <c r="AU128" s="207" t="s">
        <v>89</v>
      </c>
      <c r="AV128" s="13" t="s">
        <v>89</v>
      </c>
      <c r="AW128" s="13" t="s">
        <v>31</v>
      </c>
      <c r="AX128" s="13" t="s">
        <v>76</v>
      </c>
      <c r="AY128" s="207" t="s">
        <v>218</v>
      </c>
    </row>
    <row r="129" s="13" customFormat="1">
      <c r="A129" s="13"/>
      <c r="B129" s="205"/>
      <c r="C129" s="13"/>
      <c r="D129" s="206" t="s">
        <v>225</v>
      </c>
      <c r="E129" s="207" t="s">
        <v>1</v>
      </c>
      <c r="F129" s="208" t="s">
        <v>1324</v>
      </c>
      <c r="G129" s="13"/>
      <c r="H129" s="209">
        <v>1.1559999999999999</v>
      </c>
      <c r="I129" s="210"/>
      <c r="J129" s="13"/>
      <c r="K129" s="13"/>
      <c r="L129" s="205"/>
      <c r="M129" s="211"/>
      <c r="N129" s="212"/>
      <c r="O129" s="212"/>
      <c r="P129" s="212"/>
      <c r="Q129" s="212"/>
      <c r="R129" s="212"/>
      <c r="S129" s="212"/>
      <c r="T129" s="2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07" t="s">
        <v>225</v>
      </c>
      <c r="AU129" s="207" t="s">
        <v>89</v>
      </c>
      <c r="AV129" s="13" t="s">
        <v>89</v>
      </c>
      <c r="AW129" s="13" t="s">
        <v>31</v>
      </c>
      <c r="AX129" s="13" t="s">
        <v>76</v>
      </c>
      <c r="AY129" s="207" t="s">
        <v>218</v>
      </c>
    </row>
    <row r="130" s="13" customFormat="1">
      <c r="A130" s="13"/>
      <c r="B130" s="205"/>
      <c r="C130" s="13"/>
      <c r="D130" s="206" t="s">
        <v>225</v>
      </c>
      <c r="E130" s="207" t="s">
        <v>1</v>
      </c>
      <c r="F130" s="208" t="s">
        <v>1325</v>
      </c>
      <c r="G130" s="13"/>
      <c r="H130" s="209">
        <v>14.089</v>
      </c>
      <c r="I130" s="210"/>
      <c r="J130" s="13"/>
      <c r="K130" s="13"/>
      <c r="L130" s="205"/>
      <c r="M130" s="211"/>
      <c r="N130" s="212"/>
      <c r="O130" s="212"/>
      <c r="P130" s="212"/>
      <c r="Q130" s="212"/>
      <c r="R130" s="212"/>
      <c r="S130" s="212"/>
      <c r="T130" s="2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07" t="s">
        <v>225</v>
      </c>
      <c r="AU130" s="207" t="s">
        <v>89</v>
      </c>
      <c r="AV130" s="13" t="s">
        <v>89</v>
      </c>
      <c r="AW130" s="13" t="s">
        <v>31</v>
      </c>
      <c r="AX130" s="13" t="s">
        <v>76</v>
      </c>
      <c r="AY130" s="207" t="s">
        <v>218</v>
      </c>
    </row>
    <row r="131" s="13" customFormat="1">
      <c r="A131" s="13"/>
      <c r="B131" s="205"/>
      <c r="C131" s="13"/>
      <c r="D131" s="206" t="s">
        <v>225</v>
      </c>
      <c r="E131" s="207" t="s">
        <v>1</v>
      </c>
      <c r="F131" s="208" t="s">
        <v>1326</v>
      </c>
      <c r="G131" s="13"/>
      <c r="H131" s="209">
        <v>30.739999999999998</v>
      </c>
      <c r="I131" s="210"/>
      <c r="J131" s="13"/>
      <c r="K131" s="13"/>
      <c r="L131" s="205"/>
      <c r="M131" s="211"/>
      <c r="N131" s="212"/>
      <c r="O131" s="212"/>
      <c r="P131" s="212"/>
      <c r="Q131" s="212"/>
      <c r="R131" s="212"/>
      <c r="S131" s="212"/>
      <c r="T131" s="2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07" t="s">
        <v>225</v>
      </c>
      <c r="AU131" s="207" t="s">
        <v>89</v>
      </c>
      <c r="AV131" s="13" t="s">
        <v>89</v>
      </c>
      <c r="AW131" s="13" t="s">
        <v>31</v>
      </c>
      <c r="AX131" s="13" t="s">
        <v>76</v>
      </c>
      <c r="AY131" s="207" t="s">
        <v>218</v>
      </c>
    </row>
    <row r="132" s="13" customFormat="1">
      <c r="A132" s="13"/>
      <c r="B132" s="205"/>
      <c r="C132" s="13"/>
      <c r="D132" s="206" t="s">
        <v>225</v>
      </c>
      <c r="E132" s="207" t="s">
        <v>1</v>
      </c>
      <c r="F132" s="208" t="s">
        <v>1327</v>
      </c>
      <c r="G132" s="13"/>
      <c r="H132" s="209">
        <v>2.4159999999999999</v>
      </c>
      <c r="I132" s="210"/>
      <c r="J132" s="13"/>
      <c r="K132" s="13"/>
      <c r="L132" s="205"/>
      <c r="M132" s="211"/>
      <c r="N132" s="212"/>
      <c r="O132" s="212"/>
      <c r="P132" s="212"/>
      <c r="Q132" s="212"/>
      <c r="R132" s="212"/>
      <c r="S132" s="212"/>
      <c r="T132" s="2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07" t="s">
        <v>225</v>
      </c>
      <c r="AU132" s="207" t="s">
        <v>89</v>
      </c>
      <c r="AV132" s="13" t="s">
        <v>89</v>
      </c>
      <c r="AW132" s="13" t="s">
        <v>31</v>
      </c>
      <c r="AX132" s="13" t="s">
        <v>76</v>
      </c>
      <c r="AY132" s="207" t="s">
        <v>218</v>
      </c>
    </row>
    <row r="133" s="15" customFormat="1">
      <c r="A133" s="15"/>
      <c r="B133" s="222"/>
      <c r="C133" s="15"/>
      <c r="D133" s="206" t="s">
        <v>225</v>
      </c>
      <c r="E133" s="223" t="s">
        <v>1</v>
      </c>
      <c r="F133" s="224" t="s">
        <v>1328</v>
      </c>
      <c r="G133" s="15"/>
      <c r="H133" s="225">
        <v>101.25899999999999</v>
      </c>
      <c r="I133" s="226"/>
      <c r="J133" s="15"/>
      <c r="K133" s="15"/>
      <c r="L133" s="222"/>
      <c r="M133" s="227"/>
      <c r="N133" s="228"/>
      <c r="O133" s="228"/>
      <c r="P133" s="228"/>
      <c r="Q133" s="228"/>
      <c r="R133" s="228"/>
      <c r="S133" s="228"/>
      <c r="T133" s="229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T133" s="223" t="s">
        <v>225</v>
      </c>
      <c r="AU133" s="223" t="s">
        <v>89</v>
      </c>
      <c r="AV133" s="15" t="s">
        <v>223</v>
      </c>
      <c r="AW133" s="15" t="s">
        <v>31</v>
      </c>
      <c r="AX133" s="15" t="s">
        <v>83</v>
      </c>
      <c r="AY133" s="223" t="s">
        <v>218</v>
      </c>
    </row>
    <row r="134" s="2" customFormat="1" ht="37.8" customHeight="1">
      <c r="A134" s="38"/>
      <c r="B134" s="190"/>
      <c r="C134" s="191" t="s">
        <v>89</v>
      </c>
      <c r="D134" s="191" t="s">
        <v>220</v>
      </c>
      <c r="E134" s="192" t="s">
        <v>1329</v>
      </c>
      <c r="F134" s="193" t="s">
        <v>1330</v>
      </c>
      <c r="G134" s="194" t="s">
        <v>169</v>
      </c>
      <c r="H134" s="195">
        <v>101.259</v>
      </c>
      <c r="I134" s="196"/>
      <c r="J134" s="197">
        <f>ROUND(I134*H134,2)</f>
        <v>0</v>
      </c>
      <c r="K134" s="198"/>
      <c r="L134" s="39"/>
      <c r="M134" s="199" t="s">
        <v>1</v>
      </c>
      <c r="N134" s="200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223</v>
      </c>
      <c r="AT134" s="203" t="s">
        <v>220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223</v>
      </c>
      <c r="BM134" s="203" t="s">
        <v>223</v>
      </c>
    </row>
    <row r="135" s="16" customFormat="1">
      <c r="A135" s="16"/>
      <c r="B135" s="245"/>
      <c r="C135" s="16"/>
      <c r="D135" s="206" t="s">
        <v>225</v>
      </c>
      <c r="E135" s="246" t="s">
        <v>1</v>
      </c>
      <c r="F135" s="247" t="s">
        <v>1320</v>
      </c>
      <c r="G135" s="16"/>
      <c r="H135" s="246" t="s">
        <v>1</v>
      </c>
      <c r="I135" s="248"/>
      <c r="J135" s="16"/>
      <c r="K135" s="16"/>
      <c r="L135" s="245"/>
      <c r="M135" s="249"/>
      <c r="N135" s="250"/>
      <c r="O135" s="250"/>
      <c r="P135" s="250"/>
      <c r="Q135" s="250"/>
      <c r="R135" s="250"/>
      <c r="S135" s="250"/>
      <c r="T135" s="251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T135" s="246" t="s">
        <v>225</v>
      </c>
      <c r="AU135" s="246" t="s">
        <v>89</v>
      </c>
      <c r="AV135" s="16" t="s">
        <v>83</v>
      </c>
      <c r="AW135" s="16" t="s">
        <v>31</v>
      </c>
      <c r="AX135" s="16" t="s">
        <v>76</v>
      </c>
      <c r="AY135" s="246" t="s">
        <v>218</v>
      </c>
    </row>
    <row r="136" s="13" customFormat="1">
      <c r="A136" s="13"/>
      <c r="B136" s="205"/>
      <c r="C136" s="13"/>
      <c r="D136" s="206" t="s">
        <v>225</v>
      </c>
      <c r="E136" s="207" t="s">
        <v>1</v>
      </c>
      <c r="F136" s="208" t="s">
        <v>1321</v>
      </c>
      <c r="G136" s="13"/>
      <c r="H136" s="209">
        <v>42.75</v>
      </c>
      <c r="I136" s="210"/>
      <c r="J136" s="13"/>
      <c r="K136" s="13"/>
      <c r="L136" s="205"/>
      <c r="M136" s="211"/>
      <c r="N136" s="212"/>
      <c r="O136" s="212"/>
      <c r="P136" s="212"/>
      <c r="Q136" s="212"/>
      <c r="R136" s="212"/>
      <c r="S136" s="212"/>
      <c r="T136" s="2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07" t="s">
        <v>225</v>
      </c>
      <c r="AU136" s="207" t="s">
        <v>89</v>
      </c>
      <c r="AV136" s="13" t="s">
        <v>89</v>
      </c>
      <c r="AW136" s="13" t="s">
        <v>31</v>
      </c>
      <c r="AX136" s="13" t="s">
        <v>76</v>
      </c>
      <c r="AY136" s="207" t="s">
        <v>218</v>
      </c>
    </row>
    <row r="137" s="13" customFormat="1">
      <c r="A137" s="13"/>
      <c r="B137" s="205"/>
      <c r="C137" s="13"/>
      <c r="D137" s="206" t="s">
        <v>225</v>
      </c>
      <c r="E137" s="207" t="s">
        <v>1</v>
      </c>
      <c r="F137" s="208" t="s">
        <v>1322</v>
      </c>
      <c r="G137" s="13"/>
      <c r="H137" s="209">
        <v>1.2450000000000001</v>
      </c>
      <c r="I137" s="210"/>
      <c r="J137" s="13"/>
      <c r="K137" s="13"/>
      <c r="L137" s="205"/>
      <c r="M137" s="211"/>
      <c r="N137" s="212"/>
      <c r="O137" s="212"/>
      <c r="P137" s="212"/>
      <c r="Q137" s="212"/>
      <c r="R137" s="212"/>
      <c r="S137" s="212"/>
      <c r="T137" s="2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07" t="s">
        <v>225</v>
      </c>
      <c r="AU137" s="207" t="s">
        <v>89</v>
      </c>
      <c r="AV137" s="13" t="s">
        <v>89</v>
      </c>
      <c r="AW137" s="13" t="s">
        <v>31</v>
      </c>
      <c r="AX137" s="13" t="s">
        <v>76</v>
      </c>
      <c r="AY137" s="207" t="s">
        <v>218</v>
      </c>
    </row>
    <row r="138" s="13" customFormat="1">
      <c r="A138" s="13"/>
      <c r="B138" s="205"/>
      <c r="C138" s="13"/>
      <c r="D138" s="206" t="s">
        <v>225</v>
      </c>
      <c r="E138" s="207" t="s">
        <v>1</v>
      </c>
      <c r="F138" s="208" t="s">
        <v>1323</v>
      </c>
      <c r="G138" s="13"/>
      <c r="H138" s="209">
        <v>8.8629999999999995</v>
      </c>
      <c r="I138" s="210"/>
      <c r="J138" s="13"/>
      <c r="K138" s="13"/>
      <c r="L138" s="205"/>
      <c r="M138" s="211"/>
      <c r="N138" s="212"/>
      <c r="O138" s="212"/>
      <c r="P138" s="212"/>
      <c r="Q138" s="212"/>
      <c r="R138" s="212"/>
      <c r="S138" s="212"/>
      <c r="T138" s="2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07" t="s">
        <v>225</v>
      </c>
      <c r="AU138" s="207" t="s">
        <v>89</v>
      </c>
      <c r="AV138" s="13" t="s">
        <v>89</v>
      </c>
      <c r="AW138" s="13" t="s">
        <v>31</v>
      </c>
      <c r="AX138" s="13" t="s">
        <v>76</v>
      </c>
      <c r="AY138" s="207" t="s">
        <v>218</v>
      </c>
    </row>
    <row r="139" s="13" customFormat="1">
      <c r="A139" s="13"/>
      <c r="B139" s="205"/>
      <c r="C139" s="13"/>
      <c r="D139" s="206" t="s">
        <v>225</v>
      </c>
      <c r="E139" s="207" t="s">
        <v>1</v>
      </c>
      <c r="F139" s="208" t="s">
        <v>1324</v>
      </c>
      <c r="G139" s="13"/>
      <c r="H139" s="209">
        <v>1.1559999999999999</v>
      </c>
      <c r="I139" s="210"/>
      <c r="J139" s="13"/>
      <c r="K139" s="13"/>
      <c r="L139" s="205"/>
      <c r="M139" s="211"/>
      <c r="N139" s="212"/>
      <c r="O139" s="212"/>
      <c r="P139" s="212"/>
      <c r="Q139" s="212"/>
      <c r="R139" s="212"/>
      <c r="S139" s="212"/>
      <c r="T139" s="2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07" t="s">
        <v>225</v>
      </c>
      <c r="AU139" s="207" t="s">
        <v>89</v>
      </c>
      <c r="AV139" s="13" t="s">
        <v>89</v>
      </c>
      <c r="AW139" s="13" t="s">
        <v>31</v>
      </c>
      <c r="AX139" s="13" t="s">
        <v>76</v>
      </c>
      <c r="AY139" s="207" t="s">
        <v>218</v>
      </c>
    </row>
    <row r="140" s="13" customFormat="1">
      <c r="A140" s="13"/>
      <c r="B140" s="205"/>
      <c r="C140" s="13"/>
      <c r="D140" s="206" t="s">
        <v>225</v>
      </c>
      <c r="E140" s="207" t="s">
        <v>1</v>
      </c>
      <c r="F140" s="208" t="s">
        <v>1325</v>
      </c>
      <c r="G140" s="13"/>
      <c r="H140" s="209">
        <v>14.089</v>
      </c>
      <c r="I140" s="210"/>
      <c r="J140" s="13"/>
      <c r="K140" s="13"/>
      <c r="L140" s="205"/>
      <c r="M140" s="211"/>
      <c r="N140" s="212"/>
      <c r="O140" s="212"/>
      <c r="P140" s="212"/>
      <c r="Q140" s="212"/>
      <c r="R140" s="212"/>
      <c r="S140" s="212"/>
      <c r="T140" s="2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07" t="s">
        <v>225</v>
      </c>
      <c r="AU140" s="207" t="s">
        <v>89</v>
      </c>
      <c r="AV140" s="13" t="s">
        <v>89</v>
      </c>
      <c r="AW140" s="13" t="s">
        <v>31</v>
      </c>
      <c r="AX140" s="13" t="s">
        <v>76</v>
      </c>
      <c r="AY140" s="207" t="s">
        <v>218</v>
      </c>
    </row>
    <row r="141" s="13" customFormat="1">
      <c r="A141" s="13"/>
      <c r="B141" s="205"/>
      <c r="C141" s="13"/>
      <c r="D141" s="206" t="s">
        <v>225</v>
      </c>
      <c r="E141" s="207" t="s">
        <v>1</v>
      </c>
      <c r="F141" s="208" t="s">
        <v>1326</v>
      </c>
      <c r="G141" s="13"/>
      <c r="H141" s="209">
        <v>30.739999999999998</v>
      </c>
      <c r="I141" s="210"/>
      <c r="J141" s="13"/>
      <c r="K141" s="13"/>
      <c r="L141" s="205"/>
      <c r="M141" s="211"/>
      <c r="N141" s="212"/>
      <c r="O141" s="212"/>
      <c r="P141" s="212"/>
      <c r="Q141" s="212"/>
      <c r="R141" s="212"/>
      <c r="S141" s="212"/>
      <c r="T141" s="2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07" t="s">
        <v>225</v>
      </c>
      <c r="AU141" s="207" t="s">
        <v>89</v>
      </c>
      <c r="AV141" s="13" t="s">
        <v>89</v>
      </c>
      <c r="AW141" s="13" t="s">
        <v>31</v>
      </c>
      <c r="AX141" s="13" t="s">
        <v>76</v>
      </c>
      <c r="AY141" s="207" t="s">
        <v>218</v>
      </c>
    </row>
    <row r="142" s="13" customFormat="1">
      <c r="A142" s="13"/>
      <c r="B142" s="205"/>
      <c r="C142" s="13"/>
      <c r="D142" s="206" t="s">
        <v>225</v>
      </c>
      <c r="E142" s="207" t="s">
        <v>1</v>
      </c>
      <c r="F142" s="208" t="s">
        <v>1327</v>
      </c>
      <c r="G142" s="13"/>
      <c r="H142" s="209">
        <v>2.4159999999999999</v>
      </c>
      <c r="I142" s="210"/>
      <c r="J142" s="13"/>
      <c r="K142" s="13"/>
      <c r="L142" s="205"/>
      <c r="M142" s="211"/>
      <c r="N142" s="212"/>
      <c r="O142" s="212"/>
      <c r="P142" s="212"/>
      <c r="Q142" s="212"/>
      <c r="R142" s="212"/>
      <c r="S142" s="212"/>
      <c r="T142" s="2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07" t="s">
        <v>225</v>
      </c>
      <c r="AU142" s="207" t="s">
        <v>89</v>
      </c>
      <c r="AV142" s="13" t="s">
        <v>89</v>
      </c>
      <c r="AW142" s="13" t="s">
        <v>31</v>
      </c>
      <c r="AX142" s="13" t="s">
        <v>76</v>
      </c>
      <c r="AY142" s="207" t="s">
        <v>218</v>
      </c>
    </row>
    <row r="143" s="15" customFormat="1">
      <c r="A143" s="15"/>
      <c r="B143" s="222"/>
      <c r="C143" s="15"/>
      <c r="D143" s="206" t="s">
        <v>225</v>
      </c>
      <c r="E143" s="223" t="s">
        <v>1</v>
      </c>
      <c r="F143" s="224" t="s">
        <v>1328</v>
      </c>
      <c r="G143" s="15"/>
      <c r="H143" s="225">
        <v>101.25899999999999</v>
      </c>
      <c r="I143" s="226"/>
      <c r="J143" s="15"/>
      <c r="K143" s="15"/>
      <c r="L143" s="222"/>
      <c r="M143" s="227"/>
      <c r="N143" s="228"/>
      <c r="O143" s="228"/>
      <c r="P143" s="228"/>
      <c r="Q143" s="228"/>
      <c r="R143" s="228"/>
      <c r="S143" s="228"/>
      <c r="T143" s="229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23" t="s">
        <v>225</v>
      </c>
      <c r="AU143" s="223" t="s">
        <v>89</v>
      </c>
      <c r="AV143" s="15" t="s">
        <v>223</v>
      </c>
      <c r="AW143" s="15" t="s">
        <v>31</v>
      </c>
      <c r="AX143" s="15" t="s">
        <v>83</v>
      </c>
      <c r="AY143" s="223" t="s">
        <v>218</v>
      </c>
    </row>
    <row r="144" s="2" customFormat="1" ht="24.15" customHeight="1">
      <c r="A144" s="38"/>
      <c r="B144" s="190"/>
      <c r="C144" s="191" t="s">
        <v>96</v>
      </c>
      <c r="D144" s="191" t="s">
        <v>220</v>
      </c>
      <c r="E144" s="192" t="s">
        <v>1331</v>
      </c>
      <c r="F144" s="193" t="s">
        <v>1332</v>
      </c>
      <c r="G144" s="194" t="s">
        <v>148</v>
      </c>
      <c r="H144" s="195">
        <v>202.51900000000001</v>
      </c>
      <c r="I144" s="196"/>
      <c r="J144" s="197">
        <f>ROUND(I144*H144,2)</f>
        <v>0</v>
      </c>
      <c r="K144" s="198"/>
      <c r="L144" s="39"/>
      <c r="M144" s="199" t="s">
        <v>1</v>
      </c>
      <c r="N144" s="200" t="s">
        <v>42</v>
      </c>
      <c r="O144" s="82"/>
      <c r="P144" s="201">
        <f>O144*H144</f>
        <v>0</v>
      </c>
      <c r="Q144" s="201">
        <v>0.00083000000000000001</v>
      </c>
      <c r="R144" s="201">
        <f>Q144*H144</f>
        <v>0.16809077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223</v>
      </c>
      <c r="AT144" s="203" t="s">
        <v>220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223</v>
      </c>
      <c r="BM144" s="203" t="s">
        <v>250</v>
      </c>
    </row>
    <row r="145" s="16" customFormat="1">
      <c r="A145" s="16"/>
      <c r="B145" s="245"/>
      <c r="C145" s="16"/>
      <c r="D145" s="206" t="s">
        <v>225</v>
      </c>
      <c r="E145" s="246" t="s">
        <v>1</v>
      </c>
      <c r="F145" s="247" t="s">
        <v>1333</v>
      </c>
      <c r="G145" s="16"/>
      <c r="H145" s="246" t="s">
        <v>1</v>
      </c>
      <c r="I145" s="248"/>
      <c r="J145" s="16"/>
      <c r="K145" s="16"/>
      <c r="L145" s="245"/>
      <c r="M145" s="249"/>
      <c r="N145" s="250"/>
      <c r="O145" s="250"/>
      <c r="P145" s="250"/>
      <c r="Q145" s="250"/>
      <c r="R145" s="250"/>
      <c r="S145" s="250"/>
      <c r="T145" s="251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T145" s="246" t="s">
        <v>225</v>
      </c>
      <c r="AU145" s="246" t="s">
        <v>89</v>
      </c>
      <c r="AV145" s="16" t="s">
        <v>83</v>
      </c>
      <c r="AW145" s="16" t="s">
        <v>31</v>
      </c>
      <c r="AX145" s="16" t="s">
        <v>76</v>
      </c>
      <c r="AY145" s="246" t="s">
        <v>218</v>
      </c>
    </row>
    <row r="146" s="13" customFormat="1">
      <c r="A146" s="13"/>
      <c r="B146" s="205"/>
      <c r="C146" s="13"/>
      <c r="D146" s="206" t="s">
        <v>225</v>
      </c>
      <c r="E146" s="207" t="s">
        <v>1</v>
      </c>
      <c r="F146" s="208" t="s">
        <v>1334</v>
      </c>
      <c r="G146" s="13"/>
      <c r="H146" s="209">
        <v>85.5</v>
      </c>
      <c r="I146" s="210"/>
      <c r="J146" s="13"/>
      <c r="K146" s="13"/>
      <c r="L146" s="205"/>
      <c r="M146" s="211"/>
      <c r="N146" s="212"/>
      <c r="O146" s="212"/>
      <c r="P146" s="212"/>
      <c r="Q146" s="212"/>
      <c r="R146" s="212"/>
      <c r="S146" s="212"/>
      <c r="T146" s="2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07" t="s">
        <v>225</v>
      </c>
      <c r="AU146" s="207" t="s">
        <v>89</v>
      </c>
      <c r="AV146" s="13" t="s">
        <v>89</v>
      </c>
      <c r="AW146" s="13" t="s">
        <v>31</v>
      </c>
      <c r="AX146" s="13" t="s">
        <v>76</v>
      </c>
      <c r="AY146" s="207" t="s">
        <v>218</v>
      </c>
    </row>
    <row r="147" s="13" customFormat="1">
      <c r="A147" s="13"/>
      <c r="B147" s="205"/>
      <c r="C147" s="13"/>
      <c r="D147" s="206" t="s">
        <v>225</v>
      </c>
      <c r="E147" s="207" t="s">
        <v>1</v>
      </c>
      <c r="F147" s="208" t="s">
        <v>1335</v>
      </c>
      <c r="G147" s="13"/>
      <c r="H147" s="209">
        <v>2.4910000000000001</v>
      </c>
      <c r="I147" s="210"/>
      <c r="J147" s="13"/>
      <c r="K147" s="13"/>
      <c r="L147" s="205"/>
      <c r="M147" s="211"/>
      <c r="N147" s="212"/>
      <c r="O147" s="212"/>
      <c r="P147" s="212"/>
      <c r="Q147" s="212"/>
      <c r="R147" s="212"/>
      <c r="S147" s="212"/>
      <c r="T147" s="2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07" t="s">
        <v>225</v>
      </c>
      <c r="AU147" s="207" t="s">
        <v>89</v>
      </c>
      <c r="AV147" s="13" t="s">
        <v>89</v>
      </c>
      <c r="AW147" s="13" t="s">
        <v>31</v>
      </c>
      <c r="AX147" s="13" t="s">
        <v>76</v>
      </c>
      <c r="AY147" s="207" t="s">
        <v>218</v>
      </c>
    </row>
    <row r="148" s="13" customFormat="1">
      <c r="A148" s="13"/>
      <c r="B148" s="205"/>
      <c r="C148" s="13"/>
      <c r="D148" s="206" t="s">
        <v>225</v>
      </c>
      <c r="E148" s="207" t="s">
        <v>1</v>
      </c>
      <c r="F148" s="208" t="s">
        <v>1336</v>
      </c>
      <c r="G148" s="13"/>
      <c r="H148" s="209">
        <v>17.725999999999999</v>
      </c>
      <c r="I148" s="210"/>
      <c r="J148" s="13"/>
      <c r="K148" s="13"/>
      <c r="L148" s="205"/>
      <c r="M148" s="211"/>
      <c r="N148" s="212"/>
      <c r="O148" s="212"/>
      <c r="P148" s="212"/>
      <c r="Q148" s="212"/>
      <c r="R148" s="212"/>
      <c r="S148" s="212"/>
      <c r="T148" s="2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07" t="s">
        <v>225</v>
      </c>
      <c r="AU148" s="207" t="s">
        <v>89</v>
      </c>
      <c r="AV148" s="13" t="s">
        <v>89</v>
      </c>
      <c r="AW148" s="13" t="s">
        <v>31</v>
      </c>
      <c r="AX148" s="13" t="s">
        <v>76</v>
      </c>
      <c r="AY148" s="207" t="s">
        <v>218</v>
      </c>
    </row>
    <row r="149" s="13" customFormat="1">
      <c r="A149" s="13"/>
      <c r="B149" s="205"/>
      <c r="C149" s="13"/>
      <c r="D149" s="206" t="s">
        <v>225</v>
      </c>
      <c r="E149" s="207" t="s">
        <v>1</v>
      </c>
      <c r="F149" s="208" t="s">
        <v>1337</v>
      </c>
      <c r="G149" s="13"/>
      <c r="H149" s="209">
        <v>2.3119999999999998</v>
      </c>
      <c r="I149" s="210"/>
      <c r="J149" s="13"/>
      <c r="K149" s="13"/>
      <c r="L149" s="205"/>
      <c r="M149" s="211"/>
      <c r="N149" s="212"/>
      <c r="O149" s="212"/>
      <c r="P149" s="212"/>
      <c r="Q149" s="212"/>
      <c r="R149" s="212"/>
      <c r="S149" s="212"/>
      <c r="T149" s="2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07" t="s">
        <v>225</v>
      </c>
      <c r="AU149" s="207" t="s">
        <v>89</v>
      </c>
      <c r="AV149" s="13" t="s">
        <v>89</v>
      </c>
      <c r="AW149" s="13" t="s">
        <v>31</v>
      </c>
      <c r="AX149" s="13" t="s">
        <v>76</v>
      </c>
      <c r="AY149" s="207" t="s">
        <v>218</v>
      </c>
    </row>
    <row r="150" s="13" customFormat="1">
      <c r="A150" s="13"/>
      <c r="B150" s="205"/>
      <c r="C150" s="13"/>
      <c r="D150" s="206" t="s">
        <v>225</v>
      </c>
      <c r="E150" s="207" t="s">
        <v>1</v>
      </c>
      <c r="F150" s="208" t="s">
        <v>1338</v>
      </c>
      <c r="G150" s="13"/>
      <c r="H150" s="209">
        <v>28.178000000000001</v>
      </c>
      <c r="I150" s="210"/>
      <c r="J150" s="13"/>
      <c r="K150" s="13"/>
      <c r="L150" s="205"/>
      <c r="M150" s="211"/>
      <c r="N150" s="212"/>
      <c r="O150" s="212"/>
      <c r="P150" s="212"/>
      <c r="Q150" s="212"/>
      <c r="R150" s="212"/>
      <c r="S150" s="212"/>
      <c r="T150" s="2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07" t="s">
        <v>225</v>
      </c>
      <c r="AU150" s="207" t="s">
        <v>89</v>
      </c>
      <c r="AV150" s="13" t="s">
        <v>89</v>
      </c>
      <c r="AW150" s="13" t="s">
        <v>31</v>
      </c>
      <c r="AX150" s="13" t="s">
        <v>76</v>
      </c>
      <c r="AY150" s="207" t="s">
        <v>218</v>
      </c>
    </row>
    <row r="151" s="13" customFormat="1">
      <c r="A151" s="13"/>
      <c r="B151" s="205"/>
      <c r="C151" s="13"/>
      <c r="D151" s="206" t="s">
        <v>225</v>
      </c>
      <c r="E151" s="207" t="s">
        <v>1</v>
      </c>
      <c r="F151" s="208" t="s">
        <v>1339</v>
      </c>
      <c r="G151" s="13"/>
      <c r="H151" s="209">
        <v>61.479999999999997</v>
      </c>
      <c r="I151" s="210"/>
      <c r="J151" s="13"/>
      <c r="K151" s="13"/>
      <c r="L151" s="205"/>
      <c r="M151" s="211"/>
      <c r="N151" s="212"/>
      <c r="O151" s="212"/>
      <c r="P151" s="212"/>
      <c r="Q151" s="212"/>
      <c r="R151" s="212"/>
      <c r="S151" s="212"/>
      <c r="T151" s="2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07" t="s">
        <v>225</v>
      </c>
      <c r="AU151" s="207" t="s">
        <v>89</v>
      </c>
      <c r="AV151" s="13" t="s">
        <v>89</v>
      </c>
      <c r="AW151" s="13" t="s">
        <v>31</v>
      </c>
      <c r="AX151" s="13" t="s">
        <v>76</v>
      </c>
      <c r="AY151" s="207" t="s">
        <v>218</v>
      </c>
    </row>
    <row r="152" s="13" customFormat="1">
      <c r="A152" s="13"/>
      <c r="B152" s="205"/>
      <c r="C152" s="13"/>
      <c r="D152" s="206" t="s">
        <v>225</v>
      </c>
      <c r="E152" s="207" t="s">
        <v>1</v>
      </c>
      <c r="F152" s="208" t="s">
        <v>1340</v>
      </c>
      <c r="G152" s="13"/>
      <c r="H152" s="209">
        <v>4.8319999999999999</v>
      </c>
      <c r="I152" s="210"/>
      <c r="J152" s="13"/>
      <c r="K152" s="13"/>
      <c r="L152" s="205"/>
      <c r="M152" s="211"/>
      <c r="N152" s="212"/>
      <c r="O152" s="212"/>
      <c r="P152" s="212"/>
      <c r="Q152" s="212"/>
      <c r="R152" s="212"/>
      <c r="S152" s="212"/>
      <c r="T152" s="2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07" t="s">
        <v>225</v>
      </c>
      <c r="AU152" s="207" t="s">
        <v>89</v>
      </c>
      <c r="AV152" s="13" t="s">
        <v>89</v>
      </c>
      <c r="AW152" s="13" t="s">
        <v>31</v>
      </c>
      <c r="AX152" s="13" t="s">
        <v>76</v>
      </c>
      <c r="AY152" s="207" t="s">
        <v>218</v>
      </c>
    </row>
    <row r="153" s="15" customFormat="1">
      <c r="A153" s="15"/>
      <c r="B153" s="222"/>
      <c r="C153" s="15"/>
      <c r="D153" s="206" t="s">
        <v>225</v>
      </c>
      <c r="E153" s="223" t="s">
        <v>1</v>
      </c>
      <c r="F153" s="224" t="s">
        <v>1328</v>
      </c>
      <c r="G153" s="15"/>
      <c r="H153" s="225">
        <v>202.51899999999998</v>
      </c>
      <c r="I153" s="226"/>
      <c r="J153" s="15"/>
      <c r="K153" s="15"/>
      <c r="L153" s="222"/>
      <c r="M153" s="227"/>
      <c r="N153" s="228"/>
      <c r="O153" s="228"/>
      <c r="P153" s="228"/>
      <c r="Q153" s="228"/>
      <c r="R153" s="228"/>
      <c r="S153" s="228"/>
      <c r="T153" s="229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T153" s="223" t="s">
        <v>225</v>
      </c>
      <c r="AU153" s="223" t="s">
        <v>89</v>
      </c>
      <c r="AV153" s="15" t="s">
        <v>223</v>
      </c>
      <c r="AW153" s="15" t="s">
        <v>31</v>
      </c>
      <c r="AX153" s="15" t="s">
        <v>83</v>
      </c>
      <c r="AY153" s="223" t="s">
        <v>218</v>
      </c>
    </row>
    <row r="154" s="2" customFormat="1" ht="24.15" customHeight="1">
      <c r="A154" s="38"/>
      <c r="B154" s="190"/>
      <c r="C154" s="191" t="s">
        <v>223</v>
      </c>
      <c r="D154" s="191" t="s">
        <v>220</v>
      </c>
      <c r="E154" s="192" t="s">
        <v>1341</v>
      </c>
      <c r="F154" s="193" t="s">
        <v>1342</v>
      </c>
      <c r="G154" s="194" t="s">
        <v>148</v>
      </c>
      <c r="H154" s="195">
        <v>202.51900000000001</v>
      </c>
      <c r="I154" s="196"/>
      <c r="J154" s="197">
        <f>ROUND(I154*H154,2)</f>
        <v>0</v>
      </c>
      <c r="K154" s="198"/>
      <c r="L154" s="39"/>
      <c r="M154" s="199" t="s">
        <v>1</v>
      </c>
      <c r="N154" s="200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223</v>
      </c>
      <c r="AT154" s="203" t="s">
        <v>220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223</v>
      </c>
      <c r="BM154" s="203" t="s">
        <v>260</v>
      </c>
    </row>
    <row r="155" s="16" customFormat="1">
      <c r="A155" s="16"/>
      <c r="B155" s="245"/>
      <c r="C155" s="16"/>
      <c r="D155" s="206" t="s">
        <v>225</v>
      </c>
      <c r="E155" s="246" t="s">
        <v>1</v>
      </c>
      <c r="F155" s="247" t="s">
        <v>1343</v>
      </c>
      <c r="G155" s="16"/>
      <c r="H155" s="246" t="s">
        <v>1</v>
      </c>
      <c r="I155" s="248"/>
      <c r="J155" s="16"/>
      <c r="K155" s="16"/>
      <c r="L155" s="245"/>
      <c r="M155" s="249"/>
      <c r="N155" s="250"/>
      <c r="O155" s="250"/>
      <c r="P155" s="250"/>
      <c r="Q155" s="250"/>
      <c r="R155" s="250"/>
      <c r="S155" s="250"/>
      <c r="T155" s="251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T155" s="246" t="s">
        <v>225</v>
      </c>
      <c r="AU155" s="246" t="s">
        <v>89</v>
      </c>
      <c r="AV155" s="16" t="s">
        <v>83</v>
      </c>
      <c r="AW155" s="16" t="s">
        <v>31</v>
      </c>
      <c r="AX155" s="16" t="s">
        <v>76</v>
      </c>
      <c r="AY155" s="246" t="s">
        <v>218</v>
      </c>
    </row>
    <row r="156" s="13" customFormat="1">
      <c r="A156" s="13"/>
      <c r="B156" s="205"/>
      <c r="C156" s="13"/>
      <c r="D156" s="206" t="s">
        <v>225</v>
      </c>
      <c r="E156" s="207" t="s">
        <v>1</v>
      </c>
      <c r="F156" s="208" t="s">
        <v>1334</v>
      </c>
      <c r="G156" s="13"/>
      <c r="H156" s="209">
        <v>85.5</v>
      </c>
      <c r="I156" s="210"/>
      <c r="J156" s="13"/>
      <c r="K156" s="13"/>
      <c r="L156" s="205"/>
      <c r="M156" s="211"/>
      <c r="N156" s="212"/>
      <c r="O156" s="212"/>
      <c r="P156" s="212"/>
      <c r="Q156" s="212"/>
      <c r="R156" s="212"/>
      <c r="S156" s="212"/>
      <c r="T156" s="2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07" t="s">
        <v>225</v>
      </c>
      <c r="AU156" s="207" t="s">
        <v>89</v>
      </c>
      <c r="AV156" s="13" t="s">
        <v>89</v>
      </c>
      <c r="AW156" s="13" t="s">
        <v>31</v>
      </c>
      <c r="AX156" s="13" t="s">
        <v>76</v>
      </c>
      <c r="AY156" s="207" t="s">
        <v>218</v>
      </c>
    </row>
    <row r="157" s="13" customFormat="1">
      <c r="A157" s="13"/>
      <c r="B157" s="205"/>
      <c r="C157" s="13"/>
      <c r="D157" s="206" t="s">
        <v>225</v>
      </c>
      <c r="E157" s="207" t="s">
        <v>1</v>
      </c>
      <c r="F157" s="208" t="s">
        <v>1335</v>
      </c>
      <c r="G157" s="13"/>
      <c r="H157" s="209">
        <v>2.4910000000000001</v>
      </c>
      <c r="I157" s="210"/>
      <c r="J157" s="13"/>
      <c r="K157" s="13"/>
      <c r="L157" s="205"/>
      <c r="M157" s="211"/>
      <c r="N157" s="212"/>
      <c r="O157" s="212"/>
      <c r="P157" s="212"/>
      <c r="Q157" s="212"/>
      <c r="R157" s="212"/>
      <c r="S157" s="212"/>
      <c r="T157" s="2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07" t="s">
        <v>225</v>
      </c>
      <c r="AU157" s="207" t="s">
        <v>89</v>
      </c>
      <c r="AV157" s="13" t="s">
        <v>89</v>
      </c>
      <c r="AW157" s="13" t="s">
        <v>31</v>
      </c>
      <c r="AX157" s="13" t="s">
        <v>76</v>
      </c>
      <c r="AY157" s="207" t="s">
        <v>218</v>
      </c>
    </row>
    <row r="158" s="13" customFormat="1">
      <c r="A158" s="13"/>
      <c r="B158" s="205"/>
      <c r="C158" s="13"/>
      <c r="D158" s="206" t="s">
        <v>225</v>
      </c>
      <c r="E158" s="207" t="s">
        <v>1</v>
      </c>
      <c r="F158" s="208" t="s">
        <v>1336</v>
      </c>
      <c r="G158" s="13"/>
      <c r="H158" s="209">
        <v>17.725999999999999</v>
      </c>
      <c r="I158" s="210"/>
      <c r="J158" s="13"/>
      <c r="K158" s="13"/>
      <c r="L158" s="205"/>
      <c r="M158" s="211"/>
      <c r="N158" s="212"/>
      <c r="O158" s="212"/>
      <c r="P158" s="212"/>
      <c r="Q158" s="212"/>
      <c r="R158" s="212"/>
      <c r="S158" s="212"/>
      <c r="T158" s="2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07" t="s">
        <v>225</v>
      </c>
      <c r="AU158" s="207" t="s">
        <v>89</v>
      </c>
      <c r="AV158" s="13" t="s">
        <v>89</v>
      </c>
      <c r="AW158" s="13" t="s">
        <v>31</v>
      </c>
      <c r="AX158" s="13" t="s">
        <v>76</v>
      </c>
      <c r="AY158" s="207" t="s">
        <v>218</v>
      </c>
    </row>
    <row r="159" s="13" customFormat="1">
      <c r="A159" s="13"/>
      <c r="B159" s="205"/>
      <c r="C159" s="13"/>
      <c r="D159" s="206" t="s">
        <v>225</v>
      </c>
      <c r="E159" s="207" t="s">
        <v>1</v>
      </c>
      <c r="F159" s="208" t="s">
        <v>1337</v>
      </c>
      <c r="G159" s="13"/>
      <c r="H159" s="209">
        <v>2.3119999999999998</v>
      </c>
      <c r="I159" s="210"/>
      <c r="J159" s="13"/>
      <c r="K159" s="13"/>
      <c r="L159" s="205"/>
      <c r="M159" s="211"/>
      <c r="N159" s="212"/>
      <c r="O159" s="212"/>
      <c r="P159" s="212"/>
      <c r="Q159" s="212"/>
      <c r="R159" s="212"/>
      <c r="S159" s="212"/>
      <c r="T159" s="2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07" t="s">
        <v>225</v>
      </c>
      <c r="AU159" s="207" t="s">
        <v>89</v>
      </c>
      <c r="AV159" s="13" t="s">
        <v>89</v>
      </c>
      <c r="AW159" s="13" t="s">
        <v>31</v>
      </c>
      <c r="AX159" s="13" t="s">
        <v>76</v>
      </c>
      <c r="AY159" s="207" t="s">
        <v>218</v>
      </c>
    </row>
    <row r="160" s="13" customFormat="1">
      <c r="A160" s="13"/>
      <c r="B160" s="205"/>
      <c r="C160" s="13"/>
      <c r="D160" s="206" t="s">
        <v>225</v>
      </c>
      <c r="E160" s="207" t="s">
        <v>1</v>
      </c>
      <c r="F160" s="208" t="s">
        <v>1338</v>
      </c>
      <c r="G160" s="13"/>
      <c r="H160" s="209">
        <v>28.178000000000001</v>
      </c>
      <c r="I160" s="210"/>
      <c r="J160" s="13"/>
      <c r="K160" s="13"/>
      <c r="L160" s="205"/>
      <c r="M160" s="211"/>
      <c r="N160" s="212"/>
      <c r="O160" s="212"/>
      <c r="P160" s="212"/>
      <c r="Q160" s="212"/>
      <c r="R160" s="212"/>
      <c r="S160" s="212"/>
      <c r="T160" s="2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07" t="s">
        <v>225</v>
      </c>
      <c r="AU160" s="207" t="s">
        <v>89</v>
      </c>
      <c r="AV160" s="13" t="s">
        <v>89</v>
      </c>
      <c r="AW160" s="13" t="s">
        <v>31</v>
      </c>
      <c r="AX160" s="13" t="s">
        <v>76</v>
      </c>
      <c r="AY160" s="207" t="s">
        <v>218</v>
      </c>
    </row>
    <row r="161" s="13" customFormat="1">
      <c r="A161" s="13"/>
      <c r="B161" s="205"/>
      <c r="C161" s="13"/>
      <c r="D161" s="206" t="s">
        <v>225</v>
      </c>
      <c r="E161" s="207" t="s">
        <v>1</v>
      </c>
      <c r="F161" s="208" t="s">
        <v>1339</v>
      </c>
      <c r="G161" s="13"/>
      <c r="H161" s="209">
        <v>61.479999999999997</v>
      </c>
      <c r="I161" s="210"/>
      <c r="J161" s="13"/>
      <c r="K161" s="13"/>
      <c r="L161" s="205"/>
      <c r="M161" s="211"/>
      <c r="N161" s="212"/>
      <c r="O161" s="212"/>
      <c r="P161" s="212"/>
      <c r="Q161" s="212"/>
      <c r="R161" s="212"/>
      <c r="S161" s="212"/>
      <c r="T161" s="2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07" t="s">
        <v>225</v>
      </c>
      <c r="AU161" s="207" t="s">
        <v>89</v>
      </c>
      <c r="AV161" s="13" t="s">
        <v>89</v>
      </c>
      <c r="AW161" s="13" t="s">
        <v>31</v>
      </c>
      <c r="AX161" s="13" t="s">
        <v>76</v>
      </c>
      <c r="AY161" s="207" t="s">
        <v>218</v>
      </c>
    </row>
    <row r="162" s="13" customFormat="1">
      <c r="A162" s="13"/>
      <c r="B162" s="205"/>
      <c r="C162" s="13"/>
      <c r="D162" s="206" t="s">
        <v>225</v>
      </c>
      <c r="E162" s="207" t="s">
        <v>1</v>
      </c>
      <c r="F162" s="208" t="s">
        <v>1340</v>
      </c>
      <c r="G162" s="13"/>
      <c r="H162" s="209">
        <v>4.8319999999999999</v>
      </c>
      <c r="I162" s="210"/>
      <c r="J162" s="13"/>
      <c r="K162" s="13"/>
      <c r="L162" s="205"/>
      <c r="M162" s="211"/>
      <c r="N162" s="212"/>
      <c r="O162" s="212"/>
      <c r="P162" s="212"/>
      <c r="Q162" s="212"/>
      <c r="R162" s="212"/>
      <c r="S162" s="212"/>
      <c r="T162" s="2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07" t="s">
        <v>225</v>
      </c>
      <c r="AU162" s="207" t="s">
        <v>89</v>
      </c>
      <c r="AV162" s="13" t="s">
        <v>89</v>
      </c>
      <c r="AW162" s="13" t="s">
        <v>31</v>
      </c>
      <c r="AX162" s="13" t="s">
        <v>76</v>
      </c>
      <c r="AY162" s="207" t="s">
        <v>218</v>
      </c>
    </row>
    <row r="163" s="15" customFormat="1">
      <c r="A163" s="15"/>
      <c r="B163" s="222"/>
      <c r="C163" s="15"/>
      <c r="D163" s="206" t="s">
        <v>225</v>
      </c>
      <c r="E163" s="223" t="s">
        <v>1</v>
      </c>
      <c r="F163" s="224" t="s">
        <v>1328</v>
      </c>
      <c r="G163" s="15"/>
      <c r="H163" s="225">
        <v>202.51899999999998</v>
      </c>
      <c r="I163" s="226"/>
      <c r="J163" s="15"/>
      <c r="K163" s="15"/>
      <c r="L163" s="222"/>
      <c r="M163" s="227"/>
      <c r="N163" s="228"/>
      <c r="O163" s="228"/>
      <c r="P163" s="228"/>
      <c r="Q163" s="228"/>
      <c r="R163" s="228"/>
      <c r="S163" s="228"/>
      <c r="T163" s="229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T163" s="223" t="s">
        <v>225</v>
      </c>
      <c r="AU163" s="223" t="s">
        <v>89</v>
      </c>
      <c r="AV163" s="15" t="s">
        <v>223</v>
      </c>
      <c r="AW163" s="15" t="s">
        <v>31</v>
      </c>
      <c r="AX163" s="15" t="s">
        <v>83</v>
      </c>
      <c r="AY163" s="223" t="s">
        <v>218</v>
      </c>
    </row>
    <row r="164" s="2" customFormat="1" ht="24.15" customHeight="1">
      <c r="A164" s="38"/>
      <c r="B164" s="190"/>
      <c r="C164" s="191" t="s">
        <v>243</v>
      </c>
      <c r="D164" s="191" t="s">
        <v>220</v>
      </c>
      <c r="E164" s="192" t="s">
        <v>1344</v>
      </c>
      <c r="F164" s="193" t="s">
        <v>1345</v>
      </c>
      <c r="G164" s="194" t="s">
        <v>169</v>
      </c>
      <c r="H164" s="195">
        <v>50.628999999999998</v>
      </c>
      <c r="I164" s="196"/>
      <c r="J164" s="197">
        <f>ROUND(I164*H164,2)</f>
        <v>0</v>
      </c>
      <c r="K164" s="198"/>
      <c r="L164" s="39"/>
      <c r="M164" s="199" t="s">
        <v>1</v>
      </c>
      <c r="N164" s="200" t="s">
        <v>42</v>
      </c>
      <c r="O164" s="8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223</v>
      </c>
      <c r="AT164" s="203" t="s">
        <v>220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223</v>
      </c>
      <c r="BM164" s="203" t="s">
        <v>271</v>
      </c>
    </row>
    <row r="165" s="2" customFormat="1" ht="24.15" customHeight="1">
      <c r="A165" s="38"/>
      <c r="B165" s="190"/>
      <c r="C165" s="191" t="s">
        <v>250</v>
      </c>
      <c r="D165" s="191" t="s">
        <v>220</v>
      </c>
      <c r="E165" s="192" t="s">
        <v>1346</v>
      </c>
      <c r="F165" s="193" t="s">
        <v>1347</v>
      </c>
      <c r="G165" s="194" t="s">
        <v>169</v>
      </c>
      <c r="H165" s="195">
        <v>36.353999999999999</v>
      </c>
      <c r="I165" s="196"/>
      <c r="J165" s="197">
        <f>ROUND(I165*H165,2)</f>
        <v>0</v>
      </c>
      <c r="K165" s="198"/>
      <c r="L165" s="39"/>
      <c r="M165" s="199" t="s">
        <v>1</v>
      </c>
      <c r="N165" s="200" t="s">
        <v>42</v>
      </c>
      <c r="O165" s="82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203" t="s">
        <v>223</v>
      </c>
      <c r="AT165" s="203" t="s">
        <v>220</v>
      </c>
      <c r="AU165" s="203" t="s">
        <v>89</v>
      </c>
      <c r="AY165" s="19" t="s">
        <v>218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9" t="s">
        <v>89</v>
      </c>
      <c r="BK165" s="204">
        <f>ROUND(I165*H165,2)</f>
        <v>0</v>
      </c>
      <c r="BL165" s="19" t="s">
        <v>223</v>
      </c>
      <c r="BM165" s="203" t="s">
        <v>284</v>
      </c>
    </row>
    <row r="166" s="13" customFormat="1">
      <c r="A166" s="13"/>
      <c r="B166" s="205"/>
      <c r="C166" s="13"/>
      <c r="D166" s="206" t="s">
        <v>225</v>
      </c>
      <c r="E166" s="207" t="s">
        <v>1</v>
      </c>
      <c r="F166" s="208" t="s">
        <v>1348</v>
      </c>
      <c r="G166" s="13"/>
      <c r="H166" s="209">
        <v>36.353999999999999</v>
      </c>
      <c r="I166" s="210"/>
      <c r="J166" s="13"/>
      <c r="K166" s="13"/>
      <c r="L166" s="205"/>
      <c r="M166" s="211"/>
      <c r="N166" s="212"/>
      <c r="O166" s="212"/>
      <c r="P166" s="212"/>
      <c r="Q166" s="212"/>
      <c r="R166" s="212"/>
      <c r="S166" s="212"/>
      <c r="T166" s="2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07" t="s">
        <v>225</v>
      </c>
      <c r="AU166" s="207" t="s">
        <v>89</v>
      </c>
      <c r="AV166" s="13" t="s">
        <v>89</v>
      </c>
      <c r="AW166" s="13" t="s">
        <v>31</v>
      </c>
      <c r="AX166" s="13" t="s">
        <v>76</v>
      </c>
      <c r="AY166" s="207" t="s">
        <v>218</v>
      </c>
    </row>
    <row r="167" s="15" customFormat="1">
      <c r="A167" s="15"/>
      <c r="B167" s="222"/>
      <c r="C167" s="15"/>
      <c r="D167" s="206" t="s">
        <v>225</v>
      </c>
      <c r="E167" s="223" t="s">
        <v>1</v>
      </c>
      <c r="F167" s="224" t="s">
        <v>1328</v>
      </c>
      <c r="G167" s="15"/>
      <c r="H167" s="225">
        <v>36.353999999999999</v>
      </c>
      <c r="I167" s="226"/>
      <c r="J167" s="15"/>
      <c r="K167" s="15"/>
      <c r="L167" s="222"/>
      <c r="M167" s="227"/>
      <c r="N167" s="228"/>
      <c r="O167" s="228"/>
      <c r="P167" s="228"/>
      <c r="Q167" s="228"/>
      <c r="R167" s="228"/>
      <c r="S167" s="228"/>
      <c r="T167" s="229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T167" s="223" t="s">
        <v>225</v>
      </c>
      <c r="AU167" s="223" t="s">
        <v>89</v>
      </c>
      <c r="AV167" s="15" t="s">
        <v>223</v>
      </c>
      <c r="AW167" s="15" t="s">
        <v>31</v>
      </c>
      <c r="AX167" s="15" t="s">
        <v>83</v>
      </c>
      <c r="AY167" s="223" t="s">
        <v>218</v>
      </c>
    </row>
    <row r="168" s="2" customFormat="1" ht="37.8" customHeight="1">
      <c r="A168" s="38"/>
      <c r="B168" s="190"/>
      <c r="C168" s="191" t="s">
        <v>254</v>
      </c>
      <c r="D168" s="191" t="s">
        <v>220</v>
      </c>
      <c r="E168" s="192" t="s">
        <v>1349</v>
      </c>
      <c r="F168" s="193" t="s">
        <v>1350</v>
      </c>
      <c r="G168" s="194" t="s">
        <v>169</v>
      </c>
      <c r="H168" s="195">
        <v>36.353999999999999</v>
      </c>
      <c r="I168" s="196"/>
      <c r="J168" s="197">
        <f>ROUND(I168*H168,2)</f>
        <v>0</v>
      </c>
      <c r="K168" s="198"/>
      <c r="L168" s="39"/>
      <c r="M168" s="199" t="s">
        <v>1</v>
      </c>
      <c r="N168" s="200" t="s">
        <v>42</v>
      </c>
      <c r="O168" s="8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203" t="s">
        <v>223</v>
      </c>
      <c r="AT168" s="203" t="s">
        <v>220</v>
      </c>
      <c r="AU168" s="203" t="s">
        <v>89</v>
      </c>
      <c r="AY168" s="19" t="s">
        <v>218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9" t="s">
        <v>89</v>
      </c>
      <c r="BK168" s="204">
        <f>ROUND(I168*H168,2)</f>
        <v>0</v>
      </c>
      <c r="BL168" s="19" t="s">
        <v>223</v>
      </c>
      <c r="BM168" s="203" t="s">
        <v>294</v>
      </c>
    </row>
    <row r="169" s="13" customFormat="1">
      <c r="A169" s="13"/>
      <c r="B169" s="205"/>
      <c r="C169" s="13"/>
      <c r="D169" s="206" t="s">
        <v>225</v>
      </c>
      <c r="E169" s="207" t="s">
        <v>1</v>
      </c>
      <c r="F169" s="208" t="s">
        <v>1348</v>
      </c>
      <c r="G169" s="13"/>
      <c r="H169" s="209">
        <v>36.353999999999999</v>
      </c>
      <c r="I169" s="210"/>
      <c r="J169" s="13"/>
      <c r="K169" s="13"/>
      <c r="L169" s="205"/>
      <c r="M169" s="211"/>
      <c r="N169" s="212"/>
      <c r="O169" s="212"/>
      <c r="P169" s="212"/>
      <c r="Q169" s="212"/>
      <c r="R169" s="212"/>
      <c r="S169" s="212"/>
      <c r="T169" s="2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07" t="s">
        <v>225</v>
      </c>
      <c r="AU169" s="207" t="s">
        <v>89</v>
      </c>
      <c r="AV169" s="13" t="s">
        <v>89</v>
      </c>
      <c r="AW169" s="13" t="s">
        <v>31</v>
      </c>
      <c r="AX169" s="13" t="s">
        <v>76</v>
      </c>
      <c r="AY169" s="207" t="s">
        <v>218</v>
      </c>
    </row>
    <row r="170" s="15" customFormat="1">
      <c r="A170" s="15"/>
      <c r="B170" s="222"/>
      <c r="C170" s="15"/>
      <c r="D170" s="206" t="s">
        <v>225</v>
      </c>
      <c r="E170" s="223" t="s">
        <v>1</v>
      </c>
      <c r="F170" s="224" t="s">
        <v>1328</v>
      </c>
      <c r="G170" s="15"/>
      <c r="H170" s="225">
        <v>36.353999999999999</v>
      </c>
      <c r="I170" s="226"/>
      <c r="J170" s="15"/>
      <c r="K170" s="15"/>
      <c r="L170" s="222"/>
      <c r="M170" s="227"/>
      <c r="N170" s="228"/>
      <c r="O170" s="228"/>
      <c r="P170" s="228"/>
      <c r="Q170" s="228"/>
      <c r="R170" s="228"/>
      <c r="S170" s="228"/>
      <c r="T170" s="229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T170" s="223" t="s">
        <v>225</v>
      </c>
      <c r="AU170" s="223" t="s">
        <v>89</v>
      </c>
      <c r="AV170" s="15" t="s">
        <v>223</v>
      </c>
      <c r="AW170" s="15" t="s">
        <v>31</v>
      </c>
      <c r="AX170" s="15" t="s">
        <v>83</v>
      </c>
      <c r="AY170" s="223" t="s">
        <v>218</v>
      </c>
    </row>
    <row r="171" s="2" customFormat="1" ht="24.15" customHeight="1">
      <c r="A171" s="38"/>
      <c r="B171" s="190"/>
      <c r="C171" s="191" t="s">
        <v>260</v>
      </c>
      <c r="D171" s="191" t="s">
        <v>220</v>
      </c>
      <c r="E171" s="192" t="s">
        <v>1351</v>
      </c>
      <c r="F171" s="193" t="s">
        <v>1352</v>
      </c>
      <c r="G171" s="194" t="s">
        <v>169</v>
      </c>
      <c r="H171" s="195">
        <v>35.664000000000001</v>
      </c>
      <c r="I171" s="196"/>
      <c r="J171" s="197">
        <f>ROUND(I171*H171,2)</f>
        <v>0</v>
      </c>
      <c r="K171" s="198"/>
      <c r="L171" s="39"/>
      <c r="M171" s="199" t="s">
        <v>1</v>
      </c>
      <c r="N171" s="200" t="s">
        <v>42</v>
      </c>
      <c r="O171" s="8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203" t="s">
        <v>223</v>
      </c>
      <c r="AT171" s="203" t="s">
        <v>220</v>
      </c>
      <c r="AU171" s="203" t="s">
        <v>89</v>
      </c>
      <c r="AY171" s="19" t="s">
        <v>218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9" t="s">
        <v>89</v>
      </c>
      <c r="BK171" s="204">
        <f>ROUND(I171*H171,2)</f>
        <v>0</v>
      </c>
      <c r="BL171" s="19" t="s">
        <v>223</v>
      </c>
      <c r="BM171" s="203" t="s">
        <v>304</v>
      </c>
    </row>
    <row r="172" s="13" customFormat="1">
      <c r="A172" s="13"/>
      <c r="B172" s="205"/>
      <c r="C172" s="13"/>
      <c r="D172" s="206" t="s">
        <v>225</v>
      </c>
      <c r="E172" s="207" t="s">
        <v>1</v>
      </c>
      <c r="F172" s="208" t="s">
        <v>1353</v>
      </c>
      <c r="G172" s="13"/>
      <c r="H172" s="209">
        <v>35.664000000000001</v>
      </c>
      <c r="I172" s="210"/>
      <c r="J172" s="13"/>
      <c r="K172" s="13"/>
      <c r="L172" s="205"/>
      <c r="M172" s="211"/>
      <c r="N172" s="212"/>
      <c r="O172" s="212"/>
      <c r="P172" s="212"/>
      <c r="Q172" s="212"/>
      <c r="R172" s="212"/>
      <c r="S172" s="212"/>
      <c r="T172" s="2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07" t="s">
        <v>225</v>
      </c>
      <c r="AU172" s="207" t="s">
        <v>89</v>
      </c>
      <c r="AV172" s="13" t="s">
        <v>89</v>
      </c>
      <c r="AW172" s="13" t="s">
        <v>31</v>
      </c>
      <c r="AX172" s="13" t="s">
        <v>76</v>
      </c>
      <c r="AY172" s="207" t="s">
        <v>218</v>
      </c>
    </row>
    <row r="173" s="15" customFormat="1">
      <c r="A173" s="15"/>
      <c r="B173" s="222"/>
      <c r="C173" s="15"/>
      <c r="D173" s="206" t="s">
        <v>225</v>
      </c>
      <c r="E173" s="223" t="s">
        <v>1</v>
      </c>
      <c r="F173" s="224" t="s">
        <v>1328</v>
      </c>
      <c r="G173" s="15"/>
      <c r="H173" s="225">
        <v>35.664000000000001</v>
      </c>
      <c r="I173" s="226"/>
      <c r="J173" s="15"/>
      <c r="K173" s="15"/>
      <c r="L173" s="222"/>
      <c r="M173" s="227"/>
      <c r="N173" s="228"/>
      <c r="O173" s="228"/>
      <c r="P173" s="228"/>
      <c r="Q173" s="228"/>
      <c r="R173" s="228"/>
      <c r="S173" s="228"/>
      <c r="T173" s="229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T173" s="223" t="s">
        <v>225</v>
      </c>
      <c r="AU173" s="223" t="s">
        <v>89</v>
      </c>
      <c r="AV173" s="15" t="s">
        <v>223</v>
      </c>
      <c r="AW173" s="15" t="s">
        <v>31</v>
      </c>
      <c r="AX173" s="15" t="s">
        <v>83</v>
      </c>
      <c r="AY173" s="223" t="s">
        <v>218</v>
      </c>
    </row>
    <row r="174" s="2" customFormat="1" ht="37.8" customHeight="1">
      <c r="A174" s="38"/>
      <c r="B174" s="190"/>
      <c r="C174" s="191" t="s">
        <v>265</v>
      </c>
      <c r="D174" s="191" t="s">
        <v>220</v>
      </c>
      <c r="E174" s="192" t="s">
        <v>1354</v>
      </c>
      <c r="F174" s="193" t="s">
        <v>1355</v>
      </c>
      <c r="G174" s="194" t="s">
        <v>169</v>
      </c>
      <c r="H174" s="195">
        <v>35.664000000000001</v>
      </c>
      <c r="I174" s="196"/>
      <c r="J174" s="197">
        <f>ROUND(I174*H174,2)</f>
        <v>0</v>
      </c>
      <c r="K174" s="198"/>
      <c r="L174" s="39"/>
      <c r="M174" s="199" t="s">
        <v>1</v>
      </c>
      <c r="N174" s="200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223</v>
      </c>
      <c r="AT174" s="203" t="s">
        <v>220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223</v>
      </c>
      <c r="BM174" s="203" t="s">
        <v>319</v>
      </c>
    </row>
    <row r="175" s="13" customFormat="1">
      <c r="A175" s="13"/>
      <c r="B175" s="205"/>
      <c r="C175" s="13"/>
      <c r="D175" s="206" t="s">
        <v>225</v>
      </c>
      <c r="E175" s="207" t="s">
        <v>1</v>
      </c>
      <c r="F175" s="208" t="s">
        <v>1353</v>
      </c>
      <c r="G175" s="13"/>
      <c r="H175" s="209">
        <v>35.664000000000001</v>
      </c>
      <c r="I175" s="210"/>
      <c r="J175" s="13"/>
      <c r="K175" s="13"/>
      <c r="L175" s="205"/>
      <c r="M175" s="211"/>
      <c r="N175" s="212"/>
      <c r="O175" s="212"/>
      <c r="P175" s="212"/>
      <c r="Q175" s="212"/>
      <c r="R175" s="212"/>
      <c r="S175" s="212"/>
      <c r="T175" s="2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07" t="s">
        <v>225</v>
      </c>
      <c r="AU175" s="207" t="s">
        <v>89</v>
      </c>
      <c r="AV175" s="13" t="s">
        <v>89</v>
      </c>
      <c r="AW175" s="13" t="s">
        <v>31</v>
      </c>
      <c r="AX175" s="13" t="s">
        <v>76</v>
      </c>
      <c r="AY175" s="207" t="s">
        <v>218</v>
      </c>
    </row>
    <row r="176" s="15" customFormat="1">
      <c r="A176" s="15"/>
      <c r="B176" s="222"/>
      <c r="C176" s="15"/>
      <c r="D176" s="206" t="s">
        <v>225</v>
      </c>
      <c r="E176" s="223" t="s">
        <v>1</v>
      </c>
      <c r="F176" s="224" t="s">
        <v>1328</v>
      </c>
      <c r="G176" s="15"/>
      <c r="H176" s="225">
        <v>35.664000000000001</v>
      </c>
      <c r="I176" s="226"/>
      <c r="J176" s="15"/>
      <c r="K176" s="15"/>
      <c r="L176" s="222"/>
      <c r="M176" s="227"/>
      <c r="N176" s="228"/>
      <c r="O176" s="228"/>
      <c r="P176" s="228"/>
      <c r="Q176" s="228"/>
      <c r="R176" s="228"/>
      <c r="S176" s="228"/>
      <c r="T176" s="229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T176" s="223" t="s">
        <v>225</v>
      </c>
      <c r="AU176" s="223" t="s">
        <v>89</v>
      </c>
      <c r="AV176" s="15" t="s">
        <v>223</v>
      </c>
      <c r="AW176" s="15" t="s">
        <v>31</v>
      </c>
      <c r="AX176" s="15" t="s">
        <v>83</v>
      </c>
      <c r="AY176" s="223" t="s">
        <v>218</v>
      </c>
    </row>
    <row r="177" s="2" customFormat="1" ht="44.25" customHeight="1">
      <c r="A177" s="38"/>
      <c r="B177" s="190"/>
      <c r="C177" s="191" t="s">
        <v>271</v>
      </c>
      <c r="D177" s="191" t="s">
        <v>220</v>
      </c>
      <c r="E177" s="192" t="s">
        <v>1356</v>
      </c>
      <c r="F177" s="193" t="s">
        <v>1357</v>
      </c>
      <c r="G177" s="194" t="s">
        <v>169</v>
      </c>
      <c r="H177" s="195">
        <v>35.664000000000001</v>
      </c>
      <c r="I177" s="196"/>
      <c r="J177" s="197">
        <f>ROUND(I177*H177,2)</f>
        <v>0</v>
      </c>
      <c r="K177" s="198"/>
      <c r="L177" s="39"/>
      <c r="M177" s="199" t="s">
        <v>1</v>
      </c>
      <c r="N177" s="200" t="s">
        <v>42</v>
      </c>
      <c r="O177" s="82"/>
      <c r="P177" s="201">
        <f>O177*H177</f>
        <v>0</v>
      </c>
      <c r="Q177" s="201">
        <v>0</v>
      </c>
      <c r="R177" s="201">
        <f>Q177*H177</f>
        <v>0</v>
      </c>
      <c r="S177" s="201">
        <v>0</v>
      </c>
      <c r="T177" s="202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03" t="s">
        <v>223</v>
      </c>
      <c r="AT177" s="203" t="s">
        <v>220</v>
      </c>
      <c r="AU177" s="203" t="s">
        <v>89</v>
      </c>
      <c r="AY177" s="19" t="s">
        <v>218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9" t="s">
        <v>89</v>
      </c>
      <c r="BK177" s="204">
        <f>ROUND(I177*H177,2)</f>
        <v>0</v>
      </c>
      <c r="BL177" s="19" t="s">
        <v>223</v>
      </c>
      <c r="BM177" s="203" t="s">
        <v>331</v>
      </c>
    </row>
    <row r="178" s="13" customFormat="1">
      <c r="A178" s="13"/>
      <c r="B178" s="205"/>
      <c r="C178" s="13"/>
      <c r="D178" s="206" t="s">
        <v>225</v>
      </c>
      <c r="E178" s="207" t="s">
        <v>1</v>
      </c>
      <c r="F178" s="208" t="s">
        <v>1353</v>
      </c>
      <c r="G178" s="13"/>
      <c r="H178" s="209">
        <v>35.664000000000001</v>
      </c>
      <c r="I178" s="210"/>
      <c r="J178" s="13"/>
      <c r="K178" s="13"/>
      <c r="L178" s="205"/>
      <c r="M178" s="211"/>
      <c r="N178" s="212"/>
      <c r="O178" s="212"/>
      <c r="P178" s="212"/>
      <c r="Q178" s="212"/>
      <c r="R178" s="212"/>
      <c r="S178" s="212"/>
      <c r="T178" s="2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07" t="s">
        <v>225</v>
      </c>
      <c r="AU178" s="207" t="s">
        <v>89</v>
      </c>
      <c r="AV178" s="13" t="s">
        <v>89</v>
      </c>
      <c r="AW178" s="13" t="s">
        <v>31</v>
      </c>
      <c r="AX178" s="13" t="s">
        <v>76</v>
      </c>
      <c r="AY178" s="207" t="s">
        <v>218</v>
      </c>
    </row>
    <row r="179" s="15" customFormat="1">
      <c r="A179" s="15"/>
      <c r="B179" s="222"/>
      <c r="C179" s="15"/>
      <c r="D179" s="206" t="s">
        <v>225</v>
      </c>
      <c r="E179" s="223" t="s">
        <v>1</v>
      </c>
      <c r="F179" s="224" t="s">
        <v>1328</v>
      </c>
      <c r="G179" s="15"/>
      <c r="H179" s="225">
        <v>35.664000000000001</v>
      </c>
      <c r="I179" s="226"/>
      <c r="J179" s="15"/>
      <c r="K179" s="15"/>
      <c r="L179" s="222"/>
      <c r="M179" s="227"/>
      <c r="N179" s="228"/>
      <c r="O179" s="228"/>
      <c r="P179" s="228"/>
      <c r="Q179" s="228"/>
      <c r="R179" s="228"/>
      <c r="S179" s="228"/>
      <c r="T179" s="229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23" t="s">
        <v>225</v>
      </c>
      <c r="AU179" s="223" t="s">
        <v>89</v>
      </c>
      <c r="AV179" s="15" t="s">
        <v>223</v>
      </c>
      <c r="AW179" s="15" t="s">
        <v>31</v>
      </c>
      <c r="AX179" s="15" t="s">
        <v>83</v>
      </c>
      <c r="AY179" s="223" t="s">
        <v>218</v>
      </c>
    </row>
    <row r="180" s="2" customFormat="1" ht="16.5" customHeight="1">
      <c r="A180" s="38"/>
      <c r="B180" s="190"/>
      <c r="C180" s="191" t="s">
        <v>279</v>
      </c>
      <c r="D180" s="191" t="s">
        <v>220</v>
      </c>
      <c r="E180" s="192" t="s">
        <v>1358</v>
      </c>
      <c r="F180" s="193" t="s">
        <v>1359</v>
      </c>
      <c r="G180" s="194" t="s">
        <v>169</v>
      </c>
      <c r="H180" s="195">
        <v>36.353999999999999</v>
      </c>
      <c r="I180" s="196"/>
      <c r="J180" s="197">
        <f>ROUND(I180*H180,2)</f>
        <v>0</v>
      </c>
      <c r="K180" s="198"/>
      <c r="L180" s="39"/>
      <c r="M180" s="199" t="s">
        <v>1</v>
      </c>
      <c r="N180" s="200" t="s">
        <v>42</v>
      </c>
      <c r="O180" s="82"/>
      <c r="P180" s="201">
        <f>O180*H180</f>
        <v>0</v>
      </c>
      <c r="Q180" s="201">
        <v>0</v>
      </c>
      <c r="R180" s="201">
        <f>Q180*H180</f>
        <v>0</v>
      </c>
      <c r="S180" s="201">
        <v>0</v>
      </c>
      <c r="T180" s="202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203" t="s">
        <v>223</v>
      </c>
      <c r="AT180" s="203" t="s">
        <v>220</v>
      </c>
      <c r="AU180" s="203" t="s">
        <v>89</v>
      </c>
      <c r="AY180" s="19" t="s">
        <v>218</v>
      </c>
      <c r="BE180" s="204">
        <f>IF(N180="základná",J180,0)</f>
        <v>0</v>
      </c>
      <c r="BF180" s="204">
        <f>IF(N180="znížená",J180,0)</f>
        <v>0</v>
      </c>
      <c r="BG180" s="204">
        <f>IF(N180="zákl. prenesená",J180,0)</f>
        <v>0</v>
      </c>
      <c r="BH180" s="204">
        <f>IF(N180="zníž. prenesená",J180,0)</f>
        <v>0</v>
      </c>
      <c r="BI180" s="204">
        <f>IF(N180="nulová",J180,0)</f>
        <v>0</v>
      </c>
      <c r="BJ180" s="19" t="s">
        <v>89</v>
      </c>
      <c r="BK180" s="204">
        <f>ROUND(I180*H180,2)</f>
        <v>0</v>
      </c>
      <c r="BL180" s="19" t="s">
        <v>223</v>
      </c>
      <c r="BM180" s="203" t="s">
        <v>341</v>
      </c>
    </row>
    <row r="181" s="13" customFormat="1">
      <c r="A181" s="13"/>
      <c r="B181" s="205"/>
      <c r="C181" s="13"/>
      <c r="D181" s="206" t="s">
        <v>225</v>
      </c>
      <c r="E181" s="207" t="s">
        <v>1</v>
      </c>
      <c r="F181" s="208" t="s">
        <v>1348</v>
      </c>
      <c r="G181" s="13"/>
      <c r="H181" s="209">
        <v>36.353999999999999</v>
      </c>
      <c r="I181" s="210"/>
      <c r="J181" s="13"/>
      <c r="K181" s="13"/>
      <c r="L181" s="205"/>
      <c r="M181" s="211"/>
      <c r="N181" s="212"/>
      <c r="O181" s="212"/>
      <c r="P181" s="212"/>
      <c r="Q181" s="212"/>
      <c r="R181" s="212"/>
      <c r="S181" s="212"/>
      <c r="T181" s="2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07" t="s">
        <v>225</v>
      </c>
      <c r="AU181" s="207" t="s">
        <v>89</v>
      </c>
      <c r="AV181" s="13" t="s">
        <v>89</v>
      </c>
      <c r="AW181" s="13" t="s">
        <v>31</v>
      </c>
      <c r="AX181" s="13" t="s">
        <v>76</v>
      </c>
      <c r="AY181" s="207" t="s">
        <v>218</v>
      </c>
    </row>
    <row r="182" s="15" customFormat="1">
      <c r="A182" s="15"/>
      <c r="B182" s="222"/>
      <c r="C182" s="15"/>
      <c r="D182" s="206" t="s">
        <v>225</v>
      </c>
      <c r="E182" s="223" t="s">
        <v>1</v>
      </c>
      <c r="F182" s="224" t="s">
        <v>1328</v>
      </c>
      <c r="G182" s="15"/>
      <c r="H182" s="225">
        <v>36.353999999999999</v>
      </c>
      <c r="I182" s="226"/>
      <c r="J182" s="15"/>
      <c r="K182" s="15"/>
      <c r="L182" s="222"/>
      <c r="M182" s="227"/>
      <c r="N182" s="228"/>
      <c r="O182" s="228"/>
      <c r="P182" s="228"/>
      <c r="Q182" s="228"/>
      <c r="R182" s="228"/>
      <c r="S182" s="228"/>
      <c r="T182" s="229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T182" s="223" t="s">
        <v>225</v>
      </c>
      <c r="AU182" s="223" t="s">
        <v>89</v>
      </c>
      <c r="AV182" s="15" t="s">
        <v>223</v>
      </c>
      <c r="AW182" s="15" t="s">
        <v>31</v>
      </c>
      <c r="AX182" s="15" t="s">
        <v>83</v>
      </c>
      <c r="AY182" s="223" t="s">
        <v>218</v>
      </c>
    </row>
    <row r="183" s="2" customFormat="1" ht="24.15" customHeight="1">
      <c r="A183" s="38"/>
      <c r="B183" s="190"/>
      <c r="C183" s="191" t="s">
        <v>284</v>
      </c>
      <c r="D183" s="191" t="s">
        <v>220</v>
      </c>
      <c r="E183" s="192" t="s">
        <v>255</v>
      </c>
      <c r="F183" s="193" t="s">
        <v>1360</v>
      </c>
      <c r="G183" s="194" t="s">
        <v>257</v>
      </c>
      <c r="H183" s="195">
        <v>60.710999999999999</v>
      </c>
      <c r="I183" s="196"/>
      <c r="J183" s="197">
        <f>ROUND(I183*H183,2)</f>
        <v>0</v>
      </c>
      <c r="K183" s="198"/>
      <c r="L183" s="39"/>
      <c r="M183" s="199" t="s">
        <v>1</v>
      </c>
      <c r="N183" s="200" t="s">
        <v>42</v>
      </c>
      <c r="O183" s="82"/>
      <c r="P183" s="201">
        <f>O183*H183</f>
        <v>0</v>
      </c>
      <c r="Q183" s="201">
        <v>0</v>
      </c>
      <c r="R183" s="201">
        <f>Q183*H183</f>
        <v>0</v>
      </c>
      <c r="S183" s="201">
        <v>0</v>
      </c>
      <c r="T183" s="202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03" t="s">
        <v>223</v>
      </c>
      <c r="AT183" s="203" t="s">
        <v>220</v>
      </c>
      <c r="AU183" s="203" t="s">
        <v>89</v>
      </c>
      <c r="AY183" s="19" t="s">
        <v>218</v>
      </c>
      <c r="BE183" s="204">
        <f>IF(N183="základná",J183,0)</f>
        <v>0</v>
      </c>
      <c r="BF183" s="204">
        <f>IF(N183="znížená",J183,0)</f>
        <v>0</v>
      </c>
      <c r="BG183" s="204">
        <f>IF(N183="zákl. prenesená",J183,0)</f>
        <v>0</v>
      </c>
      <c r="BH183" s="204">
        <f>IF(N183="zníž. prenesená",J183,0)</f>
        <v>0</v>
      </c>
      <c r="BI183" s="204">
        <f>IF(N183="nulová",J183,0)</f>
        <v>0</v>
      </c>
      <c r="BJ183" s="19" t="s">
        <v>89</v>
      </c>
      <c r="BK183" s="204">
        <f>ROUND(I183*H183,2)</f>
        <v>0</v>
      </c>
      <c r="BL183" s="19" t="s">
        <v>223</v>
      </c>
      <c r="BM183" s="203" t="s">
        <v>348</v>
      </c>
    </row>
    <row r="184" s="13" customFormat="1">
      <c r="A184" s="13"/>
      <c r="B184" s="205"/>
      <c r="C184" s="13"/>
      <c r="D184" s="206" t="s">
        <v>225</v>
      </c>
      <c r="E184" s="207" t="s">
        <v>1</v>
      </c>
      <c r="F184" s="208" t="s">
        <v>1361</v>
      </c>
      <c r="G184" s="13"/>
      <c r="H184" s="209">
        <v>60.710999999999999</v>
      </c>
      <c r="I184" s="210"/>
      <c r="J184" s="13"/>
      <c r="K184" s="13"/>
      <c r="L184" s="205"/>
      <c r="M184" s="211"/>
      <c r="N184" s="212"/>
      <c r="O184" s="212"/>
      <c r="P184" s="212"/>
      <c r="Q184" s="212"/>
      <c r="R184" s="212"/>
      <c r="S184" s="212"/>
      <c r="T184" s="2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07" t="s">
        <v>225</v>
      </c>
      <c r="AU184" s="207" t="s">
        <v>89</v>
      </c>
      <c r="AV184" s="13" t="s">
        <v>89</v>
      </c>
      <c r="AW184" s="13" t="s">
        <v>31</v>
      </c>
      <c r="AX184" s="13" t="s">
        <v>76</v>
      </c>
      <c r="AY184" s="207" t="s">
        <v>218</v>
      </c>
    </row>
    <row r="185" s="15" customFormat="1">
      <c r="A185" s="15"/>
      <c r="B185" s="222"/>
      <c r="C185" s="15"/>
      <c r="D185" s="206" t="s">
        <v>225</v>
      </c>
      <c r="E185" s="223" t="s">
        <v>1</v>
      </c>
      <c r="F185" s="224" t="s">
        <v>1328</v>
      </c>
      <c r="G185" s="15"/>
      <c r="H185" s="225">
        <v>60.710999999999999</v>
      </c>
      <c r="I185" s="226"/>
      <c r="J185" s="15"/>
      <c r="K185" s="15"/>
      <c r="L185" s="222"/>
      <c r="M185" s="227"/>
      <c r="N185" s="228"/>
      <c r="O185" s="228"/>
      <c r="P185" s="228"/>
      <c r="Q185" s="228"/>
      <c r="R185" s="228"/>
      <c r="S185" s="228"/>
      <c r="T185" s="229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T185" s="223" t="s">
        <v>225</v>
      </c>
      <c r="AU185" s="223" t="s">
        <v>89</v>
      </c>
      <c r="AV185" s="15" t="s">
        <v>223</v>
      </c>
      <c r="AW185" s="15" t="s">
        <v>31</v>
      </c>
      <c r="AX185" s="15" t="s">
        <v>83</v>
      </c>
      <c r="AY185" s="223" t="s">
        <v>218</v>
      </c>
    </row>
    <row r="186" s="2" customFormat="1" ht="24.15" customHeight="1">
      <c r="A186" s="38"/>
      <c r="B186" s="190"/>
      <c r="C186" s="191" t="s">
        <v>289</v>
      </c>
      <c r="D186" s="191" t="s">
        <v>220</v>
      </c>
      <c r="E186" s="192" t="s">
        <v>261</v>
      </c>
      <c r="F186" s="193" t="s">
        <v>1362</v>
      </c>
      <c r="G186" s="194" t="s">
        <v>169</v>
      </c>
      <c r="H186" s="195">
        <v>64.905000000000001</v>
      </c>
      <c r="I186" s="196"/>
      <c r="J186" s="197">
        <f>ROUND(I186*H186,2)</f>
        <v>0</v>
      </c>
      <c r="K186" s="198"/>
      <c r="L186" s="39"/>
      <c r="M186" s="199" t="s">
        <v>1</v>
      </c>
      <c r="N186" s="200" t="s">
        <v>42</v>
      </c>
      <c r="O186" s="82"/>
      <c r="P186" s="201">
        <f>O186*H186</f>
        <v>0</v>
      </c>
      <c r="Q186" s="201">
        <v>0</v>
      </c>
      <c r="R186" s="201">
        <f>Q186*H186</f>
        <v>0</v>
      </c>
      <c r="S186" s="201">
        <v>0</v>
      </c>
      <c r="T186" s="202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03" t="s">
        <v>223</v>
      </c>
      <c r="AT186" s="203" t="s">
        <v>220</v>
      </c>
      <c r="AU186" s="203" t="s">
        <v>89</v>
      </c>
      <c r="AY186" s="19" t="s">
        <v>218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9" t="s">
        <v>89</v>
      </c>
      <c r="BK186" s="204">
        <f>ROUND(I186*H186,2)</f>
        <v>0</v>
      </c>
      <c r="BL186" s="19" t="s">
        <v>223</v>
      </c>
      <c r="BM186" s="203" t="s">
        <v>357</v>
      </c>
    </row>
    <row r="187" s="16" customFormat="1">
      <c r="A187" s="16"/>
      <c r="B187" s="245"/>
      <c r="C187" s="16"/>
      <c r="D187" s="206" t="s">
        <v>225</v>
      </c>
      <c r="E187" s="246" t="s">
        <v>1</v>
      </c>
      <c r="F187" s="247" t="s">
        <v>1363</v>
      </c>
      <c r="G187" s="16"/>
      <c r="H187" s="246" t="s">
        <v>1</v>
      </c>
      <c r="I187" s="248"/>
      <c r="J187" s="16"/>
      <c r="K187" s="16"/>
      <c r="L187" s="245"/>
      <c r="M187" s="249"/>
      <c r="N187" s="250"/>
      <c r="O187" s="250"/>
      <c r="P187" s="250"/>
      <c r="Q187" s="250"/>
      <c r="R187" s="250"/>
      <c r="S187" s="250"/>
      <c r="T187" s="251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T187" s="246" t="s">
        <v>225</v>
      </c>
      <c r="AU187" s="246" t="s">
        <v>89</v>
      </c>
      <c r="AV187" s="16" t="s">
        <v>83</v>
      </c>
      <c r="AW187" s="16" t="s">
        <v>31</v>
      </c>
      <c r="AX187" s="16" t="s">
        <v>76</v>
      </c>
      <c r="AY187" s="246" t="s">
        <v>218</v>
      </c>
    </row>
    <row r="188" s="13" customFormat="1">
      <c r="A188" s="13"/>
      <c r="B188" s="205"/>
      <c r="C188" s="13"/>
      <c r="D188" s="206" t="s">
        <v>225</v>
      </c>
      <c r="E188" s="207" t="s">
        <v>1</v>
      </c>
      <c r="F188" s="208" t="s">
        <v>1364</v>
      </c>
      <c r="G188" s="13"/>
      <c r="H188" s="209">
        <v>64.905000000000001</v>
      </c>
      <c r="I188" s="210"/>
      <c r="J188" s="13"/>
      <c r="K188" s="13"/>
      <c r="L188" s="205"/>
      <c r="M188" s="211"/>
      <c r="N188" s="212"/>
      <c r="O188" s="212"/>
      <c r="P188" s="212"/>
      <c r="Q188" s="212"/>
      <c r="R188" s="212"/>
      <c r="S188" s="212"/>
      <c r="T188" s="2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07" t="s">
        <v>225</v>
      </c>
      <c r="AU188" s="207" t="s">
        <v>89</v>
      </c>
      <c r="AV188" s="13" t="s">
        <v>89</v>
      </c>
      <c r="AW188" s="13" t="s">
        <v>31</v>
      </c>
      <c r="AX188" s="13" t="s">
        <v>76</v>
      </c>
      <c r="AY188" s="207" t="s">
        <v>218</v>
      </c>
    </row>
    <row r="189" s="15" customFormat="1">
      <c r="A189" s="15"/>
      <c r="B189" s="222"/>
      <c r="C189" s="15"/>
      <c r="D189" s="206" t="s">
        <v>225</v>
      </c>
      <c r="E189" s="223" t="s">
        <v>1</v>
      </c>
      <c r="F189" s="224" t="s">
        <v>1328</v>
      </c>
      <c r="G189" s="15"/>
      <c r="H189" s="225">
        <v>64.905000000000001</v>
      </c>
      <c r="I189" s="226"/>
      <c r="J189" s="15"/>
      <c r="K189" s="15"/>
      <c r="L189" s="222"/>
      <c r="M189" s="227"/>
      <c r="N189" s="228"/>
      <c r="O189" s="228"/>
      <c r="P189" s="228"/>
      <c r="Q189" s="228"/>
      <c r="R189" s="228"/>
      <c r="S189" s="228"/>
      <c r="T189" s="229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T189" s="223" t="s">
        <v>225</v>
      </c>
      <c r="AU189" s="223" t="s">
        <v>89</v>
      </c>
      <c r="AV189" s="15" t="s">
        <v>223</v>
      </c>
      <c r="AW189" s="15" t="s">
        <v>31</v>
      </c>
      <c r="AX189" s="15" t="s">
        <v>83</v>
      </c>
      <c r="AY189" s="223" t="s">
        <v>218</v>
      </c>
    </row>
    <row r="190" s="2" customFormat="1" ht="24.15" customHeight="1">
      <c r="A190" s="38"/>
      <c r="B190" s="190"/>
      <c r="C190" s="191" t="s">
        <v>294</v>
      </c>
      <c r="D190" s="191" t="s">
        <v>220</v>
      </c>
      <c r="E190" s="192" t="s">
        <v>1365</v>
      </c>
      <c r="F190" s="193" t="s">
        <v>1366</v>
      </c>
      <c r="G190" s="194" t="s">
        <v>169</v>
      </c>
      <c r="H190" s="195">
        <v>26.295999999999999</v>
      </c>
      <c r="I190" s="196"/>
      <c r="J190" s="197">
        <f>ROUND(I190*H190,2)</f>
        <v>0</v>
      </c>
      <c r="K190" s="198"/>
      <c r="L190" s="39"/>
      <c r="M190" s="199" t="s">
        <v>1</v>
      </c>
      <c r="N190" s="200" t="s">
        <v>42</v>
      </c>
      <c r="O190" s="82"/>
      <c r="P190" s="201">
        <f>O190*H190</f>
        <v>0</v>
      </c>
      <c r="Q190" s="201">
        <v>0</v>
      </c>
      <c r="R190" s="201">
        <f>Q190*H190</f>
        <v>0</v>
      </c>
      <c r="S190" s="201">
        <v>0</v>
      </c>
      <c r="T190" s="202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03" t="s">
        <v>223</v>
      </c>
      <c r="AT190" s="203" t="s">
        <v>220</v>
      </c>
      <c r="AU190" s="203" t="s">
        <v>89</v>
      </c>
      <c r="AY190" s="19" t="s">
        <v>218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9" t="s">
        <v>89</v>
      </c>
      <c r="BK190" s="204">
        <f>ROUND(I190*H190,2)</f>
        <v>0</v>
      </c>
      <c r="BL190" s="19" t="s">
        <v>223</v>
      </c>
      <c r="BM190" s="203" t="s">
        <v>373</v>
      </c>
    </row>
    <row r="191" s="13" customFormat="1">
      <c r="A191" s="13"/>
      <c r="B191" s="205"/>
      <c r="C191" s="13"/>
      <c r="D191" s="206" t="s">
        <v>225</v>
      </c>
      <c r="E191" s="207" t="s">
        <v>1</v>
      </c>
      <c r="F191" s="208" t="s">
        <v>1367</v>
      </c>
      <c r="G191" s="13"/>
      <c r="H191" s="209">
        <v>10.933</v>
      </c>
      <c r="I191" s="210"/>
      <c r="J191" s="13"/>
      <c r="K191" s="13"/>
      <c r="L191" s="205"/>
      <c r="M191" s="211"/>
      <c r="N191" s="212"/>
      <c r="O191" s="212"/>
      <c r="P191" s="212"/>
      <c r="Q191" s="212"/>
      <c r="R191" s="212"/>
      <c r="S191" s="212"/>
      <c r="T191" s="2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07" t="s">
        <v>225</v>
      </c>
      <c r="AU191" s="207" t="s">
        <v>89</v>
      </c>
      <c r="AV191" s="13" t="s">
        <v>89</v>
      </c>
      <c r="AW191" s="13" t="s">
        <v>31</v>
      </c>
      <c r="AX191" s="13" t="s">
        <v>76</v>
      </c>
      <c r="AY191" s="207" t="s">
        <v>218</v>
      </c>
    </row>
    <row r="192" s="13" customFormat="1">
      <c r="A192" s="13"/>
      <c r="B192" s="205"/>
      <c r="C192" s="13"/>
      <c r="D192" s="206" t="s">
        <v>225</v>
      </c>
      <c r="E192" s="207" t="s">
        <v>1</v>
      </c>
      <c r="F192" s="208" t="s">
        <v>1368</v>
      </c>
      <c r="G192" s="13"/>
      <c r="H192" s="209">
        <v>15.363</v>
      </c>
      <c r="I192" s="210"/>
      <c r="J192" s="13"/>
      <c r="K192" s="13"/>
      <c r="L192" s="205"/>
      <c r="M192" s="211"/>
      <c r="N192" s="212"/>
      <c r="O192" s="212"/>
      <c r="P192" s="212"/>
      <c r="Q192" s="212"/>
      <c r="R192" s="212"/>
      <c r="S192" s="212"/>
      <c r="T192" s="2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07" t="s">
        <v>225</v>
      </c>
      <c r="AU192" s="207" t="s">
        <v>89</v>
      </c>
      <c r="AV192" s="13" t="s">
        <v>89</v>
      </c>
      <c r="AW192" s="13" t="s">
        <v>31</v>
      </c>
      <c r="AX192" s="13" t="s">
        <v>76</v>
      </c>
      <c r="AY192" s="207" t="s">
        <v>218</v>
      </c>
    </row>
    <row r="193" s="15" customFormat="1">
      <c r="A193" s="15"/>
      <c r="B193" s="222"/>
      <c r="C193" s="15"/>
      <c r="D193" s="206" t="s">
        <v>225</v>
      </c>
      <c r="E193" s="223" t="s">
        <v>1</v>
      </c>
      <c r="F193" s="224" t="s">
        <v>1328</v>
      </c>
      <c r="G193" s="15"/>
      <c r="H193" s="225">
        <v>26.295999999999999</v>
      </c>
      <c r="I193" s="226"/>
      <c r="J193" s="15"/>
      <c r="K193" s="15"/>
      <c r="L193" s="222"/>
      <c r="M193" s="227"/>
      <c r="N193" s="228"/>
      <c r="O193" s="228"/>
      <c r="P193" s="228"/>
      <c r="Q193" s="228"/>
      <c r="R193" s="228"/>
      <c r="S193" s="228"/>
      <c r="T193" s="229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T193" s="223" t="s">
        <v>225</v>
      </c>
      <c r="AU193" s="223" t="s">
        <v>89</v>
      </c>
      <c r="AV193" s="15" t="s">
        <v>223</v>
      </c>
      <c r="AW193" s="15" t="s">
        <v>31</v>
      </c>
      <c r="AX193" s="15" t="s">
        <v>83</v>
      </c>
      <c r="AY193" s="223" t="s">
        <v>218</v>
      </c>
    </row>
    <row r="194" s="2" customFormat="1" ht="16.5" customHeight="1">
      <c r="A194" s="38"/>
      <c r="B194" s="190"/>
      <c r="C194" s="234" t="s">
        <v>299</v>
      </c>
      <c r="D194" s="234" t="s">
        <v>272</v>
      </c>
      <c r="E194" s="235" t="s">
        <v>1369</v>
      </c>
      <c r="F194" s="236" t="s">
        <v>1370</v>
      </c>
      <c r="G194" s="237" t="s">
        <v>257</v>
      </c>
      <c r="H194" s="238">
        <v>69.683999999999998</v>
      </c>
      <c r="I194" s="239"/>
      <c r="J194" s="240">
        <f>ROUND(I194*H194,2)</f>
        <v>0</v>
      </c>
      <c r="K194" s="241"/>
      <c r="L194" s="242"/>
      <c r="M194" s="243" t="s">
        <v>1</v>
      </c>
      <c r="N194" s="244" t="s">
        <v>42</v>
      </c>
      <c r="O194" s="82"/>
      <c r="P194" s="201">
        <f>O194*H194</f>
        <v>0</v>
      </c>
      <c r="Q194" s="201">
        <v>0</v>
      </c>
      <c r="R194" s="201">
        <f>Q194*H194</f>
        <v>0</v>
      </c>
      <c r="S194" s="201">
        <v>0</v>
      </c>
      <c r="T194" s="202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03" t="s">
        <v>260</v>
      </c>
      <c r="AT194" s="203" t="s">
        <v>272</v>
      </c>
      <c r="AU194" s="203" t="s">
        <v>89</v>
      </c>
      <c r="AY194" s="19" t="s">
        <v>218</v>
      </c>
      <c r="BE194" s="204">
        <f>IF(N194="základná",J194,0)</f>
        <v>0</v>
      </c>
      <c r="BF194" s="204">
        <f>IF(N194="znížená",J194,0)</f>
        <v>0</v>
      </c>
      <c r="BG194" s="204">
        <f>IF(N194="zákl. prenesená",J194,0)</f>
        <v>0</v>
      </c>
      <c r="BH194" s="204">
        <f>IF(N194="zníž. prenesená",J194,0)</f>
        <v>0</v>
      </c>
      <c r="BI194" s="204">
        <f>IF(N194="nulová",J194,0)</f>
        <v>0</v>
      </c>
      <c r="BJ194" s="19" t="s">
        <v>89</v>
      </c>
      <c r="BK194" s="204">
        <f>ROUND(I194*H194,2)</f>
        <v>0</v>
      </c>
      <c r="BL194" s="19" t="s">
        <v>223</v>
      </c>
      <c r="BM194" s="203" t="s">
        <v>383</v>
      </c>
    </row>
    <row r="195" s="13" customFormat="1">
      <c r="A195" s="13"/>
      <c r="B195" s="205"/>
      <c r="C195" s="13"/>
      <c r="D195" s="206" t="s">
        <v>225</v>
      </c>
      <c r="E195" s="207" t="s">
        <v>1</v>
      </c>
      <c r="F195" s="208" t="s">
        <v>1371</v>
      </c>
      <c r="G195" s="13"/>
      <c r="H195" s="209">
        <v>69.683999999999998</v>
      </c>
      <c r="I195" s="210"/>
      <c r="J195" s="13"/>
      <c r="K195" s="13"/>
      <c r="L195" s="205"/>
      <c r="M195" s="211"/>
      <c r="N195" s="212"/>
      <c r="O195" s="212"/>
      <c r="P195" s="212"/>
      <c r="Q195" s="212"/>
      <c r="R195" s="212"/>
      <c r="S195" s="212"/>
      <c r="T195" s="2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07" t="s">
        <v>225</v>
      </c>
      <c r="AU195" s="207" t="s">
        <v>89</v>
      </c>
      <c r="AV195" s="13" t="s">
        <v>89</v>
      </c>
      <c r="AW195" s="13" t="s">
        <v>31</v>
      </c>
      <c r="AX195" s="13" t="s">
        <v>76</v>
      </c>
      <c r="AY195" s="207" t="s">
        <v>218</v>
      </c>
    </row>
    <row r="196" s="15" customFormat="1">
      <c r="A196" s="15"/>
      <c r="B196" s="222"/>
      <c r="C196" s="15"/>
      <c r="D196" s="206" t="s">
        <v>225</v>
      </c>
      <c r="E196" s="223" t="s">
        <v>1</v>
      </c>
      <c r="F196" s="224" t="s">
        <v>1328</v>
      </c>
      <c r="G196" s="15"/>
      <c r="H196" s="225">
        <v>69.683999999999998</v>
      </c>
      <c r="I196" s="226"/>
      <c r="J196" s="15"/>
      <c r="K196" s="15"/>
      <c r="L196" s="222"/>
      <c r="M196" s="227"/>
      <c r="N196" s="228"/>
      <c r="O196" s="228"/>
      <c r="P196" s="228"/>
      <c r="Q196" s="228"/>
      <c r="R196" s="228"/>
      <c r="S196" s="228"/>
      <c r="T196" s="229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T196" s="223" t="s">
        <v>225</v>
      </c>
      <c r="AU196" s="223" t="s">
        <v>89</v>
      </c>
      <c r="AV196" s="15" t="s">
        <v>223</v>
      </c>
      <c r="AW196" s="15" t="s">
        <v>31</v>
      </c>
      <c r="AX196" s="15" t="s">
        <v>83</v>
      </c>
      <c r="AY196" s="223" t="s">
        <v>218</v>
      </c>
    </row>
    <row r="197" s="12" customFormat="1" ht="22.8" customHeight="1">
      <c r="A197" s="12"/>
      <c r="B197" s="177"/>
      <c r="C197" s="12"/>
      <c r="D197" s="178" t="s">
        <v>75</v>
      </c>
      <c r="E197" s="188" t="s">
        <v>223</v>
      </c>
      <c r="F197" s="188" t="s">
        <v>1372</v>
      </c>
      <c r="G197" s="12"/>
      <c r="H197" s="12"/>
      <c r="I197" s="180"/>
      <c r="J197" s="189">
        <f>BK197</f>
        <v>0</v>
      </c>
      <c r="K197" s="12"/>
      <c r="L197" s="177"/>
      <c r="M197" s="182"/>
      <c r="N197" s="183"/>
      <c r="O197" s="183"/>
      <c r="P197" s="184">
        <f>SUM(P198:P203)</f>
        <v>0</v>
      </c>
      <c r="Q197" s="183"/>
      <c r="R197" s="184">
        <f>SUM(R198:R203)</f>
        <v>17.712733360000001</v>
      </c>
      <c r="S197" s="183"/>
      <c r="T197" s="185">
        <f>SUM(T198:T203)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178" t="s">
        <v>83</v>
      </c>
      <c r="AT197" s="186" t="s">
        <v>75</v>
      </c>
      <c r="AU197" s="186" t="s">
        <v>83</v>
      </c>
      <c r="AY197" s="178" t="s">
        <v>218</v>
      </c>
      <c r="BK197" s="187">
        <f>SUM(BK198:BK203)</f>
        <v>0</v>
      </c>
    </row>
    <row r="198" s="2" customFormat="1" ht="37.8" customHeight="1">
      <c r="A198" s="38"/>
      <c r="B198" s="190"/>
      <c r="C198" s="191" t="s">
        <v>304</v>
      </c>
      <c r="D198" s="191" t="s">
        <v>220</v>
      </c>
      <c r="E198" s="192" t="s">
        <v>1373</v>
      </c>
      <c r="F198" s="193" t="s">
        <v>1374</v>
      </c>
      <c r="G198" s="194" t="s">
        <v>169</v>
      </c>
      <c r="H198" s="195">
        <v>9.3680000000000003</v>
      </c>
      <c r="I198" s="196"/>
      <c r="J198" s="197">
        <f>ROUND(I198*H198,2)</f>
        <v>0</v>
      </c>
      <c r="K198" s="198"/>
      <c r="L198" s="39"/>
      <c r="M198" s="199" t="s">
        <v>1</v>
      </c>
      <c r="N198" s="200" t="s">
        <v>42</v>
      </c>
      <c r="O198" s="82"/>
      <c r="P198" s="201">
        <f>O198*H198</f>
        <v>0</v>
      </c>
      <c r="Q198" s="201">
        <v>1.8907700000000001</v>
      </c>
      <c r="R198" s="201">
        <f>Q198*H198</f>
        <v>17.712733360000001</v>
      </c>
      <c r="S198" s="201">
        <v>0</v>
      </c>
      <c r="T198" s="202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03" t="s">
        <v>223</v>
      </c>
      <c r="AT198" s="203" t="s">
        <v>220</v>
      </c>
      <c r="AU198" s="203" t="s">
        <v>89</v>
      </c>
      <c r="AY198" s="19" t="s">
        <v>218</v>
      </c>
      <c r="BE198" s="204">
        <f>IF(N198="základná",J198,0)</f>
        <v>0</v>
      </c>
      <c r="BF198" s="204">
        <f>IF(N198="znížená",J198,0)</f>
        <v>0</v>
      </c>
      <c r="BG198" s="204">
        <f>IF(N198="zákl. prenesená",J198,0)</f>
        <v>0</v>
      </c>
      <c r="BH198" s="204">
        <f>IF(N198="zníž. prenesená",J198,0)</f>
        <v>0</v>
      </c>
      <c r="BI198" s="204">
        <f>IF(N198="nulová",J198,0)</f>
        <v>0</v>
      </c>
      <c r="BJ198" s="19" t="s">
        <v>89</v>
      </c>
      <c r="BK198" s="204">
        <f>ROUND(I198*H198,2)</f>
        <v>0</v>
      </c>
      <c r="BL198" s="19" t="s">
        <v>223</v>
      </c>
      <c r="BM198" s="203" t="s">
        <v>396</v>
      </c>
    </row>
    <row r="199" s="16" customFormat="1">
      <c r="A199" s="16"/>
      <c r="B199" s="245"/>
      <c r="C199" s="16"/>
      <c r="D199" s="206" t="s">
        <v>225</v>
      </c>
      <c r="E199" s="246" t="s">
        <v>1</v>
      </c>
      <c r="F199" s="247" t="s">
        <v>1375</v>
      </c>
      <c r="G199" s="16"/>
      <c r="H199" s="246" t="s">
        <v>1</v>
      </c>
      <c r="I199" s="248"/>
      <c r="J199" s="16"/>
      <c r="K199" s="16"/>
      <c r="L199" s="245"/>
      <c r="M199" s="249"/>
      <c r="N199" s="250"/>
      <c r="O199" s="250"/>
      <c r="P199" s="250"/>
      <c r="Q199" s="250"/>
      <c r="R199" s="250"/>
      <c r="S199" s="250"/>
      <c r="T199" s="251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T199" s="246" t="s">
        <v>225</v>
      </c>
      <c r="AU199" s="246" t="s">
        <v>89</v>
      </c>
      <c r="AV199" s="16" t="s">
        <v>83</v>
      </c>
      <c r="AW199" s="16" t="s">
        <v>31</v>
      </c>
      <c r="AX199" s="16" t="s">
        <v>76</v>
      </c>
      <c r="AY199" s="246" t="s">
        <v>218</v>
      </c>
    </row>
    <row r="200" s="13" customFormat="1">
      <c r="A200" s="13"/>
      <c r="B200" s="205"/>
      <c r="C200" s="13"/>
      <c r="D200" s="206" t="s">
        <v>225</v>
      </c>
      <c r="E200" s="207" t="s">
        <v>1</v>
      </c>
      <c r="F200" s="208" t="s">
        <v>1376</v>
      </c>
      <c r="G200" s="13"/>
      <c r="H200" s="209">
        <v>4.2750000000000004</v>
      </c>
      <c r="I200" s="210"/>
      <c r="J200" s="13"/>
      <c r="K200" s="13"/>
      <c r="L200" s="205"/>
      <c r="M200" s="211"/>
      <c r="N200" s="212"/>
      <c r="O200" s="212"/>
      <c r="P200" s="212"/>
      <c r="Q200" s="212"/>
      <c r="R200" s="212"/>
      <c r="S200" s="212"/>
      <c r="T200" s="2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07" t="s">
        <v>225</v>
      </c>
      <c r="AU200" s="207" t="s">
        <v>89</v>
      </c>
      <c r="AV200" s="13" t="s">
        <v>89</v>
      </c>
      <c r="AW200" s="13" t="s">
        <v>31</v>
      </c>
      <c r="AX200" s="13" t="s">
        <v>76</v>
      </c>
      <c r="AY200" s="207" t="s">
        <v>218</v>
      </c>
    </row>
    <row r="201" s="16" customFormat="1">
      <c r="A201" s="16"/>
      <c r="B201" s="245"/>
      <c r="C201" s="16"/>
      <c r="D201" s="206" t="s">
        <v>225</v>
      </c>
      <c r="E201" s="246" t="s">
        <v>1</v>
      </c>
      <c r="F201" s="247" t="s">
        <v>1377</v>
      </c>
      <c r="G201" s="16"/>
      <c r="H201" s="246" t="s">
        <v>1</v>
      </c>
      <c r="I201" s="248"/>
      <c r="J201" s="16"/>
      <c r="K201" s="16"/>
      <c r="L201" s="245"/>
      <c r="M201" s="249"/>
      <c r="N201" s="250"/>
      <c r="O201" s="250"/>
      <c r="P201" s="250"/>
      <c r="Q201" s="250"/>
      <c r="R201" s="250"/>
      <c r="S201" s="250"/>
      <c r="T201" s="251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T201" s="246" t="s">
        <v>225</v>
      </c>
      <c r="AU201" s="246" t="s">
        <v>89</v>
      </c>
      <c r="AV201" s="16" t="s">
        <v>83</v>
      </c>
      <c r="AW201" s="16" t="s">
        <v>31</v>
      </c>
      <c r="AX201" s="16" t="s">
        <v>76</v>
      </c>
      <c r="AY201" s="246" t="s">
        <v>218</v>
      </c>
    </row>
    <row r="202" s="13" customFormat="1">
      <c r="A202" s="13"/>
      <c r="B202" s="205"/>
      <c r="C202" s="13"/>
      <c r="D202" s="206" t="s">
        <v>225</v>
      </c>
      <c r="E202" s="207" t="s">
        <v>1</v>
      </c>
      <c r="F202" s="208" t="s">
        <v>1378</v>
      </c>
      <c r="G202" s="13"/>
      <c r="H202" s="209">
        <v>5.093</v>
      </c>
      <c r="I202" s="210"/>
      <c r="J202" s="13"/>
      <c r="K202" s="13"/>
      <c r="L202" s="205"/>
      <c r="M202" s="211"/>
      <c r="N202" s="212"/>
      <c r="O202" s="212"/>
      <c r="P202" s="212"/>
      <c r="Q202" s="212"/>
      <c r="R202" s="212"/>
      <c r="S202" s="212"/>
      <c r="T202" s="2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07" t="s">
        <v>225</v>
      </c>
      <c r="AU202" s="207" t="s">
        <v>89</v>
      </c>
      <c r="AV202" s="13" t="s">
        <v>89</v>
      </c>
      <c r="AW202" s="13" t="s">
        <v>31</v>
      </c>
      <c r="AX202" s="13" t="s">
        <v>76</v>
      </c>
      <c r="AY202" s="207" t="s">
        <v>218</v>
      </c>
    </row>
    <row r="203" s="15" customFormat="1">
      <c r="A203" s="15"/>
      <c r="B203" s="222"/>
      <c r="C203" s="15"/>
      <c r="D203" s="206" t="s">
        <v>225</v>
      </c>
      <c r="E203" s="223" t="s">
        <v>1</v>
      </c>
      <c r="F203" s="224" t="s">
        <v>1328</v>
      </c>
      <c r="G203" s="15"/>
      <c r="H203" s="225">
        <v>9.3680000000000003</v>
      </c>
      <c r="I203" s="226"/>
      <c r="J203" s="15"/>
      <c r="K203" s="15"/>
      <c r="L203" s="222"/>
      <c r="M203" s="227"/>
      <c r="N203" s="228"/>
      <c r="O203" s="228"/>
      <c r="P203" s="228"/>
      <c r="Q203" s="228"/>
      <c r="R203" s="228"/>
      <c r="S203" s="228"/>
      <c r="T203" s="229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T203" s="223" t="s">
        <v>225</v>
      </c>
      <c r="AU203" s="223" t="s">
        <v>89</v>
      </c>
      <c r="AV203" s="15" t="s">
        <v>223</v>
      </c>
      <c r="AW203" s="15" t="s">
        <v>31</v>
      </c>
      <c r="AX203" s="15" t="s">
        <v>83</v>
      </c>
      <c r="AY203" s="223" t="s">
        <v>218</v>
      </c>
    </row>
    <row r="204" s="12" customFormat="1" ht="22.8" customHeight="1">
      <c r="A204" s="12"/>
      <c r="B204" s="177"/>
      <c r="C204" s="12"/>
      <c r="D204" s="178" t="s">
        <v>75</v>
      </c>
      <c r="E204" s="188" t="s">
        <v>260</v>
      </c>
      <c r="F204" s="188" t="s">
        <v>1379</v>
      </c>
      <c r="G204" s="12"/>
      <c r="H204" s="12"/>
      <c r="I204" s="180"/>
      <c r="J204" s="189">
        <f>BK204</f>
        <v>0</v>
      </c>
      <c r="K204" s="12"/>
      <c r="L204" s="177"/>
      <c r="M204" s="182"/>
      <c r="N204" s="183"/>
      <c r="O204" s="183"/>
      <c r="P204" s="184">
        <f>SUM(P205:P269)</f>
        <v>0</v>
      </c>
      <c r="Q204" s="183"/>
      <c r="R204" s="184">
        <f>SUM(R205:R269)</f>
        <v>1.9386099999999997</v>
      </c>
      <c r="S204" s="183"/>
      <c r="T204" s="185">
        <f>SUM(T205:T269)</f>
        <v>0</v>
      </c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R204" s="178" t="s">
        <v>83</v>
      </c>
      <c r="AT204" s="186" t="s">
        <v>75</v>
      </c>
      <c r="AU204" s="186" t="s">
        <v>83</v>
      </c>
      <c r="AY204" s="178" t="s">
        <v>218</v>
      </c>
      <c r="BK204" s="187">
        <f>SUM(BK205:BK269)</f>
        <v>0</v>
      </c>
    </row>
    <row r="205" s="2" customFormat="1" ht="33" customHeight="1">
      <c r="A205" s="38"/>
      <c r="B205" s="190"/>
      <c r="C205" s="191" t="s">
        <v>314</v>
      </c>
      <c r="D205" s="191" t="s">
        <v>220</v>
      </c>
      <c r="E205" s="192" t="s">
        <v>1380</v>
      </c>
      <c r="F205" s="193" t="s">
        <v>1381</v>
      </c>
      <c r="G205" s="194" t="s">
        <v>179</v>
      </c>
      <c r="H205" s="195">
        <v>1</v>
      </c>
      <c r="I205" s="196"/>
      <c r="J205" s="197">
        <f>ROUND(I205*H205,2)</f>
        <v>0</v>
      </c>
      <c r="K205" s="198"/>
      <c r="L205" s="39"/>
      <c r="M205" s="199" t="s">
        <v>1</v>
      </c>
      <c r="N205" s="200" t="s">
        <v>42</v>
      </c>
      <c r="O205" s="82"/>
      <c r="P205" s="201">
        <f>O205*H205</f>
        <v>0</v>
      </c>
      <c r="Q205" s="201">
        <v>0</v>
      </c>
      <c r="R205" s="201">
        <f>Q205*H205</f>
        <v>0</v>
      </c>
      <c r="S205" s="201">
        <v>0</v>
      </c>
      <c r="T205" s="202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03" t="s">
        <v>223</v>
      </c>
      <c r="AT205" s="203" t="s">
        <v>220</v>
      </c>
      <c r="AU205" s="203" t="s">
        <v>89</v>
      </c>
      <c r="AY205" s="19" t="s">
        <v>218</v>
      </c>
      <c r="BE205" s="204">
        <f>IF(N205="základná",J205,0)</f>
        <v>0</v>
      </c>
      <c r="BF205" s="204">
        <f>IF(N205="znížená",J205,0)</f>
        <v>0</v>
      </c>
      <c r="BG205" s="204">
        <f>IF(N205="zákl. prenesená",J205,0)</f>
        <v>0</v>
      </c>
      <c r="BH205" s="204">
        <f>IF(N205="zníž. prenesená",J205,0)</f>
        <v>0</v>
      </c>
      <c r="BI205" s="204">
        <f>IF(N205="nulová",J205,0)</f>
        <v>0</v>
      </c>
      <c r="BJ205" s="19" t="s">
        <v>89</v>
      </c>
      <c r="BK205" s="204">
        <f>ROUND(I205*H205,2)</f>
        <v>0</v>
      </c>
      <c r="BL205" s="19" t="s">
        <v>223</v>
      </c>
      <c r="BM205" s="203" t="s">
        <v>406</v>
      </c>
    </row>
    <row r="206" s="2" customFormat="1" ht="21.75" customHeight="1">
      <c r="A206" s="38"/>
      <c r="B206" s="190"/>
      <c r="C206" s="234" t="s">
        <v>319</v>
      </c>
      <c r="D206" s="234" t="s">
        <v>272</v>
      </c>
      <c r="E206" s="235" t="s">
        <v>1382</v>
      </c>
      <c r="F206" s="236" t="s">
        <v>1383</v>
      </c>
      <c r="G206" s="237" t="s">
        <v>179</v>
      </c>
      <c r="H206" s="238">
        <v>1</v>
      </c>
      <c r="I206" s="239"/>
      <c r="J206" s="240">
        <f>ROUND(I206*H206,2)</f>
        <v>0</v>
      </c>
      <c r="K206" s="241"/>
      <c r="L206" s="242"/>
      <c r="M206" s="243" t="s">
        <v>1</v>
      </c>
      <c r="N206" s="244" t="s">
        <v>42</v>
      </c>
      <c r="O206" s="82"/>
      <c r="P206" s="201">
        <f>O206*H206</f>
        <v>0</v>
      </c>
      <c r="Q206" s="201">
        <v>0.00019000000000000001</v>
      </c>
      <c r="R206" s="201">
        <f>Q206*H206</f>
        <v>0.00019000000000000001</v>
      </c>
      <c r="S206" s="201">
        <v>0</v>
      </c>
      <c r="T206" s="202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03" t="s">
        <v>260</v>
      </c>
      <c r="AT206" s="203" t="s">
        <v>272</v>
      </c>
      <c r="AU206" s="203" t="s">
        <v>89</v>
      </c>
      <c r="AY206" s="19" t="s">
        <v>218</v>
      </c>
      <c r="BE206" s="204">
        <f>IF(N206="základná",J206,0)</f>
        <v>0</v>
      </c>
      <c r="BF206" s="204">
        <f>IF(N206="znížená",J206,0)</f>
        <v>0</v>
      </c>
      <c r="BG206" s="204">
        <f>IF(N206="zákl. prenesená",J206,0)</f>
        <v>0</v>
      </c>
      <c r="BH206" s="204">
        <f>IF(N206="zníž. prenesená",J206,0)</f>
        <v>0</v>
      </c>
      <c r="BI206" s="204">
        <f>IF(N206="nulová",J206,0)</f>
        <v>0</v>
      </c>
      <c r="BJ206" s="19" t="s">
        <v>89</v>
      </c>
      <c r="BK206" s="204">
        <f>ROUND(I206*H206,2)</f>
        <v>0</v>
      </c>
      <c r="BL206" s="19" t="s">
        <v>223</v>
      </c>
      <c r="BM206" s="203" t="s">
        <v>420</v>
      </c>
    </row>
    <row r="207" s="2" customFormat="1" ht="33" customHeight="1">
      <c r="A207" s="38"/>
      <c r="B207" s="190"/>
      <c r="C207" s="191" t="s">
        <v>326</v>
      </c>
      <c r="D207" s="191" t="s">
        <v>220</v>
      </c>
      <c r="E207" s="192" t="s">
        <v>1384</v>
      </c>
      <c r="F207" s="193" t="s">
        <v>1385</v>
      </c>
      <c r="G207" s="194" t="s">
        <v>179</v>
      </c>
      <c r="H207" s="195">
        <v>110</v>
      </c>
      <c r="I207" s="196"/>
      <c r="J207" s="197">
        <f>ROUND(I207*H207,2)</f>
        <v>0</v>
      </c>
      <c r="K207" s="198"/>
      <c r="L207" s="39"/>
      <c r="M207" s="199" t="s">
        <v>1</v>
      </c>
      <c r="N207" s="200" t="s">
        <v>42</v>
      </c>
      <c r="O207" s="82"/>
      <c r="P207" s="201">
        <f>O207*H207</f>
        <v>0</v>
      </c>
      <c r="Q207" s="201">
        <v>0</v>
      </c>
      <c r="R207" s="201">
        <f>Q207*H207</f>
        <v>0</v>
      </c>
      <c r="S207" s="201">
        <v>0</v>
      </c>
      <c r="T207" s="202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03" t="s">
        <v>223</v>
      </c>
      <c r="AT207" s="203" t="s">
        <v>220</v>
      </c>
      <c r="AU207" s="203" t="s">
        <v>89</v>
      </c>
      <c r="AY207" s="19" t="s">
        <v>218</v>
      </c>
      <c r="BE207" s="204">
        <f>IF(N207="základná",J207,0)</f>
        <v>0</v>
      </c>
      <c r="BF207" s="204">
        <f>IF(N207="znížená",J207,0)</f>
        <v>0</v>
      </c>
      <c r="BG207" s="204">
        <f>IF(N207="zákl. prenesená",J207,0)</f>
        <v>0</v>
      </c>
      <c r="BH207" s="204">
        <f>IF(N207="zníž. prenesená",J207,0)</f>
        <v>0</v>
      </c>
      <c r="BI207" s="204">
        <f>IF(N207="nulová",J207,0)</f>
        <v>0</v>
      </c>
      <c r="BJ207" s="19" t="s">
        <v>89</v>
      </c>
      <c r="BK207" s="204">
        <f>ROUND(I207*H207,2)</f>
        <v>0</v>
      </c>
      <c r="BL207" s="19" t="s">
        <v>223</v>
      </c>
      <c r="BM207" s="203" t="s">
        <v>429</v>
      </c>
    </row>
    <row r="208" s="2" customFormat="1" ht="21.75" customHeight="1">
      <c r="A208" s="38"/>
      <c r="B208" s="190"/>
      <c r="C208" s="234" t="s">
        <v>331</v>
      </c>
      <c r="D208" s="234" t="s">
        <v>272</v>
      </c>
      <c r="E208" s="235" t="s">
        <v>1386</v>
      </c>
      <c r="F208" s="236" t="s">
        <v>1387</v>
      </c>
      <c r="G208" s="237" t="s">
        <v>179</v>
      </c>
      <c r="H208" s="238">
        <v>110</v>
      </c>
      <c r="I208" s="239"/>
      <c r="J208" s="240">
        <f>ROUND(I208*H208,2)</f>
        <v>0</v>
      </c>
      <c r="K208" s="241"/>
      <c r="L208" s="242"/>
      <c r="M208" s="243" t="s">
        <v>1</v>
      </c>
      <c r="N208" s="244" t="s">
        <v>42</v>
      </c>
      <c r="O208" s="82"/>
      <c r="P208" s="201">
        <f>O208*H208</f>
        <v>0</v>
      </c>
      <c r="Q208" s="201">
        <v>0.00175</v>
      </c>
      <c r="R208" s="201">
        <f>Q208*H208</f>
        <v>0.1925</v>
      </c>
      <c r="S208" s="201">
        <v>0</v>
      </c>
      <c r="T208" s="202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03" t="s">
        <v>260</v>
      </c>
      <c r="AT208" s="203" t="s">
        <v>272</v>
      </c>
      <c r="AU208" s="203" t="s">
        <v>89</v>
      </c>
      <c r="AY208" s="19" t="s">
        <v>218</v>
      </c>
      <c r="BE208" s="204">
        <f>IF(N208="základná",J208,0)</f>
        <v>0</v>
      </c>
      <c r="BF208" s="204">
        <f>IF(N208="znížená",J208,0)</f>
        <v>0</v>
      </c>
      <c r="BG208" s="204">
        <f>IF(N208="zákl. prenesená",J208,0)</f>
        <v>0</v>
      </c>
      <c r="BH208" s="204">
        <f>IF(N208="zníž. prenesená",J208,0)</f>
        <v>0</v>
      </c>
      <c r="BI208" s="204">
        <f>IF(N208="nulová",J208,0)</f>
        <v>0</v>
      </c>
      <c r="BJ208" s="19" t="s">
        <v>89</v>
      </c>
      <c r="BK208" s="204">
        <f>ROUND(I208*H208,2)</f>
        <v>0</v>
      </c>
      <c r="BL208" s="19" t="s">
        <v>223</v>
      </c>
      <c r="BM208" s="203" t="s">
        <v>439</v>
      </c>
    </row>
    <row r="209" s="2" customFormat="1" ht="24.15" customHeight="1">
      <c r="A209" s="38"/>
      <c r="B209" s="190"/>
      <c r="C209" s="234" t="s">
        <v>337</v>
      </c>
      <c r="D209" s="234" t="s">
        <v>272</v>
      </c>
      <c r="E209" s="235" t="s">
        <v>1388</v>
      </c>
      <c r="F209" s="236" t="s">
        <v>1389</v>
      </c>
      <c r="G209" s="237" t="s">
        <v>297</v>
      </c>
      <c r="H209" s="238">
        <v>2</v>
      </c>
      <c r="I209" s="239"/>
      <c r="J209" s="240">
        <f>ROUND(I209*H209,2)</f>
        <v>0</v>
      </c>
      <c r="K209" s="241"/>
      <c r="L209" s="242"/>
      <c r="M209" s="243" t="s">
        <v>1</v>
      </c>
      <c r="N209" s="244" t="s">
        <v>42</v>
      </c>
      <c r="O209" s="82"/>
      <c r="P209" s="201">
        <f>O209*H209</f>
        <v>0</v>
      </c>
      <c r="Q209" s="201">
        <v>0.00055000000000000003</v>
      </c>
      <c r="R209" s="201">
        <f>Q209*H209</f>
        <v>0.0011000000000000001</v>
      </c>
      <c r="S209" s="201">
        <v>0</v>
      </c>
      <c r="T209" s="202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03" t="s">
        <v>260</v>
      </c>
      <c r="AT209" s="203" t="s">
        <v>272</v>
      </c>
      <c r="AU209" s="203" t="s">
        <v>89</v>
      </c>
      <c r="AY209" s="19" t="s">
        <v>218</v>
      </c>
      <c r="BE209" s="204">
        <f>IF(N209="základná",J209,0)</f>
        <v>0</v>
      </c>
      <c r="BF209" s="204">
        <f>IF(N209="znížená",J209,0)</f>
        <v>0</v>
      </c>
      <c r="BG209" s="204">
        <f>IF(N209="zákl. prenesená",J209,0)</f>
        <v>0</v>
      </c>
      <c r="BH209" s="204">
        <f>IF(N209="zníž. prenesená",J209,0)</f>
        <v>0</v>
      </c>
      <c r="BI209" s="204">
        <f>IF(N209="nulová",J209,0)</f>
        <v>0</v>
      </c>
      <c r="BJ209" s="19" t="s">
        <v>89</v>
      </c>
      <c r="BK209" s="204">
        <f>ROUND(I209*H209,2)</f>
        <v>0</v>
      </c>
      <c r="BL209" s="19" t="s">
        <v>223</v>
      </c>
      <c r="BM209" s="203" t="s">
        <v>449</v>
      </c>
    </row>
    <row r="210" s="2" customFormat="1" ht="24.15" customHeight="1">
      <c r="A210" s="38"/>
      <c r="B210" s="190"/>
      <c r="C210" s="234" t="s">
        <v>341</v>
      </c>
      <c r="D210" s="234" t="s">
        <v>272</v>
      </c>
      <c r="E210" s="235" t="s">
        <v>1390</v>
      </c>
      <c r="F210" s="236" t="s">
        <v>1391</v>
      </c>
      <c r="G210" s="237" t="s">
        <v>297</v>
      </c>
      <c r="H210" s="238">
        <v>2</v>
      </c>
      <c r="I210" s="239"/>
      <c r="J210" s="240">
        <f>ROUND(I210*H210,2)</f>
        <v>0</v>
      </c>
      <c r="K210" s="241"/>
      <c r="L210" s="242"/>
      <c r="M210" s="243" t="s">
        <v>1</v>
      </c>
      <c r="N210" s="244" t="s">
        <v>42</v>
      </c>
      <c r="O210" s="82"/>
      <c r="P210" s="201">
        <f>O210*H210</f>
        <v>0</v>
      </c>
      <c r="Q210" s="201">
        <v>0.00058</v>
      </c>
      <c r="R210" s="201">
        <f>Q210*H210</f>
        <v>0.00116</v>
      </c>
      <c r="S210" s="201">
        <v>0</v>
      </c>
      <c r="T210" s="202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03" t="s">
        <v>260</v>
      </c>
      <c r="AT210" s="203" t="s">
        <v>272</v>
      </c>
      <c r="AU210" s="203" t="s">
        <v>89</v>
      </c>
      <c r="AY210" s="19" t="s">
        <v>218</v>
      </c>
      <c r="BE210" s="204">
        <f>IF(N210="základná",J210,0)</f>
        <v>0</v>
      </c>
      <c r="BF210" s="204">
        <f>IF(N210="znížená",J210,0)</f>
        <v>0</v>
      </c>
      <c r="BG210" s="204">
        <f>IF(N210="zákl. prenesená",J210,0)</f>
        <v>0</v>
      </c>
      <c r="BH210" s="204">
        <f>IF(N210="zníž. prenesená",J210,0)</f>
        <v>0</v>
      </c>
      <c r="BI210" s="204">
        <f>IF(N210="nulová",J210,0)</f>
        <v>0</v>
      </c>
      <c r="BJ210" s="19" t="s">
        <v>89</v>
      </c>
      <c r="BK210" s="204">
        <f>ROUND(I210*H210,2)</f>
        <v>0</v>
      </c>
      <c r="BL210" s="19" t="s">
        <v>223</v>
      </c>
      <c r="BM210" s="203" t="s">
        <v>463</v>
      </c>
    </row>
    <row r="211" s="2" customFormat="1" ht="16.5" customHeight="1">
      <c r="A211" s="38"/>
      <c r="B211" s="190"/>
      <c r="C211" s="234" t="s">
        <v>7</v>
      </c>
      <c r="D211" s="234" t="s">
        <v>272</v>
      </c>
      <c r="E211" s="235" t="s">
        <v>1392</v>
      </c>
      <c r="F211" s="236" t="s">
        <v>1393</v>
      </c>
      <c r="G211" s="237" t="s">
        <v>297</v>
      </c>
      <c r="H211" s="238">
        <v>5</v>
      </c>
      <c r="I211" s="239"/>
      <c r="J211" s="240">
        <f>ROUND(I211*H211,2)</f>
        <v>0</v>
      </c>
      <c r="K211" s="241"/>
      <c r="L211" s="242"/>
      <c r="M211" s="243" t="s">
        <v>1</v>
      </c>
      <c r="N211" s="244" t="s">
        <v>42</v>
      </c>
      <c r="O211" s="82"/>
      <c r="P211" s="201">
        <f>O211*H211</f>
        <v>0</v>
      </c>
      <c r="Q211" s="201">
        <v>0.00013999999999999999</v>
      </c>
      <c r="R211" s="201">
        <f>Q211*H211</f>
        <v>0.00069999999999999988</v>
      </c>
      <c r="S211" s="201">
        <v>0</v>
      </c>
      <c r="T211" s="202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03" t="s">
        <v>260</v>
      </c>
      <c r="AT211" s="203" t="s">
        <v>272</v>
      </c>
      <c r="AU211" s="203" t="s">
        <v>89</v>
      </c>
      <c r="AY211" s="19" t="s">
        <v>218</v>
      </c>
      <c r="BE211" s="204">
        <f>IF(N211="základná",J211,0)</f>
        <v>0</v>
      </c>
      <c r="BF211" s="204">
        <f>IF(N211="znížená",J211,0)</f>
        <v>0</v>
      </c>
      <c r="BG211" s="204">
        <f>IF(N211="zákl. prenesená",J211,0)</f>
        <v>0</v>
      </c>
      <c r="BH211" s="204">
        <f>IF(N211="zníž. prenesená",J211,0)</f>
        <v>0</v>
      </c>
      <c r="BI211" s="204">
        <f>IF(N211="nulová",J211,0)</f>
        <v>0</v>
      </c>
      <c r="BJ211" s="19" t="s">
        <v>89</v>
      </c>
      <c r="BK211" s="204">
        <f>ROUND(I211*H211,2)</f>
        <v>0</v>
      </c>
      <c r="BL211" s="19" t="s">
        <v>223</v>
      </c>
      <c r="BM211" s="203" t="s">
        <v>474</v>
      </c>
    </row>
    <row r="212" s="2" customFormat="1" ht="16.5" customHeight="1">
      <c r="A212" s="38"/>
      <c r="B212" s="190"/>
      <c r="C212" s="234" t="s">
        <v>348</v>
      </c>
      <c r="D212" s="234" t="s">
        <v>272</v>
      </c>
      <c r="E212" s="235" t="s">
        <v>1394</v>
      </c>
      <c r="F212" s="236" t="s">
        <v>1395</v>
      </c>
      <c r="G212" s="237" t="s">
        <v>297</v>
      </c>
      <c r="H212" s="238">
        <v>5</v>
      </c>
      <c r="I212" s="239"/>
      <c r="J212" s="240">
        <f>ROUND(I212*H212,2)</f>
        <v>0</v>
      </c>
      <c r="K212" s="241"/>
      <c r="L212" s="242"/>
      <c r="M212" s="243" t="s">
        <v>1</v>
      </c>
      <c r="N212" s="244" t="s">
        <v>42</v>
      </c>
      <c r="O212" s="82"/>
      <c r="P212" s="201">
        <f>O212*H212</f>
        <v>0</v>
      </c>
      <c r="Q212" s="201">
        <v>0.0095999999999999992</v>
      </c>
      <c r="R212" s="201">
        <f>Q212*H212</f>
        <v>0.047999999999999994</v>
      </c>
      <c r="S212" s="201">
        <v>0</v>
      </c>
      <c r="T212" s="202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03" t="s">
        <v>260</v>
      </c>
      <c r="AT212" s="203" t="s">
        <v>272</v>
      </c>
      <c r="AU212" s="203" t="s">
        <v>89</v>
      </c>
      <c r="AY212" s="19" t="s">
        <v>218</v>
      </c>
      <c r="BE212" s="204">
        <f>IF(N212="základná",J212,0)</f>
        <v>0</v>
      </c>
      <c r="BF212" s="204">
        <f>IF(N212="znížená",J212,0)</f>
        <v>0</v>
      </c>
      <c r="BG212" s="204">
        <f>IF(N212="zákl. prenesená",J212,0)</f>
        <v>0</v>
      </c>
      <c r="BH212" s="204">
        <f>IF(N212="zníž. prenesená",J212,0)</f>
        <v>0</v>
      </c>
      <c r="BI212" s="204">
        <f>IF(N212="nulová",J212,0)</f>
        <v>0</v>
      </c>
      <c r="BJ212" s="19" t="s">
        <v>89</v>
      </c>
      <c r="BK212" s="204">
        <f>ROUND(I212*H212,2)</f>
        <v>0</v>
      </c>
      <c r="BL212" s="19" t="s">
        <v>223</v>
      </c>
      <c r="BM212" s="203" t="s">
        <v>481</v>
      </c>
    </row>
    <row r="213" s="2" customFormat="1" ht="24.15" customHeight="1">
      <c r="A213" s="38"/>
      <c r="B213" s="190"/>
      <c r="C213" s="191" t="s">
        <v>352</v>
      </c>
      <c r="D213" s="191" t="s">
        <v>220</v>
      </c>
      <c r="E213" s="192" t="s">
        <v>1396</v>
      </c>
      <c r="F213" s="193" t="s">
        <v>1397</v>
      </c>
      <c r="G213" s="194" t="s">
        <v>297</v>
      </c>
      <c r="H213" s="195">
        <v>14</v>
      </c>
      <c r="I213" s="196"/>
      <c r="J213" s="197">
        <f>ROUND(I213*H213,2)</f>
        <v>0</v>
      </c>
      <c r="K213" s="198"/>
      <c r="L213" s="39"/>
      <c r="M213" s="199" t="s">
        <v>1</v>
      </c>
      <c r="N213" s="200" t="s">
        <v>42</v>
      </c>
      <c r="O213" s="82"/>
      <c r="P213" s="201">
        <f>O213*H213</f>
        <v>0</v>
      </c>
      <c r="Q213" s="201">
        <v>0.00382</v>
      </c>
      <c r="R213" s="201">
        <f>Q213*H213</f>
        <v>0.05348</v>
      </c>
      <c r="S213" s="201">
        <v>0</v>
      </c>
      <c r="T213" s="202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03" t="s">
        <v>223</v>
      </c>
      <c r="AT213" s="203" t="s">
        <v>220</v>
      </c>
      <c r="AU213" s="203" t="s">
        <v>89</v>
      </c>
      <c r="AY213" s="19" t="s">
        <v>218</v>
      </c>
      <c r="BE213" s="204">
        <f>IF(N213="základná",J213,0)</f>
        <v>0</v>
      </c>
      <c r="BF213" s="204">
        <f>IF(N213="znížená",J213,0)</f>
        <v>0</v>
      </c>
      <c r="BG213" s="204">
        <f>IF(N213="zákl. prenesená",J213,0)</f>
        <v>0</v>
      </c>
      <c r="BH213" s="204">
        <f>IF(N213="zníž. prenesená",J213,0)</f>
        <v>0</v>
      </c>
      <c r="BI213" s="204">
        <f>IF(N213="nulová",J213,0)</f>
        <v>0</v>
      </c>
      <c r="BJ213" s="19" t="s">
        <v>89</v>
      </c>
      <c r="BK213" s="204">
        <f>ROUND(I213*H213,2)</f>
        <v>0</v>
      </c>
      <c r="BL213" s="19" t="s">
        <v>223</v>
      </c>
      <c r="BM213" s="203" t="s">
        <v>491</v>
      </c>
    </row>
    <row r="214" s="2" customFormat="1" ht="33" customHeight="1">
      <c r="A214" s="38"/>
      <c r="B214" s="190"/>
      <c r="C214" s="234" t="s">
        <v>357</v>
      </c>
      <c r="D214" s="234" t="s">
        <v>272</v>
      </c>
      <c r="E214" s="235" t="s">
        <v>1398</v>
      </c>
      <c r="F214" s="236" t="s">
        <v>1399</v>
      </c>
      <c r="G214" s="237" t="s">
        <v>297</v>
      </c>
      <c r="H214" s="238">
        <v>2</v>
      </c>
      <c r="I214" s="239"/>
      <c r="J214" s="240">
        <f>ROUND(I214*H214,2)</f>
        <v>0</v>
      </c>
      <c r="K214" s="241"/>
      <c r="L214" s="242"/>
      <c r="M214" s="243" t="s">
        <v>1</v>
      </c>
      <c r="N214" s="244" t="s">
        <v>42</v>
      </c>
      <c r="O214" s="82"/>
      <c r="P214" s="201">
        <f>O214*H214</f>
        <v>0</v>
      </c>
      <c r="Q214" s="201">
        <v>0.0089999999999999993</v>
      </c>
      <c r="R214" s="201">
        <f>Q214*H214</f>
        <v>0.017999999999999999</v>
      </c>
      <c r="S214" s="201">
        <v>0</v>
      </c>
      <c r="T214" s="202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03" t="s">
        <v>260</v>
      </c>
      <c r="AT214" s="203" t="s">
        <v>272</v>
      </c>
      <c r="AU214" s="203" t="s">
        <v>89</v>
      </c>
      <c r="AY214" s="19" t="s">
        <v>218</v>
      </c>
      <c r="BE214" s="204">
        <f>IF(N214="základná",J214,0)</f>
        <v>0</v>
      </c>
      <c r="BF214" s="204">
        <f>IF(N214="znížená",J214,0)</f>
        <v>0</v>
      </c>
      <c r="BG214" s="204">
        <f>IF(N214="zákl. prenesená",J214,0)</f>
        <v>0</v>
      </c>
      <c r="BH214" s="204">
        <f>IF(N214="zníž. prenesená",J214,0)</f>
        <v>0</v>
      </c>
      <c r="BI214" s="204">
        <f>IF(N214="nulová",J214,0)</f>
        <v>0</v>
      </c>
      <c r="BJ214" s="19" t="s">
        <v>89</v>
      </c>
      <c r="BK214" s="204">
        <f>ROUND(I214*H214,2)</f>
        <v>0</v>
      </c>
      <c r="BL214" s="19" t="s">
        <v>223</v>
      </c>
      <c r="BM214" s="203" t="s">
        <v>502</v>
      </c>
    </row>
    <row r="215" s="2" customFormat="1" ht="33" customHeight="1">
      <c r="A215" s="38"/>
      <c r="B215" s="190"/>
      <c r="C215" s="234" t="s">
        <v>362</v>
      </c>
      <c r="D215" s="234" t="s">
        <v>272</v>
      </c>
      <c r="E215" s="235" t="s">
        <v>1400</v>
      </c>
      <c r="F215" s="236" t="s">
        <v>1401</v>
      </c>
      <c r="G215" s="237" t="s">
        <v>297</v>
      </c>
      <c r="H215" s="238">
        <v>2</v>
      </c>
      <c r="I215" s="239"/>
      <c r="J215" s="240">
        <f>ROUND(I215*H215,2)</f>
        <v>0</v>
      </c>
      <c r="K215" s="241"/>
      <c r="L215" s="242"/>
      <c r="M215" s="243" t="s">
        <v>1</v>
      </c>
      <c r="N215" s="244" t="s">
        <v>42</v>
      </c>
      <c r="O215" s="82"/>
      <c r="P215" s="201">
        <f>O215*H215</f>
        <v>0</v>
      </c>
      <c r="Q215" s="201">
        <v>0.012</v>
      </c>
      <c r="R215" s="201">
        <f>Q215*H215</f>
        <v>0.024</v>
      </c>
      <c r="S215" s="201">
        <v>0</v>
      </c>
      <c r="T215" s="202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03" t="s">
        <v>260</v>
      </c>
      <c r="AT215" s="203" t="s">
        <v>272</v>
      </c>
      <c r="AU215" s="203" t="s">
        <v>89</v>
      </c>
      <c r="AY215" s="19" t="s">
        <v>218</v>
      </c>
      <c r="BE215" s="204">
        <f>IF(N215="základná",J215,0)</f>
        <v>0</v>
      </c>
      <c r="BF215" s="204">
        <f>IF(N215="znížená",J215,0)</f>
        <v>0</v>
      </c>
      <c r="BG215" s="204">
        <f>IF(N215="zákl. prenesená",J215,0)</f>
        <v>0</v>
      </c>
      <c r="BH215" s="204">
        <f>IF(N215="zníž. prenesená",J215,0)</f>
        <v>0</v>
      </c>
      <c r="BI215" s="204">
        <f>IF(N215="nulová",J215,0)</f>
        <v>0</v>
      </c>
      <c r="BJ215" s="19" t="s">
        <v>89</v>
      </c>
      <c r="BK215" s="204">
        <f>ROUND(I215*H215,2)</f>
        <v>0</v>
      </c>
      <c r="BL215" s="19" t="s">
        <v>223</v>
      </c>
      <c r="BM215" s="203" t="s">
        <v>512</v>
      </c>
    </row>
    <row r="216" s="2" customFormat="1" ht="33" customHeight="1">
      <c r="A216" s="38"/>
      <c r="B216" s="190"/>
      <c r="C216" s="234" t="s">
        <v>373</v>
      </c>
      <c r="D216" s="234" t="s">
        <v>272</v>
      </c>
      <c r="E216" s="235" t="s">
        <v>1402</v>
      </c>
      <c r="F216" s="236" t="s">
        <v>1403</v>
      </c>
      <c r="G216" s="237" t="s">
        <v>297</v>
      </c>
      <c r="H216" s="238">
        <v>1</v>
      </c>
      <c r="I216" s="239"/>
      <c r="J216" s="240">
        <f>ROUND(I216*H216,2)</f>
        <v>0</v>
      </c>
      <c r="K216" s="241"/>
      <c r="L216" s="242"/>
      <c r="M216" s="243" t="s">
        <v>1</v>
      </c>
      <c r="N216" s="244" t="s">
        <v>42</v>
      </c>
      <c r="O216" s="82"/>
      <c r="P216" s="201">
        <f>O216*H216</f>
        <v>0</v>
      </c>
      <c r="Q216" s="201">
        <v>0.016</v>
      </c>
      <c r="R216" s="201">
        <f>Q216*H216</f>
        <v>0.016</v>
      </c>
      <c r="S216" s="201">
        <v>0</v>
      </c>
      <c r="T216" s="202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03" t="s">
        <v>260</v>
      </c>
      <c r="AT216" s="203" t="s">
        <v>272</v>
      </c>
      <c r="AU216" s="203" t="s">
        <v>89</v>
      </c>
      <c r="AY216" s="19" t="s">
        <v>218</v>
      </c>
      <c r="BE216" s="204">
        <f>IF(N216="základná",J216,0)</f>
        <v>0</v>
      </c>
      <c r="BF216" s="204">
        <f>IF(N216="znížená",J216,0)</f>
        <v>0</v>
      </c>
      <c r="BG216" s="204">
        <f>IF(N216="zákl. prenesená",J216,0)</f>
        <v>0</v>
      </c>
      <c r="BH216" s="204">
        <f>IF(N216="zníž. prenesená",J216,0)</f>
        <v>0</v>
      </c>
      <c r="BI216" s="204">
        <f>IF(N216="nulová",J216,0)</f>
        <v>0</v>
      </c>
      <c r="BJ216" s="19" t="s">
        <v>89</v>
      </c>
      <c r="BK216" s="204">
        <f>ROUND(I216*H216,2)</f>
        <v>0</v>
      </c>
      <c r="BL216" s="19" t="s">
        <v>223</v>
      </c>
      <c r="BM216" s="203" t="s">
        <v>521</v>
      </c>
    </row>
    <row r="217" s="2" customFormat="1" ht="33" customHeight="1">
      <c r="A217" s="38"/>
      <c r="B217" s="190"/>
      <c r="C217" s="234" t="s">
        <v>377</v>
      </c>
      <c r="D217" s="234" t="s">
        <v>272</v>
      </c>
      <c r="E217" s="235" t="s">
        <v>1404</v>
      </c>
      <c r="F217" s="236" t="s">
        <v>1405</v>
      </c>
      <c r="G217" s="237" t="s">
        <v>297</v>
      </c>
      <c r="H217" s="238">
        <v>2</v>
      </c>
      <c r="I217" s="239"/>
      <c r="J217" s="240">
        <f>ROUND(I217*H217,2)</f>
        <v>0</v>
      </c>
      <c r="K217" s="241"/>
      <c r="L217" s="242"/>
      <c r="M217" s="243" t="s">
        <v>1</v>
      </c>
      <c r="N217" s="244" t="s">
        <v>42</v>
      </c>
      <c r="O217" s="82"/>
      <c r="P217" s="201">
        <f>O217*H217</f>
        <v>0</v>
      </c>
      <c r="Q217" s="201">
        <v>0.021999999999999999</v>
      </c>
      <c r="R217" s="201">
        <f>Q217*H217</f>
        <v>0.043999999999999997</v>
      </c>
      <c r="S217" s="201">
        <v>0</v>
      </c>
      <c r="T217" s="202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203" t="s">
        <v>260</v>
      </c>
      <c r="AT217" s="203" t="s">
        <v>272</v>
      </c>
      <c r="AU217" s="203" t="s">
        <v>89</v>
      </c>
      <c r="AY217" s="19" t="s">
        <v>218</v>
      </c>
      <c r="BE217" s="204">
        <f>IF(N217="základná",J217,0)</f>
        <v>0</v>
      </c>
      <c r="BF217" s="204">
        <f>IF(N217="znížená",J217,0)</f>
        <v>0</v>
      </c>
      <c r="BG217" s="204">
        <f>IF(N217="zákl. prenesená",J217,0)</f>
        <v>0</v>
      </c>
      <c r="BH217" s="204">
        <f>IF(N217="zníž. prenesená",J217,0)</f>
        <v>0</v>
      </c>
      <c r="BI217" s="204">
        <f>IF(N217="nulová",J217,0)</f>
        <v>0</v>
      </c>
      <c r="BJ217" s="19" t="s">
        <v>89</v>
      </c>
      <c r="BK217" s="204">
        <f>ROUND(I217*H217,2)</f>
        <v>0</v>
      </c>
      <c r="BL217" s="19" t="s">
        <v>223</v>
      </c>
      <c r="BM217" s="203" t="s">
        <v>533</v>
      </c>
    </row>
    <row r="218" s="2" customFormat="1" ht="24.15" customHeight="1">
      <c r="A218" s="38"/>
      <c r="B218" s="190"/>
      <c r="C218" s="234" t="s">
        <v>383</v>
      </c>
      <c r="D218" s="234" t="s">
        <v>272</v>
      </c>
      <c r="E218" s="235" t="s">
        <v>1406</v>
      </c>
      <c r="F218" s="236" t="s">
        <v>1407</v>
      </c>
      <c r="G218" s="237" t="s">
        <v>297</v>
      </c>
      <c r="H218" s="238">
        <v>2</v>
      </c>
      <c r="I218" s="239"/>
      <c r="J218" s="240">
        <f>ROUND(I218*H218,2)</f>
        <v>0</v>
      </c>
      <c r="K218" s="241"/>
      <c r="L218" s="242"/>
      <c r="M218" s="243" t="s">
        <v>1</v>
      </c>
      <c r="N218" s="244" t="s">
        <v>42</v>
      </c>
      <c r="O218" s="82"/>
      <c r="P218" s="201">
        <f>O218*H218</f>
        <v>0</v>
      </c>
      <c r="Q218" s="201">
        <v>0.0070000000000000001</v>
      </c>
      <c r="R218" s="201">
        <f>Q218*H218</f>
        <v>0.014</v>
      </c>
      <c r="S218" s="201">
        <v>0</v>
      </c>
      <c r="T218" s="202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03" t="s">
        <v>260</v>
      </c>
      <c r="AT218" s="203" t="s">
        <v>272</v>
      </c>
      <c r="AU218" s="203" t="s">
        <v>89</v>
      </c>
      <c r="AY218" s="19" t="s">
        <v>218</v>
      </c>
      <c r="BE218" s="204">
        <f>IF(N218="základná",J218,0)</f>
        <v>0</v>
      </c>
      <c r="BF218" s="204">
        <f>IF(N218="znížená",J218,0)</f>
        <v>0</v>
      </c>
      <c r="BG218" s="204">
        <f>IF(N218="zákl. prenesená",J218,0)</f>
        <v>0</v>
      </c>
      <c r="BH218" s="204">
        <f>IF(N218="zníž. prenesená",J218,0)</f>
        <v>0</v>
      </c>
      <c r="BI218" s="204">
        <f>IF(N218="nulová",J218,0)</f>
        <v>0</v>
      </c>
      <c r="BJ218" s="19" t="s">
        <v>89</v>
      </c>
      <c r="BK218" s="204">
        <f>ROUND(I218*H218,2)</f>
        <v>0</v>
      </c>
      <c r="BL218" s="19" t="s">
        <v>223</v>
      </c>
      <c r="BM218" s="203" t="s">
        <v>544</v>
      </c>
    </row>
    <row r="219" s="2" customFormat="1" ht="24.15" customHeight="1">
      <c r="A219" s="38"/>
      <c r="B219" s="190"/>
      <c r="C219" s="234" t="s">
        <v>388</v>
      </c>
      <c r="D219" s="234" t="s">
        <v>272</v>
      </c>
      <c r="E219" s="235" t="s">
        <v>1408</v>
      </c>
      <c r="F219" s="236" t="s">
        <v>1409</v>
      </c>
      <c r="G219" s="237" t="s">
        <v>297</v>
      </c>
      <c r="H219" s="238">
        <v>1</v>
      </c>
      <c r="I219" s="239"/>
      <c r="J219" s="240">
        <f>ROUND(I219*H219,2)</f>
        <v>0</v>
      </c>
      <c r="K219" s="241"/>
      <c r="L219" s="242"/>
      <c r="M219" s="243" t="s">
        <v>1</v>
      </c>
      <c r="N219" s="244" t="s">
        <v>42</v>
      </c>
      <c r="O219" s="82"/>
      <c r="P219" s="201">
        <f>O219*H219</f>
        <v>0</v>
      </c>
      <c r="Q219" s="201">
        <v>0.0099000000000000008</v>
      </c>
      <c r="R219" s="201">
        <f>Q219*H219</f>
        <v>0.0099000000000000008</v>
      </c>
      <c r="S219" s="201">
        <v>0</v>
      </c>
      <c r="T219" s="202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03" t="s">
        <v>260</v>
      </c>
      <c r="AT219" s="203" t="s">
        <v>272</v>
      </c>
      <c r="AU219" s="203" t="s">
        <v>89</v>
      </c>
      <c r="AY219" s="19" t="s">
        <v>218</v>
      </c>
      <c r="BE219" s="204">
        <f>IF(N219="základná",J219,0)</f>
        <v>0</v>
      </c>
      <c r="BF219" s="204">
        <f>IF(N219="znížená",J219,0)</f>
        <v>0</v>
      </c>
      <c r="BG219" s="204">
        <f>IF(N219="zákl. prenesená",J219,0)</f>
        <v>0</v>
      </c>
      <c r="BH219" s="204">
        <f>IF(N219="zníž. prenesená",J219,0)</f>
        <v>0</v>
      </c>
      <c r="BI219" s="204">
        <f>IF(N219="nulová",J219,0)</f>
        <v>0</v>
      </c>
      <c r="BJ219" s="19" t="s">
        <v>89</v>
      </c>
      <c r="BK219" s="204">
        <f>ROUND(I219*H219,2)</f>
        <v>0</v>
      </c>
      <c r="BL219" s="19" t="s">
        <v>223</v>
      </c>
      <c r="BM219" s="203" t="s">
        <v>558</v>
      </c>
    </row>
    <row r="220" s="2" customFormat="1" ht="33" customHeight="1">
      <c r="A220" s="38"/>
      <c r="B220" s="190"/>
      <c r="C220" s="234" t="s">
        <v>396</v>
      </c>
      <c r="D220" s="234" t="s">
        <v>272</v>
      </c>
      <c r="E220" s="235" t="s">
        <v>1410</v>
      </c>
      <c r="F220" s="236" t="s">
        <v>1411</v>
      </c>
      <c r="G220" s="237" t="s">
        <v>297</v>
      </c>
      <c r="H220" s="238">
        <v>2</v>
      </c>
      <c r="I220" s="239"/>
      <c r="J220" s="240">
        <f>ROUND(I220*H220,2)</f>
        <v>0</v>
      </c>
      <c r="K220" s="241"/>
      <c r="L220" s="242"/>
      <c r="M220" s="243" t="s">
        <v>1</v>
      </c>
      <c r="N220" s="244" t="s">
        <v>42</v>
      </c>
      <c r="O220" s="82"/>
      <c r="P220" s="201">
        <f>O220*H220</f>
        <v>0</v>
      </c>
      <c r="Q220" s="201">
        <v>0.025000000000000001</v>
      </c>
      <c r="R220" s="201">
        <f>Q220*H220</f>
        <v>0.050000000000000003</v>
      </c>
      <c r="S220" s="201">
        <v>0</v>
      </c>
      <c r="T220" s="20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03" t="s">
        <v>260</v>
      </c>
      <c r="AT220" s="203" t="s">
        <v>272</v>
      </c>
      <c r="AU220" s="203" t="s">
        <v>89</v>
      </c>
      <c r="AY220" s="19" t="s">
        <v>218</v>
      </c>
      <c r="BE220" s="204">
        <f>IF(N220="základná",J220,0)</f>
        <v>0</v>
      </c>
      <c r="BF220" s="204">
        <f>IF(N220="znížená",J220,0)</f>
        <v>0</v>
      </c>
      <c r="BG220" s="204">
        <f>IF(N220="zákl. prenesená",J220,0)</f>
        <v>0</v>
      </c>
      <c r="BH220" s="204">
        <f>IF(N220="zníž. prenesená",J220,0)</f>
        <v>0</v>
      </c>
      <c r="BI220" s="204">
        <f>IF(N220="nulová",J220,0)</f>
        <v>0</v>
      </c>
      <c r="BJ220" s="19" t="s">
        <v>89</v>
      </c>
      <c r="BK220" s="204">
        <f>ROUND(I220*H220,2)</f>
        <v>0</v>
      </c>
      <c r="BL220" s="19" t="s">
        <v>223</v>
      </c>
      <c r="BM220" s="203" t="s">
        <v>561</v>
      </c>
    </row>
    <row r="221" s="2" customFormat="1" ht="24.15" customHeight="1">
      <c r="A221" s="38"/>
      <c r="B221" s="190"/>
      <c r="C221" s="234" t="s">
        <v>401</v>
      </c>
      <c r="D221" s="234" t="s">
        <v>272</v>
      </c>
      <c r="E221" s="235" t="s">
        <v>1412</v>
      </c>
      <c r="F221" s="236" t="s">
        <v>1413</v>
      </c>
      <c r="G221" s="237" t="s">
        <v>297</v>
      </c>
      <c r="H221" s="238">
        <v>1</v>
      </c>
      <c r="I221" s="239"/>
      <c r="J221" s="240">
        <f>ROUND(I221*H221,2)</f>
        <v>0</v>
      </c>
      <c r="K221" s="241"/>
      <c r="L221" s="242"/>
      <c r="M221" s="243" t="s">
        <v>1</v>
      </c>
      <c r="N221" s="244" t="s">
        <v>42</v>
      </c>
      <c r="O221" s="82"/>
      <c r="P221" s="201">
        <f>O221*H221</f>
        <v>0</v>
      </c>
      <c r="Q221" s="201">
        <v>0.0040000000000000001</v>
      </c>
      <c r="R221" s="201">
        <f>Q221*H221</f>
        <v>0.0040000000000000001</v>
      </c>
      <c r="S221" s="201">
        <v>0</v>
      </c>
      <c r="T221" s="202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03" t="s">
        <v>260</v>
      </c>
      <c r="AT221" s="203" t="s">
        <v>272</v>
      </c>
      <c r="AU221" s="203" t="s">
        <v>89</v>
      </c>
      <c r="AY221" s="19" t="s">
        <v>218</v>
      </c>
      <c r="BE221" s="204">
        <f>IF(N221="základná",J221,0)</f>
        <v>0</v>
      </c>
      <c r="BF221" s="204">
        <f>IF(N221="znížená",J221,0)</f>
        <v>0</v>
      </c>
      <c r="BG221" s="204">
        <f>IF(N221="zákl. prenesená",J221,0)</f>
        <v>0</v>
      </c>
      <c r="BH221" s="204">
        <f>IF(N221="zníž. prenesená",J221,0)</f>
        <v>0</v>
      </c>
      <c r="BI221" s="204">
        <f>IF(N221="nulová",J221,0)</f>
        <v>0</v>
      </c>
      <c r="BJ221" s="19" t="s">
        <v>89</v>
      </c>
      <c r="BK221" s="204">
        <f>ROUND(I221*H221,2)</f>
        <v>0</v>
      </c>
      <c r="BL221" s="19" t="s">
        <v>223</v>
      </c>
      <c r="BM221" s="203" t="s">
        <v>584</v>
      </c>
    </row>
    <row r="222" s="2" customFormat="1" ht="33" customHeight="1">
      <c r="A222" s="38"/>
      <c r="B222" s="190"/>
      <c r="C222" s="234" t="s">
        <v>406</v>
      </c>
      <c r="D222" s="234" t="s">
        <v>272</v>
      </c>
      <c r="E222" s="235" t="s">
        <v>1414</v>
      </c>
      <c r="F222" s="236" t="s">
        <v>1415</v>
      </c>
      <c r="G222" s="237" t="s">
        <v>297</v>
      </c>
      <c r="H222" s="238">
        <v>1</v>
      </c>
      <c r="I222" s="239"/>
      <c r="J222" s="240">
        <f>ROUND(I222*H222,2)</f>
        <v>0</v>
      </c>
      <c r="K222" s="241"/>
      <c r="L222" s="242"/>
      <c r="M222" s="243" t="s">
        <v>1</v>
      </c>
      <c r="N222" s="244" t="s">
        <v>42</v>
      </c>
      <c r="O222" s="82"/>
      <c r="P222" s="201">
        <f>O222*H222</f>
        <v>0</v>
      </c>
      <c r="Q222" s="201">
        <v>0.0039399999999999999</v>
      </c>
      <c r="R222" s="201">
        <f>Q222*H222</f>
        <v>0.0039399999999999999</v>
      </c>
      <c r="S222" s="201">
        <v>0</v>
      </c>
      <c r="T222" s="202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203" t="s">
        <v>260</v>
      </c>
      <c r="AT222" s="203" t="s">
        <v>272</v>
      </c>
      <c r="AU222" s="203" t="s">
        <v>89</v>
      </c>
      <c r="AY222" s="19" t="s">
        <v>218</v>
      </c>
      <c r="BE222" s="204">
        <f>IF(N222="základná",J222,0)</f>
        <v>0</v>
      </c>
      <c r="BF222" s="204">
        <f>IF(N222="znížená",J222,0)</f>
        <v>0</v>
      </c>
      <c r="BG222" s="204">
        <f>IF(N222="zákl. prenesená",J222,0)</f>
        <v>0</v>
      </c>
      <c r="BH222" s="204">
        <f>IF(N222="zníž. prenesená",J222,0)</f>
        <v>0</v>
      </c>
      <c r="BI222" s="204">
        <f>IF(N222="nulová",J222,0)</f>
        <v>0</v>
      </c>
      <c r="BJ222" s="19" t="s">
        <v>89</v>
      </c>
      <c r="BK222" s="204">
        <f>ROUND(I222*H222,2)</f>
        <v>0</v>
      </c>
      <c r="BL222" s="19" t="s">
        <v>223</v>
      </c>
      <c r="BM222" s="203" t="s">
        <v>596</v>
      </c>
    </row>
    <row r="223" s="2" customFormat="1" ht="44.25" customHeight="1">
      <c r="A223" s="38"/>
      <c r="B223" s="190"/>
      <c r="C223" s="191" t="s">
        <v>415</v>
      </c>
      <c r="D223" s="191" t="s">
        <v>220</v>
      </c>
      <c r="E223" s="192" t="s">
        <v>1416</v>
      </c>
      <c r="F223" s="193" t="s">
        <v>1417</v>
      </c>
      <c r="G223" s="194" t="s">
        <v>297</v>
      </c>
      <c r="H223" s="195">
        <v>6</v>
      </c>
      <c r="I223" s="196"/>
      <c r="J223" s="197">
        <f>ROUND(I223*H223,2)</f>
        <v>0</v>
      </c>
      <c r="K223" s="198"/>
      <c r="L223" s="39"/>
      <c r="M223" s="199" t="s">
        <v>1</v>
      </c>
      <c r="N223" s="200" t="s">
        <v>42</v>
      </c>
      <c r="O223" s="82"/>
      <c r="P223" s="201">
        <f>O223*H223</f>
        <v>0</v>
      </c>
      <c r="Q223" s="201">
        <v>0</v>
      </c>
      <c r="R223" s="201">
        <f>Q223*H223</f>
        <v>0</v>
      </c>
      <c r="S223" s="201">
        <v>0</v>
      </c>
      <c r="T223" s="202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03" t="s">
        <v>223</v>
      </c>
      <c r="AT223" s="203" t="s">
        <v>220</v>
      </c>
      <c r="AU223" s="203" t="s">
        <v>89</v>
      </c>
      <c r="AY223" s="19" t="s">
        <v>218</v>
      </c>
      <c r="BE223" s="204">
        <f>IF(N223="základná",J223,0)</f>
        <v>0</v>
      </c>
      <c r="BF223" s="204">
        <f>IF(N223="znížená",J223,0)</f>
        <v>0</v>
      </c>
      <c r="BG223" s="204">
        <f>IF(N223="zákl. prenesená",J223,0)</f>
        <v>0</v>
      </c>
      <c r="BH223" s="204">
        <f>IF(N223="zníž. prenesená",J223,0)</f>
        <v>0</v>
      </c>
      <c r="BI223" s="204">
        <f>IF(N223="nulová",J223,0)</f>
        <v>0</v>
      </c>
      <c r="BJ223" s="19" t="s">
        <v>89</v>
      </c>
      <c r="BK223" s="204">
        <f>ROUND(I223*H223,2)</f>
        <v>0</v>
      </c>
      <c r="BL223" s="19" t="s">
        <v>223</v>
      </c>
      <c r="BM223" s="203" t="s">
        <v>688</v>
      </c>
    </row>
    <row r="224" s="2" customFormat="1" ht="24.15" customHeight="1">
      <c r="A224" s="38"/>
      <c r="B224" s="190"/>
      <c r="C224" s="191" t="s">
        <v>420</v>
      </c>
      <c r="D224" s="191" t="s">
        <v>220</v>
      </c>
      <c r="E224" s="192" t="s">
        <v>1418</v>
      </c>
      <c r="F224" s="193" t="s">
        <v>1419</v>
      </c>
      <c r="G224" s="194" t="s">
        <v>297</v>
      </c>
      <c r="H224" s="195">
        <v>3</v>
      </c>
      <c r="I224" s="196"/>
      <c r="J224" s="197">
        <f>ROUND(I224*H224,2)</f>
        <v>0</v>
      </c>
      <c r="K224" s="198"/>
      <c r="L224" s="39"/>
      <c r="M224" s="199" t="s">
        <v>1</v>
      </c>
      <c r="N224" s="200" t="s">
        <v>42</v>
      </c>
      <c r="O224" s="82"/>
      <c r="P224" s="201">
        <f>O224*H224</f>
        <v>0</v>
      </c>
      <c r="Q224" s="201">
        <v>0.00382</v>
      </c>
      <c r="R224" s="201">
        <f>Q224*H224</f>
        <v>0.01146</v>
      </c>
      <c r="S224" s="201">
        <v>0</v>
      </c>
      <c r="T224" s="202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03" t="s">
        <v>223</v>
      </c>
      <c r="AT224" s="203" t="s">
        <v>220</v>
      </c>
      <c r="AU224" s="203" t="s">
        <v>89</v>
      </c>
      <c r="AY224" s="19" t="s">
        <v>218</v>
      </c>
      <c r="BE224" s="204">
        <f>IF(N224="základná",J224,0)</f>
        <v>0</v>
      </c>
      <c r="BF224" s="204">
        <f>IF(N224="znížená",J224,0)</f>
        <v>0</v>
      </c>
      <c r="BG224" s="204">
        <f>IF(N224="zákl. prenesená",J224,0)</f>
        <v>0</v>
      </c>
      <c r="BH224" s="204">
        <f>IF(N224="zníž. prenesená",J224,0)</f>
        <v>0</v>
      </c>
      <c r="BI224" s="204">
        <f>IF(N224="nulová",J224,0)</f>
        <v>0</v>
      </c>
      <c r="BJ224" s="19" t="s">
        <v>89</v>
      </c>
      <c r="BK224" s="204">
        <f>ROUND(I224*H224,2)</f>
        <v>0</v>
      </c>
      <c r="BL224" s="19" t="s">
        <v>223</v>
      </c>
      <c r="BM224" s="203" t="s">
        <v>692</v>
      </c>
    </row>
    <row r="225" s="2" customFormat="1" ht="24.15" customHeight="1">
      <c r="A225" s="38"/>
      <c r="B225" s="190"/>
      <c r="C225" s="234" t="s">
        <v>425</v>
      </c>
      <c r="D225" s="234" t="s">
        <v>272</v>
      </c>
      <c r="E225" s="235" t="s">
        <v>1420</v>
      </c>
      <c r="F225" s="236" t="s">
        <v>1421</v>
      </c>
      <c r="G225" s="237" t="s">
        <v>297</v>
      </c>
      <c r="H225" s="238">
        <v>3</v>
      </c>
      <c r="I225" s="239"/>
      <c r="J225" s="240">
        <f>ROUND(I225*H225,2)</f>
        <v>0</v>
      </c>
      <c r="K225" s="241"/>
      <c r="L225" s="242"/>
      <c r="M225" s="243" t="s">
        <v>1</v>
      </c>
      <c r="N225" s="244" t="s">
        <v>42</v>
      </c>
      <c r="O225" s="82"/>
      <c r="P225" s="201">
        <f>O225*H225</f>
        <v>0</v>
      </c>
      <c r="Q225" s="201">
        <v>0.014999999999999999</v>
      </c>
      <c r="R225" s="201">
        <f>Q225*H225</f>
        <v>0.044999999999999998</v>
      </c>
      <c r="S225" s="201">
        <v>0</v>
      </c>
      <c r="T225" s="202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03" t="s">
        <v>260</v>
      </c>
      <c r="AT225" s="203" t="s">
        <v>272</v>
      </c>
      <c r="AU225" s="203" t="s">
        <v>89</v>
      </c>
      <c r="AY225" s="19" t="s">
        <v>218</v>
      </c>
      <c r="BE225" s="204">
        <f>IF(N225="základná",J225,0)</f>
        <v>0</v>
      </c>
      <c r="BF225" s="204">
        <f>IF(N225="znížená",J225,0)</f>
        <v>0</v>
      </c>
      <c r="BG225" s="204">
        <f>IF(N225="zákl. prenesená",J225,0)</f>
        <v>0</v>
      </c>
      <c r="BH225" s="204">
        <f>IF(N225="zníž. prenesená",J225,0)</f>
        <v>0</v>
      </c>
      <c r="BI225" s="204">
        <f>IF(N225="nulová",J225,0)</f>
        <v>0</v>
      </c>
      <c r="BJ225" s="19" t="s">
        <v>89</v>
      </c>
      <c r="BK225" s="204">
        <f>ROUND(I225*H225,2)</f>
        <v>0</v>
      </c>
      <c r="BL225" s="19" t="s">
        <v>223</v>
      </c>
      <c r="BM225" s="203" t="s">
        <v>695</v>
      </c>
    </row>
    <row r="226" s="2" customFormat="1" ht="24.15" customHeight="1">
      <c r="A226" s="38"/>
      <c r="B226" s="190"/>
      <c r="C226" s="191" t="s">
        <v>429</v>
      </c>
      <c r="D226" s="191" t="s">
        <v>220</v>
      </c>
      <c r="E226" s="192" t="s">
        <v>1422</v>
      </c>
      <c r="F226" s="193" t="s">
        <v>1423</v>
      </c>
      <c r="G226" s="194" t="s">
        <v>297</v>
      </c>
      <c r="H226" s="195">
        <v>2</v>
      </c>
      <c r="I226" s="196"/>
      <c r="J226" s="197">
        <f>ROUND(I226*H226,2)</f>
        <v>0</v>
      </c>
      <c r="K226" s="198"/>
      <c r="L226" s="39"/>
      <c r="M226" s="199" t="s">
        <v>1</v>
      </c>
      <c r="N226" s="200" t="s">
        <v>42</v>
      </c>
      <c r="O226" s="82"/>
      <c r="P226" s="201">
        <f>O226*H226</f>
        <v>0</v>
      </c>
      <c r="Q226" s="201">
        <v>2.0000000000000002E-05</v>
      </c>
      <c r="R226" s="201">
        <f>Q226*H226</f>
        <v>4.0000000000000003E-05</v>
      </c>
      <c r="S226" s="201">
        <v>0</v>
      </c>
      <c r="T226" s="202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203" t="s">
        <v>223</v>
      </c>
      <c r="AT226" s="203" t="s">
        <v>220</v>
      </c>
      <c r="AU226" s="203" t="s">
        <v>89</v>
      </c>
      <c r="AY226" s="19" t="s">
        <v>218</v>
      </c>
      <c r="BE226" s="204">
        <f>IF(N226="základná",J226,0)</f>
        <v>0</v>
      </c>
      <c r="BF226" s="204">
        <f>IF(N226="znížená",J226,0)</f>
        <v>0</v>
      </c>
      <c r="BG226" s="204">
        <f>IF(N226="zákl. prenesená",J226,0)</f>
        <v>0</v>
      </c>
      <c r="BH226" s="204">
        <f>IF(N226="zníž. prenesená",J226,0)</f>
        <v>0</v>
      </c>
      <c r="BI226" s="204">
        <f>IF(N226="nulová",J226,0)</f>
        <v>0</v>
      </c>
      <c r="BJ226" s="19" t="s">
        <v>89</v>
      </c>
      <c r="BK226" s="204">
        <f>ROUND(I226*H226,2)</f>
        <v>0</v>
      </c>
      <c r="BL226" s="19" t="s">
        <v>223</v>
      </c>
      <c r="BM226" s="203" t="s">
        <v>698</v>
      </c>
    </row>
    <row r="227" s="2" customFormat="1" ht="16.5" customHeight="1">
      <c r="A227" s="38"/>
      <c r="B227" s="190"/>
      <c r="C227" s="234" t="s">
        <v>435</v>
      </c>
      <c r="D227" s="234" t="s">
        <v>272</v>
      </c>
      <c r="E227" s="235" t="s">
        <v>1424</v>
      </c>
      <c r="F227" s="236" t="s">
        <v>1425</v>
      </c>
      <c r="G227" s="237" t="s">
        <v>297</v>
      </c>
      <c r="H227" s="238">
        <v>2</v>
      </c>
      <c r="I227" s="239"/>
      <c r="J227" s="240">
        <f>ROUND(I227*H227,2)</f>
        <v>0</v>
      </c>
      <c r="K227" s="241"/>
      <c r="L227" s="242"/>
      <c r="M227" s="243" t="s">
        <v>1</v>
      </c>
      <c r="N227" s="244" t="s">
        <v>42</v>
      </c>
      <c r="O227" s="82"/>
      <c r="P227" s="201">
        <f>O227*H227</f>
        <v>0</v>
      </c>
      <c r="Q227" s="201">
        <v>0.00069999999999999999</v>
      </c>
      <c r="R227" s="201">
        <f>Q227*H227</f>
        <v>0.0014</v>
      </c>
      <c r="S227" s="201">
        <v>0</v>
      </c>
      <c r="T227" s="202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03" t="s">
        <v>260</v>
      </c>
      <c r="AT227" s="203" t="s">
        <v>272</v>
      </c>
      <c r="AU227" s="203" t="s">
        <v>89</v>
      </c>
      <c r="AY227" s="19" t="s">
        <v>218</v>
      </c>
      <c r="BE227" s="204">
        <f>IF(N227="základná",J227,0)</f>
        <v>0</v>
      </c>
      <c r="BF227" s="204">
        <f>IF(N227="znížená",J227,0)</f>
        <v>0</v>
      </c>
      <c r="BG227" s="204">
        <f>IF(N227="zákl. prenesená",J227,0)</f>
        <v>0</v>
      </c>
      <c r="BH227" s="204">
        <f>IF(N227="zníž. prenesená",J227,0)</f>
        <v>0</v>
      </c>
      <c r="BI227" s="204">
        <f>IF(N227="nulová",J227,0)</f>
        <v>0</v>
      </c>
      <c r="BJ227" s="19" t="s">
        <v>89</v>
      </c>
      <c r="BK227" s="204">
        <f>ROUND(I227*H227,2)</f>
        <v>0</v>
      </c>
      <c r="BL227" s="19" t="s">
        <v>223</v>
      </c>
      <c r="BM227" s="203" t="s">
        <v>701</v>
      </c>
    </row>
    <row r="228" s="2" customFormat="1" ht="24.15" customHeight="1">
      <c r="A228" s="38"/>
      <c r="B228" s="190"/>
      <c r="C228" s="234" t="s">
        <v>439</v>
      </c>
      <c r="D228" s="234" t="s">
        <v>272</v>
      </c>
      <c r="E228" s="235" t="s">
        <v>1426</v>
      </c>
      <c r="F228" s="236" t="s">
        <v>1427</v>
      </c>
      <c r="G228" s="237" t="s">
        <v>297</v>
      </c>
      <c r="H228" s="238">
        <v>2</v>
      </c>
      <c r="I228" s="239"/>
      <c r="J228" s="240">
        <f>ROUND(I228*H228,2)</f>
        <v>0</v>
      </c>
      <c r="K228" s="241"/>
      <c r="L228" s="242"/>
      <c r="M228" s="243" t="s">
        <v>1</v>
      </c>
      <c r="N228" s="244" t="s">
        <v>42</v>
      </c>
      <c r="O228" s="82"/>
      <c r="P228" s="201">
        <f>O228*H228</f>
        <v>0</v>
      </c>
      <c r="Q228" s="201">
        <v>0.0063</v>
      </c>
      <c r="R228" s="201">
        <f>Q228*H228</f>
        <v>0.0126</v>
      </c>
      <c r="S228" s="201">
        <v>0</v>
      </c>
      <c r="T228" s="202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03" t="s">
        <v>260</v>
      </c>
      <c r="AT228" s="203" t="s">
        <v>272</v>
      </c>
      <c r="AU228" s="203" t="s">
        <v>89</v>
      </c>
      <c r="AY228" s="19" t="s">
        <v>218</v>
      </c>
      <c r="BE228" s="204">
        <f>IF(N228="základná",J228,0)</f>
        <v>0</v>
      </c>
      <c r="BF228" s="204">
        <f>IF(N228="znížená",J228,0)</f>
        <v>0</v>
      </c>
      <c r="BG228" s="204">
        <f>IF(N228="zákl. prenesená",J228,0)</f>
        <v>0</v>
      </c>
      <c r="BH228" s="204">
        <f>IF(N228="zníž. prenesená",J228,0)</f>
        <v>0</v>
      </c>
      <c r="BI228" s="204">
        <f>IF(N228="nulová",J228,0)</f>
        <v>0</v>
      </c>
      <c r="BJ228" s="19" t="s">
        <v>89</v>
      </c>
      <c r="BK228" s="204">
        <f>ROUND(I228*H228,2)</f>
        <v>0</v>
      </c>
      <c r="BL228" s="19" t="s">
        <v>223</v>
      </c>
      <c r="BM228" s="203" t="s">
        <v>702</v>
      </c>
    </row>
    <row r="229" s="2" customFormat="1" ht="16.5" customHeight="1">
      <c r="A229" s="38"/>
      <c r="B229" s="190"/>
      <c r="C229" s="191" t="s">
        <v>445</v>
      </c>
      <c r="D229" s="191" t="s">
        <v>220</v>
      </c>
      <c r="E229" s="192" t="s">
        <v>1428</v>
      </c>
      <c r="F229" s="193" t="s">
        <v>1429</v>
      </c>
      <c r="G229" s="194" t="s">
        <v>297</v>
      </c>
      <c r="H229" s="195">
        <v>1</v>
      </c>
      <c r="I229" s="196"/>
      <c r="J229" s="197">
        <f>ROUND(I229*H229,2)</f>
        <v>0</v>
      </c>
      <c r="K229" s="198"/>
      <c r="L229" s="39"/>
      <c r="M229" s="199" t="s">
        <v>1</v>
      </c>
      <c r="N229" s="200" t="s">
        <v>42</v>
      </c>
      <c r="O229" s="82"/>
      <c r="P229" s="201">
        <f>O229*H229</f>
        <v>0</v>
      </c>
      <c r="Q229" s="201">
        <v>0.00068000000000000005</v>
      </c>
      <c r="R229" s="201">
        <f>Q229*H229</f>
        <v>0.00068000000000000005</v>
      </c>
      <c r="S229" s="201">
        <v>0</v>
      </c>
      <c r="T229" s="202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203" t="s">
        <v>223</v>
      </c>
      <c r="AT229" s="203" t="s">
        <v>220</v>
      </c>
      <c r="AU229" s="203" t="s">
        <v>89</v>
      </c>
      <c r="AY229" s="19" t="s">
        <v>218</v>
      </c>
      <c r="BE229" s="204">
        <f>IF(N229="základná",J229,0)</f>
        <v>0</v>
      </c>
      <c r="BF229" s="204">
        <f>IF(N229="znížená",J229,0)</f>
        <v>0</v>
      </c>
      <c r="BG229" s="204">
        <f>IF(N229="zákl. prenesená",J229,0)</f>
        <v>0</v>
      </c>
      <c r="BH229" s="204">
        <f>IF(N229="zníž. prenesená",J229,0)</f>
        <v>0</v>
      </c>
      <c r="BI229" s="204">
        <f>IF(N229="nulová",J229,0)</f>
        <v>0</v>
      </c>
      <c r="BJ229" s="19" t="s">
        <v>89</v>
      </c>
      <c r="BK229" s="204">
        <f>ROUND(I229*H229,2)</f>
        <v>0</v>
      </c>
      <c r="BL229" s="19" t="s">
        <v>223</v>
      </c>
      <c r="BM229" s="203" t="s">
        <v>703</v>
      </c>
    </row>
    <row r="230" s="2" customFormat="1" ht="24.15" customHeight="1">
      <c r="A230" s="38"/>
      <c r="B230" s="190"/>
      <c r="C230" s="234" t="s">
        <v>449</v>
      </c>
      <c r="D230" s="234" t="s">
        <v>272</v>
      </c>
      <c r="E230" s="235" t="s">
        <v>1430</v>
      </c>
      <c r="F230" s="236" t="s">
        <v>1431</v>
      </c>
      <c r="G230" s="237" t="s">
        <v>297</v>
      </c>
      <c r="H230" s="238">
        <v>1</v>
      </c>
      <c r="I230" s="239"/>
      <c r="J230" s="240">
        <f>ROUND(I230*H230,2)</f>
        <v>0</v>
      </c>
      <c r="K230" s="241"/>
      <c r="L230" s="242"/>
      <c r="M230" s="243" t="s">
        <v>1</v>
      </c>
      <c r="N230" s="244" t="s">
        <v>42</v>
      </c>
      <c r="O230" s="82"/>
      <c r="P230" s="201">
        <f>O230*H230</f>
        <v>0</v>
      </c>
      <c r="Q230" s="201">
        <v>0.00011</v>
      </c>
      <c r="R230" s="201">
        <f>Q230*H230</f>
        <v>0.00011</v>
      </c>
      <c r="S230" s="201">
        <v>0</v>
      </c>
      <c r="T230" s="202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03" t="s">
        <v>260</v>
      </c>
      <c r="AT230" s="203" t="s">
        <v>272</v>
      </c>
      <c r="AU230" s="203" t="s">
        <v>89</v>
      </c>
      <c r="AY230" s="19" t="s">
        <v>218</v>
      </c>
      <c r="BE230" s="204">
        <f>IF(N230="základná",J230,0)</f>
        <v>0</v>
      </c>
      <c r="BF230" s="204">
        <f>IF(N230="znížená",J230,0)</f>
        <v>0</v>
      </c>
      <c r="BG230" s="204">
        <f>IF(N230="zákl. prenesená",J230,0)</f>
        <v>0</v>
      </c>
      <c r="BH230" s="204">
        <f>IF(N230="zníž. prenesená",J230,0)</f>
        <v>0</v>
      </c>
      <c r="BI230" s="204">
        <f>IF(N230="nulová",J230,0)</f>
        <v>0</v>
      </c>
      <c r="BJ230" s="19" t="s">
        <v>89</v>
      </c>
      <c r="BK230" s="204">
        <f>ROUND(I230*H230,2)</f>
        <v>0</v>
      </c>
      <c r="BL230" s="19" t="s">
        <v>223</v>
      </c>
      <c r="BM230" s="203" t="s">
        <v>706</v>
      </c>
    </row>
    <row r="231" s="2" customFormat="1" ht="24.15" customHeight="1">
      <c r="A231" s="38"/>
      <c r="B231" s="190"/>
      <c r="C231" s="191" t="s">
        <v>455</v>
      </c>
      <c r="D231" s="191" t="s">
        <v>220</v>
      </c>
      <c r="E231" s="192" t="s">
        <v>1432</v>
      </c>
      <c r="F231" s="193" t="s">
        <v>1433</v>
      </c>
      <c r="G231" s="194" t="s">
        <v>297</v>
      </c>
      <c r="H231" s="195">
        <v>1</v>
      </c>
      <c r="I231" s="196"/>
      <c r="J231" s="197">
        <f>ROUND(I231*H231,2)</f>
        <v>0</v>
      </c>
      <c r="K231" s="198"/>
      <c r="L231" s="39"/>
      <c r="M231" s="199" t="s">
        <v>1</v>
      </c>
      <c r="N231" s="200" t="s">
        <v>42</v>
      </c>
      <c r="O231" s="82"/>
      <c r="P231" s="201">
        <f>O231*H231</f>
        <v>0</v>
      </c>
      <c r="Q231" s="201">
        <v>0.00068000000000000005</v>
      </c>
      <c r="R231" s="201">
        <f>Q231*H231</f>
        <v>0.00068000000000000005</v>
      </c>
      <c r="S231" s="201">
        <v>0</v>
      </c>
      <c r="T231" s="202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203" t="s">
        <v>223</v>
      </c>
      <c r="AT231" s="203" t="s">
        <v>220</v>
      </c>
      <c r="AU231" s="203" t="s">
        <v>89</v>
      </c>
      <c r="AY231" s="19" t="s">
        <v>218</v>
      </c>
      <c r="BE231" s="204">
        <f>IF(N231="základná",J231,0)</f>
        <v>0</v>
      </c>
      <c r="BF231" s="204">
        <f>IF(N231="znížená",J231,0)</f>
        <v>0</v>
      </c>
      <c r="BG231" s="204">
        <f>IF(N231="zákl. prenesená",J231,0)</f>
        <v>0</v>
      </c>
      <c r="BH231" s="204">
        <f>IF(N231="zníž. prenesená",J231,0)</f>
        <v>0</v>
      </c>
      <c r="BI231" s="204">
        <f>IF(N231="nulová",J231,0)</f>
        <v>0</v>
      </c>
      <c r="BJ231" s="19" t="s">
        <v>89</v>
      </c>
      <c r="BK231" s="204">
        <f>ROUND(I231*H231,2)</f>
        <v>0</v>
      </c>
      <c r="BL231" s="19" t="s">
        <v>223</v>
      </c>
      <c r="BM231" s="203" t="s">
        <v>707</v>
      </c>
    </row>
    <row r="232" s="2" customFormat="1" ht="49.05" customHeight="1">
      <c r="A232" s="38"/>
      <c r="B232" s="190"/>
      <c r="C232" s="234" t="s">
        <v>463</v>
      </c>
      <c r="D232" s="234" t="s">
        <v>272</v>
      </c>
      <c r="E232" s="235" t="s">
        <v>1434</v>
      </c>
      <c r="F232" s="236" t="s">
        <v>1435</v>
      </c>
      <c r="G232" s="237" t="s">
        <v>297</v>
      </c>
      <c r="H232" s="238">
        <v>1</v>
      </c>
      <c r="I232" s="239"/>
      <c r="J232" s="240">
        <f>ROUND(I232*H232,2)</f>
        <v>0</v>
      </c>
      <c r="K232" s="241"/>
      <c r="L232" s="242"/>
      <c r="M232" s="243" t="s">
        <v>1</v>
      </c>
      <c r="N232" s="244" t="s">
        <v>42</v>
      </c>
      <c r="O232" s="82"/>
      <c r="P232" s="201">
        <f>O232*H232</f>
        <v>0</v>
      </c>
      <c r="Q232" s="201">
        <v>0.0089999999999999993</v>
      </c>
      <c r="R232" s="201">
        <f>Q232*H232</f>
        <v>0.0089999999999999993</v>
      </c>
      <c r="S232" s="201">
        <v>0</v>
      </c>
      <c r="T232" s="202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03" t="s">
        <v>260</v>
      </c>
      <c r="AT232" s="203" t="s">
        <v>272</v>
      </c>
      <c r="AU232" s="203" t="s">
        <v>89</v>
      </c>
      <c r="AY232" s="19" t="s">
        <v>218</v>
      </c>
      <c r="BE232" s="204">
        <f>IF(N232="základná",J232,0)</f>
        <v>0</v>
      </c>
      <c r="BF232" s="204">
        <f>IF(N232="znížená",J232,0)</f>
        <v>0</v>
      </c>
      <c r="BG232" s="204">
        <f>IF(N232="zákl. prenesená",J232,0)</f>
        <v>0</v>
      </c>
      <c r="BH232" s="204">
        <f>IF(N232="zníž. prenesená",J232,0)</f>
        <v>0</v>
      </c>
      <c r="BI232" s="204">
        <f>IF(N232="nulová",J232,0)</f>
        <v>0</v>
      </c>
      <c r="BJ232" s="19" t="s">
        <v>89</v>
      </c>
      <c r="BK232" s="204">
        <f>ROUND(I232*H232,2)</f>
        <v>0</v>
      </c>
      <c r="BL232" s="19" t="s">
        <v>223</v>
      </c>
      <c r="BM232" s="203" t="s">
        <v>712</v>
      </c>
    </row>
    <row r="233" s="2" customFormat="1" ht="16.5" customHeight="1">
      <c r="A233" s="38"/>
      <c r="B233" s="190"/>
      <c r="C233" s="191" t="s">
        <v>467</v>
      </c>
      <c r="D233" s="191" t="s">
        <v>220</v>
      </c>
      <c r="E233" s="192" t="s">
        <v>1436</v>
      </c>
      <c r="F233" s="193" t="s">
        <v>1437</v>
      </c>
      <c r="G233" s="194" t="s">
        <v>297</v>
      </c>
      <c r="H233" s="195">
        <v>1</v>
      </c>
      <c r="I233" s="196"/>
      <c r="J233" s="197">
        <f>ROUND(I233*H233,2)</f>
        <v>0</v>
      </c>
      <c r="K233" s="198"/>
      <c r="L233" s="39"/>
      <c r="M233" s="199" t="s">
        <v>1</v>
      </c>
      <c r="N233" s="200" t="s">
        <v>42</v>
      </c>
      <c r="O233" s="82"/>
      <c r="P233" s="201">
        <f>O233*H233</f>
        <v>0</v>
      </c>
      <c r="Q233" s="201">
        <v>0.00068000000000000005</v>
      </c>
      <c r="R233" s="201">
        <f>Q233*H233</f>
        <v>0.00068000000000000005</v>
      </c>
      <c r="S233" s="201">
        <v>0</v>
      </c>
      <c r="T233" s="202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03" t="s">
        <v>223</v>
      </c>
      <c r="AT233" s="203" t="s">
        <v>220</v>
      </c>
      <c r="AU233" s="203" t="s">
        <v>89</v>
      </c>
      <c r="AY233" s="19" t="s">
        <v>218</v>
      </c>
      <c r="BE233" s="204">
        <f>IF(N233="základná",J233,0)</f>
        <v>0</v>
      </c>
      <c r="BF233" s="204">
        <f>IF(N233="znížená",J233,0)</f>
        <v>0</v>
      </c>
      <c r="BG233" s="204">
        <f>IF(N233="zákl. prenesená",J233,0)</f>
        <v>0</v>
      </c>
      <c r="BH233" s="204">
        <f>IF(N233="zníž. prenesená",J233,0)</f>
        <v>0</v>
      </c>
      <c r="BI233" s="204">
        <f>IF(N233="nulová",J233,0)</f>
        <v>0</v>
      </c>
      <c r="BJ233" s="19" t="s">
        <v>89</v>
      </c>
      <c r="BK233" s="204">
        <f>ROUND(I233*H233,2)</f>
        <v>0</v>
      </c>
      <c r="BL233" s="19" t="s">
        <v>223</v>
      </c>
      <c r="BM233" s="203" t="s">
        <v>716</v>
      </c>
    </row>
    <row r="234" s="2" customFormat="1" ht="16.5" customHeight="1">
      <c r="A234" s="38"/>
      <c r="B234" s="190"/>
      <c r="C234" s="234" t="s">
        <v>474</v>
      </c>
      <c r="D234" s="234" t="s">
        <v>272</v>
      </c>
      <c r="E234" s="235" t="s">
        <v>1438</v>
      </c>
      <c r="F234" s="236" t="s">
        <v>1439</v>
      </c>
      <c r="G234" s="237" t="s">
        <v>297</v>
      </c>
      <c r="H234" s="238">
        <v>1</v>
      </c>
      <c r="I234" s="239"/>
      <c r="J234" s="240">
        <f>ROUND(I234*H234,2)</f>
        <v>0</v>
      </c>
      <c r="K234" s="241"/>
      <c r="L234" s="242"/>
      <c r="M234" s="243" t="s">
        <v>1</v>
      </c>
      <c r="N234" s="244" t="s">
        <v>42</v>
      </c>
      <c r="O234" s="82"/>
      <c r="P234" s="201">
        <f>O234*H234</f>
        <v>0</v>
      </c>
      <c r="Q234" s="201">
        <v>0.014500000000000001</v>
      </c>
      <c r="R234" s="201">
        <f>Q234*H234</f>
        <v>0.014500000000000001</v>
      </c>
      <c r="S234" s="201">
        <v>0</v>
      </c>
      <c r="T234" s="202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03" t="s">
        <v>260</v>
      </c>
      <c r="AT234" s="203" t="s">
        <v>272</v>
      </c>
      <c r="AU234" s="203" t="s">
        <v>89</v>
      </c>
      <c r="AY234" s="19" t="s">
        <v>218</v>
      </c>
      <c r="BE234" s="204">
        <f>IF(N234="základná",J234,0)</f>
        <v>0</v>
      </c>
      <c r="BF234" s="204">
        <f>IF(N234="znížená",J234,0)</f>
        <v>0</v>
      </c>
      <c r="BG234" s="204">
        <f>IF(N234="zákl. prenesená",J234,0)</f>
        <v>0</v>
      </c>
      <c r="BH234" s="204">
        <f>IF(N234="zníž. prenesená",J234,0)</f>
        <v>0</v>
      </c>
      <c r="BI234" s="204">
        <f>IF(N234="nulová",J234,0)</f>
        <v>0</v>
      </c>
      <c r="BJ234" s="19" t="s">
        <v>89</v>
      </c>
      <c r="BK234" s="204">
        <f>ROUND(I234*H234,2)</f>
        <v>0</v>
      </c>
      <c r="BL234" s="19" t="s">
        <v>223</v>
      </c>
      <c r="BM234" s="203" t="s">
        <v>826</v>
      </c>
    </row>
    <row r="235" s="2" customFormat="1" ht="24.15" customHeight="1">
      <c r="A235" s="38"/>
      <c r="B235" s="190"/>
      <c r="C235" s="191" t="s">
        <v>180</v>
      </c>
      <c r="D235" s="191" t="s">
        <v>220</v>
      </c>
      <c r="E235" s="192" t="s">
        <v>1440</v>
      </c>
      <c r="F235" s="193" t="s">
        <v>1441</v>
      </c>
      <c r="G235" s="194" t="s">
        <v>297</v>
      </c>
      <c r="H235" s="195">
        <v>2</v>
      </c>
      <c r="I235" s="196"/>
      <c r="J235" s="197">
        <f>ROUND(I235*H235,2)</f>
        <v>0</v>
      </c>
      <c r="K235" s="198"/>
      <c r="L235" s="39"/>
      <c r="M235" s="199" t="s">
        <v>1</v>
      </c>
      <c r="N235" s="200" t="s">
        <v>42</v>
      </c>
      <c r="O235" s="82"/>
      <c r="P235" s="201">
        <f>O235*H235</f>
        <v>0</v>
      </c>
      <c r="Q235" s="201">
        <v>0.00079000000000000001</v>
      </c>
      <c r="R235" s="201">
        <f>Q235*H235</f>
        <v>0.00158</v>
      </c>
      <c r="S235" s="201">
        <v>0</v>
      </c>
      <c r="T235" s="202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203" t="s">
        <v>223</v>
      </c>
      <c r="AT235" s="203" t="s">
        <v>220</v>
      </c>
      <c r="AU235" s="203" t="s">
        <v>89</v>
      </c>
      <c r="AY235" s="19" t="s">
        <v>218</v>
      </c>
      <c r="BE235" s="204">
        <f>IF(N235="základná",J235,0)</f>
        <v>0</v>
      </c>
      <c r="BF235" s="204">
        <f>IF(N235="znížená",J235,0)</f>
        <v>0</v>
      </c>
      <c r="BG235" s="204">
        <f>IF(N235="zákl. prenesená",J235,0)</f>
        <v>0</v>
      </c>
      <c r="BH235" s="204">
        <f>IF(N235="zníž. prenesená",J235,0)</f>
        <v>0</v>
      </c>
      <c r="BI235" s="204">
        <f>IF(N235="nulová",J235,0)</f>
        <v>0</v>
      </c>
      <c r="BJ235" s="19" t="s">
        <v>89</v>
      </c>
      <c r="BK235" s="204">
        <f>ROUND(I235*H235,2)</f>
        <v>0</v>
      </c>
      <c r="BL235" s="19" t="s">
        <v>223</v>
      </c>
      <c r="BM235" s="203" t="s">
        <v>828</v>
      </c>
    </row>
    <row r="236" s="2" customFormat="1" ht="21.75" customHeight="1">
      <c r="A236" s="38"/>
      <c r="B236" s="190"/>
      <c r="C236" s="234" t="s">
        <v>481</v>
      </c>
      <c r="D236" s="234" t="s">
        <v>272</v>
      </c>
      <c r="E236" s="235" t="s">
        <v>1442</v>
      </c>
      <c r="F236" s="236" t="s">
        <v>1443</v>
      </c>
      <c r="G236" s="237" t="s">
        <v>297</v>
      </c>
      <c r="H236" s="238">
        <v>2</v>
      </c>
      <c r="I236" s="239"/>
      <c r="J236" s="240">
        <f>ROUND(I236*H236,2)</f>
        <v>0</v>
      </c>
      <c r="K236" s="241"/>
      <c r="L236" s="242"/>
      <c r="M236" s="243" t="s">
        <v>1</v>
      </c>
      <c r="N236" s="244" t="s">
        <v>42</v>
      </c>
      <c r="O236" s="82"/>
      <c r="P236" s="201">
        <f>O236*H236</f>
        <v>0</v>
      </c>
      <c r="Q236" s="201">
        <v>0.036999999999999998</v>
      </c>
      <c r="R236" s="201">
        <f>Q236*H236</f>
        <v>0.073999999999999996</v>
      </c>
      <c r="S236" s="201">
        <v>0</v>
      </c>
      <c r="T236" s="202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03" t="s">
        <v>260</v>
      </c>
      <c r="AT236" s="203" t="s">
        <v>272</v>
      </c>
      <c r="AU236" s="203" t="s">
        <v>89</v>
      </c>
      <c r="AY236" s="19" t="s">
        <v>218</v>
      </c>
      <c r="BE236" s="204">
        <f>IF(N236="základná",J236,0)</f>
        <v>0</v>
      </c>
      <c r="BF236" s="204">
        <f>IF(N236="znížená",J236,0)</f>
        <v>0</v>
      </c>
      <c r="BG236" s="204">
        <f>IF(N236="zákl. prenesená",J236,0)</f>
        <v>0</v>
      </c>
      <c r="BH236" s="204">
        <f>IF(N236="zníž. prenesená",J236,0)</f>
        <v>0</v>
      </c>
      <c r="BI236" s="204">
        <f>IF(N236="nulová",J236,0)</f>
        <v>0</v>
      </c>
      <c r="BJ236" s="19" t="s">
        <v>89</v>
      </c>
      <c r="BK236" s="204">
        <f>ROUND(I236*H236,2)</f>
        <v>0</v>
      </c>
      <c r="BL236" s="19" t="s">
        <v>223</v>
      </c>
      <c r="BM236" s="203" t="s">
        <v>831</v>
      </c>
    </row>
    <row r="237" s="2" customFormat="1" ht="37.8" customHeight="1">
      <c r="A237" s="38"/>
      <c r="B237" s="190"/>
      <c r="C237" s="234" t="s">
        <v>486</v>
      </c>
      <c r="D237" s="234" t="s">
        <v>272</v>
      </c>
      <c r="E237" s="235" t="s">
        <v>1444</v>
      </c>
      <c r="F237" s="236" t="s">
        <v>1445</v>
      </c>
      <c r="G237" s="237" t="s">
        <v>297</v>
      </c>
      <c r="H237" s="238">
        <v>2</v>
      </c>
      <c r="I237" s="239"/>
      <c r="J237" s="240">
        <f>ROUND(I237*H237,2)</f>
        <v>0</v>
      </c>
      <c r="K237" s="241"/>
      <c r="L237" s="242"/>
      <c r="M237" s="243" t="s">
        <v>1</v>
      </c>
      <c r="N237" s="244" t="s">
        <v>42</v>
      </c>
      <c r="O237" s="82"/>
      <c r="P237" s="201">
        <f>O237*H237</f>
        <v>0</v>
      </c>
      <c r="Q237" s="201">
        <v>0.0016999999999999999</v>
      </c>
      <c r="R237" s="201">
        <f>Q237*H237</f>
        <v>0.0033999999999999998</v>
      </c>
      <c r="S237" s="201">
        <v>0</v>
      </c>
      <c r="T237" s="202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03" t="s">
        <v>260</v>
      </c>
      <c r="AT237" s="203" t="s">
        <v>272</v>
      </c>
      <c r="AU237" s="203" t="s">
        <v>89</v>
      </c>
      <c r="AY237" s="19" t="s">
        <v>218</v>
      </c>
      <c r="BE237" s="204">
        <f>IF(N237="základná",J237,0)</f>
        <v>0</v>
      </c>
      <c r="BF237" s="204">
        <f>IF(N237="znížená",J237,0)</f>
        <v>0</v>
      </c>
      <c r="BG237" s="204">
        <f>IF(N237="zákl. prenesená",J237,0)</f>
        <v>0</v>
      </c>
      <c r="BH237" s="204">
        <f>IF(N237="zníž. prenesená",J237,0)</f>
        <v>0</v>
      </c>
      <c r="BI237" s="204">
        <f>IF(N237="nulová",J237,0)</f>
        <v>0</v>
      </c>
      <c r="BJ237" s="19" t="s">
        <v>89</v>
      </c>
      <c r="BK237" s="204">
        <f>ROUND(I237*H237,2)</f>
        <v>0</v>
      </c>
      <c r="BL237" s="19" t="s">
        <v>223</v>
      </c>
      <c r="BM237" s="203" t="s">
        <v>832</v>
      </c>
    </row>
    <row r="238" s="2" customFormat="1" ht="24.15" customHeight="1">
      <c r="A238" s="38"/>
      <c r="B238" s="190"/>
      <c r="C238" s="191" t="s">
        <v>491</v>
      </c>
      <c r="D238" s="191" t="s">
        <v>220</v>
      </c>
      <c r="E238" s="192" t="s">
        <v>1446</v>
      </c>
      <c r="F238" s="193" t="s">
        <v>1447</v>
      </c>
      <c r="G238" s="194" t="s">
        <v>297</v>
      </c>
      <c r="H238" s="195">
        <v>2</v>
      </c>
      <c r="I238" s="196"/>
      <c r="J238" s="197">
        <f>ROUND(I238*H238,2)</f>
        <v>0</v>
      </c>
      <c r="K238" s="198"/>
      <c r="L238" s="39"/>
      <c r="M238" s="199" t="s">
        <v>1</v>
      </c>
      <c r="N238" s="200" t="s">
        <v>42</v>
      </c>
      <c r="O238" s="82"/>
      <c r="P238" s="201">
        <f>O238*H238</f>
        <v>0</v>
      </c>
      <c r="Q238" s="201">
        <v>0.00079000000000000001</v>
      </c>
      <c r="R238" s="201">
        <f>Q238*H238</f>
        <v>0.00158</v>
      </c>
      <c r="S238" s="201">
        <v>0</v>
      </c>
      <c r="T238" s="202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03" t="s">
        <v>223</v>
      </c>
      <c r="AT238" s="203" t="s">
        <v>220</v>
      </c>
      <c r="AU238" s="203" t="s">
        <v>89</v>
      </c>
      <c r="AY238" s="19" t="s">
        <v>218</v>
      </c>
      <c r="BE238" s="204">
        <f>IF(N238="základná",J238,0)</f>
        <v>0</v>
      </c>
      <c r="BF238" s="204">
        <f>IF(N238="znížená",J238,0)</f>
        <v>0</v>
      </c>
      <c r="BG238" s="204">
        <f>IF(N238="zákl. prenesená",J238,0)</f>
        <v>0</v>
      </c>
      <c r="BH238" s="204">
        <f>IF(N238="zníž. prenesená",J238,0)</f>
        <v>0</v>
      </c>
      <c r="BI238" s="204">
        <f>IF(N238="nulová",J238,0)</f>
        <v>0</v>
      </c>
      <c r="BJ238" s="19" t="s">
        <v>89</v>
      </c>
      <c r="BK238" s="204">
        <f>ROUND(I238*H238,2)</f>
        <v>0</v>
      </c>
      <c r="BL238" s="19" t="s">
        <v>223</v>
      </c>
      <c r="BM238" s="203" t="s">
        <v>833</v>
      </c>
    </row>
    <row r="239" s="2" customFormat="1" ht="21.75" customHeight="1">
      <c r="A239" s="38"/>
      <c r="B239" s="190"/>
      <c r="C239" s="234" t="s">
        <v>497</v>
      </c>
      <c r="D239" s="234" t="s">
        <v>272</v>
      </c>
      <c r="E239" s="235" t="s">
        <v>1442</v>
      </c>
      <c r="F239" s="236" t="s">
        <v>1443</v>
      </c>
      <c r="G239" s="237" t="s">
        <v>297</v>
      </c>
      <c r="H239" s="238">
        <v>2</v>
      </c>
      <c r="I239" s="239"/>
      <c r="J239" s="240">
        <f>ROUND(I239*H239,2)</f>
        <v>0</v>
      </c>
      <c r="K239" s="241"/>
      <c r="L239" s="242"/>
      <c r="M239" s="243" t="s">
        <v>1</v>
      </c>
      <c r="N239" s="244" t="s">
        <v>42</v>
      </c>
      <c r="O239" s="82"/>
      <c r="P239" s="201">
        <f>O239*H239</f>
        <v>0</v>
      </c>
      <c r="Q239" s="201">
        <v>0.036999999999999998</v>
      </c>
      <c r="R239" s="201">
        <f>Q239*H239</f>
        <v>0.073999999999999996</v>
      </c>
      <c r="S239" s="201">
        <v>0</v>
      </c>
      <c r="T239" s="202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03" t="s">
        <v>260</v>
      </c>
      <c r="AT239" s="203" t="s">
        <v>272</v>
      </c>
      <c r="AU239" s="203" t="s">
        <v>89</v>
      </c>
      <c r="AY239" s="19" t="s">
        <v>218</v>
      </c>
      <c r="BE239" s="204">
        <f>IF(N239="základná",J239,0)</f>
        <v>0</v>
      </c>
      <c r="BF239" s="204">
        <f>IF(N239="znížená",J239,0)</f>
        <v>0</v>
      </c>
      <c r="BG239" s="204">
        <f>IF(N239="zákl. prenesená",J239,0)</f>
        <v>0</v>
      </c>
      <c r="BH239" s="204">
        <f>IF(N239="zníž. prenesená",J239,0)</f>
        <v>0</v>
      </c>
      <c r="BI239" s="204">
        <f>IF(N239="nulová",J239,0)</f>
        <v>0</v>
      </c>
      <c r="BJ239" s="19" t="s">
        <v>89</v>
      </c>
      <c r="BK239" s="204">
        <f>ROUND(I239*H239,2)</f>
        <v>0</v>
      </c>
      <c r="BL239" s="19" t="s">
        <v>223</v>
      </c>
      <c r="BM239" s="203" t="s">
        <v>834</v>
      </c>
    </row>
    <row r="240" s="2" customFormat="1" ht="24.15" customHeight="1">
      <c r="A240" s="38"/>
      <c r="B240" s="190"/>
      <c r="C240" s="234" t="s">
        <v>502</v>
      </c>
      <c r="D240" s="234" t="s">
        <v>272</v>
      </c>
      <c r="E240" s="235" t="s">
        <v>1448</v>
      </c>
      <c r="F240" s="236" t="s">
        <v>1449</v>
      </c>
      <c r="G240" s="237" t="s">
        <v>297</v>
      </c>
      <c r="H240" s="238">
        <v>2</v>
      </c>
      <c r="I240" s="239"/>
      <c r="J240" s="240">
        <f>ROUND(I240*H240,2)</f>
        <v>0</v>
      </c>
      <c r="K240" s="241"/>
      <c r="L240" s="242"/>
      <c r="M240" s="243" t="s">
        <v>1</v>
      </c>
      <c r="N240" s="244" t="s">
        <v>42</v>
      </c>
      <c r="O240" s="82"/>
      <c r="P240" s="201">
        <f>O240*H240</f>
        <v>0</v>
      </c>
      <c r="Q240" s="201">
        <v>0.0063</v>
      </c>
      <c r="R240" s="201">
        <f>Q240*H240</f>
        <v>0.0126</v>
      </c>
      <c r="S240" s="201">
        <v>0</v>
      </c>
      <c r="T240" s="202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03" t="s">
        <v>260</v>
      </c>
      <c r="AT240" s="203" t="s">
        <v>272</v>
      </c>
      <c r="AU240" s="203" t="s">
        <v>89</v>
      </c>
      <c r="AY240" s="19" t="s">
        <v>218</v>
      </c>
      <c r="BE240" s="204">
        <f>IF(N240="základná",J240,0)</f>
        <v>0</v>
      </c>
      <c r="BF240" s="204">
        <f>IF(N240="znížená",J240,0)</f>
        <v>0</v>
      </c>
      <c r="BG240" s="204">
        <f>IF(N240="zákl. prenesená",J240,0)</f>
        <v>0</v>
      </c>
      <c r="BH240" s="204">
        <f>IF(N240="zníž. prenesená",J240,0)</f>
        <v>0</v>
      </c>
      <c r="BI240" s="204">
        <f>IF(N240="nulová",J240,0)</f>
        <v>0</v>
      </c>
      <c r="BJ240" s="19" t="s">
        <v>89</v>
      </c>
      <c r="BK240" s="204">
        <f>ROUND(I240*H240,2)</f>
        <v>0</v>
      </c>
      <c r="BL240" s="19" t="s">
        <v>223</v>
      </c>
      <c r="BM240" s="203" t="s">
        <v>835</v>
      </c>
    </row>
    <row r="241" s="2" customFormat="1" ht="24.15" customHeight="1">
      <c r="A241" s="38"/>
      <c r="B241" s="190"/>
      <c r="C241" s="191" t="s">
        <v>506</v>
      </c>
      <c r="D241" s="191" t="s">
        <v>220</v>
      </c>
      <c r="E241" s="192" t="s">
        <v>1450</v>
      </c>
      <c r="F241" s="193" t="s">
        <v>1451</v>
      </c>
      <c r="G241" s="194" t="s">
        <v>297</v>
      </c>
      <c r="H241" s="195">
        <v>2</v>
      </c>
      <c r="I241" s="196"/>
      <c r="J241" s="197">
        <f>ROUND(I241*H241,2)</f>
        <v>0</v>
      </c>
      <c r="K241" s="198"/>
      <c r="L241" s="39"/>
      <c r="M241" s="199" t="s">
        <v>1</v>
      </c>
      <c r="N241" s="200" t="s">
        <v>42</v>
      </c>
      <c r="O241" s="82"/>
      <c r="P241" s="201">
        <f>O241*H241</f>
        <v>0</v>
      </c>
      <c r="Q241" s="201">
        <v>0.00034000000000000002</v>
      </c>
      <c r="R241" s="201">
        <f>Q241*H241</f>
        <v>0.00068000000000000005</v>
      </c>
      <c r="S241" s="201">
        <v>0</v>
      </c>
      <c r="T241" s="202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203" t="s">
        <v>223</v>
      </c>
      <c r="AT241" s="203" t="s">
        <v>220</v>
      </c>
      <c r="AU241" s="203" t="s">
        <v>89</v>
      </c>
      <c r="AY241" s="19" t="s">
        <v>218</v>
      </c>
      <c r="BE241" s="204">
        <f>IF(N241="základná",J241,0)</f>
        <v>0</v>
      </c>
      <c r="BF241" s="204">
        <f>IF(N241="znížená",J241,0)</f>
        <v>0</v>
      </c>
      <c r="BG241" s="204">
        <f>IF(N241="zákl. prenesená",J241,0)</f>
        <v>0</v>
      </c>
      <c r="BH241" s="204">
        <f>IF(N241="zníž. prenesená",J241,0)</f>
        <v>0</v>
      </c>
      <c r="BI241" s="204">
        <f>IF(N241="nulová",J241,0)</f>
        <v>0</v>
      </c>
      <c r="BJ241" s="19" t="s">
        <v>89</v>
      </c>
      <c r="BK241" s="204">
        <f>ROUND(I241*H241,2)</f>
        <v>0</v>
      </c>
      <c r="BL241" s="19" t="s">
        <v>223</v>
      </c>
      <c r="BM241" s="203" t="s">
        <v>836</v>
      </c>
    </row>
    <row r="242" s="2" customFormat="1" ht="33" customHeight="1">
      <c r="A242" s="38"/>
      <c r="B242" s="190"/>
      <c r="C242" s="234" t="s">
        <v>512</v>
      </c>
      <c r="D242" s="234" t="s">
        <v>272</v>
      </c>
      <c r="E242" s="235" t="s">
        <v>1452</v>
      </c>
      <c r="F242" s="236" t="s">
        <v>1453</v>
      </c>
      <c r="G242" s="237" t="s">
        <v>297</v>
      </c>
      <c r="H242" s="238">
        <v>2</v>
      </c>
      <c r="I242" s="239"/>
      <c r="J242" s="240">
        <f>ROUND(I242*H242,2)</f>
        <v>0</v>
      </c>
      <c r="K242" s="241"/>
      <c r="L242" s="242"/>
      <c r="M242" s="243" t="s">
        <v>1</v>
      </c>
      <c r="N242" s="244" t="s">
        <v>42</v>
      </c>
      <c r="O242" s="82"/>
      <c r="P242" s="201">
        <f>O242*H242</f>
        <v>0</v>
      </c>
      <c r="Q242" s="201">
        <v>0.073999999999999996</v>
      </c>
      <c r="R242" s="201">
        <f>Q242*H242</f>
        <v>0.14799999999999999</v>
      </c>
      <c r="S242" s="201">
        <v>0</v>
      </c>
      <c r="T242" s="202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03" t="s">
        <v>260</v>
      </c>
      <c r="AT242" s="203" t="s">
        <v>272</v>
      </c>
      <c r="AU242" s="203" t="s">
        <v>89</v>
      </c>
      <c r="AY242" s="19" t="s">
        <v>218</v>
      </c>
      <c r="BE242" s="204">
        <f>IF(N242="základná",J242,0)</f>
        <v>0</v>
      </c>
      <c r="BF242" s="204">
        <f>IF(N242="znížená",J242,0)</f>
        <v>0</v>
      </c>
      <c r="BG242" s="204">
        <f>IF(N242="zákl. prenesená",J242,0)</f>
        <v>0</v>
      </c>
      <c r="BH242" s="204">
        <f>IF(N242="zníž. prenesená",J242,0)</f>
        <v>0</v>
      </c>
      <c r="BI242" s="204">
        <f>IF(N242="nulová",J242,0)</f>
        <v>0</v>
      </c>
      <c r="BJ242" s="19" t="s">
        <v>89</v>
      </c>
      <c r="BK242" s="204">
        <f>ROUND(I242*H242,2)</f>
        <v>0</v>
      </c>
      <c r="BL242" s="19" t="s">
        <v>223</v>
      </c>
      <c r="BM242" s="203" t="s">
        <v>837</v>
      </c>
    </row>
    <row r="243" s="2" customFormat="1" ht="33" customHeight="1">
      <c r="A243" s="38"/>
      <c r="B243" s="190"/>
      <c r="C243" s="191" t="s">
        <v>517</v>
      </c>
      <c r="D243" s="191" t="s">
        <v>220</v>
      </c>
      <c r="E243" s="192" t="s">
        <v>1454</v>
      </c>
      <c r="F243" s="193" t="s">
        <v>1455</v>
      </c>
      <c r="G243" s="194" t="s">
        <v>297</v>
      </c>
      <c r="H243" s="195">
        <v>3</v>
      </c>
      <c r="I243" s="196"/>
      <c r="J243" s="197">
        <f>ROUND(I243*H243,2)</f>
        <v>0</v>
      </c>
      <c r="K243" s="198"/>
      <c r="L243" s="39"/>
      <c r="M243" s="199" t="s">
        <v>1</v>
      </c>
      <c r="N243" s="200" t="s">
        <v>42</v>
      </c>
      <c r="O243" s="82"/>
      <c r="P243" s="201">
        <f>O243*H243</f>
        <v>0</v>
      </c>
      <c r="Q243" s="201">
        <v>0</v>
      </c>
      <c r="R243" s="201">
        <f>Q243*H243</f>
        <v>0</v>
      </c>
      <c r="S243" s="201">
        <v>0</v>
      </c>
      <c r="T243" s="202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03" t="s">
        <v>223</v>
      </c>
      <c r="AT243" s="203" t="s">
        <v>220</v>
      </c>
      <c r="AU243" s="203" t="s">
        <v>89</v>
      </c>
      <c r="AY243" s="19" t="s">
        <v>218</v>
      </c>
      <c r="BE243" s="204">
        <f>IF(N243="základná",J243,0)</f>
        <v>0</v>
      </c>
      <c r="BF243" s="204">
        <f>IF(N243="znížená",J243,0)</f>
        <v>0</v>
      </c>
      <c r="BG243" s="204">
        <f>IF(N243="zákl. prenesená",J243,0)</f>
        <v>0</v>
      </c>
      <c r="BH243" s="204">
        <f>IF(N243="zníž. prenesená",J243,0)</f>
        <v>0</v>
      </c>
      <c r="BI243" s="204">
        <f>IF(N243="nulová",J243,0)</f>
        <v>0</v>
      </c>
      <c r="BJ243" s="19" t="s">
        <v>89</v>
      </c>
      <c r="BK243" s="204">
        <f>ROUND(I243*H243,2)</f>
        <v>0</v>
      </c>
      <c r="BL243" s="19" t="s">
        <v>223</v>
      </c>
      <c r="BM243" s="203" t="s">
        <v>838</v>
      </c>
    </row>
    <row r="244" s="2" customFormat="1" ht="33" customHeight="1">
      <c r="A244" s="38"/>
      <c r="B244" s="190"/>
      <c r="C244" s="234" t="s">
        <v>521</v>
      </c>
      <c r="D244" s="234" t="s">
        <v>272</v>
      </c>
      <c r="E244" s="235" t="s">
        <v>1456</v>
      </c>
      <c r="F244" s="236" t="s">
        <v>1457</v>
      </c>
      <c r="G244" s="237" t="s">
        <v>297</v>
      </c>
      <c r="H244" s="238">
        <v>3</v>
      </c>
      <c r="I244" s="239"/>
      <c r="J244" s="240">
        <f>ROUND(I244*H244,2)</f>
        <v>0</v>
      </c>
      <c r="K244" s="241"/>
      <c r="L244" s="242"/>
      <c r="M244" s="243" t="s">
        <v>1</v>
      </c>
      <c r="N244" s="244" t="s">
        <v>42</v>
      </c>
      <c r="O244" s="82"/>
      <c r="P244" s="201">
        <f>O244*H244</f>
        <v>0</v>
      </c>
      <c r="Q244" s="201">
        <v>0.0023999999999999998</v>
      </c>
      <c r="R244" s="201">
        <f>Q244*H244</f>
        <v>0.0071999999999999998</v>
      </c>
      <c r="S244" s="201">
        <v>0</v>
      </c>
      <c r="T244" s="202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03" t="s">
        <v>260</v>
      </c>
      <c r="AT244" s="203" t="s">
        <v>272</v>
      </c>
      <c r="AU244" s="203" t="s">
        <v>89</v>
      </c>
      <c r="AY244" s="19" t="s">
        <v>218</v>
      </c>
      <c r="BE244" s="204">
        <f>IF(N244="základná",J244,0)</f>
        <v>0</v>
      </c>
      <c r="BF244" s="204">
        <f>IF(N244="znížená",J244,0)</f>
        <v>0</v>
      </c>
      <c r="BG244" s="204">
        <f>IF(N244="zákl. prenesená",J244,0)</f>
        <v>0</v>
      </c>
      <c r="BH244" s="204">
        <f>IF(N244="zníž. prenesená",J244,0)</f>
        <v>0</v>
      </c>
      <c r="BI244" s="204">
        <f>IF(N244="nulová",J244,0)</f>
        <v>0</v>
      </c>
      <c r="BJ244" s="19" t="s">
        <v>89</v>
      </c>
      <c r="BK244" s="204">
        <f>ROUND(I244*H244,2)</f>
        <v>0</v>
      </c>
      <c r="BL244" s="19" t="s">
        <v>223</v>
      </c>
      <c r="BM244" s="203" t="s">
        <v>841</v>
      </c>
    </row>
    <row r="245" s="2" customFormat="1" ht="24.15" customHeight="1">
      <c r="A245" s="38"/>
      <c r="B245" s="190"/>
      <c r="C245" s="191" t="s">
        <v>527</v>
      </c>
      <c r="D245" s="191" t="s">
        <v>220</v>
      </c>
      <c r="E245" s="192" t="s">
        <v>1458</v>
      </c>
      <c r="F245" s="193" t="s">
        <v>1459</v>
      </c>
      <c r="G245" s="194" t="s">
        <v>297</v>
      </c>
      <c r="H245" s="195">
        <v>1</v>
      </c>
      <c r="I245" s="196"/>
      <c r="J245" s="197">
        <f>ROUND(I245*H245,2)</f>
        <v>0</v>
      </c>
      <c r="K245" s="198"/>
      <c r="L245" s="39"/>
      <c r="M245" s="199" t="s">
        <v>1</v>
      </c>
      <c r="N245" s="200" t="s">
        <v>42</v>
      </c>
      <c r="O245" s="82"/>
      <c r="P245" s="201">
        <f>O245*H245</f>
        <v>0</v>
      </c>
      <c r="Q245" s="201">
        <v>5.0000000000000002E-05</v>
      </c>
      <c r="R245" s="201">
        <f>Q245*H245</f>
        <v>5.0000000000000002E-05</v>
      </c>
      <c r="S245" s="201">
        <v>0</v>
      </c>
      <c r="T245" s="202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03" t="s">
        <v>223</v>
      </c>
      <c r="AT245" s="203" t="s">
        <v>220</v>
      </c>
      <c r="AU245" s="203" t="s">
        <v>89</v>
      </c>
      <c r="AY245" s="19" t="s">
        <v>218</v>
      </c>
      <c r="BE245" s="204">
        <f>IF(N245="základná",J245,0)</f>
        <v>0</v>
      </c>
      <c r="BF245" s="204">
        <f>IF(N245="znížená",J245,0)</f>
        <v>0</v>
      </c>
      <c r="BG245" s="204">
        <f>IF(N245="zákl. prenesená",J245,0)</f>
        <v>0</v>
      </c>
      <c r="BH245" s="204">
        <f>IF(N245="zníž. prenesená",J245,0)</f>
        <v>0</v>
      </c>
      <c r="BI245" s="204">
        <f>IF(N245="nulová",J245,0)</f>
        <v>0</v>
      </c>
      <c r="BJ245" s="19" t="s">
        <v>89</v>
      </c>
      <c r="BK245" s="204">
        <f>ROUND(I245*H245,2)</f>
        <v>0</v>
      </c>
      <c r="BL245" s="19" t="s">
        <v>223</v>
      </c>
      <c r="BM245" s="203" t="s">
        <v>842</v>
      </c>
    </row>
    <row r="246" s="2" customFormat="1" ht="16.5" customHeight="1">
      <c r="A246" s="38"/>
      <c r="B246" s="190"/>
      <c r="C246" s="234" t="s">
        <v>533</v>
      </c>
      <c r="D246" s="234" t="s">
        <v>272</v>
      </c>
      <c r="E246" s="235" t="s">
        <v>1460</v>
      </c>
      <c r="F246" s="236" t="s">
        <v>1461</v>
      </c>
      <c r="G246" s="237" t="s">
        <v>297</v>
      </c>
      <c r="H246" s="238">
        <v>1</v>
      </c>
      <c r="I246" s="239"/>
      <c r="J246" s="240">
        <f>ROUND(I246*H246,2)</f>
        <v>0</v>
      </c>
      <c r="K246" s="241"/>
      <c r="L246" s="242"/>
      <c r="M246" s="243" t="s">
        <v>1</v>
      </c>
      <c r="N246" s="244" t="s">
        <v>42</v>
      </c>
      <c r="O246" s="82"/>
      <c r="P246" s="201">
        <f>O246*H246</f>
        <v>0</v>
      </c>
      <c r="Q246" s="201">
        <v>0.00059000000000000003</v>
      </c>
      <c r="R246" s="201">
        <f>Q246*H246</f>
        <v>0.00059000000000000003</v>
      </c>
      <c r="S246" s="201">
        <v>0</v>
      </c>
      <c r="T246" s="202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03" t="s">
        <v>260</v>
      </c>
      <c r="AT246" s="203" t="s">
        <v>272</v>
      </c>
      <c r="AU246" s="203" t="s">
        <v>89</v>
      </c>
      <c r="AY246" s="19" t="s">
        <v>218</v>
      </c>
      <c r="BE246" s="204">
        <f>IF(N246="základná",J246,0)</f>
        <v>0</v>
      </c>
      <c r="BF246" s="204">
        <f>IF(N246="znížená",J246,0)</f>
        <v>0</v>
      </c>
      <c r="BG246" s="204">
        <f>IF(N246="zákl. prenesená",J246,0)</f>
        <v>0</v>
      </c>
      <c r="BH246" s="204">
        <f>IF(N246="zníž. prenesená",J246,0)</f>
        <v>0</v>
      </c>
      <c r="BI246" s="204">
        <f>IF(N246="nulová",J246,0)</f>
        <v>0</v>
      </c>
      <c r="BJ246" s="19" t="s">
        <v>89</v>
      </c>
      <c r="BK246" s="204">
        <f>ROUND(I246*H246,2)</f>
        <v>0</v>
      </c>
      <c r="BL246" s="19" t="s">
        <v>223</v>
      </c>
      <c r="BM246" s="203" t="s">
        <v>843</v>
      </c>
    </row>
    <row r="247" s="2" customFormat="1" ht="24.15" customHeight="1">
      <c r="A247" s="38"/>
      <c r="B247" s="190"/>
      <c r="C247" s="191" t="s">
        <v>538</v>
      </c>
      <c r="D247" s="191" t="s">
        <v>220</v>
      </c>
      <c r="E247" s="192" t="s">
        <v>1462</v>
      </c>
      <c r="F247" s="193" t="s">
        <v>1463</v>
      </c>
      <c r="G247" s="194" t="s">
        <v>297</v>
      </c>
      <c r="H247" s="195">
        <v>1</v>
      </c>
      <c r="I247" s="196"/>
      <c r="J247" s="197">
        <f>ROUND(I247*H247,2)</f>
        <v>0</v>
      </c>
      <c r="K247" s="198"/>
      <c r="L247" s="39"/>
      <c r="M247" s="199" t="s">
        <v>1</v>
      </c>
      <c r="N247" s="200" t="s">
        <v>42</v>
      </c>
      <c r="O247" s="82"/>
      <c r="P247" s="201">
        <f>O247*H247</f>
        <v>0</v>
      </c>
      <c r="Q247" s="201">
        <v>0.0066800000000000002</v>
      </c>
      <c r="R247" s="201">
        <f>Q247*H247</f>
        <v>0.0066800000000000002</v>
      </c>
      <c r="S247" s="201">
        <v>0</v>
      </c>
      <c r="T247" s="202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03" t="s">
        <v>223</v>
      </c>
      <c r="AT247" s="203" t="s">
        <v>220</v>
      </c>
      <c r="AU247" s="203" t="s">
        <v>89</v>
      </c>
      <c r="AY247" s="19" t="s">
        <v>218</v>
      </c>
      <c r="BE247" s="204">
        <f>IF(N247="základná",J247,0)</f>
        <v>0</v>
      </c>
      <c r="BF247" s="204">
        <f>IF(N247="znížená",J247,0)</f>
        <v>0</v>
      </c>
      <c r="BG247" s="204">
        <f>IF(N247="zákl. prenesená",J247,0)</f>
        <v>0</v>
      </c>
      <c r="BH247" s="204">
        <f>IF(N247="zníž. prenesená",J247,0)</f>
        <v>0</v>
      </c>
      <c r="BI247" s="204">
        <f>IF(N247="nulová",J247,0)</f>
        <v>0</v>
      </c>
      <c r="BJ247" s="19" t="s">
        <v>89</v>
      </c>
      <c r="BK247" s="204">
        <f>ROUND(I247*H247,2)</f>
        <v>0</v>
      </c>
      <c r="BL247" s="19" t="s">
        <v>223</v>
      </c>
      <c r="BM247" s="203" t="s">
        <v>846</v>
      </c>
    </row>
    <row r="248" s="2" customFormat="1" ht="24.15" customHeight="1">
      <c r="A248" s="38"/>
      <c r="B248" s="190"/>
      <c r="C248" s="234" t="s">
        <v>544</v>
      </c>
      <c r="D248" s="234" t="s">
        <v>272</v>
      </c>
      <c r="E248" s="235" t="s">
        <v>1464</v>
      </c>
      <c r="F248" s="236" t="s">
        <v>1465</v>
      </c>
      <c r="G248" s="237" t="s">
        <v>297</v>
      </c>
      <c r="H248" s="238">
        <v>1</v>
      </c>
      <c r="I248" s="239"/>
      <c r="J248" s="240">
        <f>ROUND(I248*H248,2)</f>
        <v>0</v>
      </c>
      <c r="K248" s="241"/>
      <c r="L248" s="242"/>
      <c r="M248" s="243" t="s">
        <v>1</v>
      </c>
      <c r="N248" s="244" t="s">
        <v>42</v>
      </c>
      <c r="O248" s="82"/>
      <c r="P248" s="201">
        <f>O248*H248</f>
        <v>0</v>
      </c>
      <c r="Q248" s="201">
        <v>0.0050000000000000001</v>
      </c>
      <c r="R248" s="201">
        <f>Q248*H248</f>
        <v>0.0050000000000000001</v>
      </c>
      <c r="S248" s="201">
        <v>0</v>
      </c>
      <c r="T248" s="202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03" t="s">
        <v>260</v>
      </c>
      <c r="AT248" s="203" t="s">
        <v>272</v>
      </c>
      <c r="AU248" s="203" t="s">
        <v>89</v>
      </c>
      <c r="AY248" s="19" t="s">
        <v>218</v>
      </c>
      <c r="BE248" s="204">
        <f>IF(N248="základná",J248,0)</f>
        <v>0</v>
      </c>
      <c r="BF248" s="204">
        <f>IF(N248="znížená",J248,0)</f>
        <v>0</v>
      </c>
      <c r="BG248" s="204">
        <f>IF(N248="zákl. prenesená",J248,0)</f>
        <v>0</v>
      </c>
      <c r="BH248" s="204">
        <f>IF(N248="zníž. prenesená",J248,0)</f>
        <v>0</v>
      </c>
      <c r="BI248" s="204">
        <f>IF(N248="nulová",J248,0)</f>
        <v>0</v>
      </c>
      <c r="BJ248" s="19" t="s">
        <v>89</v>
      </c>
      <c r="BK248" s="204">
        <f>ROUND(I248*H248,2)</f>
        <v>0</v>
      </c>
      <c r="BL248" s="19" t="s">
        <v>223</v>
      </c>
      <c r="BM248" s="203" t="s">
        <v>848</v>
      </c>
    </row>
    <row r="249" s="2" customFormat="1" ht="24.15" customHeight="1">
      <c r="A249" s="38"/>
      <c r="B249" s="190"/>
      <c r="C249" s="191" t="s">
        <v>551</v>
      </c>
      <c r="D249" s="191" t="s">
        <v>220</v>
      </c>
      <c r="E249" s="192" t="s">
        <v>1466</v>
      </c>
      <c r="F249" s="193" t="s">
        <v>1467</v>
      </c>
      <c r="G249" s="194" t="s">
        <v>297</v>
      </c>
      <c r="H249" s="195">
        <v>1</v>
      </c>
      <c r="I249" s="196"/>
      <c r="J249" s="197">
        <f>ROUND(I249*H249,2)</f>
        <v>0</v>
      </c>
      <c r="K249" s="198"/>
      <c r="L249" s="39"/>
      <c r="M249" s="199" t="s">
        <v>1</v>
      </c>
      <c r="N249" s="200" t="s">
        <v>42</v>
      </c>
      <c r="O249" s="82"/>
      <c r="P249" s="201">
        <f>O249*H249</f>
        <v>0</v>
      </c>
      <c r="Q249" s="201">
        <v>0.0041999999999999997</v>
      </c>
      <c r="R249" s="201">
        <f>Q249*H249</f>
        <v>0.0041999999999999997</v>
      </c>
      <c r="S249" s="201">
        <v>0</v>
      </c>
      <c r="T249" s="202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03" t="s">
        <v>223</v>
      </c>
      <c r="AT249" s="203" t="s">
        <v>220</v>
      </c>
      <c r="AU249" s="203" t="s">
        <v>89</v>
      </c>
      <c r="AY249" s="19" t="s">
        <v>218</v>
      </c>
      <c r="BE249" s="204">
        <f>IF(N249="základná",J249,0)</f>
        <v>0</v>
      </c>
      <c r="BF249" s="204">
        <f>IF(N249="znížená",J249,0)</f>
        <v>0</v>
      </c>
      <c r="BG249" s="204">
        <f>IF(N249="zákl. prenesená",J249,0)</f>
        <v>0</v>
      </c>
      <c r="BH249" s="204">
        <f>IF(N249="zníž. prenesená",J249,0)</f>
        <v>0</v>
      </c>
      <c r="BI249" s="204">
        <f>IF(N249="nulová",J249,0)</f>
        <v>0</v>
      </c>
      <c r="BJ249" s="19" t="s">
        <v>89</v>
      </c>
      <c r="BK249" s="204">
        <f>ROUND(I249*H249,2)</f>
        <v>0</v>
      </c>
      <c r="BL249" s="19" t="s">
        <v>223</v>
      </c>
      <c r="BM249" s="203" t="s">
        <v>849</v>
      </c>
    </row>
    <row r="250" s="2" customFormat="1" ht="24.15" customHeight="1">
      <c r="A250" s="38"/>
      <c r="B250" s="190"/>
      <c r="C250" s="234" t="s">
        <v>558</v>
      </c>
      <c r="D250" s="234" t="s">
        <v>272</v>
      </c>
      <c r="E250" s="235" t="s">
        <v>1468</v>
      </c>
      <c r="F250" s="236" t="s">
        <v>1469</v>
      </c>
      <c r="G250" s="237" t="s">
        <v>297</v>
      </c>
      <c r="H250" s="238">
        <v>1</v>
      </c>
      <c r="I250" s="239"/>
      <c r="J250" s="240">
        <f>ROUND(I250*H250,2)</f>
        <v>0</v>
      </c>
      <c r="K250" s="241"/>
      <c r="L250" s="242"/>
      <c r="M250" s="243" t="s">
        <v>1</v>
      </c>
      <c r="N250" s="244" t="s">
        <v>42</v>
      </c>
      <c r="O250" s="82"/>
      <c r="P250" s="201">
        <f>O250*H250</f>
        <v>0</v>
      </c>
      <c r="Q250" s="201">
        <v>0.029999999999999999</v>
      </c>
      <c r="R250" s="201">
        <f>Q250*H250</f>
        <v>0.029999999999999999</v>
      </c>
      <c r="S250" s="201">
        <v>0</v>
      </c>
      <c r="T250" s="202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03" t="s">
        <v>260</v>
      </c>
      <c r="AT250" s="203" t="s">
        <v>272</v>
      </c>
      <c r="AU250" s="203" t="s">
        <v>89</v>
      </c>
      <c r="AY250" s="19" t="s">
        <v>218</v>
      </c>
      <c r="BE250" s="204">
        <f>IF(N250="základná",J250,0)</f>
        <v>0</v>
      </c>
      <c r="BF250" s="204">
        <f>IF(N250="znížená",J250,0)</f>
        <v>0</v>
      </c>
      <c r="BG250" s="204">
        <f>IF(N250="zákl. prenesená",J250,0)</f>
        <v>0</v>
      </c>
      <c r="BH250" s="204">
        <f>IF(N250="zníž. prenesená",J250,0)</f>
        <v>0</v>
      </c>
      <c r="BI250" s="204">
        <f>IF(N250="nulová",J250,0)</f>
        <v>0</v>
      </c>
      <c r="BJ250" s="19" t="s">
        <v>89</v>
      </c>
      <c r="BK250" s="204">
        <f>ROUND(I250*H250,2)</f>
        <v>0</v>
      </c>
      <c r="BL250" s="19" t="s">
        <v>223</v>
      </c>
      <c r="BM250" s="203" t="s">
        <v>850</v>
      </c>
    </row>
    <row r="251" s="2" customFormat="1" ht="16.5" customHeight="1">
      <c r="A251" s="38"/>
      <c r="B251" s="190"/>
      <c r="C251" s="191" t="s">
        <v>569</v>
      </c>
      <c r="D251" s="191" t="s">
        <v>220</v>
      </c>
      <c r="E251" s="192" t="s">
        <v>1470</v>
      </c>
      <c r="F251" s="193" t="s">
        <v>1471</v>
      </c>
      <c r="G251" s="194" t="s">
        <v>297</v>
      </c>
      <c r="H251" s="195">
        <v>2</v>
      </c>
      <c r="I251" s="196"/>
      <c r="J251" s="197">
        <f>ROUND(I251*H251,2)</f>
        <v>0</v>
      </c>
      <c r="K251" s="198"/>
      <c r="L251" s="39"/>
      <c r="M251" s="199" t="s">
        <v>1</v>
      </c>
      <c r="N251" s="200" t="s">
        <v>42</v>
      </c>
      <c r="O251" s="82"/>
      <c r="P251" s="201">
        <f>O251*H251</f>
        <v>0</v>
      </c>
      <c r="Q251" s="201">
        <v>0.061400000000000003</v>
      </c>
      <c r="R251" s="201">
        <f>Q251*H251</f>
        <v>0.12280000000000001</v>
      </c>
      <c r="S251" s="201">
        <v>0</v>
      </c>
      <c r="T251" s="202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03" t="s">
        <v>223</v>
      </c>
      <c r="AT251" s="203" t="s">
        <v>220</v>
      </c>
      <c r="AU251" s="203" t="s">
        <v>89</v>
      </c>
      <c r="AY251" s="19" t="s">
        <v>218</v>
      </c>
      <c r="BE251" s="204">
        <f>IF(N251="základná",J251,0)</f>
        <v>0</v>
      </c>
      <c r="BF251" s="204">
        <f>IF(N251="znížená",J251,0)</f>
        <v>0</v>
      </c>
      <c r="BG251" s="204">
        <f>IF(N251="zákl. prenesená",J251,0)</f>
        <v>0</v>
      </c>
      <c r="BH251" s="204">
        <f>IF(N251="zníž. prenesená",J251,0)</f>
        <v>0</v>
      </c>
      <c r="BI251" s="204">
        <f>IF(N251="nulová",J251,0)</f>
        <v>0</v>
      </c>
      <c r="BJ251" s="19" t="s">
        <v>89</v>
      </c>
      <c r="BK251" s="204">
        <f>ROUND(I251*H251,2)</f>
        <v>0</v>
      </c>
      <c r="BL251" s="19" t="s">
        <v>223</v>
      </c>
      <c r="BM251" s="203" t="s">
        <v>853</v>
      </c>
    </row>
    <row r="252" s="2" customFormat="1" ht="16.5" customHeight="1">
      <c r="A252" s="38"/>
      <c r="B252" s="190"/>
      <c r="C252" s="234" t="s">
        <v>561</v>
      </c>
      <c r="D252" s="234" t="s">
        <v>272</v>
      </c>
      <c r="E252" s="235" t="s">
        <v>1472</v>
      </c>
      <c r="F252" s="236" t="s">
        <v>1473</v>
      </c>
      <c r="G252" s="237" t="s">
        <v>297</v>
      </c>
      <c r="H252" s="238">
        <v>2</v>
      </c>
      <c r="I252" s="239"/>
      <c r="J252" s="240">
        <f>ROUND(I252*H252,2)</f>
        <v>0</v>
      </c>
      <c r="K252" s="241"/>
      <c r="L252" s="242"/>
      <c r="M252" s="243" t="s">
        <v>1</v>
      </c>
      <c r="N252" s="244" t="s">
        <v>42</v>
      </c>
      <c r="O252" s="82"/>
      <c r="P252" s="201">
        <f>O252*H252</f>
        <v>0</v>
      </c>
      <c r="Q252" s="201">
        <v>0.0074999999999999997</v>
      </c>
      <c r="R252" s="201">
        <f>Q252*H252</f>
        <v>0.014999999999999999</v>
      </c>
      <c r="S252" s="201">
        <v>0</v>
      </c>
      <c r="T252" s="202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03" t="s">
        <v>260</v>
      </c>
      <c r="AT252" s="203" t="s">
        <v>272</v>
      </c>
      <c r="AU252" s="203" t="s">
        <v>89</v>
      </c>
      <c r="AY252" s="19" t="s">
        <v>218</v>
      </c>
      <c r="BE252" s="204">
        <f>IF(N252="základná",J252,0)</f>
        <v>0</v>
      </c>
      <c r="BF252" s="204">
        <f>IF(N252="znížená",J252,0)</f>
        <v>0</v>
      </c>
      <c r="BG252" s="204">
        <f>IF(N252="zákl. prenesená",J252,0)</f>
        <v>0</v>
      </c>
      <c r="BH252" s="204">
        <f>IF(N252="zníž. prenesená",J252,0)</f>
        <v>0</v>
      </c>
      <c r="BI252" s="204">
        <f>IF(N252="nulová",J252,0)</f>
        <v>0</v>
      </c>
      <c r="BJ252" s="19" t="s">
        <v>89</v>
      </c>
      <c r="BK252" s="204">
        <f>ROUND(I252*H252,2)</f>
        <v>0</v>
      </c>
      <c r="BL252" s="19" t="s">
        <v>223</v>
      </c>
      <c r="BM252" s="203" t="s">
        <v>572</v>
      </c>
    </row>
    <row r="253" s="2" customFormat="1" ht="16.5" customHeight="1">
      <c r="A253" s="38"/>
      <c r="B253" s="190"/>
      <c r="C253" s="191" t="s">
        <v>579</v>
      </c>
      <c r="D253" s="191" t="s">
        <v>220</v>
      </c>
      <c r="E253" s="192" t="s">
        <v>1474</v>
      </c>
      <c r="F253" s="193" t="s">
        <v>1475</v>
      </c>
      <c r="G253" s="194" t="s">
        <v>297</v>
      </c>
      <c r="H253" s="195">
        <v>2</v>
      </c>
      <c r="I253" s="196"/>
      <c r="J253" s="197">
        <f>ROUND(I253*H253,2)</f>
        <v>0</v>
      </c>
      <c r="K253" s="198"/>
      <c r="L253" s="39"/>
      <c r="M253" s="199" t="s">
        <v>1</v>
      </c>
      <c r="N253" s="200" t="s">
        <v>42</v>
      </c>
      <c r="O253" s="82"/>
      <c r="P253" s="201">
        <f>O253*H253</f>
        <v>0</v>
      </c>
      <c r="Q253" s="201">
        <v>0.11865000000000001</v>
      </c>
      <c r="R253" s="201">
        <f>Q253*H253</f>
        <v>0.23730000000000001</v>
      </c>
      <c r="S253" s="201">
        <v>0</v>
      </c>
      <c r="T253" s="202">
        <f>S253*H253</f>
        <v>0</v>
      </c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R253" s="203" t="s">
        <v>223</v>
      </c>
      <c r="AT253" s="203" t="s">
        <v>220</v>
      </c>
      <c r="AU253" s="203" t="s">
        <v>89</v>
      </c>
      <c r="AY253" s="19" t="s">
        <v>218</v>
      </c>
      <c r="BE253" s="204">
        <f>IF(N253="základná",J253,0)</f>
        <v>0</v>
      </c>
      <c r="BF253" s="204">
        <f>IF(N253="znížená",J253,0)</f>
        <v>0</v>
      </c>
      <c r="BG253" s="204">
        <f>IF(N253="zákl. prenesená",J253,0)</f>
        <v>0</v>
      </c>
      <c r="BH253" s="204">
        <f>IF(N253="zníž. prenesená",J253,0)</f>
        <v>0</v>
      </c>
      <c r="BI253" s="204">
        <f>IF(N253="nulová",J253,0)</f>
        <v>0</v>
      </c>
      <c r="BJ253" s="19" t="s">
        <v>89</v>
      </c>
      <c r="BK253" s="204">
        <f>ROUND(I253*H253,2)</f>
        <v>0</v>
      </c>
      <c r="BL253" s="19" t="s">
        <v>223</v>
      </c>
      <c r="BM253" s="203" t="s">
        <v>854</v>
      </c>
    </row>
    <row r="254" s="2" customFormat="1" ht="16.5" customHeight="1">
      <c r="A254" s="38"/>
      <c r="B254" s="190"/>
      <c r="C254" s="234" t="s">
        <v>584</v>
      </c>
      <c r="D254" s="234" t="s">
        <v>272</v>
      </c>
      <c r="E254" s="235" t="s">
        <v>1476</v>
      </c>
      <c r="F254" s="236" t="s">
        <v>1477</v>
      </c>
      <c r="G254" s="237" t="s">
        <v>297</v>
      </c>
      <c r="H254" s="238">
        <v>2</v>
      </c>
      <c r="I254" s="239"/>
      <c r="J254" s="240">
        <f>ROUND(I254*H254,2)</f>
        <v>0</v>
      </c>
      <c r="K254" s="241"/>
      <c r="L254" s="242"/>
      <c r="M254" s="243" t="s">
        <v>1</v>
      </c>
      <c r="N254" s="244" t="s">
        <v>42</v>
      </c>
      <c r="O254" s="82"/>
      <c r="P254" s="201">
        <f>O254*H254</f>
        <v>0</v>
      </c>
      <c r="Q254" s="201">
        <v>0.016</v>
      </c>
      <c r="R254" s="201">
        <f>Q254*H254</f>
        <v>0.032000000000000001</v>
      </c>
      <c r="S254" s="201">
        <v>0</v>
      </c>
      <c r="T254" s="202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03" t="s">
        <v>260</v>
      </c>
      <c r="AT254" s="203" t="s">
        <v>272</v>
      </c>
      <c r="AU254" s="203" t="s">
        <v>89</v>
      </c>
      <c r="AY254" s="19" t="s">
        <v>218</v>
      </c>
      <c r="BE254" s="204">
        <f>IF(N254="základná",J254,0)</f>
        <v>0</v>
      </c>
      <c r="BF254" s="204">
        <f>IF(N254="znížená",J254,0)</f>
        <v>0</v>
      </c>
      <c r="BG254" s="204">
        <f>IF(N254="zákl. prenesená",J254,0)</f>
        <v>0</v>
      </c>
      <c r="BH254" s="204">
        <f>IF(N254="zníž. prenesená",J254,0)</f>
        <v>0</v>
      </c>
      <c r="BI254" s="204">
        <f>IF(N254="nulová",J254,0)</f>
        <v>0</v>
      </c>
      <c r="BJ254" s="19" t="s">
        <v>89</v>
      </c>
      <c r="BK254" s="204">
        <f>ROUND(I254*H254,2)</f>
        <v>0</v>
      </c>
      <c r="BL254" s="19" t="s">
        <v>223</v>
      </c>
      <c r="BM254" s="203" t="s">
        <v>855</v>
      </c>
    </row>
    <row r="255" s="2" customFormat="1" ht="33" customHeight="1">
      <c r="A255" s="38"/>
      <c r="B255" s="190"/>
      <c r="C255" s="191" t="s">
        <v>590</v>
      </c>
      <c r="D255" s="191" t="s">
        <v>220</v>
      </c>
      <c r="E255" s="192" t="s">
        <v>1478</v>
      </c>
      <c r="F255" s="193" t="s">
        <v>1479</v>
      </c>
      <c r="G255" s="194" t="s">
        <v>297</v>
      </c>
      <c r="H255" s="195">
        <v>2</v>
      </c>
      <c r="I255" s="196"/>
      <c r="J255" s="197">
        <f>ROUND(I255*H255,2)</f>
        <v>0</v>
      </c>
      <c r="K255" s="198"/>
      <c r="L255" s="39"/>
      <c r="M255" s="199" t="s">
        <v>1</v>
      </c>
      <c r="N255" s="200" t="s">
        <v>42</v>
      </c>
      <c r="O255" s="82"/>
      <c r="P255" s="201">
        <f>O255*H255</f>
        <v>0</v>
      </c>
      <c r="Q255" s="201">
        <v>0.00025000000000000001</v>
      </c>
      <c r="R255" s="201">
        <f>Q255*H255</f>
        <v>0.00050000000000000001</v>
      </c>
      <c r="S255" s="201">
        <v>0</v>
      </c>
      <c r="T255" s="202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03" t="s">
        <v>223</v>
      </c>
      <c r="AT255" s="203" t="s">
        <v>220</v>
      </c>
      <c r="AU255" s="203" t="s">
        <v>89</v>
      </c>
      <c r="AY255" s="19" t="s">
        <v>218</v>
      </c>
      <c r="BE255" s="204">
        <f>IF(N255="základná",J255,0)</f>
        <v>0</v>
      </c>
      <c r="BF255" s="204">
        <f>IF(N255="znížená",J255,0)</f>
        <v>0</v>
      </c>
      <c r="BG255" s="204">
        <f>IF(N255="zákl. prenesená",J255,0)</f>
        <v>0</v>
      </c>
      <c r="BH255" s="204">
        <f>IF(N255="zníž. prenesená",J255,0)</f>
        <v>0</v>
      </c>
      <c r="BI255" s="204">
        <f>IF(N255="nulová",J255,0)</f>
        <v>0</v>
      </c>
      <c r="BJ255" s="19" t="s">
        <v>89</v>
      </c>
      <c r="BK255" s="204">
        <f>ROUND(I255*H255,2)</f>
        <v>0</v>
      </c>
      <c r="BL255" s="19" t="s">
        <v>223</v>
      </c>
      <c r="BM255" s="203" t="s">
        <v>856</v>
      </c>
    </row>
    <row r="256" s="2" customFormat="1" ht="16.5" customHeight="1">
      <c r="A256" s="38"/>
      <c r="B256" s="190"/>
      <c r="C256" s="191" t="s">
        <v>596</v>
      </c>
      <c r="D256" s="191" t="s">
        <v>220</v>
      </c>
      <c r="E256" s="192" t="s">
        <v>1480</v>
      </c>
      <c r="F256" s="193" t="s">
        <v>1481</v>
      </c>
      <c r="G256" s="194" t="s">
        <v>179</v>
      </c>
      <c r="H256" s="195">
        <v>120</v>
      </c>
      <c r="I256" s="196"/>
      <c r="J256" s="197">
        <f>ROUND(I256*H256,2)</f>
        <v>0</v>
      </c>
      <c r="K256" s="198"/>
      <c r="L256" s="39"/>
      <c r="M256" s="199" t="s">
        <v>1</v>
      </c>
      <c r="N256" s="200" t="s">
        <v>42</v>
      </c>
      <c r="O256" s="82"/>
      <c r="P256" s="201">
        <f>O256*H256</f>
        <v>0</v>
      </c>
      <c r="Q256" s="201">
        <v>9.0000000000000006E-05</v>
      </c>
      <c r="R256" s="201">
        <f>Q256*H256</f>
        <v>0.010800000000000001</v>
      </c>
      <c r="S256" s="201">
        <v>0</v>
      </c>
      <c r="T256" s="202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03" t="s">
        <v>223</v>
      </c>
      <c r="AT256" s="203" t="s">
        <v>220</v>
      </c>
      <c r="AU256" s="203" t="s">
        <v>89</v>
      </c>
      <c r="AY256" s="19" t="s">
        <v>218</v>
      </c>
      <c r="BE256" s="204">
        <f>IF(N256="základná",J256,0)</f>
        <v>0</v>
      </c>
      <c r="BF256" s="204">
        <f>IF(N256="znížená",J256,0)</f>
        <v>0</v>
      </c>
      <c r="BG256" s="204">
        <f>IF(N256="zákl. prenesená",J256,0)</f>
        <v>0</v>
      </c>
      <c r="BH256" s="204">
        <f>IF(N256="zníž. prenesená",J256,0)</f>
        <v>0</v>
      </c>
      <c r="BI256" s="204">
        <f>IF(N256="nulová",J256,0)</f>
        <v>0</v>
      </c>
      <c r="BJ256" s="19" t="s">
        <v>89</v>
      </c>
      <c r="BK256" s="204">
        <f>ROUND(I256*H256,2)</f>
        <v>0</v>
      </c>
      <c r="BL256" s="19" t="s">
        <v>223</v>
      </c>
      <c r="BM256" s="203" t="s">
        <v>857</v>
      </c>
    </row>
    <row r="257" s="2" customFormat="1" ht="24.15" customHeight="1">
      <c r="A257" s="38"/>
      <c r="B257" s="190"/>
      <c r="C257" s="191" t="s">
        <v>601</v>
      </c>
      <c r="D257" s="191" t="s">
        <v>220</v>
      </c>
      <c r="E257" s="192" t="s">
        <v>1482</v>
      </c>
      <c r="F257" s="193" t="s">
        <v>1483</v>
      </c>
      <c r="G257" s="194" t="s">
        <v>179</v>
      </c>
      <c r="H257" s="195">
        <v>110</v>
      </c>
      <c r="I257" s="196"/>
      <c r="J257" s="197">
        <f>ROUND(I257*H257,2)</f>
        <v>0</v>
      </c>
      <c r="K257" s="198"/>
      <c r="L257" s="39"/>
      <c r="M257" s="199" t="s">
        <v>1</v>
      </c>
      <c r="N257" s="200" t="s">
        <v>42</v>
      </c>
      <c r="O257" s="82"/>
      <c r="P257" s="201">
        <f>O257*H257</f>
        <v>0</v>
      </c>
      <c r="Q257" s="201">
        <v>0.00010000000000000001</v>
      </c>
      <c r="R257" s="201">
        <f>Q257*H257</f>
        <v>0.011000000000000001</v>
      </c>
      <c r="S257" s="201">
        <v>0</v>
      </c>
      <c r="T257" s="202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203" t="s">
        <v>223</v>
      </c>
      <c r="AT257" s="203" t="s">
        <v>220</v>
      </c>
      <c r="AU257" s="203" t="s">
        <v>89</v>
      </c>
      <c r="AY257" s="19" t="s">
        <v>218</v>
      </c>
      <c r="BE257" s="204">
        <f>IF(N257="základná",J257,0)</f>
        <v>0</v>
      </c>
      <c r="BF257" s="204">
        <f>IF(N257="znížená",J257,0)</f>
        <v>0</v>
      </c>
      <c r="BG257" s="204">
        <f>IF(N257="zákl. prenesená",J257,0)</f>
        <v>0</v>
      </c>
      <c r="BH257" s="204">
        <f>IF(N257="zníž. prenesená",J257,0)</f>
        <v>0</v>
      </c>
      <c r="BI257" s="204">
        <f>IF(N257="nulová",J257,0)</f>
        <v>0</v>
      </c>
      <c r="BJ257" s="19" t="s">
        <v>89</v>
      </c>
      <c r="BK257" s="204">
        <f>ROUND(I257*H257,2)</f>
        <v>0</v>
      </c>
      <c r="BL257" s="19" t="s">
        <v>223</v>
      </c>
      <c r="BM257" s="203" t="s">
        <v>858</v>
      </c>
    </row>
    <row r="258" s="2" customFormat="1" ht="16.5" customHeight="1">
      <c r="A258" s="38"/>
      <c r="B258" s="190"/>
      <c r="C258" s="191" t="s">
        <v>688</v>
      </c>
      <c r="D258" s="191" t="s">
        <v>220</v>
      </c>
      <c r="E258" s="192" t="s">
        <v>1484</v>
      </c>
      <c r="F258" s="193" t="s">
        <v>1485</v>
      </c>
      <c r="G258" s="194" t="s">
        <v>179</v>
      </c>
      <c r="H258" s="195">
        <v>14</v>
      </c>
      <c r="I258" s="196"/>
      <c r="J258" s="197">
        <f>ROUND(I258*H258,2)</f>
        <v>0</v>
      </c>
      <c r="K258" s="198"/>
      <c r="L258" s="39"/>
      <c r="M258" s="199" t="s">
        <v>1</v>
      </c>
      <c r="N258" s="200" t="s">
        <v>42</v>
      </c>
      <c r="O258" s="82"/>
      <c r="P258" s="201">
        <f>O258*H258</f>
        <v>0</v>
      </c>
      <c r="Q258" s="201">
        <v>0.00033</v>
      </c>
      <c r="R258" s="201">
        <f>Q258*H258</f>
        <v>0.00462</v>
      </c>
      <c r="S258" s="201">
        <v>0</v>
      </c>
      <c r="T258" s="202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03" t="s">
        <v>223</v>
      </c>
      <c r="AT258" s="203" t="s">
        <v>220</v>
      </c>
      <c r="AU258" s="203" t="s">
        <v>89</v>
      </c>
      <c r="AY258" s="19" t="s">
        <v>218</v>
      </c>
      <c r="BE258" s="204">
        <f>IF(N258="základná",J258,0)</f>
        <v>0</v>
      </c>
      <c r="BF258" s="204">
        <f>IF(N258="znížená",J258,0)</f>
        <v>0</v>
      </c>
      <c r="BG258" s="204">
        <f>IF(N258="zákl. prenesená",J258,0)</f>
        <v>0</v>
      </c>
      <c r="BH258" s="204">
        <f>IF(N258="zníž. prenesená",J258,0)</f>
        <v>0</v>
      </c>
      <c r="BI258" s="204">
        <f>IF(N258="nulová",J258,0)</f>
        <v>0</v>
      </c>
      <c r="BJ258" s="19" t="s">
        <v>89</v>
      </c>
      <c r="BK258" s="204">
        <f>ROUND(I258*H258,2)</f>
        <v>0</v>
      </c>
      <c r="BL258" s="19" t="s">
        <v>223</v>
      </c>
      <c r="BM258" s="203" t="s">
        <v>859</v>
      </c>
    </row>
    <row r="259" s="2" customFormat="1" ht="24.15" customHeight="1">
      <c r="A259" s="38"/>
      <c r="B259" s="190"/>
      <c r="C259" s="234" t="s">
        <v>1110</v>
      </c>
      <c r="D259" s="234" t="s">
        <v>272</v>
      </c>
      <c r="E259" s="235" t="s">
        <v>1486</v>
      </c>
      <c r="F259" s="236" t="s">
        <v>1487</v>
      </c>
      <c r="G259" s="237" t="s">
        <v>179</v>
      </c>
      <c r="H259" s="238">
        <v>14</v>
      </c>
      <c r="I259" s="239"/>
      <c r="J259" s="240">
        <f>ROUND(I259*H259,2)</f>
        <v>0</v>
      </c>
      <c r="K259" s="241"/>
      <c r="L259" s="242"/>
      <c r="M259" s="243" t="s">
        <v>1</v>
      </c>
      <c r="N259" s="244" t="s">
        <v>42</v>
      </c>
      <c r="O259" s="82"/>
      <c r="P259" s="201">
        <f>O259*H259</f>
        <v>0</v>
      </c>
      <c r="Q259" s="201">
        <v>0.036749999999999998</v>
      </c>
      <c r="R259" s="201">
        <f>Q259*H259</f>
        <v>0.51449999999999996</v>
      </c>
      <c r="S259" s="201">
        <v>0</v>
      </c>
      <c r="T259" s="202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03" t="s">
        <v>260</v>
      </c>
      <c r="AT259" s="203" t="s">
        <v>272</v>
      </c>
      <c r="AU259" s="203" t="s">
        <v>89</v>
      </c>
      <c r="AY259" s="19" t="s">
        <v>218</v>
      </c>
      <c r="BE259" s="204">
        <f>IF(N259="základná",J259,0)</f>
        <v>0</v>
      </c>
      <c r="BF259" s="204">
        <f>IF(N259="znížená",J259,0)</f>
        <v>0</v>
      </c>
      <c r="BG259" s="204">
        <f>IF(N259="zákl. prenesená",J259,0)</f>
        <v>0</v>
      </c>
      <c r="BH259" s="204">
        <f>IF(N259="zníž. prenesená",J259,0)</f>
        <v>0</v>
      </c>
      <c r="BI259" s="204">
        <f>IF(N259="nulová",J259,0)</f>
        <v>0</v>
      </c>
      <c r="BJ259" s="19" t="s">
        <v>89</v>
      </c>
      <c r="BK259" s="204">
        <f>ROUND(I259*H259,2)</f>
        <v>0</v>
      </c>
      <c r="BL259" s="19" t="s">
        <v>223</v>
      </c>
      <c r="BM259" s="203" t="s">
        <v>1111</v>
      </c>
    </row>
    <row r="260" s="2" customFormat="1" ht="24.15" customHeight="1">
      <c r="A260" s="38"/>
      <c r="B260" s="190"/>
      <c r="C260" s="191" t="s">
        <v>692</v>
      </c>
      <c r="D260" s="191" t="s">
        <v>220</v>
      </c>
      <c r="E260" s="192" t="s">
        <v>1488</v>
      </c>
      <c r="F260" s="193" t="s">
        <v>1489</v>
      </c>
      <c r="G260" s="194" t="s">
        <v>297</v>
      </c>
      <c r="H260" s="195">
        <v>14</v>
      </c>
      <c r="I260" s="196"/>
      <c r="J260" s="197">
        <f>ROUND(I260*H260,2)</f>
        <v>0</v>
      </c>
      <c r="K260" s="198"/>
      <c r="L260" s="39"/>
      <c r="M260" s="199" t="s">
        <v>1</v>
      </c>
      <c r="N260" s="200" t="s">
        <v>42</v>
      </c>
      <c r="O260" s="82"/>
      <c r="P260" s="201">
        <f>O260*H260</f>
        <v>0</v>
      </c>
      <c r="Q260" s="201">
        <v>0</v>
      </c>
      <c r="R260" s="201">
        <f>Q260*H260</f>
        <v>0</v>
      </c>
      <c r="S260" s="201">
        <v>0</v>
      </c>
      <c r="T260" s="202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03" t="s">
        <v>223</v>
      </c>
      <c r="AT260" s="203" t="s">
        <v>220</v>
      </c>
      <c r="AU260" s="203" t="s">
        <v>89</v>
      </c>
      <c r="AY260" s="19" t="s">
        <v>218</v>
      </c>
      <c r="BE260" s="204">
        <f>IF(N260="základná",J260,0)</f>
        <v>0</v>
      </c>
      <c r="BF260" s="204">
        <f>IF(N260="znížená",J260,0)</f>
        <v>0</v>
      </c>
      <c r="BG260" s="204">
        <f>IF(N260="zákl. prenesená",J260,0)</f>
        <v>0</v>
      </c>
      <c r="BH260" s="204">
        <f>IF(N260="zníž. prenesená",J260,0)</f>
        <v>0</v>
      </c>
      <c r="BI260" s="204">
        <f>IF(N260="nulová",J260,0)</f>
        <v>0</v>
      </c>
      <c r="BJ260" s="19" t="s">
        <v>89</v>
      </c>
      <c r="BK260" s="204">
        <f>ROUND(I260*H260,2)</f>
        <v>0</v>
      </c>
      <c r="BL260" s="19" t="s">
        <v>223</v>
      </c>
      <c r="BM260" s="203" t="s">
        <v>159</v>
      </c>
    </row>
    <row r="261" s="2" customFormat="1" ht="37.8" customHeight="1">
      <c r="A261" s="38"/>
      <c r="B261" s="190"/>
      <c r="C261" s="234" t="s">
        <v>1113</v>
      </c>
      <c r="D261" s="234" t="s">
        <v>272</v>
      </c>
      <c r="E261" s="235" t="s">
        <v>1490</v>
      </c>
      <c r="F261" s="236" t="s">
        <v>1491</v>
      </c>
      <c r="G261" s="237" t="s">
        <v>297</v>
      </c>
      <c r="H261" s="238">
        <v>30</v>
      </c>
      <c r="I261" s="239"/>
      <c r="J261" s="240">
        <f>ROUND(I261*H261,2)</f>
        <v>0</v>
      </c>
      <c r="K261" s="241"/>
      <c r="L261" s="242"/>
      <c r="M261" s="243" t="s">
        <v>1</v>
      </c>
      <c r="N261" s="244" t="s">
        <v>42</v>
      </c>
      <c r="O261" s="82"/>
      <c r="P261" s="201">
        <f>O261*H261</f>
        <v>0</v>
      </c>
      <c r="Q261" s="201">
        <v>0.00020000000000000001</v>
      </c>
      <c r="R261" s="201">
        <f>Q261*H261</f>
        <v>0.0060000000000000001</v>
      </c>
      <c r="S261" s="201">
        <v>0</v>
      </c>
      <c r="T261" s="202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03" t="s">
        <v>260</v>
      </c>
      <c r="AT261" s="203" t="s">
        <v>272</v>
      </c>
      <c r="AU261" s="203" t="s">
        <v>89</v>
      </c>
      <c r="AY261" s="19" t="s">
        <v>218</v>
      </c>
      <c r="BE261" s="204">
        <f>IF(N261="základná",J261,0)</f>
        <v>0</v>
      </c>
      <c r="BF261" s="204">
        <f>IF(N261="znížená",J261,0)</f>
        <v>0</v>
      </c>
      <c r="BG261" s="204">
        <f>IF(N261="zákl. prenesená",J261,0)</f>
        <v>0</v>
      </c>
      <c r="BH261" s="204">
        <f>IF(N261="zníž. prenesená",J261,0)</f>
        <v>0</v>
      </c>
      <c r="BI261" s="204">
        <f>IF(N261="nulová",J261,0)</f>
        <v>0</v>
      </c>
      <c r="BJ261" s="19" t="s">
        <v>89</v>
      </c>
      <c r="BK261" s="204">
        <f>ROUND(I261*H261,2)</f>
        <v>0</v>
      </c>
      <c r="BL261" s="19" t="s">
        <v>223</v>
      </c>
      <c r="BM261" s="203" t="s">
        <v>1116</v>
      </c>
    </row>
    <row r="262" s="2" customFormat="1" ht="24.15" customHeight="1">
      <c r="A262" s="38"/>
      <c r="B262" s="190"/>
      <c r="C262" s="191" t="s">
        <v>695</v>
      </c>
      <c r="D262" s="191" t="s">
        <v>220</v>
      </c>
      <c r="E262" s="192" t="s">
        <v>1492</v>
      </c>
      <c r="F262" s="193" t="s">
        <v>1493</v>
      </c>
      <c r="G262" s="194" t="s">
        <v>179</v>
      </c>
      <c r="H262" s="195">
        <v>1</v>
      </c>
      <c r="I262" s="196"/>
      <c r="J262" s="197">
        <f>ROUND(I262*H262,2)</f>
        <v>0</v>
      </c>
      <c r="K262" s="198"/>
      <c r="L262" s="39"/>
      <c r="M262" s="199" t="s">
        <v>1</v>
      </c>
      <c r="N262" s="200" t="s">
        <v>42</v>
      </c>
      <c r="O262" s="82"/>
      <c r="P262" s="201">
        <f>O262*H262</f>
        <v>0</v>
      </c>
      <c r="Q262" s="201">
        <v>9.0000000000000006E-05</v>
      </c>
      <c r="R262" s="201">
        <f>Q262*H262</f>
        <v>9.0000000000000006E-05</v>
      </c>
      <c r="S262" s="201">
        <v>0</v>
      </c>
      <c r="T262" s="202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203" t="s">
        <v>223</v>
      </c>
      <c r="AT262" s="203" t="s">
        <v>220</v>
      </c>
      <c r="AU262" s="203" t="s">
        <v>89</v>
      </c>
      <c r="AY262" s="19" t="s">
        <v>218</v>
      </c>
      <c r="BE262" s="204">
        <f>IF(N262="základná",J262,0)</f>
        <v>0</v>
      </c>
      <c r="BF262" s="204">
        <f>IF(N262="znížená",J262,0)</f>
        <v>0</v>
      </c>
      <c r="BG262" s="204">
        <f>IF(N262="zákl. prenesená",J262,0)</f>
        <v>0</v>
      </c>
      <c r="BH262" s="204">
        <f>IF(N262="zníž. prenesená",J262,0)</f>
        <v>0</v>
      </c>
      <c r="BI262" s="204">
        <f>IF(N262="nulová",J262,0)</f>
        <v>0</v>
      </c>
      <c r="BJ262" s="19" t="s">
        <v>89</v>
      </c>
      <c r="BK262" s="204">
        <f>ROUND(I262*H262,2)</f>
        <v>0</v>
      </c>
      <c r="BL262" s="19" t="s">
        <v>223</v>
      </c>
      <c r="BM262" s="203" t="s">
        <v>1119</v>
      </c>
    </row>
    <row r="263" s="2" customFormat="1" ht="24.15" customHeight="1">
      <c r="A263" s="38"/>
      <c r="B263" s="190"/>
      <c r="C263" s="234" t="s">
        <v>1120</v>
      </c>
      <c r="D263" s="234" t="s">
        <v>272</v>
      </c>
      <c r="E263" s="235" t="s">
        <v>1494</v>
      </c>
      <c r="F263" s="236" t="s">
        <v>1495</v>
      </c>
      <c r="G263" s="237" t="s">
        <v>297</v>
      </c>
      <c r="H263" s="238">
        <v>1</v>
      </c>
      <c r="I263" s="239"/>
      <c r="J263" s="240">
        <f>ROUND(I263*H263,2)</f>
        <v>0</v>
      </c>
      <c r="K263" s="241"/>
      <c r="L263" s="242"/>
      <c r="M263" s="243" t="s">
        <v>1</v>
      </c>
      <c r="N263" s="244" t="s">
        <v>42</v>
      </c>
      <c r="O263" s="82"/>
      <c r="P263" s="201">
        <f>O263*H263</f>
        <v>0</v>
      </c>
      <c r="Q263" s="201">
        <v>0.001</v>
      </c>
      <c r="R263" s="201">
        <f>Q263*H263</f>
        <v>0.001</v>
      </c>
      <c r="S263" s="201">
        <v>0</v>
      </c>
      <c r="T263" s="202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03" t="s">
        <v>260</v>
      </c>
      <c r="AT263" s="203" t="s">
        <v>272</v>
      </c>
      <c r="AU263" s="203" t="s">
        <v>89</v>
      </c>
      <c r="AY263" s="19" t="s">
        <v>218</v>
      </c>
      <c r="BE263" s="204">
        <f>IF(N263="základná",J263,0)</f>
        <v>0</v>
      </c>
      <c r="BF263" s="204">
        <f>IF(N263="znížená",J263,0)</f>
        <v>0</v>
      </c>
      <c r="BG263" s="204">
        <f>IF(N263="zákl. prenesená",J263,0)</f>
        <v>0</v>
      </c>
      <c r="BH263" s="204">
        <f>IF(N263="zníž. prenesená",J263,0)</f>
        <v>0</v>
      </c>
      <c r="BI263" s="204">
        <f>IF(N263="nulová",J263,0)</f>
        <v>0</v>
      </c>
      <c r="BJ263" s="19" t="s">
        <v>89</v>
      </c>
      <c r="BK263" s="204">
        <f>ROUND(I263*H263,2)</f>
        <v>0</v>
      </c>
      <c r="BL263" s="19" t="s">
        <v>223</v>
      </c>
      <c r="BM263" s="203" t="s">
        <v>1123</v>
      </c>
    </row>
    <row r="264" s="2" customFormat="1" ht="24.15" customHeight="1">
      <c r="A264" s="38"/>
      <c r="B264" s="190"/>
      <c r="C264" s="191" t="s">
        <v>698</v>
      </c>
      <c r="D264" s="191" t="s">
        <v>220</v>
      </c>
      <c r="E264" s="192" t="s">
        <v>1496</v>
      </c>
      <c r="F264" s="193" t="s">
        <v>1497</v>
      </c>
      <c r="G264" s="194" t="s">
        <v>179</v>
      </c>
      <c r="H264" s="195">
        <v>110</v>
      </c>
      <c r="I264" s="196"/>
      <c r="J264" s="197">
        <f>ROUND(I264*H264,2)</f>
        <v>0</v>
      </c>
      <c r="K264" s="198"/>
      <c r="L264" s="39"/>
      <c r="M264" s="199" t="s">
        <v>1</v>
      </c>
      <c r="N264" s="200" t="s">
        <v>42</v>
      </c>
      <c r="O264" s="82"/>
      <c r="P264" s="201">
        <f>O264*H264</f>
        <v>0</v>
      </c>
      <c r="Q264" s="201">
        <v>0</v>
      </c>
      <c r="R264" s="201">
        <f>Q264*H264</f>
        <v>0</v>
      </c>
      <c r="S264" s="201">
        <v>0</v>
      </c>
      <c r="T264" s="202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03" t="s">
        <v>223</v>
      </c>
      <c r="AT264" s="203" t="s">
        <v>220</v>
      </c>
      <c r="AU264" s="203" t="s">
        <v>89</v>
      </c>
      <c r="AY264" s="19" t="s">
        <v>218</v>
      </c>
      <c r="BE264" s="204">
        <f>IF(N264="základná",J264,0)</f>
        <v>0</v>
      </c>
      <c r="BF264" s="204">
        <f>IF(N264="znížená",J264,0)</f>
        <v>0</v>
      </c>
      <c r="BG264" s="204">
        <f>IF(N264="zákl. prenesená",J264,0)</f>
        <v>0</v>
      </c>
      <c r="BH264" s="204">
        <f>IF(N264="zníž. prenesená",J264,0)</f>
        <v>0</v>
      </c>
      <c r="BI264" s="204">
        <f>IF(N264="nulová",J264,0)</f>
        <v>0</v>
      </c>
      <c r="BJ264" s="19" t="s">
        <v>89</v>
      </c>
      <c r="BK264" s="204">
        <f>ROUND(I264*H264,2)</f>
        <v>0</v>
      </c>
      <c r="BL264" s="19" t="s">
        <v>223</v>
      </c>
      <c r="BM264" s="203" t="s">
        <v>1126</v>
      </c>
    </row>
    <row r="265" s="2" customFormat="1" ht="24.15" customHeight="1">
      <c r="A265" s="38"/>
      <c r="B265" s="190"/>
      <c r="C265" s="191" t="s">
        <v>1127</v>
      </c>
      <c r="D265" s="191" t="s">
        <v>220</v>
      </c>
      <c r="E265" s="192" t="s">
        <v>1498</v>
      </c>
      <c r="F265" s="193" t="s">
        <v>1499</v>
      </c>
      <c r="G265" s="194" t="s">
        <v>297</v>
      </c>
      <c r="H265" s="195">
        <v>2</v>
      </c>
      <c r="I265" s="196"/>
      <c r="J265" s="197">
        <f>ROUND(I265*H265,2)</f>
        <v>0</v>
      </c>
      <c r="K265" s="198"/>
      <c r="L265" s="39"/>
      <c r="M265" s="199" t="s">
        <v>1</v>
      </c>
      <c r="N265" s="200" t="s">
        <v>42</v>
      </c>
      <c r="O265" s="82"/>
      <c r="P265" s="201">
        <f>O265*H265</f>
        <v>0</v>
      </c>
      <c r="Q265" s="201">
        <v>0.015820000000000001</v>
      </c>
      <c r="R265" s="201">
        <f>Q265*H265</f>
        <v>0.031640000000000001</v>
      </c>
      <c r="S265" s="201">
        <v>0</v>
      </c>
      <c r="T265" s="202">
        <f>S265*H265</f>
        <v>0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203" t="s">
        <v>223</v>
      </c>
      <c r="AT265" s="203" t="s">
        <v>220</v>
      </c>
      <c r="AU265" s="203" t="s">
        <v>89</v>
      </c>
      <c r="AY265" s="19" t="s">
        <v>218</v>
      </c>
      <c r="BE265" s="204">
        <f>IF(N265="základná",J265,0)</f>
        <v>0</v>
      </c>
      <c r="BF265" s="204">
        <f>IF(N265="znížená",J265,0)</f>
        <v>0</v>
      </c>
      <c r="BG265" s="204">
        <f>IF(N265="zákl. prenesená",J265,0)</f>
        <v>0</v>
      </c>
      <c r="BH265" s="204">
        <f>IF(N265="zníž. prenesená",J265,0)</f>
        <v>0</v>
      </c>
      <c r="BI265" s="204">
        <f>IF(N265="nulová",J265,0)</f>
        <v>0</v>
      </c>
      <c r="BJ265" s="19" t="s">
        <v>89</v>
      </c>
      <c r="BK265" s="204">
        <f>ROUND(I265*H265,2)</f>
        <v>0</v>
      </c>
      <c r="BL265" s="19" t="s">
        <v>223</v>
      </c>
      <c r="BM265" s="203" t="s">
        <v>1130</v>
      </c>
    </row>
    <row r="266" s="2" customFormat="1" ht="24.15" customHeight="1">
      <c r="A266" s="38"/>
      <c r="B266" s="190"/>
      <c r="C266" s="191" t="s">
        <v>701</v>
      </c>
      <c r="D266" s="191" t="s">
        <v>220</v>
      </c>
      <c r="E266" s="192" t="s">
        <v>1500</v>
      </c>
      <c r="F266" s="193" t="s">
        <v>1501</v>
      </c>
      <c r="G266" s="194" t="s">
        <v>179</v>
      </c>
      <c r="H266" s="195">
        <v>110</v>
      </c>
      <c r="I266" s="196"/>
      <c r="J266" s="197">
        <f>ROUND(I266*H266,2)</f>
        <v>0</v>
      </c>
      <c r="K266" s="198"/>
      <c r="L266" s="39"/>
      <c r="M266" s="199" t="s">
        <v>1</v>
      </c>
      <c r="N266" s="200" t="s">
        <v>42</v>
      </c>
      <c r="O266" s="82"/>
      <c r="P266" s="201">
        <f>O266*H266</f>
        <v>0</v>
      </c>
      <c r="Q266" s="201">
        <v>0</v>
      </c>
      <c r="R266" s="201">
        <f>Q266*H266</f>
        <v>0</v>
      </c>
      <c r="S266" s="201">
        <v>0</v>
      </c>
      <c r="T266" s="202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03" t="s">
        <v>223</v>
      </c>
      <c r="AT266" s="203" t="s">
        <v>220</v>
      </c>
      <c r="AU266" s="203" t="s">
        <v>89</v>
      </c>
      <c r="AY266" s="19" t="s">
        <v>218</v>
      </c>
      <c r="BE266" s="204">
        <f>IF(N266="základná",J266,0)</f>
        <v>0</v>
      </c>
      <c r="BF266" s="204">
        <f>IF(N266="znížená",J266,0)</f>
        <v>0</v>
      </c>
      <c r="BG266" s="204">
        <f>IF(N266="zákl. prenesená",J266,0)</f>
        <v>0</v>
      </c>
      <c r="BH266" s="204">
        <f>IF(N266="zníž. prenesená",J266,0)</f>
        <v>0</v>
      </c>
      <c r="BI266" s="204">
        <f>IF(N266="nulová",J266,0)</f>
        <v>0</v>
      </c>
      <c r="BJ266" s="19" t="s">
        <v>89</v>
      </c>
      <c r="BK266" s="204">
        <f>ROUND(I266*H266,2)</f>
        <v>0</v>
      </c>
      <c r="BL266" s="19" t="s">
        <v>223</v>
      </c>
      <c r="BM266" s="203" t="s">
        <v>1131</v>
      </c>
    </row>
    <row r="267" s="2" customFormat="1" ht="16.5" customHeight="1">
      <c r="A267" s="38"/>
      <c r="B267" s="190"/>
      <c r="C267" s="191" t="s">
        <v>1132</v>
      </c>
      <c r="D267" s="191" t="s">
        <v>220</v>
      </c>
      <c r="E267" s="192" t="s">
        <v>1502</v>
      </c>
      <c r="F267" s="193" t="s">
        <v>1503</v>
      </c>
      <c r="G267" s="194" t="s">
        <v>297</v>
      </c>
      <c r="H267" s="195">
        <v>1</v>
      </c>
      <c r="I267" s="196"/>
      <c r="J267" s="197">
        <f>ROUND(I267*H267,2)</f>
        <v>0</v>
      </c>
      <c r="K267" s="198"/>
      <c r="L267" s="39"/>
      <c r="M267" s="199" t="s">
        <v>1</v>
      </c>
      <c r="N267" s="200" t="s">
        <v>42</v>
      </c>
      <c r="O267" s="82"/>
      <c r="P267" s="201">
        <f>O267*H267</f>
        <v>0</v>
      </c>
      <c r="Q267" s="201">
        <v>0.0046800000000000001</v>
      </c>
      <c r="R267" s="201">
        <f>Q267*H267</f>
        <v>0.0046800000000000001</v>
      </c>
      <c r="S267" s="201">
        <v>0</v>
      </c>
      <c r="T267" s="202">
        <f>S267*H267</f>
        <v>0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203" t="s">
        <v>223</v>
      </c>
      <c r="AT267" s="203" t="s">
        <v>220</v>
      </c>
      <c r="AU267" s="203" t="s">
        <v>89</v>
      </c>
      <c r="AY267" s="19" t="s">
        <v>218</v>
      </c>
      <c r="BE267" s="204">
        <f>IF(N267="základná",J267,0)</f>
        <v>0</v>
      </c>
      <c r="BF267" s="204">
        <f>IF(N267="znížená",J267,0)</f>
        <v>0</v>
      </c>
      <c r="BG267" s="204">
        <f>IF(N267="zákl. prenesená",J267,0)</f>
        <v>0</v>
      </c>
      <c r="BH267" s="204">
        <f>IF(N267="zníž. prenesená",J267,0)</f>
        <v>0</v>
      </c>
      <c r="BI267" s="204">
        <f>IF(N267="nulová",J267,0)</f>
        <v>0</v>
      </c>
      <c r="BJ267" s="19" t="s">
        <v>89</v>
      </c>
      <c r="BK267" s="204">
        <f>ROUND(I267*H267,2)</f>
        <v>0</v>
      </c>
      <c r="BL267" s="19" t="s">
        <v>223</v>
      </c>
      <c r="BM267" s="203" t="s">
        <v>1133</v>
      </c>
    </row>
    <row r="268" s="2" customFormat="1" ht="16.5" customHeight="1">
      <c r="A268" s="38"/>
      <c r="B268" s="190"/>
      <c r="C268" s="191" t="s">
        <v>702</v>
      </c>
      <c r="D268" s="191" t="s">
        <v>220</v>
      </c>
      <c r="E268" s="192" t="s">
        <v>1504</v>
      </c>
      <c r="F268" s="193" t="s">
        <v>1505</v>
      </c>
      <c r="G268" s="194" t="s">
        <v>297</v>
      </c>
      <c r="H268" s="195">
        <v>1</v>
      </c>
      <c r="I268" s="196"/>
      <c r="J268" s="197">
        <f>ROUND(I268*H268,2)</f>
        <v>0</v>
      </c>
      <c r="K268" s="198"/>
      <c r="L268" s="39"/>
      <c r="M268" s="199" t="s">
        <v>1</v>
      </c>
      <c r="N268" s="200" t="s">
        <v>42</v>
      </c>
      <c r="O268" s="82"/>
      <c r="P268" s="201">
        <f>O268*H268</f>
        <v>0</v>
      </c>
      <c r="Q268" s="201">
        <v>0</v>
      </c>
      <c r="R268" s="201">
        <f>Q268*H268</f>
        <v>0</v>
      </c>
      <c r="S268" s="201">
        <v>0</v>
      </c>
      <c r="T268" s="202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03" t="s">
        <v>223</v>
      </c>
      <c r="AT268" s="203" t="s">
        <v>220</v>
      </c>
      <c r="AU268" s="203" t="s">
        <v>89</v>
      </c>
      <c r="AY268" s="19" t="s">
        <v>218</v>
      </c>
      <c r="BE268" s="204">
        <f>IF(N268="základná",J268,0)</f>
        <v>0</v>
      </c>
      <c r="BF268" s="204">
        <f>IF(N268="znížená",J268,0)</f>
        <v>0</v>
      </c>
      <c r="BG268" s="204">
        <f>IF(N268="zákl. prenesená",J268,0)</f>
        <v>0</v>
      </c>
      <c r="BH268" s="204">
        <f>IF(N268="zníž. prenesená",J268,0)</f>
        <v>0</v>
      </c>
      <c r="BI268" s="204">
        <f>IF(N268="nulová",J268,0)</f>
        <v>0</v>
      </c>
      <c r="BJ268" s="19" t="s">
        <v>89</v>
      </c>
      <c r="BK268" s="204">
        <f>ROUND(I268*H268,2)</f>
        <v>0</v>
      </c>
      <c r="BL268" s="19" t="s">
        <v>223</v>
      </c>
      <c r="BM268" s="203" t="s">
        <v>1134</v>
      </c>
    </row>
    <row r="269" s="2" customFormat="1" ht="33" customHeight="1">
      <c r="A269" s="38"/>
      <c r="B269" s="190"/>
      <c r="C269" s="191" t="s">
        <v>1135</v>
      </c>
      <c r="D269" s="191" t="s">
        <v>220</v>
      </c>
      <c r="E269" s="192" t="s">
        <v>1506</v>
      </c>
      <c r="F269" s="193" t="s">
        <v>1507</v>
      </c>
      <c r="G269" s="194" t="s">
        <v>1508</v>
      </c>
      <c r="H269" s="195">
        <v>30</v>
      </c>
      <c r="I269" s="196"/>
      <c r="J269" s="197">
        <f>ROUND(I269*H269,2)</f>
        <v>0</v>
      </c>
      <c r="K269" s="198"/>
      <c r="L269" s="39"/>
      <c r="M269" s="199" t="s">
        <v>1</v>
      </c>
      <c r="N269" s="200" t="s">
        <v>42</v>
      </c>
      <c r="O269" s="82"/>
      <c r="P269" s="201">
        <f>O269*H269</f>
        <v>0</v>
      </c>
      <c r="Q269" s="201">
        <v>0</v>
      </c>
      <c r="R269" s="201">
        <f>Q269*H269</f>
        <v>0</v>
      </c>
      <c r="S269" s="201">
        <v>0</v>
      </c>
      <c r="T269" s="202">
        <f>S269*H269</f>
        <v>0</v>
      </c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R269" s="203" t="s">
        <v>223</v>
      </c>
      <c r="AT269" s="203" t="s">
        <v>220</v>
      </c>
      <c r="AU269" s="203" t="s">
        <v>89</v>
      </c>
      <c r="AY269" s="19" t="s">
        <v>218</v>
      </c>
      <c r="BE269" s="204">
        <f>IF(N269="základná",J269,0)</f>
        <v>0</v>
      </c>
      <c r="BF269" s="204">
        <f>IF(N269="znížená",J269,0)</f>
        <v>0</v>
      </c>
      <c r="BG269" s="204">
        <f>IF(N269="zákl. prenesená",J269,0)</f>
        <v>0</v>
      </c>
      <c r="BH269" s="204">
        <f>IF(N269="zníž. prenesená",J269,0)</f>
        <v>0</v>
      </c>
      <c r="BI269" s="204">
        <f>IF(N269="nulová",J269,0)</f>
        <v>0</v>
      </c>
      <c r="BJ269" s="19" t="s">
        <v>89</v>
      </c>
      <c r="BK269" s="204">
        <f>ROUND(I269*H269,2)</f>
        <v>0</v>
      </c>
      <c r="BL269" s="19" t="s">
        <v>223</v>
      </c>
      <c r="BM269" s="203" t="s">
        <v>1136</v>
      </c>
    </row>
    <row r="270" s="12" customFormat="1" ht="22.8" customHeight="1">
      <c r="A270" s="12"/>
      <c r="B270" s="177"/>
      <c r="C270" s="12"/>
      <c r="D270" s="178" t="s">
        <v>75</v>
      </c>
      <c r="E270" s="188" t="s">
        <v>453</v>
      </c>
      <c r="F270" s="188" t="s">
        <v>1509</v>
      </c>
      <c r="G270" s="12"/>
      <c r="H270" s="12"/>
      <c r="I270" s="180"/>
      <c r="J270" s="189">
        <f>BK270</f>
        <v>0</v>
      </c>
      <c r="K270" s="12"/>
      <c r="L270" s="177"/>
      <c r="M270" s="182"/>
      <c r="N270" s="183"/>
      <c r="O270" s="183"/>
      <c r="P270" s="184">
        <f>SUM(P271:P272)</f>
        <v>0</v>
      </c>
      <c r="Q270" s="183"/>
      <c r="R270" s="184">
        <f>SUM(R271:R272)</f>
        <v>0</v>
      </c>
      <c r="S270" s="183"/>
      <c r="T270" s="185">
        <f>SUM(T271:T272)</f>
        <v>0</v>
      </c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R270" s="178" t="s">
        <v>83</v>
      </c>
      <c r="AT270" s="186" t="s">
        <v>75</v>
      </c>
      <c r="AU270" s="186" t="s">
        <v>83</v>
      </c>
      <c r="AY270" s="178" t="s">
        <v>218</v>
      </c>
      <c r="BK270" s="187">
        <f>SUM(BK271:BK272)</f>
        <v>0</v>
      </c>
    </row>
    <row r="271" s="2" customFormat="1" ht="33" customHeight="1">
      <c r="A271" s="38"/>
      <c r="B271" s="190"/>
      <c r="C271" s="191" t="s">
        <v>703</v>
      </c>
      <c r="D271" s="191" t="s">
        <v>220</v>
      </c>
      <c r="E271" s="192" t="s">
        <v>1510</v>
      </c>
      <c r="F271" s="193" t="s">
        <v>1511</v>
      </c>
      <c r="G271" s="194" t="s">
        <v>257</v>
      </c>
      <c r="H271" s="195">
        <v>19.806000000000001</v>
      </c>
      <c r="I271" s="196"/>
      <c r="J271" s="197">
        <f>ROUND(I271*H271,2)</f>
        <v>0</v>
      </c>
      <c r="K271" s="198"/>
      <c r="L271" s="39"/>
      <c r="M271" s="199" t="s">
        <v>1</v>
      </c>
      <c r="N271" s="200" t="s">
        <v>42</v>
      </c>
      <c r="O271" s="82"/>
      <c r="P271" s="201">
        <f>O271*H271</f>
        <v>0</v>
      </c>
      <c r="Q271" s="201">
        <v>0</v>
      </c>
      <c r="R271" s="201">
        <f>Q271*H271</f>
        <v>0</v>
      </c>
      <c r="S271" s="201">
        <v>0</v>
      </c>
      <c r="T271" s="202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203" t="s">
        <v>223</v>
      </c>
      <c r="AT271" s="203" t="s">
        <v>220</v>
      </c>
      <c r="AU271" s="203" t="s">
        <v>89</v>
      </c>
      <c r="AY271" s="19" t="s">
        <v>218</v>
      </c>
      <c r="BE271" s="204">
        <f>IF(N271="základná",J271,0)</f>
        <v>0</v>
      </c>
      <c r="BF271" s="204">
        <f>IF(N271="znížená",J271,0)</f>
        <v>0</v>
      </c>
      <c r="BG271" s="204">
        <f>IF(N271="zákl. prenesená",J271,0)</f>
        <v>0</v>
      </c>
      <c r="BH271" s="204">
        <f>IF(N271="zníž. prenesená",J271,0)</f>
        <v>0</v>
      </c>
      <c r="BI271" s="204">
        <f>IF(N271="nulová",J271,0)</f>
        <v>0</v>
      </c>
      <c r="BJ271" s="19" t="s">
        <v>89</v>
      </c>
      <c r="BK271" s="204">
        <f>ROUND(I271*H271,2)</f>
        <v>0</v>
      </c>
      <c r="BL271" s="19" t="s">
        <v>223</v>
      </c>
      <c r="BM271" s="203" t="s">
        <v>1139</v>
      </c>
    </row>
    <row r="272" s="2" customFormat="1" ht="49.05" customHeight="1">
      <c r="A272" s="38"/>
      <c r="B272" s="190"/>
      <c r="C272" s="191" t="s">
        <v>1140</v>
      </c>
      <c r="D272" s="191" t="s">
        <v>220</v>
      </c>
      <c r="E272" s="192" t="s">
        <v>1512</v>
      </c>
      <c r="F272" s="193" t="s">
        <v>1513</v>
      </c>
      <c r="G272" s="194" t="s">
        <v>257</v>
      </c>
      <c r="H272" s="195">
        <v>19.806000000000001</v>
      </c>
      <c r="I272" s="196"/>
      <c r="J272" s="197">
        <f>ROUND(I272*H272,2)</f>
        <v>0</v>
      </c>
      <c r="K272" s="198"/>
      <c r="L272" s="39"/>
      <c r="M272" s="253" t="s">
        <v>1</v>
      </c>
      <c r="N272" s="254" t="s">
        <v>42</v>
      </c>
      <c r="O272" s="255"/>
      <c r="P272" s="256">
        <f>O272*H272</f>
        <v>0</v>
      </c>
      <c r="Q272" s="256">
        <v>0</v>
      </c>
      <c r="R272" s="256">
        <f>Q272*H272</f>
        <v>0</v>
      </c>
      <c r="S272" s="256">
        <v>0</v>
      </c>
      <c r="T272" s="257">
        <f>S272*H272</f>
        <v>0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203" t="s">
        <v>223</v>
      </c>
      <c r="AT272" s="203" t="s">
        <v>220</v>
      </c>
      <c r="AU272" s="203" t="s">
        <v>89</v>
      </c>
      <c r="AY272" s="19" t="s">
        <v>218</v>
      </c>
      <c r="BE272" s="204">
        <f>IF(N272="základná",J272,0)</f>
        <v>0</v>
      </c>
      <c r="BF272" s="204">
        <f>IF(N272="znížená",J272,0)</f>
        <v>0</v>
      </c>
      <c r="BG272" s="204">
        <f>IF(N272="zákl. prenesená",J272,0)</f>
        <v>0</v>
      </c>
      <c r="BH272" s="204">
        <f>IF(N272="zníž. prenesená",J272,0)</f>
        <v>0</v>
      </c>
      <c r="BI272" s="204">
        <f>IF(N272="nulová",J272,0)</f>
        <v>0</v>
      </c>
      <c r="BJ272" s="19" t="s">
        <v>89</v>
      </c>
      <c r="BK272" s="204">
        <f>ROUND(I272*H272,2)</f>
        <v>0</v>
      </c>
      <c r="BL272" s="19" t="s">
        <v>223</v>
      </c>
      <c r="BM272" s="203" t="s">
        <v>1143</v>
      </c>
    </row>
    <row r="273" s="2" customFormat="1" ht="6.96" customHeight="1">
      <c r="A273" s="38"/>
      <c r="B273" s="65"/>
      <c r="C273" s="66"/>
      <c r="D273" s="66"/>
      <c r="E273" s="66"/>
      <c r="F273" s="66"/>
      <c r="G273" s="66"/>
      <c r="H273" s="66"/>
      <c r="I273" s="66"/>
      <c r="J273" s="66"/>
      <c r="K273" s="66"/>
      <c r="L273" s="39"/>
      <c r="M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</row>
  </sheetData>
  <autoFilter ref="C120:K272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127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166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1514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28. 7. 2026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181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1311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35.25" customHeight="1">
      <c r="A27" s="137"/>
      <c r="B27" s="138"/>
      <c r="C27" s="137"/>
      <c r="D27" s="137"/>
      <c r="E27" s="36" t="s">
        <v>1312</v>
      </c>
      <c r="F27" s="36"/>
      <c r="G27" s="36"/>
      <c r="H27" s="36"/>
      <c r="I27" s="137"/>
      <c r="J27" s="137"/>
      <c r="K27" s="137"/>
      <c r="L27" s="139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40" t="s">
        <v>36</v>
      </c>
      <c r="E30" s="38"/>
      <c r="F30" s="38"/>
      <c r="G30" s="38"/>
      <c r="H30" s="38"/>
      <c r="I30" s="38"/>
      <c r="J30" s="101">
        <f>ROUND(J121,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41" t="s">
        <v>40</v>
      </c>
      <c r="E33" s="45" t="s">
        <v>41</v>
      </c>
      <c r="F33" s="142">
        <f>ROUND((SUM(BE121:BE267)),  2)</f>
        <v>0</v>
      </c>
      <c r="G33" s="143"/>
      <c r="H33" s="143"/>
      <c r="I33" s="144">
        <v>0.23000000000000001</v>
      </c>
      <c r="J33" s="142">
        <f>ROUND(((SUM(BE121:BE267))*I33),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42</v>
      </c>
      <c r="F34" s="145">
        <f>ROUND((SUM(BF121:BF267)),  2)</f>
        <v>0</v>
      </c>
      <c r="G34" s="38"/>
      <c r="H34" s="38"/>
      <c r="I34" s="146">
        <v>0.23000000000000001</v>
      </c>
      <c r="J34" s="145">
        <f>ROUND(((SUM(BF121:BF267))*I34),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45">
        <f>ROUND((SUM(BG121:BG267)),  2)</f>
        <v>0</v>
      </c>
      <c r="G35" s="38"/>
      <c r="H35" s="38"/>
      <c r="I35" s="146">
        <v>0.23000000000000001</v>
      </c>
      <c r="J35" s="14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45">
        <f>ROUND((SUM(BH121:BH267)),  2)</f>
        <v>0</v>
      </c>
      <c r="G36" s="38"/>
      <c r="H36" s="38"/>
      <c r="I36" s="146">
        <v>0.23000000000000001</v>
      </c>
      <c r="J36" s="14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45</v>
      </c>
      <c r="F37" s="142">
        <f>ROUND((SUM(BI121:BI267)),  2)</f>
        <v>0</v>
      </c>
      <c r="G37" s="143"/>
      <c r="H37" s="143"/>
      <c r="I37" s="144">
        <v>0</v>
      </c>
      <c r="J37" s="14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47"/>
      <c r="D39" s="148" t="s">
        <v>46</v>
      </c>
      <c r="E39" s="86"/>
      <c r="F39" s="86"/>
      <c r="G39" s="149" t="s">
        <v>47</v>
      </c>
      <c r="H39" s="150" t="s">
        <v>48</v>
      </c>
      <c r="I39" s="86"/>
      <c r="J39" s="151">
        <f>SUM(J30:J37)</f>
        <v>0</v>
      </c>
      <c r="K39" s="15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166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SO.03 - Areálový rozvod vody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Kapitulská 23, 975 59 Banská Bystrica</v>
      </c>
      <c r="G89" s="38"/>
      <c r="H89" s="38"/>
      <c r="I89" s="32" t="s">
        <v>21</v>
      </c>
      <c r="J89" s="74" t="str">
        <f>IF(J12="","",J12)</f>
        <v>28. 7. 2026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25.65" customHeight="1">
      <c r="A91" s="38"/>
      <c r="B91" s="39"/>
      <c r="C91" s="32" t="s">
        <v>23</v>
      </c>
      <c r="D91" s="38"/>
      <c r="E91" s="38"/>
      <c r="F91" s="27" t="str">
        <f>E15</f>
        <v>Múzeum SNP Banská Bystrica</v>
      </c>
      <c r="G91" s="38"/>
      <c r="H91" s="38"/>
      <c r="I91" s="32" t="s">
        <v>29</v>
      </c>
      <c r="J91" s="36" t="str">
        <f>E21</f>
        <v>Akad. Arch. Pavol Kuzma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Ing. Lucia Kapustová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55" t="s">
        <v>183</v>
      </c>
      <c r="D94" s="147"/>
      <c r="E94" s="147"/>
      <c r="F94" s="147"/>
      <c r="G94" s="147"/>
      <c r="H94" s="147"/>
      <c r="I94" s="147"/>
      <c r="J94" s="156" t="s">
        <v>184</v>
      </c>
      <c r="K94" s="14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57" t="s">
        <v>185</v>
      </c>
      <c r="D96" s="38"/>
      <c r="E96" s="38"/>
      <c r="F96" s="38"/>
      <c r="G96" s="38"/>
      <c r="H96" s="38"/>
      <c r="I96" s="38"/>
      <c r="J96" s="101">
        <f>J121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186</v>
      </c>
    </row>
    <row r="97" s="9" customFormat="1" ht="24.96" customHeight="1">
      <c r="A97" s="9"/>
      <c r="B97" s="158"/>
      <c r="C97" s="9"/>
      <c r="D97" s="159" t="s">
        <v>718</v>
      </c>
      <c r="E97" s="160"/>
      <c r="F97" s="160"/>
      <c r="G97" s="160"/>
      <c r="H97" s="160"/>
      <c r="I97" s="160"/>
      <c r="J97" s="161">
        <f>J122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1313</v>
      </c>
      <c r="E98" s="164"/>
      <c r="F98" s="164"/>
      <c r="G98" s="164"/>
      <c r="H98" s="164"/>
      <c r="I98" s="164"/>
      <c r="J98" s="165">
        <f>J123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1314</v>
      </c>
      <c r="E99" s="164"/>
      <c r="F99" s="164"/>
      <c r="G99" s="164"/>
      <c r="H99" s="164"/>
      <c r="I99" s="164"/>
      <c r="J99" s="165">
        <f>J219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1315</v>
      </c>
      <c r="E100" s="164"/>
      <c r="F100" s="164"/>
      <c r="G100" s="164"/>
      <c r="H100" s="164"/>
      <c r="I100" s="164"/>
      <c r="J100" s="165">
        <f>J235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1316</v>
      </c>
      <c r="E101" s="164"/>
      <c r="F101" s="164"/>
      <c r="G101" s="164"/>
      <c r="H101" s="164"/>
      <c r="I101" s="164"/>
      <c r="J101" s="165">
        <f>J265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8"/>
      <c r="B102" s="39"/>
      <c r="C102" s="38"/>
      <c r="D102" s="38"/>
      <c r="E102" s="38"/>
      <c r="F102" s="38"/>
      <c r="G102" s="38"/>
      <c r="H102" s="38"/>
      <c r="I102" s="38"/>
      <c r="J102" s="38"/>
      <c r="K102" s="38"/>
      <c r="L102" s="60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65"/>
      <c r="C103" s="66"/>
      <c r="D103" s="66"/>
      <c r="E103" s="66"/>
      <c r="F103" s="66"/>
      <c r="G103" s="66"/>
      <c r="H103" s="66"/>
      <c r="I103" s="66"/>
      <c r="J103" s="66"/>
      <c r="K103" s="66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7" s="2" customFormat="1" ht="6.96" customHeight="1">
      <c r="A107" s="38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24.96" customHeight="1">
      <c r="A108" s="38"/>
      <c r="B108" s="39"/>
      <c r="C108" s="23" t="s">
        <v>204</v>
      </c>
      <c r="D108" s="38"/>
      <c r="E108" s="38"/>
      <c r="F108" s="38"/>
      <c r="G108" s="38"/>
      <c r="H108" s="38"/>
      <c r="I108" s="38"/>
      <c r="J108" s="38"/>
      <c r="K108" s="3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39"/>
      <c r="C109" s="38"/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15</v>
      </c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38"/>
      <c r="D111" s="38"/>
      <c r="E111" s="136" t="str">
        <f>E7</f>
        <v>Pamätník SNP - obnova veľkoplošnej dlažby</v>
      </c>
      <c r="F111" s="32"/>
      <c r="G111" s="32"/>
      <c r="H111" s="32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166</v>
      </c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38"/>
      <c r="D113" s="38"/>
      <c r="E113" s="72" t="str">
        <f>E9</f>
        <v>SO.03 - Areálový rozvod vody</v>
      </c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19</v>
      </c>
      <c r="D115" s="38"/>
      <c r="E115" s="38"/>
      <c r="F115" s="27" t="str">
        <f>F12</f>
        <v>Kapitulská 23, 975 59 Banská Bystrica</v>
      </c>
      <c r="G115" s="38"/>
      <c r="H115" s="38"/>
      <c r="I115" s="32" t="s">
        <v>21</v>
      </c>
      <c r="J115" s="74" t="str">
        <f>IF(J12="","",J12)</f>
        <v>28. 7. 2026</v>
      </c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25.65" customHeight="1">
      <c r="A117" s="38"/>
      <c r="B117" s="39"/>
      <c r="C117" s="32" t="s">
        <v>23</v>
      </c>
      <c r="D117" s="38"/>
      <c r="E117" s="38"/>
      <c r="F117" s="27" t="str">
        <f>E15</f>
        <v>Múzeum SNP Banská Bystrica</v>
      </c>
      <c r="G117" s="38"/>
      <c r="H117" s="38"/>
      <c r="I117" s="32" t="s">
        <v>29</v>
      </c>
      <c r="J117" s="36" t="str">
        <f>E21</f>
        <v>Akad. Arch. Pavol Kuzma</v>
      </c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27</v>
      </c>
      <c r="D118" s="38"/>
      <c r="E118" s="38"/>
      <c r="F118" s="27" t="str">
        <f>IF(E18="","",E18)</f>
        <v>Vyplň údaj</v>
      </c>
      <c r="G118" s="38"/>
      <c r="H118" s="38"/>
      <c r="I118" s="32" t="s">
        <v>32</v>
      </c>
      <c r="J118" s="36" t="str">
        <f>E24</f>
        <v>Ing. Lucia Kapustová</v>
      </c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1" customFormat="1" ht="29.28" customHeight="1">
      <c r="A120" s="166"/>
      <c r="B120" s="167"/>
      <c r="C120" s="168" t="s">
        <v>205</v>
      </c>
      <c r="D120" s="169" t="s">
        <v>61</v>
      </c>
      <c r="E120" s="169" t="s">
        <v>57</v>
      </c>
      <c r="F120" s="169" t="s">
        <v>58</v>
      </c>
      <c r="G120" s="169" t="s">
        <v>206</v>
      </c>
      <c r="H120" s="169" t="s">
        <v>207</v>
      </c>
      <c r="I120" s="169" t="s">
        <v>208</v>
      </c>
      <c r="J120" s="170" t="s">
        <v>184</v>
      </c>
      <c r="K120" s="171" t="s">
        <v>209</v>
      </c>
      <c r="L120" s="172"/>
      <c r="M120" s="91" t="s">
        <v>1</v>
      </c>
      <c r="N120" s="92" t="s">
        <v>40</v>
      </c>
      <c r="O120" s="92" t="s">
        <v>210</v>
      </c>
      <c r="P120" s="92" t="s">
        <v>211</v>
      </c>
      <c r="Q120" s="92" t="s">
        <v>212</v>
      </c>
      <c r="R120" s="92" t="s">
        <v>213</v>
      </c>
      <c r="S120" s="92" t="s">
        <v>214</v>
      </c>
      <c r="T120" s="93" t="s">
        <v>215</v>
      </c>
      <c r="U120" s="166"/>
      <c r="V120" s="166"/>
      <c r="W120" s="166"/>
      <c r="X120" s="166"/>
      <c r="Y120" s="166"/>
      <c r="Z120" s="166"/>
      <c r="AA120" s="166"/>
      <c r="AB120" s="166"/>
      <c r="AC120" s="166"/>
      <c r="AD120" s="166"/>
      <c r="AE120" s="166"/>
    </row>
    <row r="121" s="2" customFormat="1" ht="22.8" customHeight="1">
      <c r="A121" s="38"/>
      <c r="B121" s="39"/>
      <c r="C121" s="98" t="s">
        <v>185</v>
      </c>
      <c r="D121" s="38"/>
      <c r="E121" s="38"/>
      <c r="F121" s="38"/>
      <c r="G121" s="38"/>
      <c r="H121" s="38"/>
      <c r="I121" s="38"/>
      <c r="J121" s="173">
        <f>BK121</f>
        <v>0</v>
      </c>
      <c r="K121" s="38"/>
      <c r="L121" s="39"/>
      <c r="M121" s="94"/>
      <c r="N121" s="78"/>
      <c r="O121" s="95"/>
      <c r="P121" s="174">
        <f>P122</f>
        <v>0</v>
      </c>
      <c r="Q121" s="95"/>
      <c r="R121" s="174">
        <f>R122</f>
        <v>15.73054146</v>
      </c>
      <c r="S121" s="95"/>
      <c r="T121" s="175">
        <f>T122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9" t="s">
        <v>75</v>
      </c>
      <c r="AU121" s="19" t="s">
        <v>186</v>
      </c>
      <c r="BK121" s="176">
        <f>BK122</f>
        <v>0</v>
      </c>
    </row>
    <row r="122" s="12" customFormat="1" ht="25.92" customHeight="1">
      <c r="A122" s="12"/>
      <c r="B122" s="177"/>
      <c r="C122" s="12"/>
      <c r="D122" s="178" t="s">
        <v>75</v>
      </c>
      <c r="E122" s="179" t="s">
        <v>216</v>
      </c>
      <c r="F122" s="179" t="s">
        <v>720</v>
      </c>
      <c r="G122" s="12"/>
      <c r="H122" s="12"/>
      <c r="I122" s="180"/>
      <c r="J122" s="181">
        <f>BK122</f>
        <v>0</v>
      </c>
      <c r="K122" s="12"/>
      <c r="L122" s="177"/>
      <c r="M122" s="182"/>
      <c r="N122" s="183"/>
      <c r="O122" s="183"/>
      <c r="P122" s="184">
        <f>P123+P219+P235+P265</f>
        <v>0</v>
      </c>
      <c r="Q122" s="183"/>
      <c r="R122" s="184">
        <f>R123+R219+R235+R265</f>
        <v>15.73054146</v>
      </c>
      <c r="S122" s="183"/>
      <c r="T122" s="185">
        <f>T123+T219+T235+T265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8" t="s">
        <v>83</v>
      </c>
      <c r="AT122" s="186" t="s">
        <v>75</v>
      </c>
      <c r="AU122" s="186" t="s">
        <v>76</v>
      </c>
      <c r="AY122" s="178" t="s">
        <v>218</v>
      </c>
      <c r="BK122" s="187">
        <f>BK123+BK219+BK235+BK265</f>
        <v>0</v>
      </c>
    </row>
    <row r="123" s="12" customFormat="1" ht="22.8" customHeight="1">
      <c r="A123" s="12"/>
      <c r="B123" s="177"/>
      <c r="C123" s="12"/>
      <c r="D123" s="178" t="s">
        <v>75</v>
      </c>
      <c r="E123" s="188" t="s">
        <v>83</v>
      </c>
      <c r="F123" s="188" t="s">
        <v>1317</v>
      </c>
      <c r="G123" s="12"/>
      <c r="H123" s="12"/>
      <c r="I123" s="180"/>
      <c r="J123" s="189">
        <f>BK123</f>
        <v>0</v>
      </c>
      <c r="K123" s="12"/>
      <c r="L123" s="177"/>
      <c r="M123" s="182"/>
      <c r="N123" s="183"/>
      <c r="O123" s="183"/>
      <c r="P123" s="184">
        <f>SUM(P124:P218)</f>
        <v>0</v>
      </c>
      <c r="Q123" s="183"/>
      <c r="R123" s="184">
        <f>SUM(R124:R218)</f>
        <v>0.13580128000000002</v>
      </c>
      <c r="S123" s="183"/>
      <c r="T123" s="185">
        <f>SUM(T124:T218)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8" t="s">
        <v>83</v>
      </c>
      <c r="AT123" s="186" t="s">
        <v>75</v>
      </c>
      <c r="AU123" s="186" t="s">
        <v>83</v>
      </c>
      <c r="AY123" s="178" t="s">
        <v>218</v>
      </c>
      <c r="BK123" s="187">
        <f>SUM(BK124:BK218)</f>
        <v>0</v>
      </c>
    </row>
    <row r="124" s="2" customFormat="1" ht="21.75" customHeight="1">
      <c r="A124" s="38"/>
      <c r="B124" s="190"/>
      <c r="C124" s="191" t="s">
        <v>83</v>
      </c>
      <c r="D124" s="191" t="s">
        <v>220</v>
      </c>
      <c r="E124" s="192" t="s">
        <v>1515</v>
      </c>
      <c r="F124" s="193" t="s">
        <v>1516</v>
      </c>
      <c r="G124" s="194" t="s">
        <v>169</v>
      </c>
      <c r="H124" s="195">
        <v>4.0460000000000003</v>
      </c>
      <c r="I124" s="196"/>
      <c r="J124" s="197">
        <f>ROUND(I124*H124,2)</f>
        <v>0</v>
      </c>
      <c r="K124" s="198"/>
      <c r="L124" s="39"/>
      <c r="M124" s="199" t="s">
        <v>1</v>
      </c>
      <c r="N124" s="200" t="s">
        <v>42</v>
      </c>
      <c r="O124" s="82"/>
      <c r="P124" s="201">
        <f>O124*H124</f>
        <v>0</v>
      </c>
      <c r="Q124" s="201">
        <v>0</v>
      </c>
      <c r="R124" s="201">
        <f>Q124*H124</f>
        <v>0</v>
      </c>
      <c r="S124" s="201">
        <v>0</v>
      </c>
      <c r="T124" s="202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03" t="s">
        <v>223</v>
      </c>
      <c r="AT124" s="203" t="s">
        <v>220</v>
      </c>
      <c r="AU124" s="203" t="s">
        <v>89</v>
      </c>
      <c r="AY124" s="19" t="s">
        <v>218</v>
      </c>
      <c r="BE124" s="204">
        <f>IF(N124="základná",J124,0)</f>
        <v>0</v>
      </c>
      <c r="BF124" s="204">
        <f>IF(N124="znížená",J124,0)</f>
        <v>0</v>
      </c>
      <c r="BG124" s="204">
        <f>IF(N124="zákl. prenesená",J124,0)</f>
        <v>0</v>
      </c>
      <c r="BH124" s="204">
        <f>IF(N124="zníž. prenesená",J124,0)</f>
        <v>0</v>
      </c>
      <c r="BI124" s="204">
        <f>IF(N124="nulová",J124,0)</f>
        <v>0</v>
      </c>
      <c r="BJ124" s="19" t="s">
        <v>89</v>
      </c>
      <c r="BK124" s="204">
        <f>ROUND(I124*H124,2)</f>
        <v>0</v>
      </c>
      <c r="BL124" s="19" t="s">
        <v>223</v>
      </c>
      <c r="BM124" s="203" t="s">
        <v>89</v>
      </c>
    </row>
    <row r="125" s="13" customFormat="1">
      <c r="A125" s="13"/>
      <c r="B125" s="205"/>
      <c r="C125" s="13"/>
      <c r="D125" s="206" t="s">
        <v>225</v>
      </c>
      <c r="E125" s="207" t="s">
        <v>1</v>
      </c>
      <c r="F125" s="208" t="s">
        <v>1517</v>
      </c>
      <c r="G125" s="13"/>
      <c r="H125" s="209">
        <v>4.0460000000000003</v>
      </c>
      <c r="I125" s="210"/>
      <c r="J125" s="13"/>
      <c r="K125" s="13"/>
      <c r="L125" s="205"/>
      <c r="M125" s="211"/>
      <c r="N125" s="212"/>
      <c r="O125" s="212"/>
      <c r="P125" s="212"/>
      <c r="Q125" s="212"/>
      <c r="R125" s="212"/>
      <c r="S125" s="212"/>
      <c r="T125" s="2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07" t="s">
        <v>225</v>
      </c>
      <c r="AU125" s="207" t="s">
        <v>89</v>
      </c>
      <c r="AV125" s="13" t="s">
        <v>89</v>
      </c>
      <c r="AW125" s="13" t="s">
        <v>31</v>
      </c>
      <c r="AX125" s="13" t="s">
        <v>76</v>
      </c>
      <c r="AY125" s="207" t="s">
        <v>218</v>
      </c>
    </row>
    <row r="126" s="15" customFormat="1">
      <c r="A126" s="15"/>
      <c r="B126" s="222"/>
      <c r="C126" s="15"/>
      <c r="D126" s="206" t="s">
        <v>225</v>
      </c>
      <c r="E126" s="223" t="s">
        <v>1</v>
      </c>
      <c r="F126" s="224" t="s">
        <v>1328</v>
      </c>
      <c r="G126" s="15"/>
      <c r="H126" s="225">
        <v>4.0460000000000003</v>
      </c>
      <c r="I126" s="226"/>
      <c r="J126" s="15"/>
      <c r="K126" s="15"/>
      <c r="L126" s="222"/>
      <c r="M126" s="227"/>
      <c r="N126" s="228"/>
      <c r="O126" s="228"/>
      <c r="P126" s="228"/>
      <c r="Q126" s="228"/>
      <c r="R126" s="228"/>
      <c r="S126" s="228"/>
      <c r="T126" s="229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23" t="s">
        <v>225</v>
      </c>
      <c r="AU126" s="223" t="s">
        <v>89</v>
      </c>
      <c r="AV126" s="15" t="s">
        <v>223</v>
      </c>
      <c r="AW126" s="15" t="s">
        <v>31</v>
      </c>
      <c r="AX126" s="15" t="s">
        <v>83</v>
      </c>
      <c r="AY126" s="223" t="s">
        <v>218</v>
      </c>
    </row>
    <row r="127" s="2" customFormat="1" ht="24.15" customHeight="1">
      <c r="A127" s="38"/>
      <c r="B127" s="190"/>
      <c r="C127" s="191" t="s">
        <v>89</v>
      </c>
      <c r="D127" s="191" t="s">
        <v>220</v>
      </c>
      <c r="E127" s="192" t="s">
        <v>1518</v>
      </c>
      <c r="F127" s="193" t="s">
        <v>1519</v>
      </c>
      <c r="G127" s="194" t="s">
        <v>169</v>
      </c>
      <c r="H127" s="195">
        <v>4.0460000000000003</v>
      </c>
      <c r="I127" s="196"/>
      <c r="J127" s="197">
        <f>ROUND(I127*H127,2)</f>
        <v>0</v>
      </c>
      <c r="K127" s="198"/>
      <c r="L127" s="39"/>
      <c r="M127" s="199" t="s">
        <v>1</v>
      </c>
      <c r="N127" s="200" t="s">
        <v>42</v>
      </c>
      <c r="O127" s="82"/>
      <c r="P127" s="201">
        <f>O127*H127</f>
        <v>0</v>
      </c>
      <c r="Q127" s="201">
        <v>0</v>
      </c>
      <c r="R127" s="201">
        <f>Q127*H127</f>
        <v>0</v>
      </c>
      <c r="S127" s="201">
        <v>0</v>
      </c>
      <c r="T127" s="202">
        <f>S127*H127</f>
        <v>0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R127" s="203" t="s">
        <v>223</v>
      </c>
      <c r="AT127" s="203" t="s">
        <v>220</v>
      </c>
      <c r="AU127" s="203" t="s">
        <v>89</v>
      </c>
      <c r="AY127" s="19" t="s">
        <v>218</v>
      </c>
      <c r="BE127" s="204">
        <f>IF(N127="základná",J127,0)</f>
        <v>0</v>
      </c>
      <c r="BF127" s="204">
        <f>IF(N127="znížená",J127,0)</f>
        <v>0</v>
      </c>
      <c r="BG127" s="204">
        <f>IF(N127="zákl. prenesená",J127,0)</f>
        <v>0</v>
      </c>
      <c r="BH127" s="204">
        <f>IF(N127="zníž. prenesená",J127,0)</f>
        <v>0</v>
      </c>
      <c r="BI127" s="204">
        <f>IF(N127="nulová",J127,0)</f>
        <v>0</v>
      </c>
      <c r="BJ127" s="19" t="s">
        <v>89</v>
      </c>
      <c r="BK127" s="204">
        <f>ROUND(I127*H127,2)</f>
        <v>0</v>
      </c>
      <c r="BL127" s="19" t="s">
        <v>223</v>
      </c>
      <c r="BM127" s="203" t="s">
        <v>223</v>
      </c>
    </row>
    <row r="128" s="2" customFormat="1" ht="21.75" customHeight="1">
      <c r="A128" s="38"/>
      <c r="B128" s="190"/>
      <c r="C128" s="191" t="s">
        <v>96</v>
      </c>
      <c r="D128" s="191" t="s">
        <v>220</v>
      </c>
      <c r="E128" s="192" t="s">
        <v>1520</v>
      </c>
      <c r="F128" s="193" t="s">
        <v>1521</v>
      </c>
      <c r="G128" s="194" t="s">
        <v>169</v>
      </c>
      <c r="H128" s="195">
        <v>81.808000000000007</v>
      </c>
      <c r="I128" s="196"/>
      <c r="J128" s="197">
        <f>ROUND(I128*H128,2)</f>
        <v>0</v>
      </c>
      <c r="K128" s="198"/>
      <c r="L128" s="39"/>
      <c r="M128" s="199" t="s">
        <v>1</v>
      </c>
      <c r="N128" s="200" t="s">
        <v>42</v>
      </c>
      <c r="O128" s="82"/>
      <c r="P128" s="201">
        <f>O128*H128</f>
        <v>0</v>
      </c>
      <c r="Q128" s="201">
        <v>0</v>
      </c>
      <c r="R128" s="201">
        <f>Q128*H128</f>
        <v>0</v>
      </c>
      <c r="S128" s="201">
        <v>0</v>
      </c>
      <c r="T128" s="202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03" t="s">
        <v>223</v>
      </c>
      <c r="AT128" s="203" t="s">
        <v>220</v>
      </c>
      <c r="AU128" s="203" t="s">
        <v>89</v>
      </c>
      <c r="AY128" s="19" t="s">
        <v>218</v>
      </c>
      <c r="BE128" s="204">
        <f>IF(N128="základná",J128,0)</f>
        <v>0</v>
      </c>
      <c r="BF128" s="204">
        <f>IF(N128="znížená",J128,0)</f>
        <v>0</v>
      </c>
      <c r="BG128" s="204">
        <f>IF(N128="zákl. prenesená",J128,0)</f>
        <v>0</v>
      </c>
      <c r="BH128" s="204">
        <f>IF(N128="zníž. prenesená",J128,0)</f>
        <v>0</v>
      </c>
      <c r="BI128" s="204">
        <f>IF(N128="nulová",J128,0)</f>
        <v>0</v>
      </c>
      <c r="BJ128" s="19" t="s">
        <v>89</v>
      </c>
      <c r="BK128" s="204">
        <f>ROUND(I128*H128,2)</f>
        <v>0</v>
      </c>
      <c r="BL128" s="19" t="s">
        <v>223</v>
      </c>
      <c r="BM128" s="203" t="s">
        <v>250</v>
      </c>
    </row>
    <row r="129" s="16" customFormat="1">
      <c r="A129" s="16"/>
      <c r="B129" s="245"/>
      <c r="C129" s="16"/>
      <c r="D129" s="206" t="s">
        <v>225</v>
      </c>
      <c r="E129" s="246" t="s">
        <v>1</v>
      </c>
      <c r="F129" s="247" t="s">
        <v>1522</v>
      </c>
      <c r="G129" s="16"/>
      <c r="H129" s="246" t="s">
        <v>1</v>
      </c>
      <c r="I129" s="248"/>
      <c r="J129" s="16"/>
      <c r="K129" s="16"/>
      <c r="L129" s="245"/>
      <c r="M129" s="249"/>
      <c r="N129" s="250"/>
      <c r="O129" s="250"/>
      <c r="P129" s="250"/>
      <c r="Q129" s="250"/>
      <c r="R129" s="250"/>
      <c r="S129" s="250"/>
      <c r="T129" s="251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T129" s="246" t="s">
        <v>225</v>
      </c>
      <c r="AU129" s="246" t="s">
        <v>89</v>
      </c>
      <c r="AV129" s="16" t="s">
        <v>83</v>
      </c>
      <c r="AW129" s="16" t="s">
        <v>31</v>
      </c>
      <c r="AX129" s="16" t="s">
        <v>76</v>
      </c>
      <c r="AY129" s="246" t="s">
        <v>218</v>
      </c>
    </row>
    <row r="130" s="13" customFormat="1">
      <c r="A130" s="13"/>
      <c r="B130" s="205"/>
      <c r="C130" s="13"/>
      <c r="D130" s="206" t="s">
        <v>225</v>
      </c>
      <c r="E130" s="207" t="s">
        <v>1</v>
      </c>
      <c r="F130" s="208" t="s">
        <v>1523</v>
      </c>
      <c r="G130" s="13"/>
      <c r="H130" s="209">
        <v>3.3900000000000001</v>
      </c>
      <c r="I130" s="210"/>
      <c r="J130" s="13"/>
      <c r="K130" s="13"/>
      <c r="L130" s="205"/>
      <c r="M130" s="211"/>
      <c r="N130" s="212"/>
      <c r="O130" s="212"/>
      <c r="P130" s="212"/>
      <c r="Q130" s="212"/>
      <c r="R130" s="212"/>
      <c r="S130" s="212"/>
      <c r="T130" s="2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07" t="s">
        <v>225</v>
      </c>
      <c r="AU130" s="207" t="s">
        <v>89</v>
      </c>
      <c r="AV130" s="13" t="s">
        <v>89</v>
      </c>
      <c r="AW130" s="13" t="s">
        <v>31</v>
      </c>
      <c r="AX130" s="13" t="s">
        <v>76</v>
      </c>
      <c r="AY130" s="207" t="s">
        <v>218</v>
      </c>
    </row>
    <row r="131" s="13" customFormat="1">
      <c r="A131" s="13"/>
      <c r="B131" s="205"/>
      <c r="C131" s="13"/>
      <c r="D131" s="206" t="s">
        <v>225</v>
      </c>
      <c r="E131" s="207" t="s">
        <v>1</v>
      </c>
      <c r="F131" s="208" t="s">
        <v>1524</v>
      </c>
      <c r="G131" s="13"/>
      <c r="H131" s="209">
        <v>4.2699999999999996</v>
      </c>
      <c r="I131" s="210"/>
      <c r="J131" s="13"/>
      <c r="K131" s="13"/>
      <c r="L131" s="205"/>
      <c r="M131" s="211"/>
      <c r="N131" s="212"/>
      <c r="O131" s="212"/>
      <c r="P131" s="212"/>
      <c r="Q131" s="212"/>
      <c r="R131" s="212"/>
      <c r="S131" s="212"/>
      <c r="T131" s="2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07" t="s">
        <v>225</v>
      </c>
      <c r="AU131" s="207" t="s">
        <v>89</v>
      </c>
      <c r="AV131" s="13" t="s">
        <v>89</v>
      </c>
      <c r="AW131" s="13" t="s">
        <v>31</v>
      </c>
      <c r="AX131" s="13" t="s">
        <v>76</v>
      </c>
      <c r="AY131" s="207" t="s">
        <v>218</v>
      </c>
    </row>
    <row r="132" s="13" customFormat="1">
      <c r="A132" s="13"/>
      <c r="B132" s="205"/>
      <c r="C132" s="13"/>
      <c r="D132" s="206" t="s">
        <v>225</v>
      </c>
      <c r="E132" s="207" t="s">
        <v>1</v>
      </c>
      <c r="F132" s="208" t="s">
        <v>1525</v>
      </c>
      <c r="G132" s="13"/>
      <c r="H132" s="209">
        <v>0.90900000000000003</v>
      </c>
      <c r="I132" s="210"/>
      <c r="J132" s="13"/>
      <c r="K132" s="13"/>
      <c r="L132" s="205"/>
      <c r="M132" s="211"/>
      <c r="N132" s="212"/>
      <c r="O132" s="212"/>
      <c r="P132" s="212"/>
      <c r="Q132" s="212"/>
      <c r="R132" s="212"/>
      <c r="S132" s="212"/>
      <c r="T132" s="2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07" t="s">
        <v>225</v>
      </c>
      <c r="AU132" s="207" t="s">
        <v>89</v>
      </c>
      <c r="AV132" s="13" t="s">
        <v>89</v>
      </c>
      <c r="AW132" s="13" t="s">
        <v>31</v>
      </c>
      <c r="AX132" s="13" t="s">
        <v>76</v>
      </c>
      <c r="AY132" s="207" t="s">
        <v>218</v>
      </c>
    </row>
    <row r="133" s="13" customFormat="1">
      <c r="A133" s="13"/>
      <c r="B133" s="205"/>
      <c r="C133" s="13"/>
      <c r="D133" s="206" t="s">
        <v>225</v>
      </c>
      <c r="E133" s="207" t="s">
        <v>1</v>
      </c>
      <c r="F133" s="208" t="s">
        <v>1526</v>
      </c>
      <c r="G133" s="13"/>
      <c r="H133" s="209">
        <v>9.0380000000000003</v>
      </c>
      <c r="I133" s="210"/>
      <c r="J133" s="13"/>
      <c r="K133" s="13"/>
      <c r="L133" s="205"/>
      <c r="M133" s="211"/>
      <c r="N133" s="212"/>
      <c r="O133" s="212"/>
      <c r="P133" s="212"/>
      <c r="Q133" s="212"/>
      <c r="R133" s="212"/>
      <c r="S133" s="212"/>
      <c r="T133" s="2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07" t="s">
        <v>225</v>
      </c>
      <c r="AU133" s="207" t="s">
        <v>89</v>
      </c>
      <c r="AV133" s="13" t="s">
        <v>89</v>
      </c>
      <c r="AW133" s="13" t="s">
        <v>31</v>
      </c>
      <c r="AX133" s="13" t="s">
        <v>76</v>
      </c>
      <c r="AY133" s="207" t="s">
        <v>218</v>
      </c>
    </row>
    <row r="134" s="13" customFormat="1">
      <c r="A134" s="13"/>
      <c r="B134" s="205"/>
      <c r="C134" s="13"/>
      <c r="D134" s="206" t="s">
        <v>225</v>
      </c>
      <c r="E134" s="207" t="s">
        <v>1</v>
      </c>
      <c r="F134" s="208" t="s">
        <v>1527</v>
      </c>
      <c r="G134" s="13"/>
      <c r="H134" s="209">
        <v>0.73799999999999999</v>
      </c>
      <c r="I134" s="210"/>
      <c r="J134" s="13"/>
      <c r="K134" s="13"/>
      <c r="L134" s="205"/>
      <c r="M134" s="211"/>
      <c r="N134" s="212"/>
      <c r="O134" s="212"/>
      <c r="P134" s="212"/>
      <c r="Q134" s="212"/>
      <c r="R134" s="212"/>
      <c r="S134" s="212"/>
      <c r="T134" s="2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07" t="s">
        <v>225</v>
      </c>
      <c r="AU134" s="207" t="s">
        <v>89</v>
      </c>
      <c r="AV134" s="13" t="s">
        <v>89</v>
      </c>
      <c r="AW134" s="13" t="s">
        <v>31</v>
      </c>
      <c r="AX134" s="13" t="s">
        <v>76</v>
      </c>
      <c r="AY134" s="207" t="s">
        <v>218</v>
      </c>
    </row>
    <row r="135" s="13" customFormat="1">
      <c r="A135" s="13"/>
      <c r="B135" s="205"/>
      <c r="C135" s="13"/>
      <c r="D135" s="206" t="s">
        <v>225</v>
      </c>
      <c r="E135" s="207" t="s">
        <v>1</v>
      </c>
      <c r="F135" s="208" t="s">
        <v>1528</v>
      </c>
      <c r="G135" s="13"/>
      <c r="H135" s="209">
        <v>14.696</v>
      </c>
      <c r="I135" s="210"/>
      <c r="J135" s="13"/>
      <c r="K135" s="13"/>
      <c r="L135" s="205"/>
      <c r="M135" s="211"/>
      <c r="N135" s="212"/>
      <c r="O135" s="212"/>
      <c r="P135" s="212"/>
      <c r="Q135" s="212"/>
      <c r="R135" s="212"/>
      <c r="S135" s="212"/>
      <c r="T135" s="2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07" t="s">
        <v>225</v>
      </c>
      <c r="AU135" s="207" t="s">
        <v>89</v>
      </c>
      <c r="AV135" s="13" t="s">
        <v>89</v>
      </c>
      <c r="AW135" s="13" t="s">
        <v>31</v>
      </c>
      <c r="AX135" s="13" t="s">
        <v>76</v>
      </c>
      <c r="AY135" s="207" t="s">
        <v>218</v>
      </c>
    </row>
    <row r="136" s="13" customFormat="1">
      <c r="A136" s="13"/>
      <c r="B136" s="205"/>
      <c r="C136" s="13"/>
      <c r="D136" s="206" t="s">
        <v>225</v>
      </c>
      <c r="E136" s="207" t="s">
        <v>1</v>
      </c>
      <c r="F136" s="208" t="s">
        <v>1529</v>
      </c>
      <c r="G136" s="13"/>
      <c r="H136" s="209">
        <v>30.251999999999999</v>
      </c>
      <c r="I136" s="210"/>
      <c r="J136" s="13"/>
      <c r="K136" s="13"/>
      <c r="L136" s="205"/>
      <c r="M136" s="211"/>
      <c r="N136" s="212"/>
      <c r="O136" s="212"/>
      <c r="P136" s="212"/>
      <c r="Q136" s="212"/>
      <c r="R136" s="212"/>
      <c r="S136" s="212"/>
      <c r="T136" s="2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07" t="s">
        <v>225</v>
      </c>
      <c r="AU136" s="207" t="s">
        <v>89</v>
      </c>
      <c r="AV136" s="13" t="s">
        <v>89</v>
      </c>
      <c r="AW136" s="13" t="s">
        <v>31</v>
      </c>
      <c r="AX136" s="13" t="s">
        <v>76</v>
      </c>
      <c r="AY136" s="207" t="s">
        <v>218</v>
      </c>
    </row>
    <row r="137" s="13" customFormat="1">
      <c r="A137" s="13"/>
      <c r="B137" s="205"/>
      <c r="C137" s="13"/>
      <c r="D137" s="206" t="s">
        <v>225</v>
      </c>
      <c r="E137" s="207" t="s">
        <v>1</v>
      </c>
      <c r="F137" s="208" t="s">
        <v>1530</v>
      </c>
      <c r="G137" s="13"/>
      <c r="H137" s="209">
        <v>2.1349999999999998</v>
      </c>
      <c r="I137" s="210"/>
      <c r="J137" s="13"/>
      <c r="K137" s="13"/>
      <c r="L137" s="205"/>
      <c r="M137" s="211"/>
      <c r="N137" s="212"/>
      <c r="O137" s="212"/>
      <c r="P137" s="212"/>
      <c r="Q137" s="212"/>
      <c r="R137" s="212"/>
      <c r="S137" s="212"/>
      <c r="T137" s="2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07" t="s">
        <v>225</v>
      </c>
      <c r="AU137" s="207" t="s">
        <v>89</v>
      </c>
      <c r="AV137" s="13" t="s">
        <v>89</v>
      </c>
      <c r="AW137" s="13" t="s">
        <v>31</v>
      </c>
      <c r="AX137" s="13" t="s">
        <v>76</v>
      </c>
      <c r="AY137" s="207" t="s">
        <v>218</v>
      </c>
    </row>
    <row r="138" s="16" customFormat="1">
      <c r="A138" s="16"/>
      <c r="B138" s="245"/>
      <c r="C138" s="16"/>
      <c r="D138" s="206" t="s">
        <v>225</v>
      </c>
      <c r="E138" s="246" t="s">
        <v>1</v>
      </c>
      <c r="F138" s="247" t="s">
        <v>1531</v>
      </c>
      <c r="G138" s="16"/>
      <c r="H138" s="246" t="s">
        <v>1</v>
      </c>
      <c r="I138" s="248"/>
      <c r="J138" s="16"/>
      <c r="K138" s="16"/>
      <c r="L138" s="245"/>
      <c r="M138" s="249"/>
      <c r="N138" s="250"/>
      <c r="O138" s="250"/>
      <c r="P138" s="250"/>
      <c r="Q138" s="250"/>
      <c r="R138" s="250"/>
      <c r="S138" s="250"/>
      <c r="T138" s="251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T138" s="246" t="s">
        <v>225</v>
      </c>
      <c r="AU138" s="246" t="s">
        <v>89</v>
      </c>
      <c r="AV138" s="16" t="s">
        <v>83</v>
      </c>
      <c r="AW138" s="16" t="s">
        <v>31</v>
      </c>
      <c r="AX138" s="16" t="s">
        <v>76</v>
      </c>
      <c r="AY138" s="246" t="s">
        <v>218</v>
      </c>
    </row>
    <row r="139" s="13" customFormat="1">
      <c r="A139" s="13"/>
      <c r="B139" s="205"/>
      <c r="C139" s="13"/>
      <c r="D139" s="206" t="s">
        <v>225</v>
      </c>
      <c r="E139" s="207" t="s">
        <v>1</v>
      </c>
      <c r="F139" s="208" t="s">
        <v>1532</v>
      </c>
      <c r="G139" s="13"/>
      <c r="H139" s="209">
        <v>16.379999999999999</v>
      </c>
      <c r="I139" s="210"/>
      <c r="J139" s="13"/>
      <c r="K139" s="13"/>
      <c r="L139" s="205"/>
      <c r="M139" s="211"/>
      <c r="N139" s="212"/>
      <c r="O139" s="212"/>
      <c r="P139" s="212"/>
      <c r="Q139" s="212"/>
      <c r="R139" s="212"/>
      <c r="S139" s="212"/>
      <c r="T139" s="2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07" t="s">
        <v>225</v>
      </c>
      <c r="AU139" s="207" t="s">
        <v>89</v>
      </c>
      <c r="AV139" s="13" t="s">
        <v>89</v>
      </c>
      <c r="AW139" s="13" t="s">
        <v>31</v>
      </c>
      <c r="AX139" s="13" t="s">
        <v>76</v>
      </c>
      <c r="AY139" s="207" t="s">
        <v>218</v>
      </c>
    </row>
    <row r="140" s="15" customFormat="1">
      <c r="A140" s="15"/>
      <c r="B140" s="222"/>
      <c r="C140" s="15"/>
      <c r="D140" s="206" t="s">
        <v>225</v>
      </c>
      <c r="E140" s="223" t="s">
        <v>1</v>
      </c>
      <c r="F140" s="224" t="s">
        <v>1328</v>
      </c>
      <c r="G140" s="15"/>
      <c r="H140" s="225">
        <v>81.807999999999993</v>
      </c>
      <c r="I140" s="226"/>
      <c r="J140" s="15"/>
      <c r="K140" s="15"/>
      <c r="L140" s="222"/>
      <c r="M140" s="227"/>
      <c r="N140" s="228"/>
      <c r="O140" s="228"/>
      <c r="P140" s="228"/>
      <c r="Q140" s="228"/>
      <c r="R140" s="228"/>
      <c r="S140" s="228"/>
      <c r="T140" s="229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T140" s="223" t="s">
        <v>225</v>
      </c>
      <c r="AU140" s="223" t="s">
        <v>89</v>
      </c>
      <c r="AV140" s="15" t="s">
        <v>223</v>
      </c>
      <c r="AW140" s="15" t="s">
        <v>31</v>
      </c>
      <c r="AX140" s="15" t="s">
        <v>83</v>
      </c>
      <c r="AY140" s="223" t="s">
        <v>218</v>
      </c>
    </row>
    <row r="141" s="2" customFormat="1" ht="37.8" customHeight="1">
      <c r="A141" s="38"/>
      <c r="B141" s="190"/>
      <c r="C141" s="191" t="s">
        <v>223</v>
      </c>
      <c r="D141" s="191" t="s">
        <v>220</v>
      </c>
      <c r="E141" s="192" t="s">
        <v>1329</v>
      </c>
      <c r="F141" s="193" t="s">
        <v>1330</v>
      </c>
      <c r="G141" s="194" t="s">
        <v>169</v>
      </c>
      <c r="H141" s="195">
        <v>81.808000000000007</v>
      </c>
      <c r="I141" s="196"/>
      <c r="J141" s="197">
        <f>ROUND(I141*H141,2)</f>
        <v>0</v>
      </c>
      <c r="K141" s="198"/>
      <c r="L141" s="39"/>
      <c r="M141" s="199" t="s">
        <v>1</v>
      </c>
      <c r="N141" s="200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223</v>
      </c>
      <c r="AT141" s="203" t="s">
        <v>220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223</v>
      </c>
      <c r="BM141" s="203" t="s">
        <v>260</v>
      </c>
    </row>
    <row r="142" s="16" customFormat="1">
      <c r="A142" s="16"/>
      <c r="B142" s="245"/>
      <c r="C142" s="16"/>
      <c r="D142" s="206" t="s">
        <v>225</v>
      </c>
      <c r="E142" s="246" t="s">
        <v>1</v>
      </c>
      <c r="F142" s="247" t="s">
        <v>1522</v>
      </c>
      <c r="G142" s="16"/>
      <c r="H142" s="246" t="s">
        <v>1</v>
      </c>
      <c r="I142" s="248"/>
      <c r="J142" s="16"/>
      <c r="K142" s="16"/>
      <c r="L142" s="245"/>
      <c r="M142" s="249"/>
      <c r="N142" s="250"/>
      <c r="O142" s="250"/>
      <c r="P142" s="250"/>
      <c r="Q142" s="250"/>
      <c r="R142" s="250"/>
      <c r="S142" s="250"/>
      <c r="T142" s="251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T142" s="246" t="s">
        <v>225</v>
      </c>
      <c r="AU142" s="246" t="s">
        <v>89</v>
      </c>
      <c r="AV142" s="16" t="s">
        <v>83</v>
      </c>
      <c r="AW142" s="16" t="s">
        <v>31</v>
      </c>
      <c r="AX142" s="16" t="s">
        <v>76</v>
      </c>
      <c r="AY142" s="246" t="s">
        <v>218</v>
      </c>
    </row>
    <row r="143" s="13" customFormat="1">
      <c r="A143" s="13"/>
      <c r="B143" s="205"/>
      <c r="C143" s="13"/>
      <c r="D143" s="206" t="s">
        <v>225</v>
      </c>
      <c r="E143" s="207" t="s">
        <v>1</v>
      </c>
      <c r="F143" s="208" t="s">
        <v>1523</v>
      </c>
      <c r="G143" s="13"/>
      <c r="H143" s="209">
        <v>3.3900000000000001</v>
      </c>
      <c r="I143" s="210"/>
      <c r="J143" s="13"/>
      <c r="K143" s="13"/>
      <c r="L143" s="205"/>
      <c r="M143" s="211"/>
      <c r="N143" s="212"/>
      <c r="O143" s="212"/>
      <c r="P143" s="212"/>
      <c r="Q143" s="212"/>
      <c r="R143" s="212"/>
      <c r="S143" s="212"/>
      <c r="T143" s="2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07" t="s">
        <v>225</v>
      </c>
      <c r="AU143" s="207" t="s">
        <v>89</v>
      </c>
      <c r="AV143" s="13" t="s">
        <v>89</v>
      </c>
      <c r="AW143" s="13" t="s">
        <v>31</v>
      </c>
      <c r="AX143" s="13" t="s">
        <v>76</v>
      </c>
      <c r="AY143" s="207" t="s">
        <v>218</v>
      </c>
    </row>
    <row r="144" s="13" customFormat="1">
      <c r="A144" s="13"/>
      <c r="B144" s="205"/>
      <c r="C144" s="13"/>
      <c r="D144" s="206" t="s">
        <v>225</v>
      </c>
      <c r="E144" s="207" t="s">
        <v>1</v>
      </c>
      <c r="F144" s="208" t="s">
        <v>1524</v>
      </c>
      <c r="G144" s="13"/>
      <c r="H144" s="209">
        <v>4.2699999999999996</v>
      </c>
      <c r="I144" s="210"/>
      <c r="J144" s="13"/>
      <c r="K144" s="13"/>
      <c r="L144" s="205"/>
      <c r="M144" s="211"/>
      <c r="N144" s="212"/>
      <c r="O144" s="212"/>
      <c r="P144" s="212"/>
      <c r="Q144" s="212"/>
      <c r="R144" s="212"/>
      <c r="S144" s="212"/>
      <c r="T144" s="2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07" t="s">
        <v>225</v>
      </c>
      <c r="AU144" s="207" t="s">
        <v>89</v>
      </c>
      <c r="AV144" s="13" t="s">
        <v>89</v>
      </c>
      <c r="AW144" s="13" t="s">
        <v>31</v>
      </c>
      <c r="AX144" s="13" t="s">
        <v>76</v>
      </c>
      <c r="AY144" s="207" t="s">
        <v>218</v>
      </c>
    </row>
    <row r="145" s="13" customFormat="1">
      <c r="A145" s="13"/>
      <c r="B145" s="205"/>
      <c r="C145" s="13"/>
      <c r="D145" s="206" t="s">
        <v>225</v>
      </c>
      <c r="E145" s="207" t="s">
        <v>1</v>
      </c>
      <c r="F145" s="208" t="s">
        <v>1525</v>
      </c>
      <c r="G145" s="13"/>
      <c r="H145" s="209">
        <v>0.90900000000000003</v>
      </c>
      <c r="I145" s="210"/>
      <c r="J145" s="13"/>
      <c r="K145" s="13"/>
      <c r="L145" s="205"/>
      <c r="M145" s="211"/>
      <c r="N145" s="212"/>
      <c r="O145" s="212"/>
      <c r="P145" s="212"/>
      <c r="Q145" s="212"/>
      <c r="R145" s="212"/>
      <c r="S145" s="212"/>
      <c r="T145" s="2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07" t="s">
        <v>225</v>
      </c>
      <c r="AU145" s="207" t="s">
        <v>89</v>
      </c>
      <c r="AV145" s="13" t="s">
        <v>89</v>
      </c>
      <c r="AW145" s="13" t="s">
        <v>31</v>
      </c>
      <c r="AX145" s="13" t="s">
        <v>76</v>
      </c>
      <c r="AY145" s="207" t="s">
        <v>218</v>
      </c>
    </row>
    <row r="146" s="13" customFormat="1">
      <c r="A146" s="13"/>
      <c r="B146" s="205"/>
      <c r="C146" s="13"/>
      <c r="D146" s="206" t="s">
        <v>225</v>
      </c>
      <c r="E146" s="207" t="s">
        <v>1</v>
      </c>
      <c r="F146" s="208" t="s">
        <v>1526</v>
      </c>
      <c r="G146" s="13"/>
      <c r="H146" s="209">
        <v>9.0380000000000003</v>
      </c>
      <c r="I146" s="210"/>
      <c r="J146" s="13"/>
      <c r="K146" s="13"/>
      <c r="L146" s="205"/>
      <c r="M146" s="211"/>
      <c r="N146" s="212"/>
      <c r="O146" s="212"/>
      <c r="P146" s="212"/>
      <c r="Q146" s="212"/>
      <c r="R146" s="212"/>
      <c r="S146" s="212"/>
      <c r="T146" s="2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07" t="s">
        <v>225</v>
      </c>
      <c r="AU146" s="207" t="s">
        <v>89</v>
      </c>
      <c r="AV146" s="13" t="s">
        <v>89</v>
      </c>
      <c r="AW146" s="13" t="s">
        <v>31</v>
      </c>
      <c r="AX146" s="13" t="s">
        <v>76</v>
      </c>
      <c r="AY146" s="207" t="s">
        <v>218</v>
      </c>
    </row>
    <row r="147" s="13" customFormat="1">
      <c r="A147" s="13"/>
      <c r="B147" s="205"/>
      <c r="C147" s="13"/>
      <c r="D147" s="206" t="s">
        <v>225</v>
      </c>
      <c r="E147" s="207" t="s">
        <v>1</v>
      </c>
      <c r="F147" s="208" t="s">
        <v>1527</v>
      </c>
      <c r="G147" s="13"/>
      <c r="H147" s="209">
        <v>0.73799999999999999</v>
      </c>
      <c r="I147" s="210"/>
      <c r="J147" s="13"/>
      <c r="K147" s="13"/>
      <c r="L147" s="205"/>
      <c r="M147" s="211"/>
      <c r="N147" s="212"/>
      <c r="O147" s="212"/>
      <c r="P147" s="212"/>
      <c r="Q147" s="212"/>
      <c r="R147" s="212"/>
      <c r="S147" s="212"/>
      <c r="T147" s="2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07" t="s">
        <v>225</v>
      </c>
      <c r="AU147" s="207" t="s">
        <v>89</v>
      </c>
      <c r="AV147" s="13" t="s">
        <v>89</v>
      </c>
      <c r="AW147" s="13" t="s">
        <v>31</v>
      </c>
      <c r="AX147" s="13" t="s">
        <v>76</v>
      </c>
      <c r="AY147" s="207" t="s">
        <v>218</v>
      </c>
    </row>
    <row r="148" s="13" customFormat="1">
      <c r="A148" s="13"/>
      <c r="B148" s="205"/>
      <c r="C148" s="13"/>
      <c r="D148" s="206" t="s">
        <v>225</v>
      </c>
      <c r="E148" s="207" t="s">
        <v>1</v>
      </c>
      <c r="F148" s="208" t="s">
        <v>1528</v>
      </c>
      <c r="G148" s="13"/>
      <c r="H148" s="209">
        <v>14.696</v>
      </c>
      <c r="I148" s="210"/>
      <c r="J148" s="13"/>
      <c r="K148" s="13"/>
      <c r="L148" s="205"/>
      <c r="M148" s="211"/>
      <c r="N148" s="212"/>
      <c r="O148" s="212"/>
      <c r="P148" s="212"/>
      <c r="Q148" s="212"/>
      <c r="R148" s="212"/>
      <c r="S148" s="212"/>
      <c r="T148" s="2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07" t="s">
        <v>225</v>
      </c>
      <c r="AU148" s="207" t="s">
        <v>89</v>
      </c>
      <c r="AV148" s="13" t="s">
        <v>89</v>
      </c>
      <c r="AW148" s="13" t="s">
        <v>31</v>
      </c>
      <c r="AX148" s="13" t="s">
        <v>76</v>
      </c>
      <c r="AY148" s="207" t="s">
        <v>218</v>
      </c>
    </row>
    <row r="149" s="13" customFormat="1">
      <c r="A149" s="13"/>
      <c r="B149" s="205"/>
      <c r="C149" s="13"/>
      <c r="D149" s="206" t="s">
        <v>225</v>
      </c>
      <c r="E149" s="207" t="s">
        <v>1</v>
      </c>
      <c r="F149" s="208" t="s">
        <v>1529</v>
      </c>
      <c r="G149" s="13"/>
      <c r="H149" s="209">
        <v>30.251999999999999</v>
      </c>
      <c r="I149" s="210"/>
      <c r="J149" s="13"/>
      <c r="K149" s="13"/>
      <c r="L149" s="205"/>
      <c r="M149" s="211"/>
      <c r="N149" s="212"/>
      <c r="O149" s="212"/>
      <c r="P149" s="212"/>
      <c r="Q149" s="212"/>
      <c r="R149" s="212"/>
      <c r="S149" s="212"/>
      <c r="T149" s="2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07" t="s">
        <v>225</v>
      </c>
      <c r="AU149" s="207" t="s">
        <v>89</v>
      </c>
      <c r="AV149" s="13" t="s">
        <v>89</v>
      </c>
      <c r="AW149" s="13" t="s">
        <v>31</v>
      </c>
      <c r="AX149" s="13" t="s">
        <v>76</v>
      </c>
      <c r="AY149" s="207" t="s">
        <v>218</v>
      </c>
    </row>
    <row r="150" s="13" customFormat="1">
      <c r="A150" s="13"/>
      <c r="B150" s="205"/>
      <c r="C150" s="13"/>
      <c r="D150" s="206" t="s">
        <v>225</v>
      </c>
      <c r="E150" s="207" t="s">
        <v>1</v>
      </c>
      <c r="F150" s="208" t="s">
        <v>1530</v>
      </c>
      <c r="G150" s="13"/>
      <c r="H150" s="209">
        <v>2.1349999999999998</v>
      </c>
      <c r="I150" s="210"/>
      <c r="J150" s="13"/>
      <c r="K150" s="13"/>
      <c r="L150" s="205"/>
      <c r="M150" s="211"/>
      <c r="N150" s="212"/>
      <c r="O150" s="212"/>
      <c r="P150" s="212"/>
      <c r="Q150" s="212"/>
      <c r="R150" s="212"/>
      <c r="S150" s="212"/>
      <c r="T150" s="2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07" t="s">
        <v>225</v>
      </c>
      <c r="AU150" s="207" t="s">
        <v>89</v>
      </c>
      <c r="AV150" s="13" t="s">
        <v>89</v>
      </c>
      <c r="AW150" s="13" t="s">
        <v>31</v>
      </c>
      <c r="AX150" s="13" t="s">
        <v>76</v>
      </c>
      <c r="AY150" s="207" t="s">
        <v>218</v>
      </c>
    </row>
    <row r="151" s="16" customFormat="1">
      <c r="A151" s="16"/>
      <c r="B151" s="245"/>
      <c r="C151" s="16"/>
      <c r="D151" s="206" t="s">
        <v>225</v>
      </c>
      <c r="E151" s="246" t="s">
        <v>1</v>
      </c>
      <c r="F151" s="247" t="s">
        <v>1531</v>
      </c>
      <c r="G151" s="16"/>
      <c r="H151" s="246" t="s">
        <v>1</v>
      </c>
      <c r="I151" s="248"/>
      <c r="J151" s="16"/>
      <c r="K151" s="16"/>
      <c r="L151" s="245"/>
      <c r="M151" s="249"/>
      <c r="N151" s="250"/>
      <c r="O151" s="250"/>
      <c r="P151" s="250"/>
      <c r="Q151" s="250"/>
      <c r="R151" s="250"/>
      <c r="S151" s="250"/>
      <c r="T151" s="251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T151" s="246" t="s">
        <v>225</v>
      </c>
      <c r="AU151" s="246" t="s">
        <v>89</v>
      </c>
      <c r="AV151" s="16" t="s">
        <v>83</v>
      </c>
      <c r="AW151" s="16" t="s">
        <v>31</v>
      </c>
      <c r="AX151" s="16" t="s">
        <v>76</v>
      </c>
      <c r="AY151" s="246" t="s">
        <v>218</v>
      </c>
    </row>
    <row r="152" s="13" customFormat="1">
      <c r="A152" s="13"/>
      <c r="B152" s="205"/>
      <c r="C152" s="13"/>
      <c r="D152" s="206" t="s">
        <v>225</v>
      </c>
      <c r="E152" s="207" t="s">
        <v>1</v>
      </c>
      <c r="F152" s="208" t="s">
        <v>1532</v>
      </c>
      <c r="G152" s="13"/>
      <c r="H152" s="209">
        <v>16.379999999999999</v>
      </c>
      <c r="I152" s="210"/>
      <c r="J152" s="13"/>
      <c r="K152" s="13"/>
      <c r="L152" s="205"/>
      <c r="M152" s="211"/>
      <c r="N152" s="212"/>
      <c r="O152" s="212"/>
      <c r="P152" s="212"/>
      <c r="Q152" s="212"/>
      <c r="R152" s="212"/>
      <c r="S152" s="212"/>
      <c r="T152" s="2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07" t="s">
        <v>225</v>
      </c>
      <c r="AU152" s="207" t="s">
        <v>89</v>
      </c>
      <c r="AV152" s="13" t="s">
        <v>89</v>
      </c>
      <c r="AW152" s="13" t="s">
        <v>31</v>
      </c>
      <c r="AX152" s="13" t="s">
        <v>76</v>
      </c>
      <c r="AY152" s="207" t="s">
        <v>218</v>
      </c>
    </row>
    <row r="153" s="15" customFormat="1">
      <c r="A153" s="15"/>
      <c r="B153" s="222"/>
      <c r="C153" s="15"/>
      <c r="D153" s="206" t="s">
        <v>225</v>
      </c>
      <c r="E153" s="223" t="s">
        <v>1</v>
      </c>
      <c r="F153" s="224" t="s">
        <v>1328</v>
      </c>
      <c r="G153" s="15"/>
      <c r="H153" s="225">
        <v>81.807999999999993</v>
      </c>
      <c r="I153" s="226"/>
      <c r="J153" s="15"/>
      <c r="K153" s="15"/>
      <c r="L153" s="222"/>
      <c r="M153" s="227"/>
      <c r="N153" s="228"/>
      <c r="O153" s="228"/>
      <c r="P153" s="228"/>
      <c r="Q153" s="228"/>
      <c r="R153" s="228"/>
      <c r="S153" s="228"/>
      <c r="T153" s="229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T153" s="223" t="s">
        <v>225</v>
      </c>
      <c r="AU153" s="223" t="s">
        <v>89</v>
      </c>
      <c r="AV153" s="15" t="s">
        <v>223</v>
      </c>
      <c r="AW153" s="15" t="s">
        <v>31</v>
      </c>
      <c r="AX153" s="15" t="s">
        <v>83</v>
      </c>
      <c r="AY153" s="223" t="s">
        <v>218</v>
      </c>
    </row>
    <row r="154" s="2" customFormat="1" ht="24.15" customHeight="1">
      <c r="A154" s="38"/>
      <c r="B154" s="190"/>
      <c r="C154" s="191" t="s">
        <v>243</v>
      </c>
      <c r="D154" s="191" t="s">
        <v>220</v>
      </c>
      <c r="E154" s="192" t="s">
        <v>1331</v>
      </c>
      <c r="F154" s="193" t="s">
        <v>1332</v>
      </c>
      <c r="G154" s="194" t="s">
        <v>148</v>
      </c>
      <c r="H154" s="195">
        <v>163.61600000000001</v>
      </c>
      <c r="I154" s="196"/>
      <c r="J154" s="197">
        <f>ROUND(I154*H154,2)</f>
        <v>0</v>
      </c>
      <c r="K154" s="198"/>
      <c r="L154" s="39"/>
      <c r="M154" s="199" t="s">
        <v>1</v>
      </c>
      <c r="N154" s="200" t="s">
        <v>42</v>
      </c>
      <c r="O154" s="82"/>
      <c r="P154" s="201">
        <f>O154*H154</f>
        <v>0</v>
      </c>
      <c r="Q154" s="201">
        <v>0.00083000000000000001</v>
      </c>
      <c r="R154" s="201">
        <f>Q154*H154</f>
        <v>0.13580128000000002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223</v>
      </c>
      <c r="AT154" s="203" t="s">
        <v>220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223</v>
      </c>
      <c r="BM154" s="203" t="s">
        <v>271</v>
      </c>
    </row>
    <row r="155" s="16" customFormat="1">
      <c r="A155" s="16"/>
      <c r="B155" s="245"/>
      <c r="C155" s="16"/>
      <c r="D155" s="206" t="s">
        <v>225</v>
      </c>
      <c r="E155" s="246" t="s">
        <v>1</v>
      </c>
      <c r="F155" s="247" t="s">
        <v>1533</v>
      </c>
      <c r="G155" s="16"/>
      <c r="H155" s="246" t="s">
        <v>1</v>
      </c>
      <c r="I155" s="248"/>
      <c r="J155" s="16"/>
      <c r="K155" s="16"/>
      <c r="L155" s="245"/>
      <c r="M155" s="249"/>
      <c r="N155" s="250"/>
      <c r="O155" s="250"/>
      <c r="P155" s="250"/>
      <c r="Q155" s="250"/>
      <c r="R155" s="250"/>
      <c r="S155" s="250"/>
      <c r="T155" s="251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T155" s="246" t="s">
        <v>225</v>
      </c>
      <c r="AU155" s="246" t="s">
        <v>89</v>
      </c>
      <c r="AV155" s="16" t="s">
        <v>83</v>
      </c>
      <c r="AW155" s="16" t="s">
        <v>31</v>
      </c>
      <c r="AX155" s="16" t="s">
        <v>76</v>
      </c>
      <c r="AY155" s="246" t="s">
        <v>218</v>
      </c>
    </row>
    <row r="156" s="13" customFormat="1">
      <c r="A156" s="13"/>
      <c r="B156" s="205"/>
      <c r="C156" s="13"/>
      <c r="D156" s="206" t="s">
        <v>225</v>
      </c>
      <c r="E156" s="207" t="s">
        <v>1</v>
      </c>
      <c r="F156" s="208" t="s">
        <v>1534</v>
      </c>
      <c r="G156" s="13"/>
      <c r="H156" s="209">
        <v>6.7800000000000002</v>
      </c>
      <c r="I156" s="210"/>
      <c r="J156" s="13"/>
      <c r="K156" s="13"/>
      <c r="L156" s="205"/>
      <c r="M156" s="211"/>
      <c r="N156" s="212"/>
      <c r="O156" s="212"/>
      <c r="P156" s="212"/>
      <c r="Q156" s="212"/>
      <c r="R156" s="212"/>
      <c r="S156" s="212"/>
      <c r="T156" s="2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07" t="s">
        <v>225</v>
      </c>
      <c r="AU156" s="207" t="s">
        <v>89</v>
      </c>
      <c r="AV156" s="13" t="s">
        <v>89</v>
      </c>
      <c r="AW156" s="13" t="s">
        <v>31</v>
      </c>
      <c r="AX156" s="13" t="s">
        <v>76</v>
      </c>
      <c r="AY156" s="207" t="s">
        <v>218</v>
      </c>
    </row>
    <row r="157" s="13" customFormat="1">
      <c r="A157" s="13"/>
      <c r="B157" s="205"/>
      <c r="C157" s="13"/>
      <c r="D157" s="206" t="s">
        <v>225</v>
      </c>
      <c r="E157" s="207" t="s">
        <v>1</v>
      </c>
      <c r="F157" s="208" t="s">
        <v>1535</v>
      </c>
      <c r="G157" s="13"/>
      <c r="H157" s="209">
        <v>8.5399999999999991</v>
      </c>
      <c r="I157" s="210"/>
      <c r="J157" s="13"/>
      <c r="K157" s="13"/>
      <c r="L157" s="205"/>
      <c r="M157" s="211"/>
      <c r="N157" s="212"/>
      <c r="O157" s="212"/>
      <c r="P157" s="212"/>
      <c r="Q157" s="212"/>
      <c r="R157" s="212"/>
      <c r="S157" s="212"/>
      <c r="T157" s="2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07" t="s">
        <v>225</v>
      </c>
      <c r="AU157" s="207" t="s">
        <v>89</v>
      </c>
      <c r="AV157" s="13" t="s">
        <v>89</v>
      </c>
      <c r="AW157" s="13" t="s">
        <v>31</v>
      </c>
      <c r="AX157" s="13" t="s">
        <v>76</v>
      </c>
      <c r="AY157" s="207" t="s">
        <v>218</v>
      </c>
    </row>
    <row r="158" s="13" customFormat="1">
      <c r="A158" s="13"/>
      <c r="B158" s="205"/>
      <c r="C158" s="13"/>
      <c r="D158" s="206" t="s">
        <v>225</v>
      </c>
      <c r="E158" s="207" t="s">
        <v>1</v>
      </c>
      <c r="F158" s="208" t="s">
        <v>1536</v>
      </c>
      <c r="G158" s="13"/>
      <c r="H158" s="209">
        <v>1.8180000000000001</v>
      </c>
      <c r="I158" s="210"/>
      <c r="J158" s="13"/>
      <c r="K158" s="13"/>
      <c r="L158" s="205"/>
      <c r="M158" s="211"/>
      <c r="N158" s="212"/>
      <c r="O158" s="212"/>
      <c r="P158" s="212"/>
      <c r="Q158" s="212"/>
      <c r="R158" s="212"/>
      <c r="S158" s="212"/>
      <c r="T158" s="2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07" t="s">
        <v>225</v>
      </c>
      <c r="AU158" s="207" t="s">
        <v>89</v>
      </c>
      <c r="AV158" s="13" t="s">
        <v>89</v>
      </c>
      <c r="AW158" s="13" t="s">
        <v>31</v>
      </c>
      <c r="AX158" s="13" t="s">
        <v>76</v>
      </c>
      <c r="AY158" s="207" t="s">
        <v>218</v>
      </c>
    </row>
    <row r="159" s="13" customFormat="1">
      <c r="A159" s="13"/>
      <c r="B159" s="205"/>
      <c r="C159" s="13"/>
      <c r="D159" s="206" t="s">
        <v>225</v>
      </c>
      <c r="E159" s="207" t="s">
        <v>1</v>
      </c>
      <c r="F159" s="208" t="s">
        <v>1537</v>
      </c>
      <c r="G159" s="13"/>
      <c r="H159" s="209">
        <v>18.077000000000002</v>
      </c>
      <c r="I159" s="210"/>
      <c r="J159" s="13"/>
      <c r="K159" s="13"/>
      <c r="L159" s="205"/>
      <c r="M159" s="211"/>
      <c r="N159" s="212"/>
      <c r="O159" s="212"/>
      <c r="P159" s="212"/>
      <c r="Q159" s="212"/>
      <c r="R159" s="212"/>
      <c r="S159" s="212"/>
      <c r="T159" s="2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07" t="s">
        <v>225</v>
      </c>
      <c r="AU159" s="207" t="s">
        <v>89</v>
      </c>
      <c r="AV159" s="13" t="s">
        <v>89</v>
      </c>
      <c r="AW159" s="13" t="s">
        <v>31</v>
      </c>
      <c r="AX159" s="13" t="s">
        <v>76</v>
      </c>
      <c r="AY159" s="207" t="s">
        <v>218</v>
      </c>
    </row>
    <row r="160" s="13" customFormat="1">
      <c r="A160" s="13"/>
      <c r="B160" s="205"/>
      <c r="C160" s="13"/>
      <c r="D160" s="206" t="s">
        <v>225</v>
      </c>
      <c r="E160" s="207" t="s">
        <v>1</v>
      </c>
      <c r="F160" s="208" t="s">
        <v>1538</v>
      </c>
      <c r="G160" s="13"/>
      <c r="H160" s="209">
        <v>1.4750000000000001</v>
      </c>
      <c r="I160" s="210"/>
      <c r="J160" s="13"/>
      <c r="K160" s="13"/>
      <c r="L160" s="205"/>
      <c r="M160" s="211"/>
      <c r="N160" s="212"/>
      <c r="O160" s="212"/>
      <c r="P160" s="212"/>
      <c r="Q160" s="212"/>
      <c r="R160" s="212"/>
      <c r="S160" s="212"/>
      <c r="T160" s="2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07" t="s">
        <v>225</v>
      </c>
      <c r="AU160" s="207" t="s">
        <v>89</v>
      </c>
      <c r="AV160" s="13" t="s">
        <v>89</v>
      </c>
      <c r="AW160" s="13" t="s">
        <v>31</v>
      </c>
      <c r="AX160" s="13" t="s">
        <v>76</v>
      </c>
      <c r="AY160" s="207" t="s">
        <v>218</v>
      </c>
    </row>
    <row r="161" s="13" customFormat="1">
      <c r="A161" s="13"/>
      <c r="B161" s="205"/>
      <c r="C161" s="13"/>
      <c r="D161" s="206" t="s">
        <v>225</v>
      </c>
      <c r="E161" s="207" t="s">
        <v>1</v>
      </c>
      <c r="F161" s="208" t="s">
        <v>1539</v>
      </c>
      <c r="G161" s="13"/>
      <c r="H161" s="209">
        <v>29.390999999999998</v>
      </c>
      <c r="I161" s="210"/>
      <c r="J161" s="13"/>
      <c r="K161" s="13"/>
      <c r="L161" s="205"/>
      <c r="M161" s="211"/>
      <c r="N161" s="212"/>
      <c r="O161" s="212"/>
      <c r="P161" s="212"/>
      <c r="Q161" s="212"/>
      <c r="R161" s="212"/>
      <c r="S161" s="212"/>
      <c r="T161" s="2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07" t="s">
        <v>225</v>
      </c>
      <c r="AU161" s="207" t="s">
        <v>89</v>
      </c>
      <c r="AV161" s="13" t="s">
        <v>89</v>
      </c>
      <c r="AW161" s="13" t="s">
        <v>31</v>
      </c>
      <c r="AX161" s="13" t="s">
        <v>76</v>
      </c>
      <c r="AY161" s="207" t="s">
        <v>218</v>
      </c>
    </row>
    <row r="162" s="13" customFormat="1">
      <c r="A162" s="13"/>
      <c r="B162" s="205"/>
      <c r="C162" s="13"/>
      <c r="D162" s="206" t="s">
        <v>225</v>
      </c>
      <c r="E162" s="207" t="s">
        <v>1</v>
      </c>
      <c r="F162" s="208" t="s">
        <v>1540</v>
      </c>
      <c r="G162" s="13"/>
      <c r="H162" s="209">
        <v>60.505000000000003</v>
      </c>
      <c r="I162" s="210"/>
      <c r="J162" s="13"/>
      <c r="K162" s="13"/>
      <c r="L162" s="205"/>
      <c r="M162" s="211"/>
      <c r="N162" s="212"/>
      <c r="O162" s="212"/>
      <c r="P162" s="212"/>
      <c r="Q162" s="212"/>
      <c r="R162" s="212"/>
      <c r="S162" s="212"/>
      <c r="T162" s="2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07" t="s">
        <v>225</v>
      </c>
      <c r="AU162" s="207" t="s">
        <v>89</v>
      </c>
      <c r="AV162" s="13" t="s">
        <v>89</v>
      </c>
      <c r="AW162" s="13" t="s">
        <v>31</v>
      </c>
      <c r="AX162" s="13" t="s">
        <v>76</v>
      </c>
      <c r="AY162" s="207" t="s">
        <v>218</v>
      </c>
    </row>
    <row r="163" s="13" customFormat="1">
      <c r="A163" s="13"/>
      <c r="B163" s="205"/>
      <c r="C163" s="13"/>
      <c r="D163" s="206" t="s">
        <v>225</v>
      </c>
      <c r="E163" s="207" t="s">
        <v>1</v>
      </c>
      <c r="F163" s="208" t="s">
        <v>1541</v>
      </c>
      <c r="G163" s="13"/>
      <c r="H163" s="209">
        <v>4.2699999999999996</v>
      </c>
      <c r="I163" s="210"/>
      <c r="J163" s="13"/>
      <c r="K163" s="13"/>
      <c r="L163" s="205"/>
      <c r="M163" s="211"/>
      <c r="N163" s="212"/>
      <c r="O163" s="212"/>
      <c r="P163" s="212"/>
      <c r="Q163" s="212"/>
      <c r="R163" s="212"/>
      <c r="S163" s="212"/>
      <c r="T163" s="2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07" t="s">
        <v>225</v>
      </c>
      <c r="AU163" s="207" t="s">
        <v>89</v>
      </c>
      <c r="AV163" s="13" t="s">
        <v>89</v>
      </c>
      <c r="AW163" s="13" t="s">
        <v>31</v>
      </c>
      <c r="AX163" s="13" t="s">
        <v>76</v>
      </c>
      <c r="AY163" s="207" t="s">
        <v>218</v>
      </c>
    </row>
    <row r="164" s="13" customFormat="1">
      <c r="A164" s="13"/>
      <c r="B164" s="205"/>
      <c r="C164" s="13"/>
      <c r="D164" s="206" t="s">
        <v>225</v>
      </c>
      <c r="E164" s="207" t="s">
        <v>1</v>
      </c>
      <c r="F164" s="208" t="s">
        <v>1542</v>
      </c>
      <c r="G164" s="13"/>
      <c r="H164" s="209">
        <v>32.759999999999998</v>
      </c>
      <c r="I164" s="210"/>
      <c r="J164" s="13"/>
      <c r="K164" s="13"/>
      <c r="L164" s="205"/>
      <c r="M164" s="211"/>
      <c r="N164" s="212"/>
      <c r="O164" s="212"/>
      <c r="P164" s="212"/>
      <c r="Q164" s="212"/>
      <c r="R164" s="212"/>
      <c r="S164" s="212"/>
      <c r="T164" s="2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07" t="s">
        <v>225</v>
      </c>
      <c r="AU164" s="207" t="s">
        <v>89</v>
      </c>
      <c r="AV164" s="13" t="s">
        <v>89</v>
      </c>
      <c r="AW164" s="13" t="s">
        <v>31</v>
      </c>
      <c r="AX164" s="13" t="s">
        <v>76</v>
      </c>
      <c r="AY164" s="207" t="s">
        <v>218</v>
      </c>
    </row>
    <row r="165" s="15" customFormat="1">
      <c r="A165" s="15"/>
      <c r="B165" s="222"/>
      <c r="C165" s="15"/>
      <c r="D165" s="206" t="s">
        <v>225</v>
      </c>
      <c r="E165" s="223" t="s">
        <v>1</v>
      </c>
      <c r="F165" s="224" t="s">
        <v>1328</v>
      </c>
      <c r="G165" s="15"/>
      <c r="H165" s="225">
        <v>163.61600000000001</v>
      </c>
      <c r="I165" s="226"/>
      <c r="J165" s="15"/>
      <c r="K165" s="15"/>
      <c r="L165" s="222"/>
      <c r="M165" s="227"/>
      <c r="N165" s="228"/>
      <c r="O165" s="228"/>
      <c r="P165" s="228"/>
      <c r="Q165" s="228"/>
      <c r="R165" s="228"/>
      <c r="S165" s="228"/>
      <c r="T165" s="229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23" t="s">
        <v>225</v>
      </c>
      <c r="AU165" s="223" t="s">
        <v>89</v>
      </c>
      <c r="AV165" s="15" t="s">
        <v>223</v>
      </c>
      <c r="AW165" s="15" t="s">
        <v>31</v>
      </c>
      <c r="AX165" s="15" t="s">
        <v>83</v>
      </c>
      <c r="AY165" s="223" t="s">
        <v>218</v>
      </c>
    </row>
    <row r="166" s="2" customFormat="1" ht="24.15" customHeight="1">
      <c r="A166" s="38"/>
      <c r="B166" s="190"/>
      <c r="C166" s="191" t="s">
        <v>250</v>
      </c>
      <c r="D166" s="191" t="s">
        <v>220</v>
      </c>
      <c r="E166" s="192" t="s">
        <v>1341</v>
      </c>
      <c r="F166" s="193" t="s">
        <v>1342</v>
      </c>
      <c r="G166" s="194" t="s">
        <v>148</v>
      </c>
      <c r="H166" s="195">
        <v>163.61600000000001</v>
      </c>
      <c r="I166" s="196"/>
      <c r="J166" s="197">
        <f>ROUND(I166*H166,2)</f>
        <v>0</v>
      </c>
      <c r="K166" s="198"/>
      <c r="L166" s="39"/>
      <c r="M166" s="199" t="s">
        <v>1</v>
      </c>
      <c r="N166" s="200" t="s">
        <v>42</v>
      </c>
      <c r="O166" s="82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03" t="s">
        <v>223</v>
      </c>
      <c r="AT166" s="203" t="s">
        <v>220</v>
      </c>
      <c r="AU166" s="203" t="s">
        <v>89</v>
      </c>
      <c r="AY166" s="19" t="s">
        <v>218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9" t="s">
        <v>89</v>
      </c>
      <c r="BK166" s="204">
        <f>ROUND(I166*H166,2)</f>
        <v>0</v>
      </c>
      <c r="BL166" s="19" t="s">
        <v>223</v>
      </c>
      <c r="BM166" s="203" t="s">
        <v>284</v>
      </c>
    </row>
    <row r="167" s="16" customFormat="1">
      <c r="A167" s="16"/>
      <c r="B167" s="245"/>
      <c r="C167" s="16"/>
      <c r="D167" s="206" t="s">
        <v>225</v>
      </c>
      <c r="E167" s="246" t="s">
        <v>1</v>
      </c>
      <c r="F167" s="247" t="s">
        <v>1543</v>
      </c>
      <c r="G167" s="16"/>
      <c r="H167" s="246" t="s">
        <v>1</v>
      </c>
      <c r="I167" s="248"/>
      <c r="J167" s="16"/>
      <c r="K167" s="16"/>
      <c r="L167" s="245"/>
      <c r="M167" s="249"/>
      <c r="N167" s="250"/>
      <c r="O167" s="250"/>
      <c r="P167" s="250"/>
      <c r="Q167" s="250"/>
      <c r="R167" s="250"/>
      <c r="S167" s="250"/>
      <c r="T167" s="251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T167" s="246" t="s">
        <v>225</v>
      </c>
      <c r="AU167" s="246" t="s">
        <v>89</v>
      </c>
      <c r="AV167" s="16" t="s">
        <v>83</v>
      </c>
      <c r="AW167" s="16" t="s">
        <v>31</v>
      </c>
      <c r="AX167" s="16" t="s">
        <v>76</v>
      </c>
      <c r="AY167" s="246" t="s">
        <v>218</v>
      </c>
    </row>
    <row r="168" s="13" customFormat="1">
      <c r="A168" s="13"/>
      <c r="B168" s="205"/>
      <c r="C168" s="13"/>
      <c r="D168" s="206" t="s">
        <v>225</v>
      </c>
      <c r="E168" s="207" t="s">
        <v>1</v>
      </c>
      <c r="F168" s="208" t="s">
        <v>1534</v>
      </c>
      <c r="G168" s="13"/>
      <c r="H168" s="209">
        <v>6.7800000000000002</v>
      </c>
      <c r="I168" s="210"/>
      <c r="J168" s="13"/>
      <c r="K168" s="13"/>
      <c r="L168" s="205"/>
      <c r="M168" s="211"/>
      <c r="N168" s="212"/>
      <c r="O168" s="212"/>
      <c r="P168" s="212"/>
      <c r="Q168" s="212"/>
      <c r="R168" s="212"/>
      <c r="S168" s="212"/>
      <c r="T168" s="2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07" t="s">
        <v>225</v>
      </c>
      <c r="AU168" s="207" t="s">
        <v>89</v>
      </c>
      <c r="AV168" s="13" t="s">
        <v>89</v>
      </c>
      <c r="AW168" s="13" t="s">
        <v>31</v>
      </c>
      <c r="AX168" s="13" t="s">
        <v>76</v>
      </c>
      <c r="AY168" s="207" t="s">
        <v>218</v>
      </c>
    </row>
    <row r="169" s="13" customFormat="1">
      <c r="A169" s="13"/>
      <c r="B169" s="205"/>
      <c r="C169" s="13"/>
      <c r="D169" s="206" t="s">
        <v>225</v>
      </c>
      <c r="E169" s="207" t="s">
        <v>1</v>
      </c>
      <c r="F169" s="208" t="s">
        <v>1535</v>
      </c>
      <c r="G169" s="13"/>
      <c r="H169" s="209">
        <v>8.5399999999999991</v>
      </c>
      <c r="I169" s="210"/>
      <c r="J169" s="13"/>
      <c r="K169" s="13"/>
      <c r="L169" s="205"/>
      <c r="M169" s="211"/>
      <c r="N169" s="212"/>
      <c r="O169" s="212"/>
      <c r="P169" s="212"/>
      <c r="Q169" s="212"/>
      <c r="R169" s="212"/>
      <c r="S169" s="212"/>
      <c r="T169" s="2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07" t="s">
        <v>225</v>
      </c>
      <c r="AU169" s="207" t="s">
        <v>89</v>
      </c>
      <c r="AV169" s="13" t="s">
        <v>89</v>
      </c>
      <c r="AW169" s="13" t="s">
        <v>31</v>
      </c>
      <c r="AX169" s="13" t="s">
        <v>76</v>
      </c>
      <c r="AY169" s="207" t="s">
        <v>218</v>
      </c>
    </row>
    <row r="170" s="13" customFormat="1">
      <c r="A170" s="13"/>
      <c r="B170" s="205"/>
      <c r="C170" s="13"/>
      <c r="D170" s="206" t="s">
        <v>225</v>
      </c>
      <c r="E170" s="207" t="s">
        <v>1</v>
      </c>
      <c r="F170" s="208" t="s">
        <v>1536</v>
      </c>
      <c r="G170" s="13"/>
      <c r="H170" s="209">
        <v>1.8180000000000001</v>
      </c>
      <c r="I170" s="210"/>
      <c r="J170" s="13"/>
      <c r="K170" s="13"/>
      <c r="L170" s="205"/>
      <c r="M170" s="211"/>
      <c r="N170" s="212"/>
      <c r="O170" s="212"/>
      <c r="P170" s="212"/>
      <c r="Q170" s="212"/>
      <c r="R170" s="212"/>
      <c r="S170" s="212"/>
      <c r="T170" s="2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07" t="s">
        <v>225</v>
      </c>
      <c r="AU170" s="207" t="s">
        <v>89</v>
      </c>
      <c r="AV170" s="13" t="s">
        <v>89</v>
      </c>
      <c r="AW170" s="13" t="s">
        <v>31</v>
      </c>
      <c r="AX170" s="13" t="s">
        <v>76</v>
      </c>
      <c r="AY170" s="207" t="s">
        <v>218</v>
      </c>
    </row>
    <row r="171" s="13" customFormat="1">
      <c r="A171" s="13"/>
      <c r="B171" s="205"/>
      <c r="C171" s="13"/>
      <c r="D171" s="206" t="s">
        <v>225</v>
      </c>
      <c r="E171" s="207" t="s">
        <v>1</v>
      </c>
      <c r="F171" s="208" t="s">
        <v>1537</v>
      </c>
      <c r="G171" s="13"/>
      <c r="H171" s="209">
        <v>18.077000000000002</v>
      </c>
      <c r="I171" s="210"/>
      <c r="J171" s="13"/>
      <c r="K171" s="13"/>
      <c r="L171" s="205"/>
      <c r="M171" s="211"/>
      <c r="N171" s="212"/>
      <c r="O171" s="212"/>
      <c r="P171" s="212"/>
      <c r="Q171" s="212"/>
      <c r="R171" s="212"/>
      <c r="S171" s="212"/>
      <c r="T171" s="2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07" t="s">
        <v>225</v>
      </c>
      <c r="AU171" s="207" t="s">
        <v>89</v>
      </c>
      <c r="AV171" s="13" t="s">
        <v>89</v>
      </c>
      <c r="AW171" s="13" t="s">
        <v>31</v>
      </c>
      <c r="AX171" s="13" t="s">
        <v>76</v>
      </c>
      <c r="AY171" s="207" t="s">
        <v>218</v>
      </c>
    </row>
    <row r="172" s="13" customFormat="1">
      <c r="A172" s="13"/>
      <c r="B172" s="205"/>
      <c r="C172" s="13"/>
      <c r="D172" s="206" t="s">
        <v>225</v>
      </c>
      <c r="E172" s="207" t="s">
        <v>1</v>
      </c>
      <c r="F172" s="208" t="s">
        <v>1538</v>
      </c>
      <c r="G172" s="13"/>
      <c r="H172" s="209">
        <v>1.4750000000000001</v>
      </c>
      <c r="I172" s="210"/>
      <c r="J172" s="13"/>
      <c r="K172" s="13"/>
      <c r="L172" s="205"/>
      <c r="M172" s="211"/>
      <c r="N172" s="212"/>
      <c r="O172" s="212"/>
      <c r="P172" s="212"/>
      <c r="Q172" s="212"/>
      <c r="R172" s="212"/>
      <c r="S172" s="212"/>
      <c r="T172" s="2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07" t="s">
        <v>225</v>
      </c>
      <c r="AU172" s="207" t="s">
        <v>89</v>
      </c>
      <c r="AV172" s="13" t="s">
        <v>89</v>
      </c>
      <c r="AW172" s="13" t="s">
        <v>31</v>
      </c>
      <c r="AX172" s="13" t="s">
        <v>76</v>
      </c>
      <c r="AY172" s="207" t="s">
        <v>218</v>
      </c>
    </row>
    <row r="173" s="13" customFormat="1">
      <c r="A173" s="13"/>
      <c r="B173" s="205"/>
      <c r="C173" s="13"/>
      <c r="D173" s="206" t="s">
        <v>225</v>
      </c>
      <c r="E173" s="207" t="s">
        <v>1</v>
      </c>
      <c r="F173" s="208" t="s">
        <v>1539</v>
      </c>
      <c r="G173" s="13"/>
      <c r="H173" s="209">
        <v>29.390999999999998</v>
      </c>
      <c r="I173" s="210"/>
      <c r="J173" s="13"/>
      <c r="K173" s="13"/>
      <c r="L173" s="205"/>
      <c r="M173" s="211"/>
      <c r="N173" s="212"/>
      <c r="O173" s="212"/>
      <c r="P173" s="212"/>
      <c r="Q173" s="212"/>
      <c r="R173" s="212"/>
      <c r="S173" s="212"/>
      <c r="T173" s="2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07" t="s">
        <v>225</v>
      </c>
      <c r="AU173" s="207" t="s">
        <v>89</v>
      </c>
      <c r="AV173" s="13" t="s">
        <v>89</v>
      </c>
      <c r="AW173" s="13" t="s">
        <v>31</v>
      </c>
      <c r="AX173" s="13" t="s">
        <v>76</v>
      </c>
      <c r="AY173" s="207" t="s">
        <v>218</v>
      </c>
    </row>
    <row r="174" s="13" customFormat="1">
      <c r="A174" s="13"/>
      <c r="B174" s="205"/>
      <c r="C174" s="13"/>
      <c r="D174" s="206" t="s">
        <v>225</v>
      </c>
      <c r="E174" s="207" t="s">
        <v>1</v>
      </c>
      <c r="F174" s="208" t="s">
        <v>1540</v>
      </c>
      <c r="G174" s="13"/>
      <c r="H174" s="209">
        <v>60.505000000000003</v>
      </c>
      <c r="I174" s="210"/>
      <c r="J174" s="13"/>
      <c r="K174" s="13"/>
      <c r="L174" s="205"/>
      <c r="M174" s="211"/>
      <c r="N174" s="212"/>
      <c r="O174" s="212"/>
      <c r="P174" s="212"/>
      <c r="Q174" s="212"/>
      <c r="R174" s="212"/>
      <c r="S174" s="212"/>
      <c r="T174" s="2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07" t="s">
        <v>225</v>
      </c>
      <c r="AU174" s="207" t="s">
        <v>89</v>
      </c>
      <c r="AV174" s="13" t="s">
        <v>89</v>
      </c>
      <c r="AW174" s="13" t="s">
        <v>31</v>
      </c>
      <c r="AX174" s="13" t="s">
        <v>76</v>
      </c>
      <c r="AY174" s="207" t="s">
        <v>218</v>
      </c>
    </row>
    <row r="175" s="13" customFormat="1">
      <c r="A175" s="13"/>
      <c r="B175" s="205"/>
      <c r="C175" s="13"/>
      <c r="D175" s="206" t="s">
        <v>225</v>
      </c>
      <c r="E175" s="207" t="s">
        <v>1</v>
      </c>
      <c r="F175" s="208" t="s">
        <v>1541</v>
      </c>
      <c r="G175" s="13"/>
      <c r="H175" s="209">
        <v>4.2699999999999996</v>
      </c>
      <c r="I175" s="210"/>
      <c r="J175" s="13"/>
      <c r="K175" s="13"/>
      <c r="L175" s="205"/>
      <c r="M175" s="211"/>
      <c r="N175" s="212"/>
      <c r="O175" s="212"/>
      <c r="P175" s="212"/>
      <c r="Q175" s="212"/>
      <c r="R175" s="212"/>
      <c r="S175" s="212"/>
      <c r="T175" s="2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07" t="s">
        <v>225</v>
      </c>
      <c r="AU175" s="207" t="s">
        <v>89</v>
      </c>
      <c r="AV175" s="13" t="s">
        <v>89</v>
      </c>
      <c r="AW175" s="13" t="s">
        <v>31</v>
      </c>
      <c r="AX175" s="13" t="s">
        <v>76</v>
      </c>
      <c r="AY175" s="207" t="s">
        <v>218</v>
      </c>
    </row>
    <row r="176" s="13" customFormat="1">
      <c r="A176" s="13"/>
      <c r="B176" s="205"/>
      <c r="C176" s="13"/>
      <c r="D176" s="206" t="s">
        <v>225</v>
      </c>
      <c r="E176" s="207" t="s">
        <v>1</v>
      </c>
      <c r="F176" s="208" t="s">
        <v>1542</v>
      </c>
      <c r="G176" s="13"/>
      <c r="H176" s="209">
        <v>32.759999999999998</v>
      </c>
      <c r="I176" s="210"/>
      <c r="J176" s="13"/>
      <c r="K176" s="13"/>
      <c r="L176" s="205"/>
      <c r="M176" s="211"/>
      <c r="N176" s="212"/>
      <c r="O176" s="212"/>
      <c r="P176" s="212"/>
      <c r="Q176" s="212"/>
      <c r="R176" s="212"/>
      <c r="S176" s="212"/>
      <c r="T176" s="2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07" t="s">
        <v>225</v>
      </c>
      <c r="AU176" s="207" t="s">
        <v>89</v>
      </c>
      <c r="AV176" s="13" t="s">
        <v>89</v>
      </c>
      <c r="AW176" s="13" t="s">
        <v>31</v>
      </c>
      <c r="AX176" s="13" t="s">
        <v>76</v>
      </c>
      <c r="AY176" s="207" t="s">
        <v>218</v>
      </c>
    </row>
    <row r="177" s="15" customFormat="1">
      <c r="A177" s="15"/>
      <c r="B177" s="222"/>
      <c r="C177" s="15"/>
      <c r="D177" s="206" t="s">
        <v>225</v>
      </c>
      <c r="E177" s="223" t="s">
        <v>1</v>
      </c>
      <c r="F177" s="224" t="s">
        <v>1328</v>
      </c>
      <c r="G177" s="15"/>
      <c r="H177" s="225">
        <v>163.61600000000001</v>
      </c>
      <c r="I177" s="226"/>
      <c r="J177" s="15"/>
      <c r="K177" s="15"/>
      <c r="L177" s="222"/>
      <c r="M177" s="227"/>
      <c r="N177" s="228"/>
      <c r="O177" s="228"/>
      <c r="P177" s="228"/>
      <c r="Q177" s="228"/>
      <c r="R177" s="228"/>
      <c r="S177" s="228"/>
      <c r="T177" s="229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T177" s="223" t="s">
        <v>225</v>
      </c>
      <c r="AU177" s="223" t="s">
        <v>89</v>
      </c>
      <c r="AV177" s="15" t="s">
        <v>223</v>
      </c>
      <c r="AW177" s="15" t="s">
        <v>31</v>
      </c>
      <c r="AX177" s="15" t="s">
        <v>83</v>
      </c>
      <c r="AY177" s="223" t="s">
        <v>218</v>
      </c>
    </row>
    <row r="178" s="2" customFormat="1" ht="24.15" customHeight="1">
      <c r="A178" s="38"/>
      <c r="B178" s="190"/>
      <c r="C178" s="191" t="s">
        <v>254</v>
      </c>
      <c r="D178" s="191" t="s">
        <v>220</v>
      </c>
      <c r="E178" s="192" t="s">
        <v>1344</v>
      </c>
      <c r="F178" s="193" t="s">
        <v>1345</v>
      </c>
      <c r="G178" s="194" t="s">
        <v>169</v>
      </c>
      <c r="H178" s="195">
        <v>42.927</v>
      </c>
      <c r="I178" s="196"/>
      <c r="J178" s="197">
        <f>ROUND(I178*H178,2)</f>
        <v>0</v>
      </c>
      <c r="K178" s="198"/>
      <c r="L178" s="39"/>
      <c r="M178" s="199" t="s">
        <v>1</v>
      </c>
      <c r="N178" s="200" t="s">
        <v>42</v>
      </c>
      <c r="O178" s="82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03" t="s">
        <v>223</v>
      </c>
      <c r="AT178" s="203" t="s">
        <v>220</v>
      </c>
      <c r="AU178" s="203" t="s">
        <v>89</v>
      </c>
      <c r="AY178" s="19" t="s">
        <v>218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9" t="s">
        <v>89</v>
      </c>
      <c r="BK178" s="204">
        <f>ROUND(I178*H178,2)</f>
        <v>0</v>
      </c>
      <c r="BL178" s="19" t="s">
        <v>223</v>
      </c>
      <c r="BM178" s="203" t="s">
        <v>294</v>
      </c>
    </row>
    <row r="179" s="13" customFormat="1">
      <c r="A179" s="13"/>
      <c r="B179" s="205"/>
      <c r="C179" s="13"/>
      <c r="D179" s="206" t="s">
        <v>225</v>
      </c>
      <c r="E179" s="207" t="s">
        <v>1</v>
      </c>
      <c r="F179" s="208" t="s">
        <v>1544</v>
      </c>
      <c r="G179" s="13"/>
      <c r="H179" s="209">
        <v>42.927</v>
      </c>
      <c r="I179" s="210"/>
      <c r="J179" s="13"/>
      <c r="K179" s="13"/>
      <c r="L179" s="205"/>
      <c r="M179" s="211"/>
      <c r="N179" s="212"/>
      <c r="O179" s="212"/>
      <c r="P179" s="212"/>
      <c r="Q179" s="212"/>
      <c r="R179" s="212"/>
      <c r="S179" s="212"/>
      <c r="T179" s="2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07" t="s">
        <v>225</v>
      </c>
      <c r="AU179" s="207" t="s">
        <v>89</v>
      </c>
      <c r="AV179" s="13" t="s">
        <v>89</v>
      </c>
      <c r="AW179" s="13" t="s">
        <v>31</v>
      </c>
      <c r="AX179" s="13" t="s">
        <v>76</v>
      </c>
      <c r="AY179" s="207" t="s">
        <v>218</v>
      </c>
    </row>
    <row r="180" s="15" customFormat="1">
      <c r="A180" s="15"/>
      <c r="B180" s="222"/>
      <c r="C180" s="15"/>
      <c r="D180" s="206" t="s">
        <v>225</v>
      </c>
      <c r="E180" s="223" t="s">
        <v>1</v>
      </c>
      <c r="F180" s="224" t="s">
        <v>1328</v>
      </c>
      <c r="G180" s="15"/>
      <c r="H180" s="225">
        <v>42.927</v>
      </c>
      <c r="I180" s="226"/>
      <c r="J180" s="15"/>
      <c r="K180" s="15"/>
      <c r="L180" s="222"/>
      <c r="M180" s="227"/>
      <c r="N180" s="228"/>
      <c r="O180" s="228"/>
      <c r="P180" s="228"/>
      <c r="Q180" s="228"/>
      <c r="R180" s="228"/>
      <c r="S180" s="228"/>
      <c r="T180" s="229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T180" s="223" t="s">
        <v>225</v>
      </c>
      <c r="AU180" s="223" t="s">
        <v>89</v>
      </c>
      <c r="AV180" s="15" t="s">
        <v>223</v>
      </c>
      <c r="AW180" s="15" t="s">
        <v>31</v>
      </c>
      <c r="AX180" s="15" t="s">
        <v>83</v>
      </c>
      <c r="AY180" s="223" t="s">
        <v>218</v>
      </c>
    </row>
    <row r="181" s="2" customFormat="1" ht="24.15" customHeight="1">
      <c r="A181" s="38"/>
      <c r="B181" s="190"/>
      <c r="C181" s="191" t="s">
        <v>260</v>
      </c>
      <c r="D181" s="191" t="s">
        <v>220</v>
      </c>
      <c r="E181" s="192" t="s">
        <v>1346</v>
      </c>
      <c r="F181" s="193" t="s">
        <v>1347</v>
      </c>
      <c r="G181" s="194" t="s">
        <v>169</v>
      </c>
      <c r="H181" s="195">
        <v>29.303999999999998</v>
      </c>
      <c r="I181" s="196"/>
      <c r="J181" s="197">
        <f>ROUND(I181*H181,2)</f>
        <v>0</v>
      </c>
      <c r="K181" s="198"/>
      <c r="L181" s="39"/>
      <c r="M181" s="199" t="s">
        <v>1</v>
      </c>
      <c r="N181" s="200" t="s">
        <v>42</v>
      </c>
      <c r="O181" s="82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03" t="s">
        <v>223</v>
      </c>
      <c r="AT181" s="203" t="s">
        <v>220</v>
      </c>
      <c r="AU181" s="203" t="s">
        <v>89</v>
      </c>
      <c r="AY181" s="19" t="s">
        <v>218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9" t="s">
        <v>89</v>
      </c>
      <c r="BK181" s="204">
        <f>ROUND(I181*H181,2)</f>
        <v>0</v>
      </c>
      <c r="BL181" s="19" t="s">
        <v>223</v>
      </c>
      <c r="BM181" s="203" t="s">
        <v>304</v>
      </c>
    </row>
    <row r="182" s="13" customFormat="1">
      <c r="A182" s="13"/>
      <c r="B182" s="205"/>
      <c r="C182" s="13"/>
      <c r="D182" s="206" t="s">
        <v>225</v>
      </c>
      <c r="E182" s="207" t="s">
        <v>1</v>
      </c>
      <c r="F182" s="208" t="s">
        <v>1545</v>
      </c>
      <c r="G182" s="13"/>
      <c r="H182" s="209">
        <v>29.303999999999998</v>
      </c>
      <c r="I182" s="210"/>
      <c r="J182" s="13"/>
      <c r="K182" s="13"/>
      <c r="L182" s="205"/>
      <c r="M182" s="211"/>
      <c r="N182" s="212"/>
      <c r="O182" s="212"/>
      <c r="P182" s="212"/>
      <c r="Q182" s="212"/>
      <c r="R182" s="212"/>
      <c r="S182" s="212"/>
      <c r="T182" s="2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07" t="s">
        <v>225</v>
      </c>
      <c r="AU182" s="207" t="s">
        <v>89</v>
      </c>
      <c r="AV182" s="13" t="s">
        <v>89</v>
      </c>
      <c r="AW182" s="13" t="s">
        <v>31</v>
      </c>
      <c r="AX182" s="13" t="s">
        <v>76</v>
      </c>
      <c r="AY182" s="207" t="s">
        <v>218</v>
      </c>
    </row>
    <row r="183" s="15" customFormat="1">
      <c r="A183" s="15"/>
      <c r="B183" s="222"/>
      <c r="C183" s="15"/>
      <c r="D183" s="206" t="s">
        <v>225</v>
      </c>
      <c r="E183" s="223" t="s">
        <v>1</v>
      </c>
      <c r="F183" s="224" t="s">
        <v>1328</v>
      </c>
      <c r="G183" s="15"/>
      <c r="H183" s="225">
        <v>29.303999999999998</v>
      </c>
      <c r="I183" s="226"/>
      <c r="J183" s="15"/>
      <c r="K183" s="15"/>
      <c r="L183" s="222"/>
      <c r="M183" s="227"/>
      <c r="N183" s="228"/>
      <c r="O183" s="228"/>
      <c r="P183" s="228"/>
      <c r="Q183" s="228"/>
      <c r="R183" s="228"/>
      <c r="S183" s="228"/>
      <c r="T183" s="229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23" t="s">
        <v>225</v>
      </c>
      <c r="AU183" s="223" t="s">
        <v>89</v>
      </c>
      <c r="AV183" s="15" t="s">
        <v>223</v>
      </c>
      <c r="AW183" s="15" t="s">
        <v>31</v>
      </c>
      <c r="AX183" s="15" t="s">
        <v>83</v>
      </c>
      <c r="AY183" s="223" t="s">
        <v>218</v>
      </c>
    </row>
    <row r="184" s="2" customFormat="1" ht="37.8" customHeight="1">
      <c r="A184" s="38"/>
      <c r="B184" s="190"/>
      <c r="C184" s="191" t="s">
        <v>265</v>
      </c>
      <c r="D184" s="191" t="s">
        <v>220</v>
      </c>
      <c r="E184" s="192" t="s">
        <v>1349</v>
      </c>
      <c r="F184" s="193" t="s">
        <v>1350</v>
      </c>
      <c r="G184" s="194" t="s">
        <v>169</v>
      </c>
      <c r="H184" s="195">
        <v>29.303999999999998</v>
      </c>
      <c r="I184" s="196"/>
      <c r="J184" s="197">
        <f>ROUND(I184*H184,2)</f>
        <v>0</v>
      </c>
      <c r="K184" s="198"/>
      <c r="L184" s="39"/>
      <c r="M184" s="199" t="s">
        <v>1</v>
      </c>
      <c r="N184" s="200" t="s">
        <v>42</v>
      </c>
      <c r="O184" s="82"/>
      <c r="P184" s="201">
        <f>O184*H184</f>
        <v>0</v>
      </c>
      <c r="Q184" s="201">
        <v>0</v>
      </c>
      <c r="R184" s="201">
        <f>Q184*H184</f>
        <v>0</v>
      </c>
      <c r="S184" s="201">
        <v>0</v>
      </c>
      <c r="T184" s="202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03" t="s">
        <v>223</v>
      </c>
      <c r="AT184" s="203" t="s">
        <v>220</v>
      </c>
      <c r="AU184" s="203" t="s">
        <v>89</v>
      </c>
      <c r="AY184" s="19" t="s">
        <v>218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9" t="s">
        <v>89</v>
      </c>
      <c r="BK184" s="204">
        <f>ROUND(I184*H184,2)</f>
        <v>0</v>
      </c>
      <c r="BL184" s="19" t="s">
        <v>223</v>
      </c>
      <c r="BM184" s="203" t="s">
        <v>319</v>
      </c>
    </row>
    <row r="185" s="13" customFormat="1">
      <c r="A185" s="13"/>
      <c r="B185" s="205"/>
      <c r="C185" s="13"/>
      <c r="D185" s="206" t="s">
        <v>225</v>
      </c>
      <c r="E185" s="207" t="s">
        <v>1</v>
      </c>
      <c r="F185" s="208" t="s">
        <v>1545</v>
      </c>
      <c r="G185" s="13"/>
      <c r="H185" s="209">
        <v>29.303999999999998</v>
      </c>
      <c r="I185" s="210"/>
      <c r="J185" s="13"/>
      <c r="K185" s="13"/>
      <c r="L185" s="205"/>
      <c r="M185" s="211"/>
      <c r="N185" s="212"/>
      <c r="O185" s="212"/>
      <c r="P185" s="212"/>
      <c r="Q185" s="212"/>
      <c r="R185" s="212"/>
      <c r="S185" s="212"/>
      <c r="T185" s="2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07" t="s">
        <v>225</v>
      </c>
      <c r="AU185" s="207" t="s">
        <v>89</v>
      </c>
      <c r="AV185" s="13" t="s">
        <v>89</v>
      </c>
      <c r="AW185" s="13" t="s">
        <v>31</v>
      </c>
      <c r="AX185" s="13" t="s">
        <v>76</v>
      </c>
      <c r="AY185" s="207" t="s">
        <v>218</v>
      </c>
    </row>
    <row r="186" s="15" customFormat="1">
      <c r="A186" s="15"/>
      <c r="B186" s="222"/>
      <c r="C186" s="15"/>
      <c r="D186" s="206" t="s">
        <v>225</v>
      </c>
      <c r="E186" s="223" t="s">
        <v>1</v>
      </c>
      <c r="F186" s="224" t="s">
        <v>1328</v>
      </c>
      <c r="G186" s="15"/>
      <c r="H186" s="225">
        <v>29.303999999999998</v>
      </c>
      <c r="I186" s="226"/>
      <c r="J186" s="15"/>
      <c r="K186" s="15"/>
      <c r="L186" s="222"/>
      <c r="M186" s="227"/>
      <c r="N186" s="228"/>
      <c r="O186" s="228"/>
      <c r="P186" s="228"/>
      <c r="Q186" s="228"/>
      <c r="R186" s="228"/>
      <c r="S186" s="228"/>
      <c r="T186" s="229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T186" s="223" t="s">
        <v>225</v>
      </c>
      <c r="AU186" s="223" t="s">
        <v>89</v>
      </c>
      <c r="AV186" s="15" t="s">
        <v>223</v>
      </c>
      <c r="AW186" s="15" t="s">
        <v>31</v>
      </c>
      <c r="AX186" s="15" t="s">
        <v>83</v>
      </c>
      <c r="AY186" s="223" t="s">
        <v>218</v>
      </c>
    </row>
    <row r="187" s="2" customFormat="1" ht="24.15" customHeight="1">
      <c r="A187" s="38"/>
      <c r="B187" s="190"/>
      <c r="C187" s="191" t="s">
        <v>271</v>
      </c>
      <c r="D187" s="191" t="s">
        <v>220</v>
      </c>
      <c r="E187" s="192" t="s">
        <v>1351</v>
      </c>
      <c r="F187" s="193" t="s">
        <v>1352</v>
      </c>
      <c r="G187" s="194" t="s">
        <v>169</v>
      </c>
      <c r="H187" s="195">
        <v>28.042999999999999</v>
      </c>
      <c r="I187" s="196"/>
      <c r="J187" s="197">
        <f>ROUND(I187*H187,2)</f>
        <v>0</v>
      </c>
      <c r="K187" s="198"/>
      <c r="L187" s="39"/>
      <c r="M187" s="199" t="s">
        <v>1</v>
      </c>
      <c r="N187" s="200" t="s">
        <v>42</v>
      </c>
      <c r="O187" s="82"/>
      <c r="P187" s="201">
        <f>O187*H187</f>
        <v>0</v>
      </c>
      <c r="Q187" s="201">
        <v>0</v>
      </c>
      <c r="R187" s="201">
        <f>Q187*H187</f>
        <v>0</v>
      </c>
      <c r="S187" s="201">
        <v>0</v>
      </c>
      <c r="T187" s="202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03" t="s">
        <v>223</v>
      </c>
      <c r="AT187" s="203" t="s">
        <v>220</v>
      </c>
      <c r="AU187" s="203" t="s">
        <v>89</v>
      </c>
      <c r="AY187" s="19" t="s">
        <v>218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9" t="s">
        <v>89</v>
      </c>
      <c r="BK187" s="204">
        <f>ROUND(I187*H187,2)</f>
        <v>0</v>
      </c>
      <c r="BL187" s="19" t="s">
        <v>223</v>
      </c>
      <c r="BM187" s="203" t="s">
        <v>331</v>
      </c>
    </row>
    <row r="188" s="13" customFormat="1">
      <c r="A188" s="13"/>
      <c r="B188" s="205"/>
      <c r="C188" s="13"/>
      <c r="D188" s="206" t="s">
        <v>225</v>
      </c>
      <c r="E188" s="207" t="s">
        <v>1</v>
      </c>
      <c r="F188" s="208" t="s">
        <v>1546</v>
      </c>
      <c r="G188" s="13"/>
      <c r="H188" s="209">
        <v>28.042999999999999</v>
      </c>
      <c r="I188" s="210"/>
      <c r="J188" s="13"/>
      <c r="K188" s="13"/>
      <c r="L188" s="205"/>
      <c r="M188" s="211"/>
      <c r="N188" s="212"/>
      <c r="O188" s="212"/>
      <c r="P188" s="212"/>
      <c r="Q188" s="212"/>
      <c r="R188" s="212"/>
      <c r="S188" s="212"/>
      <c r="T188" s="2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07" t="s">
        <v>225</v>
      </c>
      <c r="AU188" s="207" t="s">
        <v>89</v>
      </c>
      <c r="AV188" s="13" t="s">
        <v>89</v>
      </c>
      <c r="AW188" s="13" t="s">
        <v>31</v>
      </c>
      <c r="AX188" s="13" t="s">
        <v>76</v>
      </c>
      <c r="AY188" s="207" t="s">
        <v>218</v>
      </c>
    </row>
    <row r="189" s="15" customFormat="1">
      <c r="A189" s="15"/>
      <c r="B189" s="222"/>
      <c r="C189" s="15"/>
      <c r="D189" s="206" t="s">
        <v>225</v>
      </c>
      <c r="E189" s="223" t="s">
        <v>1</v>
      </c>
      <c r="F189" s="224" t="s">
        <v>1328</v>
      </c>
      <c r="G189" s="15"/>
      <c r="H189" s="225">
        <v>28.042999999999999</v>
      </c>
      <c r="I189" s="226"/>
      <c r="J189" s="15"/>
      <c r="K189" s="15"/>
      <c r="L189" s="222"/>
      <c r="M189" s="227"/>
      <c r="N189" s="228"/>
      <c r="O189" s="228"/>
      <c r="P189" s="228"/>
      <c r="Q189" s="228"/>
      <c r="R189" s="228"/>
      <c r="S189" s="228"/>
      <c r="T189" s="229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T189" s="223" t="s">
        <v>225</v>
      </c>
      <c r="AU189" s="223" t="s">
        <v>89</v>
      </c>
      <c r="AV189" s="15" t="s">
        <v>223</v>
      </c>
      <c r="AW189" s="15" t="s">
        <v>31</v>
      </c>
      <c r="AX189" s="15" t="s">
        <v>83</v>
      </c>
      <c r="AY189" s="223" t="s">
        <v>218</v>
      </c>
    </row>
    <row r="190" s="2" customFormat="1" ht="37.8" customHeight="1">
      <c r="A190" s="38"/>
      <c r="B190" s="190"/>
      <c r="C190" s="191" t="s">
        <v>279</v>
      </c>
      <c r="D190" s="191" t="s">
        <v>220</v>
      </c>
      <c r="E190" s="192" t="s">
        <v>1354</v>
      </c>
      <c r="F190" s="193" t="s">
        <v>1355</v>
      </c>
      <c r="G190" s="194" t="s">
        <v>169</v>
      </c>
      <c r="H190" s="195">
        <v>28.042999999999999</v>
      </c>
      <c r="I190" s="196"/>
      <c r="J190" s="197">
        <f>ROUND(I190*H190,2)</f>
        <v>0</v>
      </c>
      <c r="K190" s="198"/>
      <c r="L190" s="39"/>
      <c r="M190" s="199" t="s">
        <v>1</v>
      </c>
      <c r="N190" s="200" t="s">
        <v>42</v>
      </c>
      <c r="O190" s="82"/>
      <c r="P190" s="201">
        <f>O190*H190</f>
        <v>0</v>
      </c>
      <c r="Q190" s="201">
        <v>0</v>
      </c>
      <c r="R190" s="201">
        <f>Q190*H190</f>
        <v>0</v>
      </c>
      <c r="S190" s="201">
        <v>0</v>
      </c>
      <c r="T190" s="202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03" t="s">
        <v>223</v>
      </c>
      <c r="AT190" s="203" t="s">
        <v>220</v>
      </c>
      <c r="AU190" s="203" t="s">
        <v>89</v>
      </c>
      <c r="AY190" s="19" t="s">
        <v>218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9" t="s">
        <v>89</v>
      </c>
      <c r="BK190" s="204">
        <f>ROUND(I190*H190,2)</f>
        <v>0</v>
      </c>
      <c r="BL190" s="19" t="s">
        <v>223</v>
      </c>
      <c r="BM190" s="203" t="s">
        <v>341</v>
      </c>
    </row>
    <row r="191" s="13" customFormat="1">
      <c r="A191" s="13"/>
      <c r="B191" s="205"/>
      <c r="C191" s="13"/>
      <c r="D191" s="206" t="s">
        <v>225</v>
      </c>
      <c r="E191" s="207" t="s">
        <v>1</v>
      </c>
      <c r="F191" s="208" t="s">
        <v>1546</v>
      </c>
      <c r="G191" s="13"/>
      <c r="H191" s="209">
        <v>28.042999999999999</v>
      </c>
      <c r="I191" s="210"/>
      <c r="J191" s="13"/>
      <c r="K191" s="13"/>
      <c r="L191" s="205"/>
      <c r="M191" s="211"/>
      <c r="N191" s="212"/>
      <c r="O191" s="212"/>
      <c r="P191" s="212"/>
      <c r="Q191" s="212"/>
      <c r="R191" s="212"/>
      <c r="S191" s="212"/>
      <c r="T191" s="2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07" t="s">
        <v>225</v>
      </c>
      <c r="AU191" s="207" t="s">
        <v>89</v>
      </c>
      <c r="AV191" s="13" t="s">
        <v>89</v>
      </c>
      <c r="AW191" s="13" t="s">
        <v>31</v>
      </c>
      <c r="AX191" s="13" t="s">
        <v>76</v>
      </c>
      <c r="AY191" s="207" t="s">
        <v>218</v>
      </c>
    </row>
    <row r="192" s="15" customFormat="1">
      <c r="A192" s="15"/>
      <c r="B192" s="222"/>
      <c r="C192" s="15"/>
      <c r="D192" s="206" t="s">
        <v>225</v>
      </c>
      <c r="E192" s="223" t="s">
        <v>1</v>
      </c>
      <c r="F192" s="224" t="s">
        <v>1328</v>
      </c>
      <c r="G192" s="15"/>
      <c r="H192" s="225">
        <v>28.042999999999999</v>
      </c>
      <c r="I192" s="226"/>
      <c r="J192" s="15"/>
      <c r="K192" s="15"/>
      <c r="L192" s="222"/>
      <c r="M192" s="227"/>
      <c r="N192" s="228"/>
      <c r="O192" s="228"/>
      <c r="P192" s="228"/>
      <c r="Q192" s="228"/>
      <c r="R192" s="228"/>
      <c r="S192" s="228"/>
      <c r="T192" s="229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T192" s="223" t="s">
        <v>225</v>
      </c>
      <c r="AU192" s="223" t="s">
        <v>89</v>
      </c>
      <c r="AV192" s="15" t="s">
        <v>223</v>
      </c>
      <c r="AW192" s="15" t="s">
        <v>31</v>
      </c>
      <c r="AX192" s="15" t="s">
        <v>83</v>
      </c>
      <c r="AY192" s="223" t="s">
        <v>218</v>
      </c>
    </row>
    <row r="193" s="2" customFormat="1" ht="44.25" customHeight="1">
      <c r="A193" s="38"/>
      <c r="B193" s="190"/>
      <c r="C193" s="191" t="s">
        <v>284</v>
      </c>
      <c r="D193" s="191" t="s">
        <v>220</v>
      </c>
      <c r="E193" s="192" t="s">
        <v>1356</v>
      </c>
      <c r="F193" s="193" t="s">
        <v>1357</v>
      </c>
      <c r="G193" s="194" t="s">
        <v>169</v>
      </c>
      <c r="H193" s="195">
        <v>28.042999999999999</v>
      </c>
      <c r="I193" s="196"/>
      <c r="J193" s="197">
        <f>ROUND(I193*H193,2)</f>
        <v>0</v>
      </c>
      <c r="K193" s="198"/>
      <c r="L193" s="39"/>
      <c r="M193" s="199" t="s">
        <v>1</v>
      </c>
      <c r="N193" s="200" t="s">
        <v>42</v>
      </c>
      <c r="O193" s="82"/>
      <c r="P193" s="201">
        <f>O193*H193</f>
        <v>0</v>
      </c>
      <c r="Q193" s="201">
        <v>0</v>
      </c>
      <c r="R193" s="201">
        <f>Q193*H193</f>
        <v>0</v>
      </c>
      <c r="S193" s="201">
        <v>0</v>
      </c>
      <c r="T193" s="202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03" t="s">
        <v>223</v>
      </c>
      <c r="AT193" s="203" t="s">
        <v>220</v>
      </c>
      <c r="AU193" s="203" t="s">
        <v>89</v>
      </c>
      <c r="AY193" s="19" t="s">
        <v>218</v>
      </c>
      <c r="BE193" s="204">
        <f>IF(N193="základná",J193,0)</f>
        <v>0</v>
      </c>
      <c r="BF193" s="204">
        <f>IF(N193="znížená",J193,0)</f>
        <v>0</v>
      </c>
      <c r="BG193" s="204">
        <f>IF(N193="zákl. prenesená",J193,0)</f>
        <v>0</v>
      </c>
      <c r="BH193" s="204">
        <f>IF(N193="zníž. prenesená",J193,0)</f>
        <v>0</v>
      </c>
      <c r="BI193" s="204">
        <f>IF(N193="nulová",J193,0)</f>
        <v>0</v>
      </c>
      <c r="BJ193" s="19" t="s">
        <v>89</v>
      </c>
      <c r="BK193" s="204">
        <f>ROUND(I193*H193,2)</f>
        <v>0</v>
      </c>
      <c r="BL193" s="19" t="s">
        <v>223</v>
      </c>
      <c r="BM193" s="203" t="s">
        <v>348</v>
      </c>
    </row>
    <row r="194" s="13" customFormat="1">
      <c r="A194" s="13"/>
      <c r="B194" s="205"/>
      <c r="C194" s="13"/>
      <c r="D194" s="206" t="s">
        <v>225</v>
      </c>
      <c r="E194" s="207" t="s">
        <v>1</v>
      </c>
      <c r="F194" s="208" t="s">
        <v>1546</v>
      </c>
      <c r="G194" s="13"/>
      <c r="H194" s="209">
        <v>28.042999999999999</v>
      </c>
      <c r="I194" s="210"/>
      <c r="J194" s="13"/>
      <c r="K194" s="13"/>
      <c r="L194" s="205"/>
      <c r="M194" s="211"/>
      <c r="N194" s="212"/>
      <c r="O194" s="212"/>
      <c r="P194" s="212"/>
      <c r="Q194" s="212"/>
      <c r="R194" s="212"/>
      <c r="S194" s="212"/>
      <c r="T194" s="2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07" t="s">
        <v>225</v>
      </c>
      <c r="AU194" s="207" t="s">
        <v>89</v>
      </c>
      <c r="AV194" s="13" t="s">
        <v>89</v>
      </c>
      <c r="AW194" s="13" t="s">
        <v>31</v>
      </c>
      <c r="AX194" s="13" t="s">
        <v>76</v>
      </c>
      <c r="AY194" s="207" t="s">
        <v>218</v>
      </c>
    </row>
    <row r="195" s="15" customFormat="1">
      <c r="A195" s="15"/>
      <c r="B195" s="222"/>
      <c r="C195" s="15"/>
      <c r="D195" s="206" t="s">
        <v>225</v>
      </c>
      <c r="E195" s="223" t="s">
        <v>1</v>
      </c>
      <c r="F195" s="224" t="s">
        <v>1328</v>
      </c>
      <c r="G195" s="15"/>
      <c r="H195" s="225">
        <v>28.042999999999999</v>
      </c>
      <c r="I195" s="226"/>
      <c r="J195" s="15"/>
      <c r="K195" s="15"/>
      <c r="L195" s="222"/>
      <c r="M195" s="227"/>
      <c r="N195" s="228"/>
      <c r="O195" s="228"/>
      <c r="P195" s="228"/>
      <c r="Q195" s="228"/>
      <c r="R195" s="228"/>
      <c r="S195" s="228"/>
      <c r="T195" s="229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T195" s="223" t="s">
        <v>225</v>
      </c>
      <c r="AU195" s="223" t="s">
        <v>89</v>
      </c>
      <c r="AV195" s="15" t="s">
        <v>223</v>
      </c>
      <c r="AW195" s="15" t="s">
        <v>31</v>
      </c>
      <c r="AX195" s="15" t="s">
        <v>83</v>
      </c>
      <c r="AY195" s="223" t="s">
        <v>218</v>
      </c>
    </row>
    <row r="196" s="2" customFormat="1" ht="16.5" customHeight="1">
      <c r="A196" s="38"/>
      <c r="B196" s="190"/>
      <c r="C196" s="191" t="s">
        <v>289</v>
      </c>
      <c r="D196" s="191" t="s">
        <v>220</v>
      </c>
      <c r="E196" s="192" t="s">
        <v>1358</v>
      </c>
      <c r="F196" s="193" t="s">
        <v>1359</v>
      </c>
      <c r="G196" s="194" t="s">
        <v>169</v>
      </c>
      <c r="H196" s="195">
        <v>29.303999999999998</v>
      </c>
      <c r="I196" s="196"/>
      <c r="J196" s="197">
        <f>ROUND(I196*H196,2)</f>
        <v>0</v>
      </c>
      <c r="K196" s="198"/>
      <c r="L196" s="39"/>
      <c r="M196" s="199" t="s">
        <v>1</v>
      </c>
      <c r="N196" s="200" t="s">
        <v>42</v>
      </c>
      <c r="O196" s="82"/>
      <c r="P196" s="201">
        <f>O196*H196</f>
        <v>0</v>
      </c>
      <c r="Q196" s="201">
        <v>0</v>
      </c>
      <c r="R196" s="201">
        <f>Q196*H196</f>
        <v>0</v>
      </c>
      <c r="S196" s="201">
        <v>0</v>
      </c>
      <c r="T196" s="202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03" t="s">
        <v>223</v>
      </c>
      <c r="AT196" s="203" t="s">
        <v>220</v>
      </c>
      <c r="AU196" s="203" t="s">
        <v>89</v>
      </c>
      <c r="AY196" s="19" t="s">
        <v>218</v>
      </c>
      <c r="BE196" s="204">
        <f>IF(N196="základná",J196,0)</f>
        <v>0</v>
      </c>
      <c r="BF196" s="204">
        <f>IF(N196="znížená",J196,0)</f>
        <v>0</v>
      </c>
      <c r="BG196" s="204">
        <f>IF(N196="zákl. prenesená",J196,0)</f>
        <v>0</v>
      </c>
      <c r="BH196" s="204">
        <f>IF(N196="zníž. prenesená",J196,0)</f>
        <v>0</v>
      </c>
      <c r="BI196" s="204">
        <f>IF(N196="nulová",J196,0)</f>
        <v>0</v>
      </c>
      <c r="BJ196" s="19" t="s">
        <v>89</v>
      </c>
      <c r="BK196" s="204">
        <f>ROUND(I196*H196,2)</f>
        <v>0</v>
      </c>
      <c r="BL196" s="19" t="s">
        <v>223</v>
      </c>
      <c r="BM196" s="203" t="s">
        <v>357</v>
      </c>
    </row>
    <row r="197" s="13" customFormat="1">
      <c r="A197" s="13"/>
      <c r="B197" s="205"/>
      <c r="C197" s="13"/>
      <c r="D197" s="206" t="s">
        <v>225</v>
      </c>
      <c r="E197" s="207" t="s">
        <v>1</v>
      </c>
      <c r="F197" s="208" t="s">
        <v>1545</v>
      </c>
      <c r="G197" s="13"/>
      <c r="H197" s="209">
        <v>29.303999999999998</v>
      </c>
      <c r="I197" s="210"/>
      <c r="J197" s="13"/>
      <c r="K197" s="13"/>
      <c r="L197" s="205"/>
      <c r="M197" s="211"/>
      <c r="N197" s="212"/>
      <c r="O197" s="212"/>
      <c r="P197" s="212"/>
      <c r="Q197" s="212"/>
      <c r="R197" s="212"/>
      <c r="S197" s="212"/>
      <c r="T197" s="2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07" t="s">
        <v>225</v>
      </c>
      <c r="AU197" s="207" t="s">
        <v>89</v>
      </c>
      <c r="AV197" s="13" t="s">
        <v>89</v>
      </c>
      <c r="AW197" s="13" t="s">
        <v>31</v>
      </c>
      <c r="AX197" s="13" t="s">
        <v>76</v>
      </c>
      <c r="AY197" s="207" t="s">
        <v>218</v>
      </c>
    </row>
    <row r="198" s="15" customFormat="1">
      <c r="A198" s="15"/>
      <c r="B198" s="222"/>
      <c r="C198" s="15"/>
      <c r="D198" s="206" t="s">
        <v>225</v>
      </c>
      <c r="E198" s="223" t="s">
        <v>1</v>
      </c>
      <c r="F198" s="224" t="s">
        <v>1328</v>
      </c>
      <c r="G198" s="15"/>
      <c r="H198" s="225">
        <v>29.303999999999998</v>
      </c>
      <c r="I198" s="226"/>
      <c r="J198" s="15"/>
      <c r="K198" s="15"/>
      <c r="L198" s="222"/>
      <c r="M198" s="227"/>
      <c r="N198" s="228"/>
      <c r="O198" s="228"/>
      <c r="P198" s="228"/>
      <c r="Q198" s="228"/>
      <c r="R198" s="228"/>
      <c r="S198" s="228"/>
      <c r="T198" s="229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T198" s="223" t="s">
        <v>225</v>
      </c>
      <c r="AU198" s="223" t="s">
        <v>89</v>
      </c>
      <c r="AV198" s="15" t="s">
        <v>223</v>
      </c>
      <c r="AW198" s="15" t="s">
        <v>31</v>
      </c>
      <c r="AX198" s="15" t="s">
        <v>83</v>
      </c>
      <c r="AY198" s="223" t="s">
        <v>218</v>
      </c>
    </row>
    <row r="199" s="2" customFormat="1" ht="24.15" customHeight="1">
      <c r="A199" s="38"/>
      <c r="B199" s="190"/>
      <c r="C199" s="191" t="s">
        <v>294</v>
      </c>
      <c r="D199" s="191" t="s">
        <v>220</v>
      </c>
      <c r="E199" s="192" t="s">
        <v>255</v>
      </c>
      <c r="F199" s="193" t="s">
        <v>1360</v>
      </c>
      <c r="G199" s="194" t="s">
        <v>257</v>
      </c>
      <c r="H199" s="195">
        <v>48.938000000000002</v>
      </c>
      <c r="I199" s="196"/>
      <c r="J199" s="197">
        <f>ROUND(I199*H199,2)</f>
        <v>0</v>
      </c>
      <c r="K199" s="198"/>
      <c r="L199" s="39"/>
      <c r="M199" s="199" t="s">
        <v>1</v>
      </c>
      <c r="N199" s="200" t="s">
        <v>42</v>
      </c>
      <c r="O199" s="82"/>
      <c r="P199" s="201">
        <f>O199*H199</f>
        <v>0</v>
      </c>
      <c r="Q199" s="201">
        <v>0</v>
      </c>
      <c r="R199" s="201">
        <f>Q199*H199</f>
        <v>0</v>
      </c>
      <c r="S199" s="201">
        <v>0</v>
      </c>
      <c r="T199" s="202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03" t="s">
        <v>223</v>
      </c>
      <c r="AT199" s="203" t="s">
        <v>220</v>
      </c>
      <c r="AU199" s="203" t="s">
        <v>89</v>
      </c>
      <c r="AY199" s="19" t="s">
        <v>218</v>
      </c>
      <c r="BE199" s="204">
        <f>IF(N199="základná",J199,0)</f>
        <v>0</v>
      </c>
      <c r="BF199" s="204">
        <f>IF(N199="znížená",J199,0)</f>
        <v>0</v>
      </c>
      <c r="BG199" s="204">
        <f>IF(N199="zákl. prenesená",J199,0)</f>
        <v>0</v>
      </c>
      <c r="BH199" s="204">
        <f>IF(N199="zníž. prenesená",J199,0)</f>
        <v>0</v>
      </c>
      <c r="BI199" s="204">
        <f>IF(N199="nulová",J199,0)</f>
        <v>0</v>
      </c>
      <c r="BJ199" s="19" t="s">
        <v>89</v>
      </c>
      <c r="BK199" s="204">
        <f>ROUND(I199*H199,2)</f>
        <v>0</v>
      </c>
      <c r="BL199" s="19" t="s">
        <v>223</v>
      </c>
      <c r="BM199" s="203" t="s">
        <v>373</v>
      </c>
    </row>
    <row r="200" s="13" customFormat="1">
      <c r="A200" s="13"/>
      <c r="B200" s="205"/>
      <c r="C200" s="13"/>
      <c r="D200" s="206" t="s">
        <v>225</v>
      </c>
      <c r="E200" s="207" t="s">
        <v>1</v>
      </c>
      <c r="F200" s="208" t="s">
        <v>1547</v>
      </c>
      <c r="G200" s="13"/>
      <c r="H200" s="209">
        <v>48.938000000000002</v>
      </c>
      <c r="I200" s="210"/>
      <c r="J200" s="13"/>
      <c r="K200" s="13"/>
      <c r="L200" s="205"/>
      <c r="M200" s="211"/>
      <c r="N200" s="212"/>
      <c r="O200" s="212"/>
      <c r="P200" s="212"/>
      <c r="Q200" s="212"/>
      <c r="R200" s="212"/>
      <c r="S200" s="212"/>
      <c r="T200" s="2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07" t="s">
        <v>225</v>
      </c>
      <c r="AU200" s="207" t="s">
        <v>89</v>
      </c>
      <c r="AV200" s="13" t="s">
        <v>89</v>
      </c>
      <c r="AW200" s="13" t="s">
        <v>31</v>
      </c>
      <c r="AX200" s="13" t="s">
        <v>76</v>
      </c>
      <c r="AY200" s="207" t="s">
        <v>218</v>
      </c>
    </row>
    <row r="201" s="15" customFormat="1">
      <c r="A201" s="15"/>
      <c r="B201" s="222"/>
      <c r="C201" s="15"/>
      <c r="D201" s="206" t="s">
        <v>225</v>
      </c>
      <c r="E201" s="223" t="s">
        <v>1</v>
      </c>
      <c r="F201" s="224" t="s">
        <v>1328</v>
      </c>
      <c r="G201" s="15"/>
      <c r="H201" s="225">
        <v>48.938000000000002</v>
      </c>
      <c r="I201" s="226"/>
      <c r="J201" s="15"/>
      <c r="K201" s="15"/>
      <c r="L201" s="222"/>
      <c r="M201" s="227"/>
      <c r="N201" s="228"/>
      <c r="O201" s="228"/>
      <c r="P201" s="228"/>
      <c r="Q201" s="228"/>
      <c r="R201" s="228"/>
      <c r="S201" s="228"/>
      <c r="T201" s="229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T201" s="223" t="s">
        <v>225</v>
      </c>
      <c r="AU201" s="223" t="s">
        <v>89</v>
      </c>
      <c r="AV201" s="15" t="s">
        <v>223</v>
      </c>
      <c r="AW201" s="15" t="s">
        <v>31</v>
      </c>
      <c r="AX201" s="15" t="s">
        <v>83</v>
      </c>
      <c r="AY201" s="223" t="s">
        <v>218</v>
      </c>
    </row>
    <row r="202" s="2" customFormat="1" ht="24.15" customHeight="1">
      <c r="A202" s="38"/>
      <c r="B202" s="190"/>
      <c r="C202" s="191" t="s">
        <v>299</v>
      </c>
      <c r="D202" s="191" t="s">
        <v>220</v>
      </c>
      <c r="E202" s="192" t="s">
        <v>261</v>
      </c>
      <c r="F202" s="193" t="s">
        <v>1362</v>
      </c>
      <c r="G202" s="194" t="s">
        <v>169</v>
      </c>
      <c r="H202" s="195">
        <v>56.549999999999997</v>
      </c>
      <c r="I202" s="196"/>
      <c r="J202" s="197">
        <f>ROUND(I202*H202,2)</f>
        <v>0</v>
      </c>
      <c r="K202" s="198"/>
      <c r="L202" s="39"/>
      <c r="M202" s="199" t="s">
        <v>1</v>
      </c>
      <c r="N202" s="200" t="s">
        <v>42</v>
      </c>
      <c r="O202" s="82"/>
      <c r="P202" s="201">
        <f>O202*H202</f>
        <v>0</v>
      </c>
      <c r="Q202" s="201">
        <v>0</v>
      </c>
      <c r="R202" s="201">
        <f>Q202*H202</f>
        <v>0</v>
      </c>
      <c r="S202" s="201">
        <v>0</v>
      </c>
      <c r="T202" s="202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03" t="s">
        <v>223</v>
      </c>
      <c r="AT202" s="203" t="s">
        <v>220</v>
      </c>
      <c r="AU202" s="203" t="s">
        <v>89</v>
      </c>
      <c r="AY202" s="19" t="s">
        <v>218</v>
      </c>
      <c r="BE202" s="204">
        <f>IF(N202="základná",J202,0)</f>
        <v>0</v>
      </c>
      <c r="BF202" s="204">
        <f>IF(N202="znížená",J202,0)</f>
        <v>0</v>
      </c>
      <c r="BG202" s="204">
        <f>IF(N202="zákl. prenesená",J202,0)</f>
        <v>0</v>
      </c>
      <c r="BH202" s="204">
        <f>IF(N202="zníž. prenesená",J202,0)</f>
        <v>0</v>
      </c>
      <c r="BI202" s="204">
        <f>IF(N202="nulová",J202,0)</f>
        <v>0</v>
      </c>
      <c r="BJ202" s="19" t="s">
        <v>89</v>
      </c>
      <c r="BK202" s="204">
        <f>ROUND(I202*H202,2)</f>
        <v>0</v>
      </c>
      <c r="BL202" s="19" t="s">
        <v>223</v>
      </c>
      <c r="BM202" s="203" t="s">
        <v>383</v>
      </c>
    </row>
    <row r="203" s="16" customFormat="1">
      <c r="A203" s="16"/>
      <c r="B203" s="245"/>
      <c r="C203" s="16"/>
      <c r="D203" s="206" t="s">
        <v>225</v>
      </c>
      <c r="E203" s="246" t="s">
        <v>1</v>
      </c>
      <c r="F203" s="247" t="s">
        <v>1548</v>
      </c>
      <c r="G203" s="16"/>
      <c r="H203" s="246" t="s">
        <v>1</v>
      </c>
      <c r="I203" s="248"/>
      <c r="J203" s="16"/>
      <c r="K203" s="16"/>
      <c r="L203" s="245"/>
      <c r="M203" s="249"/>
      <c r="N203" s="250"/>
      <c r="O203" s="250"/>
      <c r="P203" s="250"/>
      <c r="Q203" s="250"/>
      <c r="R203" s="250"/>
      <c r="S203" s="250"/>
      <c r="T203" s="251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T203" s="246" t="s">
        <v>225</v>
      </c>
      <c r="AU203" s="246" t="s">
        <v>89</v>
      </c>
      <c r="AV203" s="16" t="s">
        <v>83</v>
      </c>
      <c r="AW203" s="16" t="s">
        <v>31</v>
      </c>
      <c r="AX203" s="16" t="s">
        <v>76</v>
      </c>
      <c r="AY203" s="246" t="s">
        <v>218</v>
      </c>
    </row>
    <row r="204" s="13" customFormat="1">
      <c r="A204" s="13"/>
      <c r="B204" s="205"/>
      <c r="C204" s="13"/>
      <c r="D204" s="206" t="s">
        <v>225</v>
      </c>
      <c r="E204" s="207" t="s">
        <v>1</v>
      </c>
      <c r="F204" s="208" t="s">
        <v>1549</v>
      </c>
      <c r="G204" s="13"/>
      <c r="H204" s="209">
        <v>53.645000000000003</v>
      </c>
      <c r="I204" s="210"/>
      <c r="J204" s="13"/>
      <c r="K204" s="13"/>
      <c r="L204" s="205"/>
      <c r="M204" s="211"/>
      <c r="N204" s="212"/>
      <c r="O204" s="212"/>
      <c r="P204" s="212"/>
      <c r="Q204" s="212"/>
      <c r="R204" s="212"/>
      <c r="S204" s="212"/>
      <c r="T204" s="2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07" t="s">
        <v>225</v>
      </c>
      <c r="AU204" s="207" t="s">
        <v>89</v>
      </c>
      <c r="AV204" s="13" t="s">
        <v>89</v>
      </c>
      <c r="AW204" s="13" t="s">
        <v>31</v>
      </c>
      <c r="AX204" s="13" t="s">
        <v>76</v>
      </c>
      <c r="AY204" s="207" t="s">
        <v>218</v>
      </c>
    </row>
    <row r="205" s="16" customFormat="1">
      <c r="A205" s="16"/>
      <c r="B205" s="245"/>
      <c r="C205" s="16"/>
      <c r="D205" s="206" t="s">
        <v>225</v>
      </c>
      <c r="E205" s="246" t="s">
        <v>1</v>
      </c>
      <c r="F205" s="247" t="s">
        <v>1550</v>
      </c>
      <c r="G205" s="16"/>
      <c r="H205" s="246" t="s">
        <v>1</v>
      </c>
      <c r="I205" s="248"/>
      <c r="J205" s="16"/>
      <c r="K205" s="16"/>
      <c r="L205" s="245"/>
      <c r="M205" s="249"/>
      <c r="N205" s="250"/>
      <c r="O205" s="250"/>
      <c r="P205" s="250"/>
      <c r="Q205" s="250"/>
      <c r="R205" s="250"/>
      <c r="S205" s="250"/>
      <c r="T205" s="251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T205" s="246" t="s">
        <v>225</v>
      </c>
      <c r="AU205" s="246" t="s">
        <v>89</v>
      </c>
      <c r="AV205" s="16" t="s">
        <v>83</v>
      </c>
      <c r="AW205" s="16" t="s">
        <v>31</v>
      </c>
      <c r="AX205" s="16" t="s">
        <v>76</v>
      </c>
      <c r="AY205" s="246" t="s">
        <v>218</v>
      </c>
    </row>
    <row r="206" s="13" customFormat="1">
      <c r="A206" s="13"/>
      <c r="B206" s="205"/>
      <c r="C206" s="13"/>
      <c r="D206" s="206" t="s">
        <v>225</v>
      </c>
      <c r="E206" s="207" t="s">
        <v>1</v>
      </c>
      <c r="F206" s="208" t="s">
        <v>1551</v>
      </c>
      <c r="G206" s="13"/>
      <c r="H206" s="209">
        <v>2.9049999999999998</v>
      </c>
      <c r="I206" s="210"/>
      <c r="J206" s="13"/>
      <c r="K206" s="13"/>
      <c r="L206" s="205"/>
      <c r="M206" s="211"/>
      <c r="N206" s="212"/>
      <c r="O206" s="212"/>
      <c r="P206" s="212"/>
      <c r="Q206" s="212"/>
      <c r="R206" s="212"/>
      <c r="S206" s="212"/>
      <c r="T206" s="2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07" t="s">
        <v>225</v>
      </c>
      <c r="AU206" s="207" t="s">
        <v>89</v>
      </c>
      <c r="AV206" s="13" t="s">
        <v>89</v>
      </c>
      <c r="AW206" s="13" t="s">
        <v>31</v>
      </c>
      <c r="AX206" s="13" t="s">
        <v>76</v>
      </c>
      <c r="AY206" s="207" t="s">
        <v>218</v>
      </c>
    </row>
    <row r="207" s="15" customFormat="1">
      <c r="A207" s="15"/>
      <c r="B207" s="222"/>
      <c r="C207" s="15"/>
      <c r="D207" s="206" t="s">
        <v>225</v>
      </c>
      <c r="E207" s="223" t="s">
        <v>1</v>
      </c>
      <c r="F207" s="224" t="s">
        <v>1328</v>
      </c>
      <c r="G207" s="15"/>
      <c r="H207" s="225">
        <v>56.550000000000004</v>
      </c>
      <c r="I207" s="226"/>
      <c r="J207" s="15"/>
      <c r="K207" s="15"/>
      <c r="L207" s="222"/>
      <c r="M207" s="227"/>
      <c r="N207" s="228"/>
      <c r="O207" s="228"/>
      <c r="P207" s="228"/>
      <c r="Q207" s="228"/>
      <c r="R207" s="228"/>
      <c r="S207" s="228"/>
      <c r="T207" s="229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T207" s="223" t="s">
        <v>225</v>
      </c>
      <c r="AU207" s="223" t="s">
        <v>89</v>
      </c>
      <c r="AV207" s="15" t="s">
        <v>223</v>
      </c>
      <c r="AW207" s="15" t="s">
        <v>31</v>
      </c>
      <c r="AX207" s="15" t="s">
        <v>83</v>
      </c>
      <c r="AY207" s="223" t="s">
        <v>218</v>
      </c>
    </row>
    <row r="208" s="2" customFormat="1" ht="24.15" customHeight="1">
      <c r="A208" s="38"/>
      <c r="B208" s="190"/>
      <c r="C208" s="191" t="s">
        <v>304</v>
      </c>
      <c r="D208" s="191" t="s">
        <v>220</v>
      </c>
      <c r="E208" s="192" t="s">
        <v>1365</v>
      </c>
      <c r="F208" s="193" t="s">
        <v>1366</v>
      </c>
      <c r="G208" s="194" t="s">
        <v>169</v>
      </c>
      <c r="H208" s="195">
        <v>20.483000000000001</v>
      </c>
      <c r="I208" s="196"/>
      <c r="J208" s="197">
        <f>ROUND(I208*H208,2)</f>
        <v>0</v>
      </c>
      <c r="K208" s="198"/>
      <c r="L208" s="39"/>
      <c r="M208" s="199" t="s">
        <v>1</v>
      </c>
      <c r="N208" s="200" t="s">
        <v>42</v>
      </c>
      <c r="O208" s="82"/>
      <c r="P208" s="201">
        <f>O208*H208</f>
        <v>0</v>
      </c>
      <c r="Q208" s="201">
        <v>0</v>
      </c>
      <c r="R208" s="201">
        <f>Q208*H208</f>
        <v>0</v>
      </c>
      <c r="S208" s="201">
        <v>0</v>
      </c>
      <c r="T208" s="202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03" t="s">
        <v>223</v>
      </c>
      <c r="AT208" s="203" t="s">
        <v>220</v>
      </c>
      <c r="AU208" s="203" t="s">
        <v>89</v>
      </c>
      <c r="AY208" s="19" t="s">
        <v>218</v>
      </c>
      <c r="BE208" s="204">
        <f>IF(N208="základná",J208,0)</f>
        <v>0</v>
      </c>
      <c r="BF208" s="204">
        <f>IF(N208="znížená",J208,0)</f>
        <v>0</v>
      </c>
      <c r="BG208" s="204">
        <f>IF(N208="zákl. prenesená",J208,0)</f>
        <v>0</v>
      </c>
      <c r="BH208" s="204">
        <f>IF(N208="zníž. prenesená",J208,0)</f>
        <v>0</v>
      </c>
      <c r="BI208" s="204">
        <f>IF(N208="nulová",J208,0)</f>
        <v>0</v>
      </c>
      <c r="BJ208" s="19" t="s">
        <v>89</v>
      </c>
      <c r="BK208" s="204">
        <f>ROUND(I208*H208,2)</f>
        <v>0</v>
      </c>
      <c r="BL208" s="19" t="s">
        <v>223</v>
      </c>
      <c r="BM208" s="203" t="s">
        <v>396</v>
      </c>
    </row>
    <row r="209" s="13" customFormat="1">
      <c r="A209" s="13"/>
      <c r="B209" s="205"/>
      <c r="C209" s="13"/>
      <c r="D209" s="206" t="s">
        <v>225</v>
      </c>
      <c r="E209" s="207" t="s">
        <v>1</v>
      </c>
      <c r="F209" s="208" t="s">
        <v>1552</v>
      </c>
      <c r="G209" s="13"/>
      <c r="H209" s="209">
        <v>1.6259999999999999</v>
      </c>
      <c r="I209" s="210"/>
      <c r="J209" s="13"/>
      <c r="K209" s="13"/>
      <c r="L209" s="205"/>
      <c r="M209" s="211"/>
      <c r="N209" s="212"/>
      <c r="O209" s="212"/>
      <c r="P209" s="212"/>
      <c r="Q209" s="212"/>
      <c r="R209" s="212"/>
      <c r="S209" s="212"/>
      <c r="T209" s="2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07" t="s">
        <v>225</v>
      </c>
      <c r="AU209" s="207" t="s">
        <v>89</v>
      </c>
      <c r="AV209" s="13" t="s">
        <v>89</v>
      </c>
      <c r="AW209" s="13" t="s">
        <v>31</v>
      </c>
      <c r="AX209" s="13" t="s">
        <v>76</v>
      </c>
      <c r="AY209" s="207" t="s">
        <v>218</v>
      </c>
    </row>
    <row r="210" s="13" customFormat="1">
      <c r="A210" s="13"/>
      <c r="B210" s="205"/>
      <c r="C210" s="13"/>
      <c r="D210" s="206" t="s">
        <v>225</v>
      </c>
      <c r="E210" s="207" t="s">
        <v>1</v>
      </c>
      <c r="F210" s="208" t="s">
        <v>1553</v>
      </c>
      <c r="G210" s="13"/>
      <c r="H210" s="209">
        <v>13.413</v>
      </c>
      <c r="I210" s="210"/>
      <c r="J210" s="13"/>
      <c r="K210" s="13"/>
      <c r="L210" s="205"/>
      <c r="M210" s="211"/>
      <c r="N210" s="212"/>
      <c r="O210" s="212"/>
      <c r="P210" s="212"/>
      <c r="Q210" s="212"/>
      <c r="R210" s="212"/>
      <c r="S210" s="212"/>
      <c r="T210" s="2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07" t="s">
        <v>225</v>
      </c>
      <c r="AU210" s="207" t="s">
        <v>89</v>
      </c>
      <c r="AV210" s="13" t="s">
        <v>89</v>
      </c>
      <c r="AW210" s="13" t="s">
        <v>31</v>
      </c>
      <c r="AX210" s="13" t="s">
        <v>76</v>
      </c>
      <c r="AY210" s="207" t="s">
        <v>218</v>
      </c>
    </row>
    <row r="211" s="13" customFormat="1">
      <c r="A211" s="13"/>
      <c r="B211" s="205"/>
      <c r="C211" s="13"/>
      <c r="D211" s="206" t="s">
        <v>225</v>
      </c>
      <c r="E211" s="207" t="s">
        <v>1</v>
      </c>
      <c r="F211" s="208" t="s">
        <v>1554</v>
      </c>
      <c r="G211" s="13"/>
      <c r="H211" s="209">
        <v>2.109</v>
      </c>
      <c r="I211" s="210"/>
      <c r="J211" s="13"/>
      <c r="K211" s="13"/>
      <c r="L211" s="205"/>
      <c r="M211" s="211"/>
      <c r="N211" s="212"/>
      <c r="O211" s="212"/>
      <c r="P211" s="212"/>
      <c r="Q211" s="212"/>
      <c r="R211" s="212"/>
      <c r="S211" s="212"/>
      <c r="T211" s="2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07" t="s">
        <v>225</v>
      </c>
      <c r="AU211" s="207" t="s">
        <v>89</v>
      </c>
      <c r="AV211" s="13" t="s">
        <v>89</v>
      </c>
      <c r="AW211" s="13" t="s">
        <v>31</v>
      </c>
      <c r="AX211" s="13" t="s">
        <v>76</v>
      </c>
      <c r="AY211" s="207" t="s">
        <v>218</v>
      </c>
    </row>
    <row r="212" s="13" customFormat="1">
      <c r="A212" s="13"/>
      <c r="B212" s="205"/>
      <c r="C212" s="13"/>
      <c r="D212" s="206" t="s">
        <v>225</v>
      </c>
      <c r="E212" s="207" t="s">
        <v>1</v>
      </c>
      <c r="F212" s="208" t="s">
        <v>1555</v>
      </c>
      <c r="G212" s="13"/>
      <c r="H212" s="209">
        <v>2.109</v>
      </c>
      <c r="I212" s="210"/>
      <c r="J212" s="13"/>
      <c r="K212" s="13"/>
      <c r="L212" s="205"/>
      <c r="M212" s="211"/>
      <c r="N212" s="212"/>
      <c r="O212" s="212"/>
      <c r="P212" s="212"/>
      <c r="Q212" s="212"/>
      <c r="R212" s="212"/>
      <c r="S212" s="212"/>
      <c r="T212" s="2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07" t="s">
        <v>225</v>
      </c>
      <c r="AU212" s="207" t="s">
        <v>89</v>
      </c>
      <c r="AV212" s="13" t="s">
        <v>89</v>
      </c>
      <c r="AW212" s="13" t="s">
        <v>31</v>
      </c>
      <c r="AX212" s="13" t="s">
        <v>76</v>
      </c>
      <c r="AY212" s="207" t="s">
        <v>218</v>
      </c>
    </row>
    <row r="213" s="13" customFormat="1">
      <c r="A213" s="13"/>
      <c r="B213" s="205"/>
      <c r="C213" s="13"/>
      <c r="D213" s="206" t="s">
        <v>225</v>
      </c>
      <c r="E213" s="207" t="s">
        <v>1</v>
      </c>
      <c r="F213" s="208" t="s">
        <v>1556</v>
      </c>
      <c r="G213" s="13"/>
      <c r="H213" s="209">
        <v>0.72899999999999998</v>
      </c>
      <c r="I213" s="210"/>
      <c r="J213" s="13"/>
      <c r="K213" s="13"/>
      <c r="L213" s="205"/>
      <c r="M213" s="211"/>
      <c r="N213" s="212"/>
      <c r="O213" s="212"/>
      <c r="P213" s="212"/>
      <c r="Q213" s="212"/>
      <c r="R213" s="212"/>
      <c r="S213" s="212"/>
      <c r="T213" s="2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07" t="s">
        <v>225</v>
      </c>
      <c r="AU213" s="207" t="s">
        <v>89</v>
      </c>
      <c r="AV213" s="13" t="s">
        <v>89</v>
      </c>
      <c r="AW213" s="13" t="s">
        <v>31</v>
      </c>
      <c r="AX213" s="13" t="s">
        <v>76</v>
      </c>
      <c r="AY213" s="207" t="s">
        <v>218</v>
      </c>
    </row>
    <row r="214" s="13" customFormat="1">
      <c r="A214" s="13"/>
      <c r="B214" s="205"/>
      <c r="C214" s="13"/>
      <c r="D214" s="206" t="s">
        <v>225</v>
      </c>
      <c r="E214" s="207" t="s">
        <v>1</v>
      </c>
      <c r="F214" s="208" t="s">
        <v>1557</v>
      </c>
      <c r="G214" s="13"/>
      <c r="H214" s="209">
        <v>0.497</v>
      </c>
      <c r="I214" s="210"/>
      <c r="J214" s="13"/>
      <c r="K214" s="13"/>
      <c r="L214" s="205"/>
      <c r="M214" s="211"/>
      <c r="N214" s="212"/>
      <c r="O214" s="212"/>
      <c r="P214" s="212"/>
      <c r="Q214" s="212"/>
      <c r="R214" s="212"/>
      <c r="S214" s="212"/>
      <c r="T214" s="2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07" t="s">
        <v>225</v>
      </c>
      <c r="AU214" s="207" t="s">
        <v>89</v>
      </c>
      <c r="AV214" s="13" t="s">
        <v>89</v>
      </c>
      <c r="AW214" s="13" t="s">
        <v>31</v>
      </c>
      <c r="AX214" s="13" t="s">
        <v>76</v>
      </c>
      <c r="AY214" s="207" t="s">
        <v>218</v>
      </c>
    </row>
    <row r="215" s="15" customFormat="1">
      <c r="A215" s="15"/>
      <c r="B215" s="222"/>
      <c r="C215" s="15"/>
      <c r="D215" s="206" t="s">
        <v>225</v>
      </c>
      <c r="E215" s="223" t="s">
        <v>1</v>
      </c>
      <c r="F215" s="224" t="s">
        <v>1328</v>
      </c>
      <c r="G215" s="15"/>
      <c r="H215" s="225">
        <v>20.482999999999997</v>
      </c>
      <c r="I215" s="226"/>
      <c r="J215" s="15"/>
      <c r="K215" s="15"/>
      <c r="L215" s="222"/>
      <c r="M215" s="227"/>
      <c r="N215" s="228"/>
      <c r="O215" s="228"/>
      <c r="P215" s="228"/>
      <c r="Q215" s="228"/>
      <c r="R215" s="228"/>
      <c r="S215" s="228"/>
      <c r="T215" s="229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T215" s="223" t="s">
        <v>225</v>
      </c>
      <c r="AU215" s="223" t="s">
        <v>89</v>
      </c>
      <c r="AV215" s="15" t="s">
        <v>223</v>
      </c>
      <c r="AW215" s="15" t="s">
        <v>31</v>
      </c>
      <c r="AX215" s="15" t="s">
        <v>83</v>
      </c>
      <c r="AY215" s="223" t="s">
        <v>218</v>
      </c>
    </row>
    <row r="216" s="2" customFormat="1" ht="16.5" customHeight="1">
      <c r="A216" s="38"/>
      <c r="B216" s="190"/>
      <c r="C216" s="234" t="s">
        <v>314</v>
      </c>
      <c r="D216" s="234" t="s">
        <v>272</v>
      </c>
      <c r="E216" s="235" t="s">
        <v>1369</v>
      </c>
      <c r="F216" s="236" t="s">
        <v>1370</v>
      </c>
      <c r="G216" s="237" t="s">
        <v>257</v>
      </c>
      <c r="H216" s="238">
        <v>54.280000000000001</v>
      </c>
      <c r="I216" s="239"/>
      <c r="J216" s="240">
        <f>ROUND(I216*H216,2)</f>
        <v>0</v>
      </c>
      <c r="K216" s="241"/>
      <c r="L216" s="242"/>
      <c r="M216" s="243" t="s">
        <v>1</v>
      </c>
      <c r="N216" s="244" t="s">
        <v>42</v>
      </c>
      <c r="O216" s="82"/>
      <c r="P216" s="201">
        <f>O216*H216</f>
        <v>0</v>
      </c>
      <c r="Q216" s="201">
        <v>0</v>
      </c>
      <c r="R216" s="201">
        <f>Q216*H216</f>
        <v>0</v>
      </c>
      <c r="S216" s="201">
        <v>0</v>
      </c>
      <c r="T216" s="202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03" t="s">
        <v>260</v>
      </c>
      <c r="AT216" s="203" t="s">
        <v>272</v>
      </c>
      <c r="AU216" s="203" t="s">
        <v>89</v>
      </c>
      <c r="AY216" s="19" t="s">
        <v>218</v>
      </c>
      <c r="BE216" s="204">
        <f>IF(N216="základná",J216,0)</f>
        <v>0</v>
      </c>
      <c r="BF216" s="204">
        <f>IF(N216="znížená",J216,0)</f>
        <v>0</v>
      </c>
      <c r="BG216" s="204">
        <f>IF(N216="zákl. prenesená",J216,0)</f>
        <v>0</v>
      </c>
      <c r="BH216" s="204">
        <f>IF(N216="zníž. prenesená",J216,0)</f>
        <v>0</v>
      </c>
      <c r="BI216" s="204">
        <f>IF(N216="nulová",J216,0)</f>
        <v>0</v>
      </c>
      <c r="BJ216" s="19" t="s">
        <v>89</v>
      </c>
      <c r="BK216" s="204">
        <f>ROUND(I216*H216,2)</f>
        <v>0</v>
      </c>
      <c r="BL216" s="19" t="s">
        <v>223</v>
      </c>
      <c r="BM216" s="203" t="s">
        <v>406</v>
      </c>
    </row>
    <row r="217" s="13" customFormat="1">
      <c r="A217" s="13"/>
      <c r="B217" s="205"/>
      <c r="C217" s="13"/>
      <c r="D217" s="206" t="s">
        <v>225</v>
      </c>
      <c r="E217" s="207" t="s">
        <v>1</v>
      </c>
      <c r="F217" s="208" t="s">
        <v>1558</v>
      </c>
      <c r="G217" s="13"/>
      <c r="H217" s="209">
        <v>54.280000000000001</v>
      </c>
      <c r="I217" s="210"/>
      <c r="J217" s="13"/>
      <c r="K217" s="13"/>
      <c r="L217" s="205"/>
      <c r="M217" s="211"/>
      <c r="N217" s="212"/>
      <c r="O217" s="212"/>
      <c r="P217" s="212"/>
      <c r="Q217" s="212"/>
      <c r="R217" s="212"/>
      <c r="S217" s="212"/>
      <c r="T217" s="2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07" t="s">
        <v>225</v>
      </c>
      <c r="AU217" s="207" t="s">
        <v>89</v>
      </c>
      <c r="AV217" s="13" t="s">
        <v>89</v>
      </c>
      <c r="AW217" s="13" t="s">
        <v>31</v>
      </c>
      <c r="AX217" s="13" t="s">
        <v>76</v>
      </c>
      <c r="AY217" s="207" t="s">
        <v>218</v>
      </c>
    </row>
    <row r="218" s="15" customFormat="1">
      <c r="A218" s="15"/>
      <c r="B218" s="222"/>
      <c r="C218" s="15"/>
      <c r="D218" s="206" t="s">
        <v>225</v>
      </c>
      <c r="E218" s="223" t="s">
        <v>1</v>
      </c>
      <c r="F218" s="224" t="s">
        <v>1328</v>
      </c>
      <c r="G218" s="15"/>
      <c r="H218" s="225">
        <v>54.280000000000001</v>
      </c>
      <c r="I218" s="226"/>
      <c r="J218" s="15"/>
      <c r="K218" s="15"/>
      <c r="L218" s="222"/>
      <c r="M218" s="227"/>
      <c r="N218" s="228"/>
      <c r="O218" s="228"/>
      <c r="P218" s="228"/>
      <c r="Q218" s="228"/>
      <c r="R218" s="228"/>
      <c r="S218" s="228"/>
      <c r="T218" s="229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T218" s="223" t="s">
        <v>225</v>
      </c>
      <c r="AU218" s="223" t="s">
        <v>89</v>
      </c>
      <c r="AV218" s="15" t="s">
        <v>223</v>
      </c>
      <c r="AW218" s="15" t="s">
        <v>31</v>
      </c>
      <c r="AX218" s="15" t="s">
        <v>83</v>
      </c>
      <c r="AY218" s="223" t="s">
        <v>218</v>
      </c>
    </row>
    <row r="219" s="12" customFormat="1" ht="22.8" customHeight="1">
      <c r="A219" s="12"/>
      <c r="B219" s="177"/>
      <c r="C219" s="12"/>
      <c r="D219" s="178" t="s">
        <v>75</v>
      </c>
      <c r="E219" s="188" t="s">
        <v>223</v>
      </c>
      <c r="F219" s="188" t="s">
        <v>1372</v>
      </c>
      <c r="G219" s="12"/>
      <c r="H219" s="12"/>
      <c r="I219" s="180"/>
      <c r="J219" s="189">
        <f>BK219</f>
        <v>0</v>
      </c>
      <c r="K219" s="12"/>
      <c r="L219" s="177"/>
      <c r="M219" s="182"/>
      <c r="N219" s="183"/>
      <c r="O219" s="183"/>
      <c r="P219" s="184">
        <f>SUM(P220:P234)</f>
        <v>0</v>
      </c>
      <c r="Q219" s="183"/>
      <c r="R219" s="184">
        <f>SUM(R220:R234)</f>
        <v>14.735467379999999</v>
      </c>
      <c r="S219" s="183"/>
      <c r="T219" s="185">
        <f>SUM(T220:T234)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178" t="s">
        <v>83</v>
      </c>
      <c r="AT219" s="186" t="s">
        <v>75</v>
      </c>
      <c r="AU219" s="186" t="s">
        <v>83</v>
      </c>
      <c r="AY219" s="178" t="s">
        <v>218</v>
      </c>
      <c r="BK219" s="187">
        <f>SUM(BK220:BK234)</f>
        <v>0</v>
      </c>
    </row>
    <row r="220" s="2" customFormat="1" ht="37.8" customHeight="1">
      <c r="A220" s="38"/>
      <c r="B220" s="190"/>
      <c r="C220" s="191" t="s">
        <v>319</v>
      </c>
      <c r="D220" s="191" t="s">
        <v>220</v>
      </c>
      <c r="E220" s="192" t="s">
        <v>1373</v>
      </c>
      <c r="F220" s="193" t="s">
        <v>1374</v>
      </c>
      <c r="G220" s="194" t="s">
        <v>169</v>
      </c>
      <c r="H220" s="195">
        <v>7.5599999999999996</v>
      </c>
      <c r="I220" s="196"/>
      <c r="J220" s="197">
        <f>ROUND(I220*H220,2)</f>
        <v>0</v>
      </c>
      <c r="K220" s="198"/>
      <c r="L220" s="39"/>
      <c r="M220" s="199" t="s">
        <v>1</v>
      </c>
      <c r="N220" s="200" t="s">
        <v>42</v>
      </c>
      <c r="O220" s="82"/>
      <c r="P220" s="201">
        <f>O220*H220</f>
        <v>0</v>
      </c>
      <c r="Q220" s="201">
        <v>1.8907700000000001</v>
      </c>
      <c r="R220" s="201">
        <f>Q220*H220</f>
        <v>14.294221199999999</v>
      </c>
      <c r="S220" s="201">
        <v>0</v>
      </c>
      <c r="T220" s="20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03" t="s">
        <v>223</v>
      </c>
      <c r="AT220" s="203" t="s">
        <v>220</v>
      </c>
      <c r="AU220" s="203" t="s">
        <v>89</v>
      </c>
      <c r="AY220" s="19" t="s">
        <v>218</v>
      </c>
      <c r="BE220" s="204">
        <f>IF(N220="základná",J220,0)</f>
        <v>0</v>
      </c>
      <c r="BF220" s="204">
        <f>IF(N220="znížená",J220,0)</f>
        <v>0</v>
      </c>
      <c r="BG220" s="204">
        <f>IF(N220="zákl. prenesená",J220,0)</f>
        <v>0</v>
      </c>
      <c r="BH220" s="204">
        <f>IF(N220="zníž. prenesená",J220,0)</f>
        <v>0</v>
      </c>
      <c r="BI220" s="204">
        <f>IF(N220="nulová",J220,0)</f>
        <v>0</v>
      </c>
      <c r="BJ220" s="19" t="s">
        <v>89</v>
      </c>
      <c r="BK220" s="204">
        <f>ROUND(I220*H220,2)</f>
        <v>0</v>
      </c>
      <c r="BL220" s="19" t="s">
        <v>223</v>
      </c>
      <c r="BM220" s="203" t="s">
        <v>420</v>
      </c>
    </row>
    <row r="221" s="16" customFormat="1">
      <c r="A221" s="16"/>
      <c r="B221" s="245"/>
      <c r="C221" s="16"/>
      <c r="D221" s="206" t="s">
        <v>225</v>
      </c>
      <c r="E221" s="246" t="s">
        <v>1</v>
      </c>
      <c r="F221" s="247" t="s">
        <v>1559</v>
      </c>
      <c r="G221" s="16"/>
      <c r="H221" s="246" t="s">
        <v>1</v>
      </c>
      <c r="I221" s="248"/>
      <c r="J221" s="16"/>
      <c r="K221" s="16"/>
      <c r="L221" s="245"/>
      <c r="M221" s="249"/>
      <c r="N221" s="250"/>
      <c r="O221" s="250"/>
      <c r="P221" s="250"/>
      <c r="Q221" s="250"/>
      <c r="R221" s="250"/>
      <c r="S221" s="250"/>
      <c r="T221" s="251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T221" s="246" t="s">
        <v>225</v>
      </c>
      <c r="AU221" s="246" t="s">
        <v>89</v>
      </c>
      <c r="AV221" s="16" t="s">
        <v>83</v>
      </c>
      <c r="AW221" s="16" t="s">
        <v>31</v>
      </c>
      <c r="AX221" s="16" t="s">
        <v>76</v>
      </c>
      <c r="AY221" s="246" t="s">
        <v>218</v>
      </c>
    </row>
    <row r="222" s="13" customFormat="1">
      <c r="A222" s="13"/>
      <c r="B222" s="205"/>
      <c r="C222" s="13"/>
      <c r="D222" s="206" t="s">
        <v>225</v>
      </c>
      <c r="E222" s="207" t="s">
        <v>1</v>
      </c>
      <c r="F222" s="208" t="s">
        <v>1560</v>
      </c>
      <c r="G222" s="13"/>
      <c r="H222" s="209">
        <v>0.71999999999999997</v>
      </c>
      <c r="I222" s="210"/>
      <c r="J222" s="13"/>
      <c r="K222" s="13"/>
      <c r="L222" s="205"/>
      <c r="M222" s="211"/>
      <c r="N222" s="212"/>
      <c r="O222" s="212"/>
      <c r="P222" s="212"/>
      <c r="Q222" s="212"/>
      <c r="R222" s="212"/>
      <c r="S222" s="212"/>
      <c r="T222" s="2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07" t="s">
        <v>225</v>
      </c>
      <c r="AU222" s="207" t="s">
        <v>89</v>
      </c>
      <c r="AV222" s="13" t="s">
        <v>89</v>
      </c>
      <c r="AW222" s="13" t="s">
        <v>31</v>
      </c>
      <c r="AX222" s="13" t="s">
        <v>76</v>
      </c>
      <c r="AY222" s="207" t="s">
        <v>218</v>
      </c>
    </row>
    <row r="223" s="16" customFormat="1">
      <c r="A223" s="16"/>
      <c r="B223" s="245"/>
      <c r="C223" s="16"/>
      <c r="D223" s="206" t="s">
        <v>225</v>
      </c>
      <c r="E223" s="246" t="s">
        <v>1</v>
      </c>
      <c r="F223" s="247" t="s">
        <v>1561</v>
      </c>
      <c r="G223" s="16"/>
      <c r="H223" s="246" t="s">
        <v>1</v>
      </c>
      <c r="I223" s="248"/>
      <c r="J223" s="16"/>
      <c r="K223" s="16"/>
      <c r="L223" s="245"/>
      <c r="M223" s="249"/>
      <c r="N223" s="250"/>
      <c r="O223" s="250"/>
      <c r="P223" s="250"/>
      <c r="Q223" s="250"/>
      <c r="R223" s="250"/>
      <c r="S223" s="250"/>
      <c r="T223" s="251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T223" s="246" t="s">
        <v>225</v>
      </c>
      <c r="AU223" s="246" t="s">
        <v>89</v>
      </c>
      <c r="AV223" s="16" t="s">
        <v>83</v>
      </c>
      <c r="AW223" s="16" t="s">
        <v>31</v>
      </c>
      <c r="AX223" s="16" t="s">
        <v>76</v>
      </c>
      <c r="AY223" s="246" t="s">
        <v>218</v>
      </c>
    </row>
    <row r="224" s="13" customFormat="1">
      <c r="A224" s="13"/>
      <c r="B224" s="205"/>
      <c r="C224" s="13"/>
      <c r="D224" s="206" t="s">
        <v>225</v>
      </c>
      <c r="E224" s="207" t="s">
        <v>1</v>
      </c>
      <c r="F224" s="208" t="s">
        <v>1562</v>
      </c>
      <c r="G224" s="13"/>
      <c r="H224" s="209">
        <v>4.8899999999999997</v>
      </c>
      <c r="I224" s="210"/>
      <c r="J224" s="13"/>
      <c r="K224" s="13"/>
      <c r="L224" s="205"/>
      <c r="M224" s="211"/>
      <c r="N224" s="212"/>
      <c r="O224" s="212"/>
      <c r="P224" s="212"/>
      <c r="Q224" s="212"/>
      <c r="R224" s="212"/>
      <c r="S224" s="212"/>
      <c r="T224" s="2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07" t="s">
        <v>225</v>
      </c>
      <c r="AU224" s="207" t="s">
        <v>89</v>
      </c>
      <c r="AV224" s="13" t="s">
        <v>89</v>
      </c>
      <c r="AW224" s="13" t="s">
        <v>31</v>
      </c>
      <c r="AX224" s="13" t="s">
        <v>76</v>
      </c>
      <c r="AY224" s="207" t="s">
        <v>218</v>
      </c>
    </row>
    <row r="225" s="13" customFormat="1">
      <c r="A225" s="13"/>
      <c r="B225" s="205"/>
      <c r="C225" s="13"/>
      <c r="D225" s="206" t="s">
        <v>225</v>
      </c>
      <c r="E225" s="207" t="s">
        <v>1</v>
      </c>
      <c r="F225" s="208" t="s">
        <v>1563</v>
      </c>
      <c r="G225" s="13"/>
      <c r="H225" s="209">
        <v>0.97499999999999998</v>
      </c>
      <c r="I225" s="210"/>
      <c r="J225" s="13"/>
      <c r="K225" s="13"/>
      <c r="L225" s="205"/>
      <c r="M225" s="211"/>
      <c r="N225" s="212"/>
      <c r="O225" s="212"/>
      <c r="P225" s="212"/>
      <c r="Q225" s="212"/>
      <c r="R225" s="212"/>
      <c r="S225" s="212"/>
      <c r="T225" s="2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07" t="s">
        <v>225</v>
      </c>
      <c r="AU225" s="207" t="s">
        <v>89</v>
      </c>
      <c r="AV225" s="13" t="s">
        <v>89</v>
      </c>
      <c r="AW225" s="13" t="s">
        <v>31</v>
      </c>
      <c r="AX225" s="13" t="s">
        <v>76</v>
      </c>
      <c r="AY225" s="207" t="s">
        <v>218</v>
      </c>
    </row>
    <row r="226" s="16" customFormat="1">
      <c r="A226" s="16"/>
      <c r="B226" s="245"/>
      <c r="C226" s="16"/>
      <c r="D226" s="206" t="s">
        <v>225</v>
      </c>
      <c r="E226" s="246" t="s">
        <v>1</v>
      </c>
      <c r="F226" s="247" t="s">
        <v>1564</v>
      </c>
      <c r="G226" s="16"/>
      <c r="H226" s="246" t="s">
        <v>1</v>
      </c>
      <c r="I226" s="248"/>
      <c r="J226" s="16"/>
      <c r="K226" s="16"/>
      <c r="L226" s="245"/>
      <c r="M226" s="249"/>
      <c r="N226" s="250"/>
      <c r="O226" s="250"/>
      <c r="P226" s="250"/>
      <c r="Q226" s="250"/>
      <c r="R226" s="250"/>
      <c r="S226" s="250"/>
      <c r="T226" s="251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T226" s="246" t="s">
        <v>225</v>
      </c>
      <c r="AU226" s="246" t="s">
        <v>89</v>
      </c>
      <c r="AV226" s="16" t="s">
        <v>83</v>
      </c>
      <c r="AW226" s="16" t="s">
        <v>31</v>
      </c>
      <c r="AX226" s="16" t="s">
        <v>76</v>
      </c>
      <c r="AY226" s="246" t="s">
        <v>218</v>
      </c>
    </row>
    <row r="227" s="13" customFormat="1">
      <c r="A227" s="13"/>
      <c r="B227" s="205"/>
      <c r="C227" s="13"/>
      <c r="D227" s="206" t="s">
        <v>225</v>
      </c>
      <c r="E227" s="207" t="s">
        <v>1</v>
      </c>
      <c r="F227" s="208" t="s">
        <v>1563</v>
      </c>
      <c r="G227" s="13"/>
      <c r="H227" s="209">
        <v>0.97499999999999998</v>
      </c>
      <c r="I227" s="210"/>
      <c r="J227" s="13"/>
      <c r="K227" s="13"/>
      <c r="L227" s="205"/>
      <c r="M227" s="211"/>
      <c r="N227" s="212"/>
      <c r="O227" s="212"/>
      <c r="P227" s="212"/>
      <c r="Q227" s="212"/>
      <c r="R227" s="212"/>
      <c r="S227" s="212"/>
      <c r="T227" s="2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07" t="s">
        <v>225</v>
      </c>
      <c r="AU227" s="207" t="s">
        <v>89</v>
      </c>
      <c r="AV227" s="13" t="s">
        <v>89</v>
      </c>
      <c r="AW227" s="13" t="s">
        <v>31</v>
      </c>
      <c r="AX227" s="13" t="s">
        <v>76</v>
      </c>
      <c r="AY227" s="207" t="s">
        <v>218</v>
      </c>
    </row>
    <row r="228" s="15" customFormat="1">
      <c r="A228" s="15"/>
      <c r="B228" s="222"/>
      <c r="C228" s="15"/>
      <c r="D228" s="206" t="s">
        <v>225</v>
      </c>
      <c r="E228" s="223" t="s">
        <v>1</v>
      </c>
      <c r="F228" s="224" t="s">
        <v>1328</v>
      </c>
      <c r="G228" s="15"/>
      <c r="H228" s="225">
        <v>7.5599999999999987</v>
      </c>
      <c r="I228" s="226"/>
      <c r="J228" s="15"/>
      <c r="K228" s="15"/>
      <c r="L228" s="222"/>
      <c r="M228" s="227"/>
      <c r="N228" s="228"/>
      <c r="O228" s="228"/>
      <c r="P228" s="228"/>
      <c r="Q228" s="228"/>
      <c r="R228" s="228"/>
      <c r="S228" s="228"/>
      <c r="T228" s="229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T228" s="223" t="s">
        <v>225</v>
      </c>
      <c r="AU228" s="223" t="s">
        <v>89</v>
      </c>
      <c r="AV228" s="15" t="s">
        <v>223</v>
      </c>
      <c r="AW228" s="15" t="s">
        <v>31</v>
      </c>
      <c r="AX228" s="15" t="s">
        <v>83</v>
      </c>
      <c r="AY228" s="223" t="s">
        <v>218</v>
      </c>
    </row>
    <row r="229" s="2" customFormat="1" ht="24.15" customHeight="1">
      <c r="A229" s="38"/>
      <c r="B229" s="190"/>
      <c r="C229" s="191" t="s">
        <v>326</v>
      </c>
      <c r="D229" s="191" t="s">
        <v>220</v>
      </c>
      <c r="E229" s="192" t="s">
        <v>1565</v>
      </c>
      <c r="F229" s="193" t="s">
        <v>1566</v>
      </c>
      <c r="G229" s="194" t="s">
        <v>169</v>
      </c>
      <c r="H229" s="195">
        <v>0.19900000000000001</v>
      </c>
      <c r="I229" s="196"/>
      <c r="J229" s="197">
        <f>ROUND(I229*H229,2)</f>
        <v>0</v>
      </c>
      <c r="K229" s="198"/>
      <c r="L229" s="39"/>
      <c r="M229" s="199" t="s">
        <v>1</v>
      </c>
      <c r="N229" s="200" t="s">
        <v>42</v>
      </c>
      <c r="O229" s="82"/>
      <c r="P229" s="201">
        <f>O229*H229</f>
        <v>0</v>
      </c>
      <c r="Q229" s="201">
        <v>2.2031399999999999</v>
      </c>
      <c r="R229" s="201">
        <f>Q229*H229</f>
        <v>0.43842485999999997</v>
      </c>
      <c r="S229" s="201">
        <v>0</v>
      </c>
      <c r="T229" s="202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203" t="s">
        <v>223</v>
      </c>
      <c r="AT229" s="203" t="s">
        <v>220</v>
      </c>
      <c r="AU229" s="203" t="s">
        <v>89</v>
      </c>
      <c r="AY229" s="19" t="s">
        <v>218</v>
      </c>
      <c r="BE229" s="204">
        <f>IF(N229="základná",J229,0)</f>
        <v>0</v>
      </c>
      <c r="BF229" s="204">
        <f>IF(N229="znížená",J229,0)</f>
        <v>0</v>
      </c>
      <c r="BG229" s="204">
        <f>IF(N229="zákl. prenesená",J229,0)</f>
        <v>0</v>
      </c>
      <c r="BH229" s="204">
        <f>IF(N229="zníž. prenesená",J229,0)</f>
        <v>0</v>
      </c>
      <c r="BI229" s="204">
        <f>IF(N229="nulová",J229,0)</f>
        <v>0</v>
      </c>
      <c r="BJ229" s="19" t="s">
        <v>89</v>
      </c>
      <c r="BK229" s="204">
        <f>ROUND(I229*H229,2)</f>
        <v>0</v>
      </c>
      <c r="BL229" s="19" t="s">
        <v>223</v>
      </c>
      <c r="BM229" s="203" t="s">
        <v>429</v>
      </c>
    </row>
    <row r="230" s="13" customFormat="1">
      <c r="A230" s="13"/>
      <c r="B230" s="205"/>
      <c r="C230" s="13"/>
      <c r="D230" s="206" t="s">
        <v>225</v>
      </c>
      <c r="E230" s="207" t="s">
        <v>1</v>
      </c>
      <c r="F230" s="208" t="s">
        <v>1567</v>
      </c>
      <c r="G230" s="13"/>
      <c r="H230" s="209">
        <v>0.19900000000000001</v>
      </c>
      <c r="I230" s="210"/>
      <c r="J230" s="13"/>
      <c r="K230" s="13"/>
      <c r="L230" s="205"/>
      <c r="M230" s="211"/>
      <c r="N230" s="212"/>
      <c r="O230" s="212"/>
      <c r="P230" s="212"/>
      <c r="Q230" s="212"/>
      <c r="R230" s="212"/>
      <c r="S230" s="212"/>
      <c r="T230" s="2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07" t="s">
        <v>225</v>
      </c>
      <c r="AU230" s="207" t="s">
        <v>89</v>
      </c>
      <c r="AV230" s="13" t="s">
        <v>89</v>
      </c>
      <c r="AW230" s="13" t="s">
        <v>31</v>
      </c>
      <c r="AX230" s="13" t="s">
        <v>76</v>
      </c>
      <c r="AY230" s="207" t="s">
        <v>218</v>
      </c>
    </row>
    <row r="231" s="15" customFormat="1">
      <c r="A231" s="15"/>
      <c r="B231" s="222"/>
      <c r="C231" s="15"/>
      <c r="D231" s="206" t="s">
        <v>225</v>
      </c>
      <c r="E231" s="223" t="s">
        <v>1</v>
      </c>
      <c r="F231" s="224" t="s">
        <v>1328</v>
      </c>
      <c r="G231" s="15"/>
      <c r="H231" s="225">
        <v>0.19900000000000001</v>
      </c>
      <c r="I231" s="226"/>
      <c r="J231" s="15"/>
      <c r="K231" s="15"/>
      <c r="L231" s="222"/>
      <c r="M231" s="227"/>
      <c r="N231" s="228"/>
      <c r="O231" s="228"/>
      <c r="P231" s="228"/>
      <c r="Q231" s="228"/>
      <c r="R231" s="228"/>
      <c r="S231" s="228"/>
      <c r="T231" s="229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T231" s="223" t="s">
        <v>225</v>
      </c>
      <c r="AU231" s="223" t="s">
        <v>89</v>
      </c>
      <c r="AV231" s="15" t="s">
        <v>223</v>
      </c>
      <c r="AW231" s="15" t="s">
        <v>31</v>
      </c>
      <c r="AX231" s="15" t="s">
        <v>83</v>
      </c>
      <c r="AY231" s="223" t="s">
        <v>218</v>
      </c>
    </row>
    <row r="232" s="2" customFormat="1" ht="33" customHeight="1">
      <c r="A232" s="38"/>
      <c r="B232" s="190"/>
      <c r="C232" s="191" t="s">
        <v>331</v>
      </c>
      <c r="D232" s="191" t="s">
        <v>220</v>
      </c>
      <c r="E232" s="192" t="s">
        <v>1568</v>
      </c>
      <c r="F232" s="193" t="s">
        <v>1569</v>
      </c>
      <c r="G232" s="194" t="s">
        <v>148</v>
      </c>
      <c r="H232" s="195">
        <v>0.61199999999999999</v>
      </c>
      <c r="I232" s="196"/>
      <c r="J232" s="197">
        <f>ROUND(I232*H232,2)</f>
        <v>0</v>
      </c>
      <c r="K232" s="198"/>
      <c r="L232" s="39"/>
      <c r="M232" s="199" t="s">
        <v>1</v>
      </c>
      <c r="N232" s="200" t="s">
        <v>42</v>
      </c>
      <c r="O232" s="82"/>
      <c r="P232" s="201">
        <f>O232*H232</f>
        <v>0</v>
      </c>
      <c r="Q232" s="201">
        <v>0.0046100000000000004</v>
      </c>
      <c r="R232" s="201">
        <f>Q232*H232</f>
        <v>0.00282132</v>
      </c>
      <c r="S232" s="201">
        <v>0</v>
      </c>
      <c r="T232" s="202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203" t="s">
        <v>223</v>
      </c>
      <c r="AT232" s="203" t="s">
        <v>220</v>
      </c>
      <c r="AU232" s="203" t="s">
        <v>89</v>
      </c>
      <c r="AY232" s="19" t="s">
        <v>218</v>
      </c>
      <c r="BE232" s="204">
        <f>IF(N232="základná",J232,0)</f>
        <v>0</v>
      </c>
      <c r="BF232" s="204">
        <f>IF(N232="znížená",J232,0)</f>
        <v>0</v>
      </c>
      <c r="BG232" s="204">
        <f>IF(N232="zákl. prenesená",J232,0)</f>
        <v>0</v>
      </c>
      <c r="BH232" s="204">
        <f>IF(N232="zníž. prenesená",J232,0)</f>
        <v>0</v>
      </c>
      <c r="BI232" s="204">
        <f>IF(N232="nulová",J232,0)</f>
        <v>0</v>
      </c>
      <c r="BJ232" s="19" t="s">
        <v>89</v>
      </c>
      <c r="BK232" s="204">
        <f>ROUND(I232*H232,2)</f>
        <v>0</v>
      </c>
      <c r="BL232" s="19" t="s">
        <v>223</v>
      </c>
      <c r="BM232" s="203" t="s">
        <v>439</v>
      </c>
    </row>
    <row r="233" s="13" customFormat="1">
      <c r="A233" s="13"/>
      <c r="B233" s="205"/>
      <c r="C233" s="13"/>
      <c r="D233" s="206" t="s">
        <v>225</v>
      </c>
      <c r="E233" s="207" t="s">
        <v>1</v>
      </c>
      <c r="F233" s="208" t="s">
        <v>1570</v>
      </c>
      <c r="G233" s="13"/>
      <c r="H233" s="209">
        <v>0.61199999999999999</v>
      </c>
      <c r="I233" s="210"/>
      <c r="J233" s="13"/>
      <c r="K233" s="13"/>
      <c r="L233" s="205"/>
      <c r="M233" s="211"/>
      <c r="N233" s="212"/>
      <c r="O233" s="212"/>
      <c r="P233" s="212"/>
      <c r="Q233" s="212"/>
      <c r="R233" s="212"/>
      <c r="S233" s="212"/>
      <c r="T233" s="2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07" t="s">
        <v>225</v>
      </c>
      <c r="AU233" s="207" t="s">
        <v>89</v>
      </c>
      <c r="AV233" s="13" t="s">
        <v>89</v>
      </c>
      <c r="AW233" s="13" t="s">
        <v>31</v>
      </c>
      <c r="AX233" s="13" t="s">
        <v>76</v>
      </c>
      <c r="AY233" s="207" t="s">
        <v>218</v>
      </c>
    </row>
    <row r="234" s="15" customFormat="1">
      <c r="A234" s="15"/>
      <c r="B234" s="222"/>
      <c r="C234" s="15"/>
      <c r="D234" s="206" t="s">
        <v>225</v>
      </c>
      <c r="E234" s="223" t="s">
        <v>1</v>
      </c>
      <c r="F234" s="224" t="s">
        <v>1328</v>
      </c>
      <c r="G234" s="15"/>
      <c r="H234" s="225">
        <v>0.61199999999999999</v>
      </c>
      <c r="I234" s="226"/>
      <c r="J234" s="15"/>
      <c r="K234" s="15"/>
      <c r="L234" s="222"/>
      <c r="M234" s="227"/>
      <c r="N234" s="228"/>
      <c r="O234" s="228"/>
      <c r="P234" s="228"/>
      <c r="Q234" s="228"/>
      <c r="R234" s="228"/>
      <c r="S234" s="228"/>
      <c r="T234" s="229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T234" s="223" t="s">
        <v>225</v>
      </c>
      <c r="AU234" s="223" t="s">
        <v>89</v>
      </c>
      <c r="AV234" s="15" t="s">
        <v>223</v>
      </c>
      <c r="AW234" s="15" t="s">
        <v>31</v>
      </c>
      <c r="AX234" s="15" t="s">
        <v>83</v>
      </c>
      <c r="AY234" s="223" t="s">
        <v>218</v>
      </c>
    </row>
    <row r="235" s="12" customFormat="1" ht="22.8" customHeight="1">
      <c r="A235" s="12"/>
      <c r="B235" s="177"/>
      <c r="C235" s="12"/>
      <c r="D235" s="178" t="s">
        <v>75</v>
      </c>
      <c r="E235" s="188" t="s">
        <v>260</v>
      </c>
      <c r="F235" s="188" t="s">
        <v>1379</v>
      </c>
      <c r="G235" s="12"/>
      <c r="H235" s="12"/>
      <c r="I235" s="180"/>
      <c r="J235" s="189">
        <f>BK235</f>
        <v>0</v>
      </c>
      <c r="K235" s="12"/>
      <c r="L235" s="177"/>
      <c r="M235" s="182"/>
      <c r="N235" s="183"/>
      <c r="O235" s="183"/>
      <c r="P235" s="184">
        <f>SUM(P236:P264)</f>
        <v>0</v>
      </c>
      <c r="Q235" s="183"/>
      <c r="R235" s="184">
        <f>SUM(R236:R264)</f>
        <v>0.85927280000000006</v>
      </c>
      <c r="S235" s="183"/>
      <c r="T235" s="185">
        <f>SUM(T236:T264)</f>
        <v>0</v>
      </c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R235" s="178" t="s">
        <v>83</v>
      </c>
      <c r="AT235" s="186" t="s">
        <v>75</v>
      </c>
      <c r="AU235" s="186" t="s">
        <v>83</v>
      </c>
      <c r="AY235" s="178" t="s">
        <v>218</v>
      </c>
      <c r="BK235" s="187">
        <f>SUM(BK236:BK264)</f>
        <v>0</v>
      </c>
    </row>
    <row r="236" s="2" customFormat="1" ht="33" customHeight="1">
      <c r="A236" s="38"/>
      <c r="B236" s="190"/>
      <c r="C236" s="191" t="s">
        <v>337</v>
      </c>
      <c r="D236" s="191" t="s">
        <v>220</v>
      </c>
      <c r="E236" s="192" t="s">
        <v>1571</v>
      </c>
      <c r="F236" s="193" t="s">
        <v>1572</v>
      </c>
      <c r="G236" s="194" t="s">
        <v>179</v>
      </c>
      <c r="H236" s="195">
        <v>30</v>
      </c>
      <c r="I236" s="196"/>
      <c r="J236" s="197">
        <f>ROUND(I236*H236,2)</f>
        <v>0</v>
      </c>
      <c r="K236" s="198"/>
      <c r="L236" s="39"/>
      <c r="M236" s="199" t="s">
        <v>1</v>
      </c>
      <c r="N236" s="200" t="s">
        <v>42</v>
      </c>
      <c r="O236" s="82"/>
      <c r="P236" s="201">
        <f>O236*H236</f>
        <v>0</v>
      </c>
      <c r="Q236" s="201">
        <v>0</v>
      </c>
      <c r="R236" s="201">
        <f>Q236*H236</f>
        <v>0</v>
      </c>
      <c r="S236" s="201">
        <v>0</v>
      </c>
      <c r="T236" s="202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03" t="s">
        <v>223</v>
      </c>
      <c r="AT236" s="203" t="s">
        <v>220</v>
      </c>
      <c r="AU236" s="203" t="s">
        <v>89</v>
      </c>
      <c r="AY236" s="19" t="s">
        <v>218</v>
      </c>
      <c r="BE236" s="204">
        <f>IF(N236="základná",J236,0)</f>
        <v>0</v>
      </c>
      <c r="BF236" s="204">
        <f>IF(N236="znížená",J236,0)</f>
        <v>0</v>
      </c>
      <c r="BG236" s="204">
        <f>IF(N236="zákl. prenesená",J236,0)</f>
        <v>0</v>
      </c>
      <c r="BH236" s="204">
        <f>IF(N236="zníž. prenesená",J236,0)</f>
        <v>0</v>
      </c>
      <c r="BI236" s="204">
        <f>IF(N236="nulová",J236,0)</f>
        <v>0</v>
      </c>
      <c r="BJ236" s="19" t="s">
        <v>89</v>
      </c>
      <c r="BK236" s="204">
        <f>ROUND(I236*H236,2)</f>
        <v>0</v>
      </c>
      <c r="BL236" s="19" t="s">
        <v>223</v>
      </c>
      <c r="BM236" s="203" t="s">
        <v>449</v>
      </c>
    </row>
    <row r="237" s="2" customFormat="1" ht="24.15" customHeight="1">
      <c r="A237" s="38"/>
      <c r="B237" s="190"/>
      <c r="C237" s="234" t="s">
        <v>341</v>
      </c>
      <c r="D237" s="234" t="s">
        <v>272</v>
      </c>
      <c r="E237" s="235" t="s">
        <v>1573</v>
      </c>
      <c r="F237" s="236" t="s">
        <v>1574</v>
      </c>
      <c r="G237" s="237" t="s">
        <v>179</v>
      </c>
      <c r="H237" s="238">
        <v>30</v>
      </c>
      <c r="I237" s="239"/>
      <c r="J237" s="240">
        <f>ROUND(I237*H237,2)</f>
        <v>0</v>
      </c>
      <c r="K237" s="241"/>
      <c r="L237" s="242"/>
      <c r="M237" s="243" t="s">
        <v>1</v>
      </c>
      <c r="N237" s="244" t="s">
        <v>42</v>
      </c>
      <c r="O237" s="82"/>
      <c r="P237" s="201">
        <f>O237*H237</f>
        <v>0</v>
      </c>
      <c r="Q237" s="201">
        <v>0.00021000000000000001</v>
      </c>
      <c r="R237" s="201">
        <f>Q237*H237</f>
        <v>0.0063</v>
      </c>
      <c r="S237" s="201">
        <v>0</v>
      </c>
      <c r="T237" s="202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03" t="s">
        <v>260</v>
      </c>
      <c r="AT237" s="203" t="s">
        <v>272</v>
      </c>
      <c r="AU237" s="203" t="s">
        <v>89</v>
      </c>
      <c r="AY237" s="19" t="s">
        <v>218</v>
      </c>
      <c r="BE237" s="204">
        <f>IF(N237="základná",J237,0)</f>
        <v>0</v>
      </c>
      <c r="BF237" s="204">
        <f>IF(N237="znížená",J237,0)</f>
        <v>0</v>
      </c>
      <c r="BG237" s="204">
        <f>IF(N237="zákl. prenesená",J237,0)</f>
        <v>0</v>
      </c>
      <c r="BH237" s="204">
        <f>IF(N237="zníž. prenesená",J237,0)</f>
        <v>0</v>
      </c>
      <c r="BI237" s="204">
        <f>IF(N237="nulová",J237,0)</f>
        <v>0</v>
      </c>
      <c r="BJ237" s="19" t="s">
        <v>89</v>
      </c>
      <c r="BK237" s="204">
        <f>ROUND(I237*H237,2)</f>
        <v>0</v>
      </c>
      <c r="BL237" s="19" t="s">
        <v>223</v>
      </c>
      <c r="BM237" s="203" t="s">
        <v>463</v>
      </c>
    </row>
    <row r="238" s="2" customFormat="1" ht="33" customHeight="1">
      <c r="A238" s="38"/>
      <c r="B238" s="190"/>
      <c r="C238" s="191" t="s">
        <v>7</v>
      </c>
      <c r="D238" s="191" t="s">
        <v>220</v>
      </c>
      <c r="E238" s="192" t="s">
        <v>1380</v>
      </c>
      <c r="F238" s="193" t="s">
        <v>1381</v>
      </c>
      <c r="G238" s="194" t="s">
        <v>179</v>
      </c>
      <c r="H238" s="195">
        <v>6</v>
      </c>
      <c r="I238" s="196"/>
      <c r="J238" s="197">
        <f>ROUND(I238*H238,2)</f>
        <v>0</v>
      </c>
      <c r="K238" s="198"/>
      <c r="L238" s="39"/>
      <c r="M238" s="199" t="s">
        <v>1</v>
      </c>
      <c r="N238" s="200" t="s">
        <v>42</v>
      </c>
      <c r="O238" s="82"/>
      <c r="P238" s="201">
        <f>O238*H238</f>
        <v>0</v>
      </c>
      <c r="Q238" s="201">
        <v>0</v>
      </c>
      <c r="R238" s="201">
        <f>Q238*H238</f>
        <v>0</v>
      </c>
      <c r="S238" s="201">
        <v>0</v>
      </c>
      <c r="T238" s="202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03" t="s">
        <v>223</v>
      </c>
      <c r="AT238" s="203" t="s">
        <v>220</v>
      </c>
      <c r="AU238" s="203" t="s">
        <v>89</v>
      </c>
      <c r="AY238" s="19" t="s">
        <v>218</v>
      </c>
      <c r="BE238" s="204">
        <f>IF(N238="základná",J238,0)</f>
        <v>0</v>
      </c>
      <c r="BF238" s="204">
        <f>IF(N238="znížená",J238,0)</f>
        <v>0</v>
      </c>
      <c r="BG238" s="204">
        <f>IF(N238="zákl. prenesená",J238,0)</f>
        <v>0</v>
      </c>
      <c r="BH238" s="204">
        <f>IF(N238="zníž. prenesená",J238,0)</f>
        <v>0</v>
      </c>
      <c r="BI238" s="204">
        <f>IF(N238="nulová",J238,0)</f>
        <v>0</v>
      </c>
      <c r="BJ238" s="19" t="s">
        <v>89</v>
      </c>
      <c r="BK238" s="204">
        <f>ROUND(I238*H238,2)</f>
        <v>0</v>
      </c>
      <c r="BL238" s="19" t="s">
        <v>223</v>
      </c>
      <c r="BM238" s="203" t="s">
        <v>474</v>
      </c>
    </row>
    <row r="239" s="2" customFormat="1" ht="37.8" customHeight="1">
      <c r="A239" s="38"/>
      <c r="B239" s="190"/>
      <c r="C239" s="234" t="s">
        <v>348</v>
      </c>
      <c r="D239" s="234" t="s">
        <v>272</v>
      </c>
      <c r="E239" s="235" t="s">
        <v>1382</v>
      </c>
      <c r="F239" s="236" t="s">
        <v>1575</v>
      </c>
      <c r="G239" s="237" t="s">
        <v>179</v>
      </c>
      <c r="H239" s="238">
        <v>6</v>
      </c>
      <c r="I239" s="239"/>
      <c r="J239" s="240">
        <f>ROUND(I239*H239,2)</f>
        <v>0</v>
      </c>
      <c r="K239" s="241"/>
      <c r="L239" s="242"/>
      <c r="M239" s="243" t="s">
        <v>1</v>
      </c>
      <c r="N239" s="244" t="s">
        <v>42</v>
      </c>
      <c r="O239" s="82"/>
      <c r="P239" s="201">
        <f>O239*H239</f>
        <v>0</v>
      </c>
      <c r="Q239" s="201">
        <v>0.00019000000000000001</v>
      </c>
      <c r="R239" s="201">
        <f>Q239*H239</f>
        <v>0.00114</v>
      </c>
      <c r="S239" s="201">
        <v>0</v>
      </c>
      <c r="T239" s="202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03" t="s">
        <v>260</v>
      </c>
      <c r="AT239" s="203" t="s">
        <v>272</v>
      </c>
      <c r="AU239" s="203" t="s">
        <v>89</v>
      </c>
      <c r="AY239" s="19" t="s">
        <v>218</v>
      </c>
      <c r="BE239" s="204">
        <f>IF(N239="základná",J239,0)</f>
        <v>0</v>
      </c>
      <c r="BF239" s="204">
        <f>IF(N239="znížená",J239,0)</f>
        <v>0</v>
      </c>
      <c r="BG239" s="204">
        <f>IF(N239="zákl. prenesená",J239,0)</f>
        <v>0</v>
      </c>
      <c r="BH239" s="204">
        <f>IF(N239="zníž. prenesená",J239,0)</f>
        <v>0</v>
      </c>
      <c r="BI239" s="204">
        <f>IF(N239="nulová",J239,0)</f>
        <v>0</v>
      </c>
      <c r="BJ239" s="19" t="s">
        <v>89</v>
      </c>
      <c r="BK239" s="204">
        <f>ROUND(I239*H239,2)</f>
        <v>0</v>
      </c>
      <c r="BL239" s="19" t="s">
        <v>223</v>
      </c>
      <c r="BM239" s="203" t="s">
        <v>481</v>
      </c>
    </row>
    <row r="240" s="2" customFormat="1" ht="33" customHeight="1">
      <c r="A240" s="38"/>
      <c r="B240" s="190"/>
      <c r="C240" s="191" t="s">
        <v>352</v>
      </c>
      <c r="D240" s="191" t="s">
        <v>220</v>
      </c>
      <c r="E240" s="192" t="s">
        <v>1576</v>
      </c>
      <c r="F240" s="193" t="s">
        <v>1577</v>
      </c>
      <c r="G240" s="194" t="s">
        <v>179</v>
      </c>
      <c r="H240" s="195">
        <v>84</v>
      </c>
      <c r="I240" s="196"/>
      <c r="J240" s="197">
        <f>ROUND(I240*H240,2)</f>
        <v>0</v>
      </c>
      <c r="K240" s="198"/>
      <c r="L240" s="39"/>
      <c r="M240" s="199" t="s">
        <v>1</v>
      </c>
      <c r="N240" s="200" t="s">
        <v>42</v>
      </c>
      <c r="O240" s="82"/>
      <c r="P240" s="201">
        <f>O240*H240</f>
        <v>0</v>
      </c>
      <c r="Q240" s="201">
        <v>0</v>
      </c>
      <c r="R240" s="201">
        <f>Q240*H240</f>
        <v>0</v>
      </c>
      <c r="S240" s="201">
        <v>0</v>
      </c>
      <c r="T240" s="202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03" t="s">
        <v>223</v>
      </c>
      <c r="AT240" s="203" t="s">
        <v>220</v>
      </c>
      <c r="AU240" s="203" t="s">
        <v>89</v>
      </c>
      <c r="AY240" s="19" t="s">
        <v>218</v>
      </c>
      <c r="BE240" s="204">
        <f>IF(N240="základná",J240,0)</f>
        <v>0</v>
      </c>
      <c r="BF240" s="204">
        <f>IF(N240="znížená",J240,0)</f>
        <v>0</v>
      </c>
      <c r="BG240" s="204">
        <f>IF(N240="zákl. prenesená",J240,0)</f>
        <v>0</v>
      </c>
      <c r="BH240" s="204">
        <f>IF(N240="zníž. prenesená",J240,0)</f>
        <v>0</v>
      </c>
      <c r="BI240" s="204">
        <f>IF(N240="nulová",J240,0)</f>
        <v>0</v>
      </c>
      <c r="BJ240" s="19" t="s">
        <v>89</v>
      </c>
      <c r="BK240" s="204">
        <f>ROUND(I240*H240,2)</f>
        <v>0</v>
      </c>
      <c r="BL240" s="19" t="s">
        <v>223</v>
      </c>
      <c r="BM240" s="203" t="s">
        <v>491</v>
      </c>
    </row>
    <row r="241" s="2" customFormat="1" ht="33" customHeight="1">
      <c r="A241" s="38"/>
      <c r="B241" s="190"/>
      <c r="C241" s="234" t="s">
        <v>357</v>
      </c>
      <c r="D241" s="234" t="s">
        <v>272</v>
      </c>
      <c r="E241" s="235" t="s">
        <v>1578</v>
      </c>
      <c r="F241" s="236" t="s">
        <v>1579</v>
      </c>
      <c r="G241" s="237" t="s">
        <v>179</v>
      </c>
      <c r="H241" s="238">
        <v>84</v>
      </c>
      <c r="I241" s="239"/>
      <c r="J241" s="240">
        <f>ROUND(I241*H241,2)</f>
        <v>0</v>
      </c>
      <c r="K241" s="241"/>
      <c r="L241" s="242"/>
      <c r="M241" s="243" t="s">
        <v>1</v>
      </c>
      <c r="N241" s="244" t="s">
        <v>42</v>
      </c>
      <c r="O241" s="82"/>
      <c r="P241" s="201">
        <f>O241*H241</f>
        <v>0</v>
      </c>
      <c r="Q241" s="201">
        <v>0.00029</v>
      </c>
      <c r="R241" s="201">
        <f>Q241*H241</f>
        <v>0.02436</v>
      </c>
      <c r="S241" s="201">
        <v>0</v>
      </c>
      <c r="T241" s="202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203" t="s">
        <v>260</v>
      </c>
      <c r="AT241" s="203" t="s">
        <v>272</v>
      </c>
      <c r="AU241" s="203" t="s">
        <v>89</v>
      </c>
      <c r="AY241" s="19" t="s">
        <v>218</v>
      </c>
      <c r="BE241" s="204">
        <f>IF(N241="základná",J241,0)</f>
        <v>0</v>
      </c>
      <c r="BF241" s="204">
        <f>IF(N241="znížená",J241,0)</f>
        <v>0</v>
      </c>
      <c r="BG241" s="204">
        <f>IF(N241="zákl. prenesená",J241,0)</f>
        <v>0</v>
      </c>
      <c r="BH241" s="204">
        <f>IF(N241="zníž. prenesená",J241,0)</f>
        <v>0</v>
      </c>
      <c r="BI241" s="204">
        <f>IF(N241="nulová",J241,0)</f>
        <v>0</v>
      </c>
      <c r="BJ241" s="19" t="s">
        <v>89</v>
      </c>
      <c r="BK241" s="204">
        <f>ROUND(I241*H241,2)</f>
        <v>0</v>
      </c>
      <c r="BL241" s="19" t="s">
        <v>223</v>
      </c>
      <c r="BM241" s="203" t="s">
        <v>502</v>
      </c>
    </row>
    <row r="242" s="2" customFormat="1" ht="24.15" customHeight="1">
      <c r="A242" s="38"/>
      <c r="B242" s="190"/>
      <c r="C242" s="234" t="s">
        <v>362</v>
      </c>
      <c r="D242" s="234" t="s">
        <v>272</v>
      </c>
      <c r="E242" s="235" t="s">
        <v>1580</v>
      </c>
      <c r="F242" s="236" t="s">
        <v>1581</v>
      </c>
      <c r="G242" s="237" t="s">
        <v>297</v>
      </c>
      <c r="H242" s="238">
        <v>5.6280000000000001</v>
      </c>
      <c r="I242" s="239"/>
      <c r="J242" s="240">
        <f>ROUND(I242*H242,2)</f>
        <v>0</v>
      </c>
      <c r="K242" s="241"/>
      <c r="L242" s="242"/>
      <c r="M242" s="243" t="s">
        <v>1</v>
      </c>
      <c r="N242" s="244" t="s">
        <v>42</v>
      </c>
      <c r="O242" s="82"/>
      <c r="P242" s="201">
        <f>O242*H242</f>
        <v>0</v>
      </c>
      <c r="Q242" s="201">
        <v>0.00010000000000000001</v>
      </c>
      <c r="R242" s="201">
        <f>Q242*H242</f>
        <v>0.00056280000000000002</v>
      </c>
      <c r="S242" s="201">
        <v>0</v>
      </c>
      <c r="T242" s="202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03" t="s">
        <v>260</v>
      </c>
      <c r="AT242" s="203" t="s">
        <v>272</v>
      </c>
      <c r="AU242" s="203" t="s">
        <v>89</v>
      </c>
      <c r="AY242" s="19" t="s">
        <v>218</v>
      </c>
      <c r="BE242" s="204">
        <f>IF(N242="základná",J242,0)</f>
        <v>0</v>
      </c>
      <c r="BF242" s="204">
        <f>IF(N242="znížená",J242,0)</f>
        <v>0</v>
      </c>
      <c r="BG242" s="204">
        <f>IF(N242="zákl. prenesená",J242,0)</f>
        <v>0</v>
      </c>
      <c r="BH242" s="204">
        <f>IF(N242="zníž. prenesená",J242,0)</f>
        <v>0</v>
      </c>
      <c r="BI242" s="204">
        <f>IF(N242="nulová",J242,0)</f>
        <v>0</v>
      </c>
      <c r="BJ242" s="19" t="s">
        <v>89</v>
      </c>
      <c r="BK242" s="204">
        <f>ROUND(I242*H242,2)</f>
        <v>0</v>
      </c>
      <c r="BL242" s="19" t="s">
        <v>223</v>
      </c>
      <c r="BM242" s="203" t="s">
        <v>512</v>
      </c>
    </row>
    <row r="243" s="2" customFormat="1" ht="24.15" customHeight="1">
      <c r="A243" s="38"/>
      <c r="B243" s="190"/>
      <c r="C243" s="234" t="s">
        <v>373</v>
      </c>
      <c r="D243" s="234" t="s">
        <v>272</v>
      </c>
      <c r="E243" s="235" t="s">
        <v>1582</v>
      </c>
      <c r="F243" s="236" t="s">
        <v>1583</v>
      </c>
      <c r="G243" s="237" t="s">
        <v>297</v>
      </c>
      <c r="H243" s="238">
        <v>2</v>
      </c>
      <c r="I243" s="239"/>
      <c r="J243" s="240">
        <f>ROUND(I243*H243,2)</f>
        <v>0</v>
      </c>
      <c r="K243" s="241"/>
      <c r="L243" s="242"/>
      <c r="M243" s="243" t="s">
        <v>1</v>
      </c>
      <c r="N243" s="244" t="s">
        <v>42</v>
      </c>
      <c r="O243" s="82"/>
      <c r="P243" s="201">
        <f>O243*H243</f>
        <v>0</v>
      </c>
      <c r="Q243" s="201">
        <v>8.0000000000000007E-05</v>
      </c>
      <c r="R243" s="201">
        <f>Q243*H243</f>
        <v>0.00016000000000000001</v>
      </c>
      <c r="S243" s="201">
        <v>0</v>
      </c>
      <c r="T243" s="202">
        <f>S243*H243</f>
        <v>0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203" t="s">
        <v>260</v>
      </c>
      <c r="AT243" s="203" t="s">
        <v>272</v>
      </c>
      <c r="AU243" s="203" t="s">
        <v>89</v>
      </c>
      <c r="AY243" s="19" t="s">
        <v>218</v>
      </c>
      <c r="BE243" s="204">
        <f>IF(N243="základná",J243,0)</f>
        <v>0</v>
      </c>
      <c r="BF243" s="204">
        <f>IF(N243="znížená",J243,0)</f>
        <v>0</v>
      </c>
      <c r="BG243" s="204">
        <f>IF(N243="zákl. prenesená",J243,0)</f>
        <v>0</v>
      </c>
      <c r="BH243" s="204">
        <f>IF(N243="zníž. prenesená",J243,0)</f>
        <v>0</v>
      </c>
      <c r="BI243" s="204">
        <f>IF(N243="nulová",J243,0)</f>
        <v>0</v>
      </c>
      <c r="BJ243" s="19" t="s">
        <v>89</v>
      </c>
      <c r="BK243" s="204">
        <f>ROUND(I243*H243,2)</f>
        <v>0</v>
      </c>
      <c r="BL243" s="19" t="s">
        <v>223</v>
      </c>
      <c r="BM243" s="203" t="s">
        <v>521</v>
      </c>
    </row>
    <row r="244" s="2" customFormat="1" ht="24.15" customHeight="1">
      <c r="A244" s="38"/>
      <c r="B244" s="190"/>
      <c r="C244" s="191" t="s">
        <v>377</v>
      </c>
      <c r="D244" s="191" t="s">
        <v>220</v>
      </c>
      <c r="E244" s="192" t="s">
        <v>1584</v>
      </c>
      <c r="F244" s="193" t="s">
        <v>1585</v>
      </c>
      <c r="G244" s="194" t="s">
        <v>297</v>
      </c>
      <c r="H244" s="195">
        <v>2</v>
      </c>
      <c r="I244" s="196"/>
      <c r="J244" s="197">
        <f>ROUND(I244*H244,2)</f>
        <v>0</v>
      </c>
      <c r="K244" s="198"/>
      <c r="L244" s="39"/>
      <c r="M244" s="199" t="s">
        <v>1</v>
      </c>
      <c r="N244" s="200" t="s">
        <v>42</v>
      </c>
      <c r="O244" s="82"/>
      <c r="P244" s="201">
        <f>O244*H244</f>
        <v>0</v>
      </c>
      <c r="Q244" s="201">
        <v>5.0000000000000002E-05</v>
      </c>
      <c r="R244" s="201">
        <f>Q244*H244</f>
        <v>0.00010000000000000001</v>
      </c>
      <c r="S244" s="201">
        <v>0</v>
      </c>
      <c r="T244" s="202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03" t="s">
        <v>223</v>
      </c>
      <c r="AT244" s="203" t="s">
        <v>220</v>
      </c>
      <c r="AU244" s="203" t="s">
        <v>89</v>
      </c>
      <c r="AY244" s="19" t="s">
        <v>218</v>
      </c>
      <c r="BE244" s="204">
        <f>IF(N244="základná",J244,0)</f>
        <v>0</v>
      </c>
      <c r="BF244" s="204">
        <f>IF(N244="znížená",J244,0)</f>
        <v>0</v>
      </c>
      <c r="BG244" s="204">
        <f>IF(N244="zákl. prenesená",J244,0)</f>
        <v>0</v>
      </c>
      <c r="BH244" s="204">
        <f>IF(N244="zníž. prenesená",J244,0)</f>
        <v>0</v>
      </c>
      <c r="BI244" s="204">
        <f>IF(N244="nulová",J244,0)</f>
        <v>0</v>
      </c>
      <c r="BJ244" s="19" t="s">
        <v>89</v>
      </c>
      <c r="BK244" s="204">
        <f>ROUND(I244*H244,2)</f>
        <v>0</v>
      </c>
      <c r="BL244" s="19" t="s">
        <v>223</v>
      </c>
      <c r="BM244" s="203" t="s">
        <v>533</v>
      </c>
    </row>
    <row r="245" s="2" customFormat="1" ht="24.15" customHeight="1">
      <c r="A245" s="38"/>
      <c r="B245" s="190"/>
      <c r="C245" s="234" t="s">
        <v>383</v>
      </c>
      <c r="D245" s="234" t="s">
        <v>272</v>
      </c>
      <c r="E245" s="235" t="s">
        <v>1586</v>
      </c>
      <c r="F245" s="236" t="s">
        <v>1587</v>
      </c>
      <c r="G245" s="237" t="s">
        <v>297</v>
      </c>
      <c r="H245" s="238">
        <v>2</v>
      </c>
      <c r="I245" s="239"/>
      <c r="J245" s="240">
        <f>ROUND(I245*H245,2)</f>
        <v>0</v>
      </c>
      <c r="K245" s="241"/>
      <c r="L245" s="242"/>
      <c r="M245" s="243" t="s">
        <v>1</v>
      </c>
      <c r="N245" s="244" t="s">
        <v>42</v>
      </c>
      <c r="O245" s="82"/>
      <c r="P245" s="201">
        <f>O245*H245</f>
        <v>0</v>
      </c>
      <c r="Q245" s="201">
        <v>0.00010000000000000001</v>
      </c>
      <c r="R245" s="201">
        <f>Q245*H245</f>
        <v>0.00020000000000000001</v>
      </c>
      <c r="S245" s="201">
        <v>0</v>
      </c>
      <c r="T245" s="202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03" t="s">
        <v>260</v>
      </c>
      <c r="AT245" s="203" t="s">
        <v>272</v>
      </c>
      <c r="AU245" s="203" t="s">
        <v>89</v>
      </c>
      <c r="AY245" s="19" t="s">
        <v>218</v>
      </c>
      <c r="BE245" s="204">
        <f>IF(N245="základná",J245,0)</f>
        <v>0</v>
      </c>
      <c r="BF245" s="204">
        <f>IF(N245="znížená",J245,0)</f>
        <v>0</v>
      </c>
      <c r="BG245" s="204">
        <f>IF(N245="zákl. prenesená",J245,0)</f>
        <v>0</v>
      </c>
      <c r="BH245" s="204">
        <f>IF(N245="zníž. prenesená",J245,0)</f>
        <v>0</v>
      </c>
      <c r="BI245" s="204">
        <f>IF(N245="nulová",J245,0)</f>
        <v>0</v>
      </c>
      <c r="BJ245" s="19" t="s">
        <v>89</v>
      </c>
      <c r="BK245" s="204">
        <f>ROUND(I245*H245,2)</f>
        <v>0</v>
      </c>
      <c r="BL245" s="19" t="s">
        <v>223</v>
      </c>
      <c r="BM245" s="203" t="s">
        <v>544</v>
      </c>
    </row>
    <row r="246" s="2" customFormat="1" ht="24.15" customHeight="1">
      <c r="A246" s="38"/>
      <c r="B246" s="190"/>
      <c r="C246" s="191" t="s">
        <v>388</v>
      </c>
      <c r="D246" s="191" t="s">
        <v>220</v>
      </c>
      <c r="E246" s="192" t="s">
        <v>1458</v>
      </c>
      <c r="F246" s="193" t="s">
        <v>1459</v>
      </c>
      <c r="G246" s="194" t="s">
        <v>297</v>
      </c>
      <c r="H246" s="195">
        <v>1</v>
      </c>
      <c r="I246" s="196"/>
      <c r="J246" s="197">
        <f>ROUND(I246*H246,2)</f>
        <v>0</v>
      </c>
      <c r="K246" s="198"/>
      <c r="L246" s="39"/>
      <c r="M246" s="199" t="s">
        <v>1</v>
      </c>
      <c r="N246" s="200" t="s">
        <v>42</v>
      </c>
      <c r="O246" s="82"/>
      <c r="P246" s="201">
        <f>O246*H246</f>
        <v>0</v>
      </c>
      <c r="Q246" s="201">
        <v>5.0000000000000002E-05</v>
      </c>
      <c r="R246" s="201">
        <f>Q246*H246</f>
        <v>5.0000000000000002E-05</v>
      </c>
      <c r="S246" s="201">
        <v>0</v>
      </c>
      <c r="T246" s="202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03" t="s">
        <v>223</v>
      </c>
      <c r="AT246" s="203" t="s">
        <v>220</v>
      </c>
      <c r="AU246" s="203" t="s">
        <v>89</v>
      </c>
      <c r="AY246" s="19" t="s">
        <v>218</v>
      </c>
      <c r="BE246" s="204">
        <f>IF(N246="základná",J246,0)</f>
        <v>0</v>
      </c>
      <c r="BF246" s="204">
        <f>IF(N246="znížená",J246,0)</f>
        <v>0</v>
      </c>
      <c r="BG246" s="204">
        <f>IF(N246="zákl. prenesená",J246,0)</f>
        <v>0</v>
      </c>
      <c r="BH246" s="204">
        <f>IF(N246="zníž. prenesená",J246,0)</f>
        <v>0</v>
      </c>
      <c r="BI246" s="204">
        <f>IF(N246="nulová",J246,0)</f>
        <v>0</v>
      </c>
      <c r="BJ246" s="19" t="s">
        <v>89</v>
      </c>
      <c r="BK246" s="204">
        <f>ROUND(I246*H246,2)</f>
        <v>0</v>
      </c>
      <c r="BL246" s="19" t="s">
        <v>223</v>
      </c>
      <c r="BM246" s="203" t="s">
        <v>558</v>
      </c>
    </row>
    <row r="247" s="2" customFormat="1" ht="24.15" customHeight="1">
      <c r="A247" s="38"/>
      <c r="B247" s="190"/>
      <c r="C247" s="234" t="s">
        <v>396</v>
      </c>
      <c r="D247" s="234" t="s">
        <v>272</v>
      </c>
      <c r="E247" s="235" t="s">
        <v>1460</v>
      </c>
      <c r="F247" s="236" t="s">
        <v>1588</v>
      </c>
      <c r="G247" s="237" t="s">
        <v>297</v>
      </c>
      <c r="H247" s="238">
        <v>1</v>
      </c>
      <c r="I247" s="239"/>
      <c r="J247" s="240">
        <f>ROUND(I247*H247,2)</f>
        <v>0</v>
      </c>
      <c r="K247" s="241"/>
      <c r="L247" s="242"/>
      <c r="M247" s="243" t="s">
        <v>1</v>
      </c>
      <c r="N247" s="244" t="s">
        <v>42</v>
      </c>
      <c r="O247" s="82"/>
      <c r="P247" s="201">
        <f>O247*H247</f>
        <v>0</v>
      </c>
      <c r="Q247" s="201">
        <v>0.00059000000000000003</v>
      </c>
      <c r="R247" s="201">
        <f>Q247*H247</f>
        <v>0.00059000000000000003</v>
      </c>
      <c r="S247" s="201">
        <v>0</v>
      </c>
      <c r="T247" s="202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203" t="s">
        <v>260</v>
      </c>
      <c r="AT247" s="203" t="s">
        <v>272</v>
      </c>
      <c r="AU247" s="203" t="s">
        <v>89</v>
      </c>
      <c r="AY247" s="19" t="s">
        <v>218</v>
      </c>
      <c r="BE247" s="204">
        <f>IF(N247="základná",J247,0)</f>
        <v>0</v>
      </c>
      <c r="BF247" s="204">
        <f>IF(N247="znížená",J247,0)</f>
        <v>0</v>
      </c>
      <c r="BG247" s="204">
        <f>IF(N247="zákl. prenesená",J247,0)</f>
        <v>0</v>
      </c>
      <c r="BH247" s="204">
        <f>IF(N247="zníž. prenesená",J247,0)</f>
        <v>0</v>
      </c>
      <c r="BI247" s="204">
        <f>IF(N247="nulová",J247,0)</f>
        <v>0</v>
      </c>
      <c r="BJ247" s="19" t="s">
        <v>89</v>
      </c>
      <c r="BK247" s="204">
        <f>ROUND(I247*H247,2)</f>
        <v>0</v>
      </c>
      <c r="BL247" s="19" t="s">
        <v>223</v>
      </c>
      <c r="BM247" s="203" t="s">
        <v>561</v>
      </c>
    </row>
    <row r="248" s="2" customFormat="1" ht="33" customHeight="1">
      <c r="A248" s="38"/>
      <c r="B248" s="190"/>
      <c r="C248" s="191" t="s">
        <v>401</v>
      </c>
      <c r="D248" s="191" t="s">
        <v>220</v>
      </c>
      <c r="E248" s="192" t="s">
        <v>1589</v>
      </c>
      <c r="F248" s="193" t="s">
        <v>1590</v>
      </c>
      <c r="G248" s="194" t="s">
        <v>297</v>
      </c>
      <c r="H248" s="195">
        <v>1</v>
      </c>
      <c r="I248" s="196"/>
      <c r="J248" s="197">
        <f>ROUND(I248*H248,2)</f>
        <v>0</v>
      </c>
      <c r="K248" s="198"/>
      <c r="L248" s="39"/>
      <c r="M248" s="199" t="s">
        <v>1</v>
      </c>
      <c r="N248" s="200" t="s">
        <v>42</v>
      </c>
      <c r="O248" s="82"/>
      <c r="P248" s="201">
        <f>O248*H248</f>
        <v>0</v>
      </c>
      <c r="Q248" s="201">
        <v>0.43184</v>
      </c>
      <c r="R248" s="201">
        <f>Q248*H248</f>
        <v>0.43184</v>
      </c>
      <c r="S248" s="201">
        <v>0</v>
      </c>
      <c r="T248" s="202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03" t="s">
        <v>223</v>
      </c>
      <c r="AT248" s="203" t="s">
        <v>220</v>
      </c>
      <c r="AU248" s="203" t="s">
        <v>89</v>
      </c>
      <c r="AY248" s="19" t="s">
        <v>218</v>
      </c>
      <c r="BE248" s="204">
        <f>IF(N248="základná",J248,0)</f>
        <v>0</v>
      </c>
      <c r="BF248" s="204">
        <f>IF(N248="znížená",J248,0)</f>
        <v>0</v>
      </c>
      <c r="BG248" s="204">
        <f>IF(N248="zákl. prenesená",J248,0)</f>
        <v>0</v>
      </c>
      <c r="BH248" s="204">
        <f>IF(N248="zníž. prenesená",J248,0)</f>
        <v>0</v>
      </c>
      <c r="BI248" s="204">
        <f>IF(N248="nulová",J248,0)</f>
        <v>0</v>
      </c>
      <c r="BJ248" s="19" t="s">
        <v>89</v>
      </c>
      <c r="BK248" s="204">
        <f>ROUND(I248*H248,2)</f>
        <v>0</v>
      </c>
      <c r="BL248" s="19" t="s">
        <v>223</v>
      </c>
      <c r="BM248" s="203" t="s">
        <v>584</v>
      </c>
    </row>
    <row r="249" s="2" customFormat="1" ht="44.25" customHeight="1">
      <c r="A249" s="38"/>
      <c r="B249" s="190"/>
      <c r="C249" s="234" t="s">
        <v>406</v>
      </c>
      <c r="D249" s="234" t="s">
        <v>272</v>
      </c>
      <c r="E249" s="235" t="s">
        <v>1591</v>
      </c>
      <c r="F249" s="236" t="s">
        <v>1592</v>
      </c>
      <c r="G249" s="237" t="s">
        <v>297</v>
      </c>
      <c r="H249" s="238">
        <v>1</v>
      </c>
      <c r="I249" s="239"/>
      <c r="J249" s="240">
        <f>ROUND(I249*H249,2)</f>
        <v>0</v>
      </c>
      <c r="K249" s="241"/>
      <c r="L249" s="242"/>
      <c r="M249" s="243" t="s">
        <v>1</v>
      </c>
      <c r="N249" s="244" t="s">
        <v>42</v>
      </c>
      <c r="O249" s="82"/>
      <c r="P249" s="201">
        <f>O249*H249</f>
        <v>0</v>
      </c>
      <c r="Q249" s="201">
        <v>0.072999999999999995</v>
      </c>
      <c r="R249" s="201">
        <f>Q249*H249</f>
        <v>0.072999999999999995</v>
      </c>
      <c r="S249" s="201">
        <v>0</v>
      </c>
      <c r="T249" s="202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03" t="s">
        <v>260</v>
      </c>
      <c r="AT249" s="203" t="s">
        <v>272</v>
      </c>
      <c r="AU249" s="203" t="s">
        <v>89</v>
      </c>
      <c r="AY249" s="19" t="s">
        <v>218</v>
      </c>
      <c r="BE249" s="204">
        <f>IF(N249="základná",J249,0)</f>
        <v>0</v>
      </c>
      <c r="BF249" s="204">
        <f>IF(N249="znížená",J249,0)</f>
        <v>0</v>
      </c>
      <c r="BG249" s="204">
        <f>IF(N249="zákl. prenesená",J249,0)</f>
        <v>0</v>
      </c>
      <c r="BH249" s="204">
        <f>IF(N249="zníž. prenesená",J249,0)</f>
        <v>0</v>
      </c>
      <c r="BI249" s="204">
        <f>IF(N249="nulová",J249,0)</f>
        <v>0</v>
      </c>
      <c r="BJ249" s="19" t="s">
        <v>89</v>
      </c>
      <c r="BK249" s="204">
        <f>ROUND(I249*H249,2)</f>
        <v>0</v>
      </c>
      <c r="BL249" s="19" t="s">
        <v>223</v>
      </c>
      <c r="BM249" s="203" t="s">
        <v>596</v>
      </c>
    </row>
    <row r="250" s="2" customFormat="1" ht="33" customHeight="1">
      <c r="A250" s="38"/>
      <c r="B250" s="190"/>
      <c r="C250" s="191" t="s">
        <v>415</v>
      </c>
      <c r="D250" s="191" t="s">
        <v>220</v>
      </c>
      <c r="E250" s="192" t="s">
        <v>1478</v>
      </c>
      <c r="F250" s="193" t="s">
        <v>1479</v>
      </c>
      <c r="G250" s="194" t="s">
        <v>297</v>
      </c>
      <c r="H250" s="195">
        <v>2</v>
      </c>
      <c r="I250" s="196"/>
      <c r="J250" s="197">
        <f>ROUND(I250*H250,2)</f>
        <v>0</v>
      </c>
      <c r="K250" s="198"/>
      <c r="L250" s="39"/>
      <c r="M250" s="199" t="s">
        <v>1</v>
      </c>
      <c r="N250" s="200" t="s">
        <v>42</v>
      </c>
      <c r="O250" s="82"/>
      <c r="P250" s="201">
        <f>O250*H250</f>
        <v>0</v>
      </c>
      <c r="Q250" s="201">
        <v>0.00025000000000000001</v>
      </c>
      <c r="R250" s="201">
        <f>Q250*H250</f>
        <v>0.00050000000000000001</v>
      </c>
      <c r="S250" s="201">
        <v>0</v>
      </c>
      <c r="T250" s="202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03" t="s">
        <v>223</v>
      </c>
      <c r="AT250" s="203" t="s">
        <v>220</v>
      </c>
      <c r="AU250" s="203" t="s">
        <v>89</v>
      </c>
      <c r="AY250" s="19" t="s">
        <v>218</v>
      </c>
      <c r="BE250" s="204">
        <f>IF(N250="základná",J250,0)</f>
        <v>0</v>
      </c>
      <c r="BF250" s="204">
        <f>IF(N250="znížená",J250,0)</f>
        <v>0</v>
      </c>
      <c r="BG250" s="204">
        <f>IF(N250="zákl. prenesená",J250,0)</f>
        <v>0</v>
      </c>
      <c r="BH250" s="204">
        <f>IF(N250="zníž. prenesená",J250,0)</f>
        <v>0</v>
      </c>
      <c r="BI250" s="204">
        <f>IF(N250="nulová",J250,0)</f>
        <v>0</v>
      </c>
      <c r="BJ250" s="19" t="s">
        <v>89</v>
      </c>
      <c r="BK250" s="204">
        <f>ROUND(I250*H250,2)</f>
        <v>0</v>
      </c>
      <c r="BL250" s="19" t="s">
        <v>223</v>
      </c>
      <c r="BM250" s="203" t="s">
        <v>688</v>
      </c>
    </row>
    <row r="251" s="2" customFormat="1" ht="16.5" customHeight="1">
      <c r="A251" s="38"/>
      <c r="B251" s="190"/>
      <c r="C251" s="191" t="s">
        <v>420</v>
      </c>
      <c r="D251" s="191" t="s">
        <v>220</v>
      </c>
      <c r="E251" s="192" t="s">
        <v>1480</v>
      </c>
      <c r="F251" s="193" t="s">
        <v>1481</v>
      </c>
      <c r="G251" s="194" t="s">
        <v>179</v>
      </c>
      <c r="H251" s="195">
        <v>120</v>
      </c>
      <c r="I251" s="196"/>
      <c r="J251" s="197">
        <f>ROUND(I251*H251,2)</f>
        <v>0</v>
      </c>
      <c r="K251" s="198"/>
      <c r="L251" s="39"/>
      <c r="M251" s="199" t="s">
        <v>1</v>
      </c>
      <c r="N251" s="200" t="s">
        <v>42</v>
      </c>
      <c r="O251" s="82"/>
      <c r="P251" s="201">
        <f>O251*H251</f>
        <v>0</v>
      </c>
      <c r="Q251" s="201">
        <v>9.0000000000000006E-05</v>
      </c>
      <c r="R251" s="201">
        <f>Q251*H251</f>
        <v>0.010800000000000001</v>
      </c>
      <c r="S251" s="201">
        <v>0</v>
      </c>
      <c r="T251" s="202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03" t="s">
        <v>223</v>
      </c>
      <c r="AT251" s="203" t="s">
        <v>220</v>
      </c>
      <c r="AU251" s="203" t="s">
        <v>89</v>
      </c>
      <c r="AY251" s="19" t="s">
        <v>218</v>
      </c>
      <c r="BE251" s="204">
        <f>IF(N251="základná",J251,0)</f>
        <v>0</v>
      </c>
      <c r="BF251" s="204">
        <f>IF(N251="znížená",J251,0)</f>
        <v>0</v>
      </c>
      <c r="BG251" s="204">
        <f>IF(N251="zákl. prenesená",J251,0)</f>
        <v>0</v>
      </c>
      <c r="BH251" s="204">
        <f>IF(N251="zníž. prenesená",J251,0)</f>
        <v>0</v>
      </c>
      <c r="BI251" s="204">
        <f>IF(N251="nulová",J251,0)</f>
        <v>0</v>
      </c>
      <c r="BJ251" s="19" t="s">
        <v>89</v>
      </c>
      <c r="BK251" s="204">
        <f>ROUND(I251*H251,2)</f>
        <v>0</v>
      </c>
      <c r="BL251" s="19" t="s">
        <v>223</v>
      </c>
      <c r="BM251" s="203" t="s">
        <v>692</v>
      </c>
    </row>
    <row r="252" s="2" customFormat="1" ht="24.15" customHeight="1">
      <c r="A252" s="38"/>
      <c r="B252" s="190"/>
      <c r="C252" s="191" t="s">
        <v>425</v>
      </c>
      <c r="D252" s="191" t="s">
        <v>220</v>
      </c>
      <c r="E252" s="192" t="s">
        <v>1482</v>
      </c>
      <c r="F252" s="193" t="s">
        <v>1483</v>
      </c>
      <c r="G252" s="194" t="s">
        <v>179</v>
      </c>
      <c r="H252" s="195">
        <v>118</v>
      </c>
      <c r="I252" s="196"/>
      <c r="J252" s="197">
        <f>ROUND(I252*H252,2)</f>
        <v>0</v>
      </c>
      <c r="K252" s="198"/>
      <c r="L252" s="39"/>
      <c r="M252" s="199" t="s">
        <v>1</v>
      </c>
      <c r="N252" s="200" t="s">
        <v>42</v>
      </c>
      <c r="O252" s="82"/>
      <c r="P252" s="201">
        <f>O252*H252</f>
        <v>0</v>
      </c>
      <c r="Q252" s="201">
        <v>0.00010000000000000001</v>
      </c>
      <c r="R252" s="201">
        <f>Q252*H252</f>
        <v>0.0118</v>
      </c>
      <c r="S252" s="201">
        <v>0</v>
      </c>
      <c r="T252" s="202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03" t="s">
        <v>223</v>
      </c>
      <c r="AT252" s="203" t="s">
        <v>220</v>
      </c>
      <c r="AU252" s="203" t="s">
        <v>89</v>
      </c>
      <c r="AY252" s="19" t="s">
        <v>218</v>
      </c>
      <c r="BE252" s="204">
        <f>IF(N252="základná",J252,0)</f>
        <v>0</v>
      </c>
      <c r="BF252" s="204">
        <f>IF(N252="znížená",J252,0)</f>
        <v>0</v>
      </c>
      <c r="BG252" s="204">
        <f>IF(N252="zákl. prenesená",J252,0)</f>
        <v>0</v>
      </c>
      <c r="BH252" s="204">
        <f>IF(N252="zníž. prenesená",J252,0)</f>
        <v>0</v>
      </c>
      <c r="BI252" s="204">
        <f>IF(N252="nulová",J252,0)</f>
        <v>0</v>
      </c>
      <c r="BJ252" s="19" t="s">
        <v>89</v>
      </c>
      <c r="BK252" s="204">
        <f>ROUND(I252*H252,2)</f>
        <v>0</v>
      </c>
      <c r="BL252" s="19" t="s">
        <v>223</v>
      </c>
      <c r="BM252" s="203" t="s">
        <v>695</v>
      </c>
    </row>
    <row r="253" s="2" customFormat="1" ht="16.5" customHeight="1">
      <c r="A253" s="38"/>
      <c r="B253" s="190"/>
      <c r="C253" s="191" t="s">
        <v>429</v>
      </c>
      <c r="D253" s="191" t="s">
        <v>220</v>
      </c>
      <c r="E253" s="192" t="s">
        <v>1593</v>
      </c>
      <c r="F253" s="193" t="s">
        <v>1594</v>
      </c>
      <c r="G253" s="194" t="s">
        <v>179</v>
      </c>
      <c r="H253" s="195">
        <v>13</v>
      </c>
      <c r="I253" s="196"/>
      <c r="J253" s="197">
        <f>ROUND(I253*H253,2)</f>
        <v>0</v>
      </c>
      <c r="K253" s="198"/>
      <c r="L253" s="39"/>
      <c r="M253" s="199" t="s">
        <v>1</v>
      </c>
      <c r="N253" s="200" t="s">
        <v>42</v>
      </c>
      <c r="O253" s="82"/>
      <c r="P253" s="201">
        <f>O253*H253</f>
        <v>0</v>
      </c>
      <c r="Q253" s="201">
        <v>0.00033</v>
      </c>
      <c r="R253" s="201">
        <f>Q253*H253</f>
        <v>0.0042900000000000004</v>
      </c>
      <c r="S253" s="201">
        <v>0</v>
      </c>
      <c r="T253" s="202">
        <f>S253*H253</f>
        <v>0</v>
      </c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R253" s="203" t="s">
        <v>223</v>
      </c>
      <c r="AT253" s="203" t="s">
        <v>220</v>
      </c>
      <c r="AU253" s="203" t="s">
        <v>89</v>
      </c>
      <c r="AY253" s="19" t="s">
        <v>218</v>
      </c>
      <c r="BE253" s="204">
        <f>IF(N253="základná",J253,0)</f>
        <v>0</v>
      </c>
      <c r="BF253" s="204">
        <f>IF(N253="znížená",J253,0)</f>
        <v>0</v>
      </c>
      <c r="BG253" s="204">
        <f>IF(N253="zákl. prenesená",J253,0)</f>
        <v>0</v>
      </c>
      <c r="BH253" s="204">
        <f>IF(N253="zníž. prenesená",J253,0)</f>
        <v>0</v>
      </c>
      <c r="BI253" s="204">
        <f>IF(N253="nulová",J253,0)</f>
        <v>0</v>
      </c>
      <c r="BJ253" s="19" t="s">
        <v>89</v>
      </c>
      <c r="BK253" s="204">
        <f>ROUND(I253*H253,2)</f>
        <v>0</v>
      </c>
      <c r="BL253" s="19" t="s">
        <v>223</v>
      </c>
      <c r="BM253" s="203" t="s">
        <v>698</v>
      </c>
    </row>
    <row r="254" s="2" customFormat="1" ht="24.15" customHeight="1">
      <c r="A254" s="38"/>
      <c r="B254" s="190"/>
      <c r="C254" s="234" t="s">
        <v>435</v>
      </c>
      <c r="D254" s="234" t="s">
        <v>272</v>
      </c>
      <c r="E254" s="235" t="s">
        <v>1595</v>
      </c>
      <c r="F254" s="236" t="s">
        <v>1596</v>
      </c>
      <c r="G254" s="237" t="s">
        <v>179</v>
      </c>
      <c r="H254" s="238">
        <v>13</v>
      </c>
      <c r="I254" s="239"/>
      <c r="J254" s="240">
        <f>ROUND(I254*H254,2)</f>
        <v>0</v>
      </c>
      <c r="K254" s="241"/>
      <c r="L254" s="242"/>
      <c r="M254" s="243" t="s">
        <v>1</v>
      </c>
      <c r="N254" s="244" t="s">
        <v>42</v>
      </c>
      <c r="O254" s="82"/>
      <c r="P254" s="201">
        <f>O254*H254</f>
        <v>0</v>
      </c>
      <c r="Q254" s="201">
        <v>0.016400000000000001</v>
      </c>
      <c r="R254" s="201">
        <f>Q254*H254</f>
        <v>0.21320000000000003</v>
      </c>
      <c r="S254" s="201">
        <v>0</v>
      </c>
      <c r="T254" s="202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03" t="s">
        <v>260</v>
      </c>
      <c r="AT254" s="203" t="s">
        <v>272</v>
      </c>
      <c r="AU254" s="203" t="s">
        <v>89</v>
      </c>
      <c r="AY254" s="19" t="s">
        <v>218</v>
      </c>
      <c r="BE254" s="204">
        <f>IF(N254="základná",J254,0)</f>
        <v>0</v>
      </c>
      <c r="BF254" s="204">
        <f>IF(N254="znížená",J254,0)</f>
        <v>0</v>
      </c>
      <c r="BG254" s="204">
        <f>IF(N254="zákl. prenesená",J254,0)</f>
        <v>0</v>
      </c>
      <c r="BH254" s="204">
        <f>IF(N254="zníž. prenesená",J254,0)</f>
        <v>0</v>
      </c>
      <c r="BI254" s="204">
        <f>IF(N254="nulová",J254,0)</f>
        <v>0</v>
      </c>
      <c r="BJ254" s="19" t="s">
        <v>89</v>
      </c>
      <c r="BK254" s="204">
        <f>ROUND(I254*H254,2)</f>
        <v>0</v>
      </c>
      <c r="BL254" s="19" t="s">
        <v>223</v>
      </c>
      <c r="BM254" s="203" t="s">
        <v>701</v>
      </c>
    </row>
    <row r="255" s="2" customFormat="1" ht="24.15" customHeight="1">
      <c r="A255" s="38"/>
      <c r="B255" s="190"/>
      <c r="C255" s="191" t="s">
        <v>439</v>
      </c>
      <c r="D255" s="191" t="s">
        <v>220</v>
      </c>
      <c r="E255" s="192" t="s">
        <v>1488</v>
      </c>
      <c r="F255" s="193" t="s">
        <v>1489</v>
      </c>
      <c r="G255" s="194" t="s">
        <v>297</v>
      </c>
      <c r="H255" s="195">
        <v>15</v>
      </c>
      <c r="I255" s="196"/>
      <c r="J255" s="197">
        <f>ROUND(I255*H255,2)</f>
        <v>0</v>
      </c>
      <c r="K255" s="198"/>
      <c r="L255" s="39"/>
      <c r="M255" s="199" t="s">
        <v>1</v>
      </c>
      <c r="N255" s="200" t="s">
        <v>42</v>
      </c>
      <c r="O255" s="82"/>
      <c r="P255" s="201">
        <f>O255*H255</f>
        <v>0</v>
      </c>
      <c r="Q255" s="201">
        <v>0</v>
      </c>
      <c r="R255" s="201">
        <f>Q255*H255</f>
        <v>0</v>
      </c>
      <c r="S255" s="201">
        <v>0</v>
      </c>
      <c r="T255" s="202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03" t="s">
        <v>223</v>
      </c>
      <c r="AT255" s="203" t="s">
        <v>220</v>
      </c>
      <c r="AU255" s="203" t="s">
        <v>89</v>
      </c>
      <c r="AY255" s="19" t="s">
        <v>218</v>
      </c>
      <c r="BE255" s="204">
        <f>IF(N255="základná",J255,0)</f>
        <v>0</v>
      </c>
      <c r="BF255" s="204">
        <f>IF(N255="znížená",J255,0)</f>
        <v>0</v>
      </c>
      <c r="BG255" s="204">
        <f>IF(N255="zákl. prenesená",J255,0)</f>
        <v>0</v>
      </c>
      <c r="BH255" s="204">
        <f>IF(N255="zníž. prenesená",J255,0)</f>
        <v>0</v>
      </c>
      <c r="BI255" s="204">
        <f>IF(N255="nulová",J255,0)</f>
        <v>0</v>
      </c>
      <c r="BJ255" s="19" t="s">
        <v>89</v>
      </c>
      <c r="BK255" s="204">
        <f>ROUND(I255*H255,2)</f>
        <v>0</v>
      </c>
      <c r="BL255" s="19" t="s">
        <v>223</v>
      </c>
      <c r="BM255" s="203" t="s">
        <v>702</v>
      </c>
    </row>
    <row r="256" s="2" customFormat="1" ht="37.8" customHeight="1">
      <c r="A256" s="38"/>
      <c r="B256" s="190"/>
      <c r="C256" s="234" t="s">
        <v>445</v>
      </c>
      <c r="D256" s="234" t="s">
        <v>272</v>
      </c>
      <c r="E256" s="235" t="s">
        <v>1490</v>
      </c>
      <c r="F256" s="236" t="s">
        <v>1597</v>
      </c>
      <c r="G256" s="237" t="s">
        <v>297</v>
      </c>
      <c r="H256" s="238">
        <v>31</v>
      </c>
      <c r="I256" s="239"/>
      <c r="J256" s="240">
        <f>ROUND(I256*H256,2)</f>
        <v>0</v>
      </c>
      <c r="K256" s="241"/>
      <c r="L256" s="242"/>
      <c r="M256" s="243" t="s">
        <v>1</v>
      </c>
      <c r="N256" s="244" t="s">
        <v>42</v>
      </c>
      <c r="O256" s="82"/>
      <c r="P256" s="201">
        <f>O256*H256</f>
        <v>0</v>
      </c>
      <c r="Q256" s="201">
        <v>0.00020000000000000001</v>
      </c>
      <c r="R256" s="201">
        <f>Q256*H256</f>
        <v>0.0062000000000000006</v>
      </c>
      <c r="S256" s="201">
        <v>0</v>
      </c>
      <c r="T256" s="202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03" t="s">
        <v>260</v>
      </c>
      <c r="AT256" s="203" t="s">
        <v>272</v>
      </c>
      <c r="AU256" s="203" t="s">
        <v>89</v>
      </c>
      <c r="AY256" s="19" t="s">
        <v>218</v>
      </c>
      <c r="BE256" s="204">
        <f>IF(N256="základná",J256,0)</f>
        <v>0</v>
      </c>
      <c r="BF256" s="204">
        <f>IF(N256="znížená",J256,0)</f>
        <v>0</v>
      </c>
      <c r="BG256" s="204">
        <f>IF(N256="zákl. prenesená",J256,0)</f>
        <v>0</v>
      </c>
      <c r="BH256" s="204">
        <f>IF(N256="zníž. prenesená",J256,0)</f>
        <v>0</v>
      </c>
      <c r="BI256" s="204">
        <f>IF(N256="nulová",J256,0)</f>
        <v>0</v>
      </c>
      <c r="BJ256" s="19" t="s">
        <v>89</v>
      </c>
      <c r="BK256" s="204">
        <f>ROUND(I256*H256,2)</f>
        <v>0</v>
      </c>
      <c r="BL256" s="19" t="s">
        <v>223</v>
      </c>
      <c r="BM256" s="203" t="s">
        <v>703</v>
      </c>
    </row>
    <row r="257" s="2" customFormat="1" ht="16.5" customHeight="1">
      <c r="A257" s="38"/>
      <c r="B257" s="190"/>
      <c r="C257" s="191" t="s">
        <v>449</v>
      </c>
      <c r="D257" s="191" t="s">
        <v>220</v>
      </c>
      <c r="E257" s="192" t="s">
        <v>1598</v>
      </c>
      <c r="F257" s="193" t="s">
        <v>1599</v>
      </c>
      <c r="G257" s="194" t="s">
        <v>297</v>
      </c>
      <c r="H257" s="195">
        <v>2</v>
      </c>
      <c r="I257" s="196"/>
      <c r="J257" s="197">
        <f>ROUND(I257*H257,2)</f>
        <v>0</v>
      </c>
      <c r="K257" s="198"/>
      <c r="L257" s="39"/>
      <c r="M257" s="199" t="s">
        <v>1</v>
      </c>
      <c r="N257" s="200" t="s">
        <v>42</v>
      </c>
      <c r="O257" s="82"/>
      <c r="P257" s="201">
        <f>O257*H257</f>
        <v>0</v>
      </c>
      <c r="Q257" s="201">
        <v>0.012619999999999999</v>
      </c>
      <c r="R257" s="201">
        <f>Q257*H257</f>
        <v>0.025239999999999999</v>
      </c>
      <c r="S257" s="201">
        <v>0</v>
      </c>
      <c r="T257" s="202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203" t="s">
        <v>223</v>
      </c>
      <c r="AT257" s="203" t="s">
        <v>220</v>
      </c>
      <c r="AU257" s="203" t="s">
        <v>89</v>
      </c>
      <c r="AY257" s="19" t="s">
        <v>218</v>
      </c>
      <c r="BE257" s="204">
        <f>IF(N257="základná",J257,0)</f>
        <v>0</v>
      </c>
      <c r="BF257" s="204">
        <f>IF(N257="znížená",J257,0)</f>
        <v>0</v>
      </c>
      <c r="BG257" s="204">
        <f>IF(N257="zákl. prenesená",J257,0)</f>
        <v>0</v>
      </c>
      <c r="BH257" s="204">
        <f>IF(N257="zníž. prenesená",J257,0)</f>
        <v>0</v>
      </c>
      <c r="BI257" s="204">
        <f>IF(N257="nulová",J257,0)</f>
        <v>0</v>
      </c>
      <c r="BJ257" s="19" t="s">
        <v>89</v>
      </c>
      <c r="BK257" s="204">
        <f>ROUND(I257*H257,2)</f>
        <v>0</v>
      </c>
      <c r="BL257" s="19" t="s">
        <v>223</v>
      </c>
      <c r="BM257" s="203" t="s">
        <v>706</v>
      </c>
    </row>
    <row r="258" s="2" customFormat="1" ht="16.5" customHeight="1">
      <c r="A258" s="38"/>
      <c r="B258" s="190"/>
      <c r="C258" s="191" t="s">
        <v>455</v>
      </c>
      <c r="D258" s="191" t="s">
        <v>220</v>
      </c>
      <c r="E258" s="192" t="s">
        <v>1600</v>
      </c>
      <c r="F258" s="193" t="s">
        <v>1601</v>
      </c>
      <c r="G258" s="194" t="s">
        <v>297</v>
      </c>
      <c r="H258" s="195">
        <v>1</v>
      </c>
      <c r="I258" s="196"/>
      <c r="J258" s="197">
        <f>ROUND(I258*H258,2)</f>
        <v>0</v>
      </c>
      <c r="K258" s="198"/>
      <c r="L258" s="39"/>
      <c r="M258" s="199" t="s">
        <v>1</v>
      </c>
      <c r="N258" s="200" t="s">
        <v>42</v>
      </c>
      <c r="O258" s="82"/>
      <c r="P258" s="201">
        <f>O258*H258</f>
        <v>0</v>
      </c>
      <c r="Q258" s="201">
        <v>0.012619999999999999</v>
      </c>
      <c r="R258" s="201">
        <f>Q258*H258</f>
        <v>0.012619999999999999</v>
      </c>
      <c r="S258" s="201">
        <v>0</v>
      </c>
      <c r="T258" s="202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03" t="s">
        <v>223</v>
      </c>
      <c r="AT258" s="203" t="s">
        <v>220</v>
      </c>
      <c r="AU258" s="203" t="s">
        <v>89</v>
      </c>
      <c r="AY258" s="19" t="s">
        <v>218</v>
      </c>
      <c r="BE258" s="204">
        <f>IF(N258="základná",J258,0)</f>
        <v>0</v>
      </c>
      <c r="BF258" s="204">
        <f>IF(N258="znížená",J258,0)</f>
        <v>0</v>
      </c>
      <c r="BG258" s="204">
        <f>IF(N258="zákl. prenesená",J258,0)</f>
        <v>0</v>
      </c>
      <c r="BH258" s="204">
        <f>IF(N258="zníž. prenesená",J258,0)</f>
        <v>0</v>
      </c>
      <c r="BI258" s="204">
        <f>IF(N258="nulová",J258,0)</f>
        <v>0</v>
      </c>
      <c r="BJ258" s="19" t="s">
        <v>89</v>
      </c>
      <c r="BK258" s="204">
        <f>ROUND(I258*H258,2)</f>
        <v>0</v>
      </c>
      <c r="BL258" s="19" t="s">
        <v>223</v>
      </c>
      <c r="BM258" s="203" t="s">
        <v>707</v>
      </c>
    </row>
    <row r="259" s="2" customFormat="1" ht="24.15" customHeight="1">
      <c r="A259" s="38"/>
      <c r="B259" s="190"/>
      <c r="C259" s="191" t="s">
        <v>463</v>
      </c>
      <c r="D259" s="191" t="s">
        <v>220</v>
      </c>
      <c r="E259" s="192" t="s">
        <v>1496</v>
      </c>
      <c r="F259" s="193" t="s">
        <v>1497</v>
      </c>
      <c r="G259" s="194" t="s">
        <v>179</v>
      </c>
      <c r="H259" s="195">
        <v>120</v>
      </c>
      <c r="I259" s="196"/>
      <c r="J259" s="197">
        <f>ROUND(I259*H259,2)</f>
        <v>0</v>
      </c>
      <c r="K259" s="198"/>
      <c r="L259" s="39"/>
      <c r="M259" s="199" t="s">
        <v>1</v>
      </c>
      <c r="N259" s="200" t="s">
        <v>42</v>
      </c>
      <c r="O259" s="82"/>
      <c r="P259" s="201">
        <f>O259*H259</f>
        <v>0</v>
      </c>
      <c r="Q259" s="201">
        <v>0</v>
      </c>
      <c r="R259" s="201">
        <f>Q259*H259</f>
        <v>0</v>
      </c>
      <c r="S259" s="201">
        <v>0</v>
      </c>
      <c r="T259" s="202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03" t="s">
        <v>223</v>
      </c>
      <c r="AT259" s="203" t="s">
        <v>220</v>
      </c>
      <c r="AU259" s="203" t="s">
        <v>89</v>
      </c>
      <c r="AY259" s="19" t="s">
        <v>218</v>
      </c>
      <c r="BE259" s="204">
        <f>IF(N259="základná",J259,0)</f>
        <v>0</v>
      </c>
      <c r="BF259" s="204">
        <f>IF(N259="znížená",J259,0)</f>
        <v>0</v>
      </c>
      <c r="BG259" s="204">
        <f>IF(N259="zákl. prenesená",J259,0)</f>
        <v>0</v>
      </c>
      <c r="BH259" s="204">
        <f>IF(N259="zníž. prenesená",J259,0)</f>
        <v>0</v>
      </c>
      <c r="BI259" s="204">
        <f>IF(N259="nulová",J259,0)</f>
        <v>0</v>
      </c>
      <c r="BJ259" s="19" t="s">
        <v>89</v>
      </c>
      <c r="BK259" s="204">
        <f>ROUND(I259*H259,2)</f>
        <v>0</v>
      </c>
      <c r="BL259" s="19" t="s">
        <v>223</v>
      </c>
      <c r="BM259" s="203" t="s">
        <v>712</v>
      </c>
    </row>
    <row r="260" s="2" customFormat="1" ht="24.15" customHeight="1">
      <c r="A260" s="38"/>
      <c r="B260" s="190"/>
      <c r="C260" s="191" t="s">
        <v>467</v>
      </c>
      <c r="D260" s="191" t="s">
        <v>220</v>
      </c>
      <c r="E260" s="192" t="s">
        <v>1498</v>
      </c>
      <c r="F260" s="193" t="s">
        <v>1499</v>
      </c>
      <c r="G260" s="194" t="s">
        <v>297</v>
      </c>
      <c r="H260" s="195">
        <v>2</v>
      </c>
      <c r="I260" s="196"/>
      <c r="J260" s="197">
        <f>ROUND(I260*H260,2)</f>
        <v>0</v>
      </c>
      <c r="K260" s="198"/>
      <c r="L260" s="39"/>
      <c r="M260" s="199" t="s">
        <v>1</v>
      </c>
      <c r="N260" s="200" t="s">
        <v>42</v>
      </c>
      <c r="O260" s="82"/>
      <c r="P260" s="201">
        <f>O260*H260</f>
        <v>0</v>
      </c>
      <c r="Q260" s="201">
        <v>0.015820000000000001</v>
      </c>
      <c r="R260" s="201">
        <f>Q260*H260</f>
        <v>0.031640000000000001</v>
      </c>
      <c r="S260" s="201">
        <v>0</v>
      </c>
      <c r="T260" s="202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03" t="s">
        <v>223</v>
      </c>
      <c r="AT260" s="203" t="s">
        <v>220</v>
      </c>
      <c r="AU260" s="203" t="s">
        <v>89</v>
      </c>
      <c r="AY260" s="19" t="s">
        <v>218</v>
      </c>
      <c r="BE260" s="204">
        <f>IF(N260="základná",J260,0)</f>
        <v>0</v>
      </c>
      <c r="BF260" s="204">
        <f>IF(N260="znížená",J260,0)</f>
        <v>0</v>
      </c>
      <c r="BG260" s="204">
        <f>IF(N260="zákl. prenesená",J260,0)</f>
        <v>0</v>
      </c>
      <c r="BH260" s="204">
        <f>IF(N260="zníž. prenesená",J260,0)</f>
        <v>0</v>
      </c>
      <c r="BI260" s="204">
        <f>IF(N260="nulová",J260,0)</f>
        <v>0</v>
      </c>
      <c r="BJ260" s="19" t="s">
        <v>89</v>
      </c>
      <c r="BK260" s="204">
        <f>ROUND(I260*H260,2)</f>
        <v>0</v>
      </c>
      <c r="BL260" s="19" t="s">
        <v>223</v>
      </c>
      <c r="BM260" s="203" t="s">
        <v>716</v>
      </c>
    </row>
    <row r="261" s="2" customFormat="1" ht="24.15" customHeight="1">
      <c r="A261" s="38"/>
      <c r="B261" s="190"/>
      <c r="C261" s="191" t="s">
        <v>474</v>
      </c>
      <c r="D261" s="191" t="s">
        <v>220</v>
      </c>
      <c r="E261" s="192" t="s">
        <v>1602</v>
      </c>
      <c r="F261" s="193" t="s">
        <v>1603</v>
      </c>
      <c r="G261" s="194" t="s">
        <v>179</v>
      </c>
      <c r="H261" s="195">
        <v>120</v>
      </c>
      <c r="I261" s="196"/>
      <c r="J261" s="197">
        <f>ROUND(I261*H261,2)</f>
        <v>0</v>
      </c>
      <c r="K261" s="198"/>
      <c r="L261" s="39"/>
      <c r="M261" s="199" t="s">
        <v>1</v>
      </c>
      <c r="N261" s="200" t="s">
        <v>42</v>
      </c>
      <c r="O261" s="82"/>
      <c r="P261" s="201">
        <f>O261*H261</f>
        <v>0</v>
      </c>
      <c r="Q261" s="201">
        <v>0</v>
      </c>
      <c r="R261" s="201">
        <f>Q261*H261</f>
        <v>0</v>
      </c>
      <c r="S261" s="201">
        <v>0</v>
      </c>
      <c r="T261" s="202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03" t="s">
        <v>223</v>
      </c>
      <c r="AT261" s="203" t="s">
        <v>220</v>
      </c>
      <c r="AU261" s="203" t="s">
        <v>89</v>
      </c>
      <c r="AY261" s="19" t="s">
        <v>218</v>
      </c>
      <c r="BE261" s="204">
        <f>IF(N261="základná",J261,0)</f>
        <v>0</v>
      </c>
      <c r="BF261" s="204">
        <f>IF(N261="znížená",J261,0)</f>
        <v>0</v>
      </c>
      <c r="BG261" s="204">
        <f>IF(N261="zákl. prenesená",J261,0)</f>
        <v>0</v>
      </c>
      <c r="BH261" s="204">
        <f>IF(N261="zníž. prenesená",J261,0)</f>
        <v>0</v>
      </c>
      <c r="BI261" s="204">
        <f>IF(N261="nulová",J261,0)</f>
        <v>0</v>
      </c>
      <c r="BJ261" s="19" t="s">
        <v>89</v>
      </c>
      <c r="BK261" s="204">
        <f>ROUND(I261*H261,2)</f>
        <v>0</v>
      </c>
      <c r="BL261" s="19" t="s">
        <v>223</v>
      </c>
      <c r="BM261" s="203" t="s">
        <v>826</v>
      </c>
    </row>
    <row r="262" s="2" customFormat="1" ht="16.5" customHeight="1">
      <c r="A262" s="38"/>
      <c r="B262" s="190"/>
      <c r="C262" s="191" t="s">
        <v>180</v>
      </c>
      <c r="D262" s="191" t="s">
        <v>220</v>
      </c>
      <c r="E262" s="192" t="s">
        <v>1502</v>
      </c>
      <c r="F262" s="193" t="s">
        <v>1604</v>
      </c>
      <c r="G262" s="194" t="s">
        <v>297</v>
      </c>
      <c r="H262" s="195">
        <v>1</v>
      </c>
      <c r="I262" s="196"/>
      <c r="J262" s="197">
        <f>ROUND(I262*H262,2)</f>
        <v>0</v>
      </c>
      <c r="K262" s="198"/>
      <c r="L262" s="39"/>
      <c r="M262" s="199" t="s">
        <v>1</v>
      </c>
      <c r="N262" s="200" t="s">
        <v>42</v>
      </c>
      <c r="O262" s="82"/>
      <c r="P262" s="201">
        <f>O262*H262</f>
        <v>0</v>
      </c>
      <c r="Q262" s="201">
        <v>0.0046800000000000001</v>
      </c>
      <c r="R262" s="201">
        <f>Q262*H262</f>
        <v>0.0046800000000000001</v>
      </c>
      <c r="S262" s="201">
        <v>0</v>
      </c>
      <c r="T262" s="202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203" t="s">
        <v>223</v>
      </c>
      <c r="AT262" s="203" t="s">
        <v>220</v>
      </c>
      <c r="AU262" s="203" t="s">
        <v>89</v>
      </c>
      <c r="AY262" s="19" t="s">
        <v>218</v>
      </c>
      <c r="BE262" s="204">
        <f>IF(N262="základná",J262,0)</f>
        <v>0</v>
      </c>
      <c r="BF262" s="204">
        <f>IF(N262="znížená",J262,0)</f>
        <v>0</v>
      </c>
      <c r="BG262" s="204">
        <f>IF(N262="zákl. prenesená",J262,0)</f>
        <v>0</v>
      </c>
      <c r="BH262" s="204">
        <f>IF(N262="zníž. prenesená",J262,0)</f>
        <v>0</v>
      </c>
      <c r="BI262" s="204">
        <f>IF(N262="nulová",J262,0)</f>
        <v>0</v>
      </c>
      <c r="BJ262" s="19" t="s">
        <v>89</v>
      </c>
      <c r="BK262" s="204">
        <f>ROUND(I262*H262,2)</f>
        <v>0</v>
      </c>
      <c r="BL262" s="19" t="s">
        <v>223</v>
      </c>
      <c r="BM262" s="203" t="s">
        <v>828</v>
      </c>
    </row>
    <row r="263" s="2" customFormat="1" ht="16.5" customHeight="1">
      <c r="A263" s="38"/>
      <c r="B263" s="190"/>
      <c r="C263" s="191" t="s">
        <v>481</v>
      </c>
      <c r="D263" s="191" t="s">
        <v>220</v>
      </c>
      <c r="E263" s="192" t="s">
        <v>1504</v>
      </c>
      <c r="F263" s="193" t="s">
        <v>1505</v>
      </c>
      <c r="G263" s="194" t="s">
        <v>297</v>
      </c>
      <c r="H263" s="195">
        <v>1</v>
      </c>
      <c r="I263" s="196"/>
      <c r="J263" s="197">
        <f>ROUND(I263*H263,2)</f>
        <v>0</v>
      </c>
      <c r="K263" s="198"/>
      <c r="L263" s="39"/>
      <c r="M263" s="199" t="s">
        <v>1</v>
      </c>
      <c r="N263" s="200" t="s">
        <v>42</v>
      </c>
      <c r="O263" s="82"/>
      <c r="P263" s="201">
        <f>O263*H263</f>
        <v>0</v>
      </c>
      <c r="Q263" s="201">
        <v>0</v>
      </c>
      <c r="R263" s="201">
        <f>Q263*H263</f>
        <v>0</v>
      </c>
      <c r="S263" s="201">
        <v>0</v>
      </c>
      <c r="T263" s="202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03" t="s">
        <v>223</v>
      </c>
      <c r="AT263" s="203" t="s">
        <v>220</v>
      </c>
      <c r="AU263" s="203" t="s">
        <v>89</v>
      </c>
      <c r="AY263" s="19" t="s">
        <v>218</v>
      </c>
      <c r="BE263" s="204">
        <f>IF(N263="základná",J263,0)</f>
        <v>0</v>
      </c>
      <c r="BF263" s="204">
        <f>IF(N263="znížená",J263,0)</f>
        <v>0</v>
      </c>
      <c r="BG263" s="204">
        <f>IF(N263="zákl. prenesená",J263,0)</f>
        <v>0</v>
      </c>
      <c r="BH263" s="204">
        <f>IF(N263="zníž. prenesená",J263,0)</f>
        <v>0</v>
      </c>
      <c r="BI263" s="204">
        <f>IF(N263="nulová",J263,0)</f>
        <v>0</v>
      </c>
      <c r="BJ263" s="19" t="s">
        <v>89</v>
      </c>
      <c r="BK263" s="204">
        <f>ROUND(I263*H263,2)</f>
        <v>0</v>
      </c>
      <c r="BL263" s="19" t="s">
        <v>223</v>
      </c>
      <c r="BM263" s="203" t="s">
        <v>831</v>
      </c>
    </row>
    <row r="264" s="2" customFormat="1" ht="33" customHeight="1">
      <c r="A264" s="38"/>
      <c r="B264" s="190"/>
      <c r="C264" s="191" t="s">
        <v>486</v>
      </c>
      <c r="D264" s="191" t="s">
        <v>220</v>
      </c>
      <c r="E264" s="192" t="s">
        <v>1506</v>
      </c>
      <c r="F264" s="193" t="s">
        <v>1605</v>
      </c>
      <c r="G264" s="194" t="s">
        <v>1508</v>
      </c>
      <c r="H264" s="195">
        <v>30</v>
      </c>
      <c r="I264" s="196"/>
      <c r="J264" s="197">
        <f>ROUND(I264*H264,2)</f>
        <v>0</v>
      </c>
      <c r="K264" s="198"/>
      <c r="L264" s="39"/>
      <c r="M264" s="199" t="s">
        <v>1</v>
      </c>
      <c r="N264" s="200" t="s">
        <v>42</v>
      </c>
      <c r="O264" s="82"/>
      <c r="P264" s="201">
        <f>O264*H264</f>
        <v>0</v>
      </c>
      <c r="Q264" s="201">
        <v>0</v>
      </c>
      <c r="R264" s="201">
        <f>Q264*H264</f>
        <v>0</v>
      </c>
      <c r="S264" s="201">
        <v>0</v>
      </c>
      <c r="T264" s="202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03" t="s">
        <v>223</v>
      </c>
      <c r="AT264" s="203" t="s">
        <v>220</v>
      </c>
      <c r="AU264" s="203" t="s">
        <v>89</v>
      </c>
      <c r="AY264" s="19" t="s">
        <v>218</v>
      </c>
      <c r="BE264" s="204">
        <f>IF(N264="základná",J264,0)</f>
        <v>0</v>
      </c>
      <c r="BF264" s="204">
        <f>IF(N264="znížená",J264,0)</f>
        <v>0</v>
      </c>
      <c r="BG264" s="204">
        <f>IF(N264="zákl. prenesená",J264,0)</f>
        <v>0</v>
      </c>
      <c r="BH264" s="204">
        <f>IF(N264="zníž. prenesená",J264,0)</f>
        <v>0</v>
      </c>
      <c r="BI264" s="204">
        <f>IF(N264="nulová",J264,0)</f>
        <v>0</v>
      </c>
      <c r="BJ264" s="19" t="s">
        <v>89</v>
      </c>
      <c r="BK264" s="204">
        <f>ROUND(I264*H264,2)</f>
        <v>0</v>
      </c>
      <c r="BL264" s="19" t="s">
        <v>223</v>
      </c>
      <c r="BM264" s="203" t="s">
        <v>832</v>
      </c>
    </row>
    <row r="265" s="12" customFormat="1" ht="22.8" customHeight="1">
      <c r="A265" s="12"/>
      <c r="B265" s="177"/>
      <c r="C265" s="12"/>
      <c r="D265" s="178" t="s">
        <v>75</v>
      </c>
      <c r="E265" s="188" t="s">
        <v>453</v>
      </c>
      <c r="F265" s="188" t="s">
        <v>1509</v>
      </c>
      <c r="G265" s="12"/>
      <c r="H265" s="12"/>
      <c r="I265" s="180"/>
      <c r="J265" s="189">
        <f>BK265</f>
        <v>0</v>
      </c>
      <c r="K265" s="12"/>
      <c r="L265" s="177"/>
      <c r="M265" s="182"/>
      <c r="N265" s="183"/>
      <c r="O265" s="183"/>
      <c r="P265" s="184">
        <f>SUM(P266:P267)</f>
        <v>0</v>
      </c>
      <c r="Q265" s="183"/>
      <c r="R265" s="184">
        <f>SUM(R266:R267)</f>
        <v>0</v>
      </c>
      <c r="S265" s="183"/>
      <c r="T265" s="185">
        <f>SUM(T266:T267)</f>
        <v>0</v>
      </c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R265" s="178" t="s">
        <v>83</v>
      </c>
      <c r="AT265" s="186" t="s">
        <v>75</v>
      </c>
      <c r="AU265" s="186" t="s">
        <v>83</v>
      </c>
      <c r="AY265" s="178" t="s">
        <v>218</v>
      </c>
      <c r="BK265" s="187">
        <f>SUM(BK266:BK267)</f>
        <v>0</v>
      </c>
    </row>
    <row r="266" s="2" customFormat="1" ht="33" customHeight="1">
      <c r="A266" s="38"/>
      <c r="B266" s="190"/>
      <c r="C266" s="191" t="s">
        <v>491</v>
      </c>
      <c r="D266" s="191" t="s">
        <v>220</v>
      </c>
      <c r="E266" s="192" t="s">
        <v>1510</v>
      </c>
      <c r="F266" s="193" t="s">
        <v>1511</v>
      </c>
      <c r="G266" s="194" t="s">
        <v>257</v>
      </c>
      <c r="H266" s="195">
        <v>15.691000000000001</v>
      </c>
      <c r="I266" s="196"/>
      <c r="J266" s="197">
        <f>ROUND(I266*H266,2)</f>
        <v>0</v>
      </c>
      <c r="K266" s="198"/>
      <c r="L266" s="39"/>
      <c r="M266" s="199" t="s">
        <v>1</v>
      </c>
      <c r="N266" s="200" t="s">
        <v>42</v>
      </c>
      <c r="O266" s="82"/>
      <c r="P266" s="201">
        <f>O266*H266</f>
        <v>0</v>
      </c>
      <c r="Q266" s="201">
        <v>0</v>
      </c>
      <c r="R266" s="201">
        <f>Q266*H266</f>
        <v>0</v>
      </c>
      <c r="S266" s="201">
        <v>0</v>
      </c>
      <c r="T266" s="202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03" t="s">
        <v>223</v>
      </c>
      <c r="AT266" s="203" t="s">
        <v>220</v>
      </c>
      <c r="AU266" s="203" t="s">
        <v>89</v>
      </c>
      <c r="AY266" s="19" t="s">
        <v>218</v>
      </c>
      <c r="BE266" s="204">
        <f>IF(N266="základná",J266,0)</f>
        <v>0</v>
      </c>
      <c r="BF266" s="204">
        <f>IF(N266="znížená",J266,0)</f>
        <v>0</v>
      </c>
      <c r="BG266" s="204">
        <f>IF(N266="zákl. prenesená",J266,0)</f>
        <v>0</v>
      </c>
      <c r="BH266" s="204">
        <f>IF(N266="zníž. prenesená",J266,0)</f>
        <v>0</v>
      </c>
      <c r="BI266" s="204">
        <f>IF(N266="nulová",J266,0)</f>
        <v>0</v>
      </c>
      <c r="BJ266" s="19" t="s">
        <v>89</v>
      </c>
      <c r="BK266" s="204">
        <f>ROUND(I266*H266,2)</f>
        <v>0</v>
      </c>
      <c r="BL266" s="19" t="s">
        <v>223</v>
      </c>
      <c r="BM266" s="203" t="s">
        <v>833</v>
      </c>
    </row>
    <row r="267" s="2" customFormat="1" ht="49.05" customHeight="1">
      <c r="A267" s="38"/>
      <c r="B267" s="190"/>
      <c r="C267" s="191" t="s">
        <v>497</v>
      </c>
      <c r="D267" s="191" t="s">
        <v>220</v>
      </c>
      <c r="E267" s="192" t="s">
        <v>1512</v>
      </c>
      <c r="F267" s="193" t="s">
        <v>1513</v>
      </c>
      <c r="G267" s="194" t="s">
        <v>257</v>
      </c>
      <c r="H267" s="195">
        <v>15.691000000000001</v>
      </c>
      <c r="I267" s="196"/>
      <c r="J267" s="197">
        <f>ROUND(I267*H267,2)</f>
        <v>0</v>
      </c>
      <c r="K267" s="198"/>
      <c r="L267" s="39"/>
      <c r="M267" s="253" t="s">
        <v>1</v>
      </c>
      <c r="N267" s="254" t="s">
        <v>42</v>
      </c>
      <c r="O267" s="255"/>
      <c r="P267" s="256">
        <f>O267*H267</f>
        <v>0</v>
      </c>
      <c r="Q267" s="256">
        <v>0</v>
      </c>
      <c r="R267" s="256">
        <f>Q267*H267</f>
        <v>0</v>
      </c>
      <c r="S267" s="256">
        <v>0</v>
      </c>
      <c r="T267" s="257">
        <f>S267*H267</f>
        <v>0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203" t="s">
        <v>223</v>
      </c>
      <c r="AT267" s="203" t="s">
        <v>220</v>
      </c>
      <c r="AU267" s="203" t="s">
        <v>89</v>
      </c>
      <c r="AY267" s="19" t="s">
        <v>218</v>
      </c>
      <c r="BE267" s="204">
        <f>IF(N267="základná",J267,0)</f>
        <v>0</v>
      </c>
      <c r="BF267" s="204">
        <f>IF(N267="znížená",J267,0)</f>
        <v>0</v>
      </c>
      <c r="BG267" s="204">
        <f>IF(N267="zákl. prenesená",J267,0)</f>
        <v>0</v>
      </c>
      <c r="BH267" s="204">
        <f>IF(N267="zníž. prenesená",J267,0)</f>
        <v>0</v>
      </c>
      <c r="BI267" s="204">
        <f>IF(N267="nulová",J267,0)</f>
        <v>0</v>
      </c>
      <c r="BJ267" s="19" t="s">
        <v>89</v>
      </c>
      <c r="BK267" s="204">
        <f>ROUND(I267*H267,2)</f>
        <v>0</v>
      </c>
      <c r="BL267" s="19" t="s">
        <v>223</v>
      </c>
      <c r="BM267" s="203" t="s">
        <v>834</v>
      </c>
    </row>
    <row r="268" s="2" customFormat="1" ht="6.96" customHeight="1">
      <c r="A268" s="38"/>
      <c r="B268" s="65"/>
      <c r="C268" s="66"/>
      <c r="D268" s="66"/>
      <c r="E268" s="66"/>
      <c r="F268" s="66"/>
      <c r="G268" s="66"/>
      <c r="H268" s="66"/>
      <c r="I268" s="66"/>
      <c r="J268" s="66"/>
      <c r="K268" s="66"/>
      <c r="L268" s="39"/>
      <c r="M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</row>
  </sheetData>
  <autoFilter ref="C120:K267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130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166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1606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28. 7. 2026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181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1311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35.25" customHeight="1">
      <c r="A27" s="137"/>
      <c r="B27" s="138"/>
      <c r="C27" s="137"/>
      <c r="D27" s="137"/>
      <c r="E27" s="36" t="s">
        <v>1312</v>
      </c>
      <c r="F27" s="36"/>
      <c r="G27" s="36"/>
      <c r="H27" s="36"/>
      <c r="I27" s="137"/>
      <c r="J27" s="137"/>
      <c r="K27" s="137"/>
      <c r="L27" s="139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40" t="s">
        <v>36</v>
      </c>
      <c r="E30" s="38"/>
      <c r="F30" s="38"/>
      <c r="G30" s="38"/>
      <c r="H30" s="38"/>
      <c r="I30" s="38"/>
      <c r="J30" s="101">
        <f>ROUND(J121,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41" t="s">
        <v>40</v>
      </c>
      <c r="E33" s="45" t="s">
        <v>41</v>
      </c>
      <c r="F33" s="142">
        <f>ROUND((SUM(BE121:BE375)),  2)</f>
        <v>0</v>
      </c>
      <c r="G33" s="143"/>
      <c r="H33" s="143"/>
      <c r="I33" s="144">
        <v>0.23000000000000001</v>
      </c>
      <c r="J33" s="142">
        <f>ROUND(((SUM(BE121:BE375))*I33),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42</v>
      </c>
      <c r="F34" s="145">
        <f>ROUND((SUM(BF121:BF375)),  2)</f>
        <v>0</v>
      </c>
      <c r="G34" s="38"/>
      <c r="H34" s="38"/>
      <c r="I34" s="146">
        <v>0.23000000000000001</v>
      </c>
      <c r="J34" s="145">
        <f>ROUND(((SUM(BF121:BF375))*I34),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45">
        <f>ROUND((SUM(BG121:BG375)),  2)</f>
        <v>0</v>
      </c>
      <c r="G35" s="38"/>
      <c r="H35" s="38"/>
      <c r="I35" s="146">
        <v>0.23000000000000001</v>
      </c>
      <c r="J35" s="14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45">
        <f>ROUND((SUM(BH121:BH375)),  2)</f>
        <v>0</v>
      </c>
      <c r="G36" s="38"/>
      <c r="H36" s="38"/>
      <c r="I36" s="146">
        <v>0.23000000000000001</v>
      </c>
      <c r="J36" s="14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45</v>
      </c>
      <c r="F37" s="142">
        <f>ROUND((SUM(BI121:BI375)),  2)</f>
        <v>0</v>
      </c>
      <c r="G37" s="143"/>
      <c r="H37" s="143"/>
      <c r="I37" s="144">
        <v>0</v>
      </c>
      <c r="J37" s="14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47"/>
      <c r="D39" s="148" t="s">
        <v>46</v>
      </c>
      <c r="E39" s="86"/>
      <c r="F39" s="86"/>
      <c r="G39" s="149" t="s">
        <v>47</v>
      </c>
      <c r="H39" s="150" t="s">
        <v>48</v>
      </c>
      <c r="I39" s="86"/>
      <c r="J39" s="151">
        <f>SUM(J30:J37)</f>
        <v>0</v>
      </c>
      <c r="K39" s="15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166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SO.04 - Areálová splašková a dažďová kanalizácia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Kapitulská 23, 975 59 Banská Bystrica</v>
      </c>
      <c r="G89" s="38"/>
      <c r="H89" s="38"/>
      <c r="I89" s="32" t="s">
        <v>21</v>
      </c>
      <c r="J89" s="74" t="str">
        <f>IF(J12="","",J12)</f>
        <v>28. 7. 2026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25.65" customHeight="1">
      <c r="A91" s="38"/>
      <c r="B91" s="39"/>
      <c r="C91" s="32" t="s">
        <v>23</v>
      </c>
      <c r="D91" s="38"/>
      <c r="E91" s="38"/>
      <c r="F91" s="27" t="str">
        <f>E15</f>
        <v>Múzeum SNP Banská Bystrica</v>
      </c>
      <c r="G91" s="38"/>
      <c r="H91" s="38"/>
      <c r="I91" s="32" t="s">
        <v>29</v>
      </c>
      <c r="J91" s="36" t="str">
        <f>E21</f>
        <v>Akad. Arch. Pavol Kuzma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Ing. Lucia Kapustová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55" t="s">
        <v>183</v>
      </c>
      <c r="D94" s="147"/>
      <c r="E94" s="147"/>
      <c r="F94" s="147"/>
      <c r="G94" s="147"/>
      <c r="H94" s="147"/>
      <c r="I94" s="147"/>
      <c r="J94" s="156" t="s">
        <v>184</v>
      </c>
      <c r="K94" s="14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57" t="s">
        <v>185</v>
      </c>
      <c r="D96" s="38"/>
      <c r="E96" s="38"/>
      <c r="F96" s="38"/>
      <c r="G96" s="38"/>
      <c r="H96" s="38"/>
      <c r="I96" s="38"/>
      <c r="J96" s="101">
        <f>J121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186</v>
      </c>
    </row>
    <row r="97" s="9" customFormat="1" ht="24.96" customHeight="1">
      <c r="A97" s="9"/>
      <c r="B97" s="158"/>
      <c r="C97" s="9"/>
      <c r="D97" s="159" t="s">
        <v>718</v>
      </c>
      <c r="E97" s="160"/>
      <c r="F97" s="160"/>
      <c r="G97" s="160"/>
      <c r="H97" s="160"/>
      <c r="I97" s="160"/>
      <c r="J97" s="161">
        <f>J122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1313</v>
      </c>
      <c r="E98" s="164"/>
      <c r="F98" s="164"/>
      <c r="G98" s="164"/>
      <c r="H98" s="164"/>
      <c r="I98" s="164"/>
      <c r="J98" s="165">
        <f>J123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190</v>
      </c>
      <c r="E99" s="164"/>
      <c r="F99" s="164"/>
      <c r="G99" s="164"/>
      <c r="H99" s="164"/>
      <c r="I99" s="164"/>
      <c r="J99" s="165">
        <f>J276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1315</v>
      </c>
      <c r="E100" s="164"/>
      <c r="F100" s="164"/>
      <c r="G100" s="164"/>
      <c r="H100" s="164"/>
      <c r="I100" s="164"/>
      <c r="J100" s="165">
        <f>J303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1316</v>
      </c>
      <c r="E101" s="164"/>
      <c r="F101" s="164"/>
      <c r="G101" s="164"/>
      <c r="H101" s="164"/>
      <c r="I101" s="164"/>
      <c r="J101" s="165">
        <f>J373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8"/>
      <c r="B102" s="39"/>
      <c r="C102" s="38"/>
      <c r="D102" s="38"/>
      <c r="E102" s="38"/>
      <c r="F102" s="38"/>
      <c r="G102" s="38"/>
      <c r="H102" s="38"/>
      <c r="I102" s="38"/>
      <c r="J102" s="38"/>
      <c r="K102" s="38"/>
      <c r="L102" s="60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65"/>
      <c r="C103" s="66"/>
      <c r="D103" s="66"/>
      <c r="E103" s="66"/>
      <c r="F103" s="66"/>
      <c r="G103" s="66"/>
      <c r="H103" s="66"/>
      <c r="I103" s="66"/>
      <c r="J103" s="66"/>
      <c r="K103" s="66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7" s="2" customFormat="1" ht="6.96" customHeight="1">
      <c r="A107" s="38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24.96" customHeight="1">
      <c r="A108" s="38"/>
      <c r="B108" s="39"/>
      <c r="C108" s="23" t="s">
        <v>204</v>
      </c>
      <c r="D108" s="38"/>
      <c r="E108" s="38"/>
      <c r="F108" s="38"/>
      <c r="G108" s="38"/>
      <c r="H108" s="38"/>
      <c r="I108" s="38"/>
      <c r="J108" s="38"/>
      <c r="K108" s="3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39"/>
      <c r="C109" s="38"/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15</v>
      </c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38"/>
      <c r="D111" s="38"/>
      <c r="E111" s="136" t="str">
        <f>E7</f>
        <v>Pamätník SNP - obnova veľkoplošnej dlažby</v>
      </c>
      <c r="F111" s="32"/>
      <c r="G111" s="32"/>
      <c r="H111" s="32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166</v>
      </c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38"/>
      <c r="D113" s="38"/>
      <c r="E113" s="72" t="str">
        <f>E9</f>
        <v>SO.04 - Areálová splašková a dažďová kanalizácia</v>
      </c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19</v>
      </c>
      <c r="D115" s="38"/>
      <c r="E115" s="38"/>
      <c r="F115" s="27" t="str">
        <f>F12</f>
        <v>Kapitulská 23, 975 59 Banská Bystrica</v>
      </c>
      <c r="G115" s="38"/>
      <c r="H115" s="38"/>
      <c r="I115" s="32" t="s">
        <v>21</v>
      </c>
      <c r="J115" s="74" t="str">
        <f>IF(J12="","",J12)</f>
        <v>28. 7. 2026</v>
      </c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25.65" customHeight="1">
      <c r="A117" s="38"/>
      <c r="B117" s="39"/>
      <c r="C117" s="32" t="s">
        <v>23</v>
      </c>
      <c r="D117" s="38"/>
      <c r="E117" s="38"/>
      <c r="F117" s="27" t="str">
        <f>E15</f>
        <v>Múzeum SNP Banská Bystrica</v>
      </c>
      <c r="G117" s="38"/>
      <c r="H117" s="38"/>
      <c r="I117" s="32" t="s">
        <v>29</v>
      </c>
      <c r="J117" s="36" t="str">
        <f>E21</f>
        <v>Akad. Arch. Pavol Kuzma</v>
      </c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27</v>
      </c>
      <c r="D118" s="38"/>
      <c r="E118" s="38"/>
      <c r="F118" s="27" t="str">
        <f>IF(E18="","",E18)</f>
        <v>Vyplň údaj</v>
      </c>
      <c r="G118" s="38"/>
      <c r="H118" s="38"/>
      <c r="I118" s="32" t="s">
        <v>32</v>
      </c>
      <c r="J118" s="36" t="str">
        <f>E24</f>
        <v>Ing. Lucia Kapustová</v>
      </c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1" customFormat="1" ht="29.28" customHeight="1">
      <c r="A120" s="166"/>
      <c r="B120" s="167"/>
      <c r="C120" s="168" t="s">
        <v>205</v>
      </c>
      <c r="D120" s="169" t="s">
        <v>61</v>
      </c>
      <c r="E120" s="169" t="s">
        <v>57</v>
      </c>
      <c r="F120" s="169" t="s">
        <v>58</v>
      </c>
      <c r="G120" s="169" t="s">
        <v>206</v>
      </c>
      <c r="H120" s="169" t="s">
        <v>207</v>
      </c>
      <c r="I120" s="169" t="s">
        <v>208</v>
      </c>
      <c r="J120" s="170" t="s">
        <v>184</v>
      </c>
      <c r="K120" s="171" t="s">
        <v>209</v>
      </c>
      <c r="L120" s="172"/>
      <c r="M120" s="91" t="s">
        <v>1</v>
      </c>
      <c r="N120" s="92" t="s">
        <v>40</v>
      </c>
      <c r="O120" s="92" t="s">
        <v>210</v>
      </c>
      <c r="P120" s="92" t="s">
        <v>211</v>
      </c>
      <c r="Q120" s="92" t="s">
        <v>212</v>
      </c>
      <c r="R120" s="92" t="s">
        <v>213</v>
      </c>
      <c r="S120" s="92" t="s">
        <v>214</v>
      </c>
      <c r="T120" s="93" t="s">
        <v>215</v>
      </c>
      <c r="U120" s="166"/>
      <c r="V120" s="166"/>
      <c r="W120" s="166"/>
      <c r="X120" s="166"/>
      <c r="Y120" s="166"/>
      <c r="Z120" s="166"/>
      <c r="AA120" s="166"/>
      <c r="AB120" s="166"/>
      <c r="AC120" s="166"/>
      <c r="AD120" s="166"/>
      <c r="AE120" s="166"/>
    </row>
    <row r="121" s="2" customFormat="1" ht="22.8" customHeight="1">
      <c r="A121" s="38"/>
      <c r="B121" s="39"/>
      <c r="C121" s="98" t="s">
        <v>185</v>
      </c>
      <c r="D121" s="38"/>
      <c r="E121" s="38"/>
      <c r="F121" s="38"/>
      <c r="G121" s="38"/>
      <c r="H121" s="38"/>
      <c r="I121" s="38"/>
      <c r="J121" s="173">
        <f>BK121</f>
        <v>0</v>
      </c>
      <c r="K121" s="38"/>
      <c r="L121" s="39"/>
      <c r="M121" s="94"/>
      <c r="N121" s="78"/>
      <c r="O121" s="95"/>
      <c r="P121" s="174">
        <f>P122</f>
        <v>0</v>
      </c>
      <c r="Q121" s="95"/>
      <c r="R121" s="174">
        <f>R122</f>
        <v>141.42866741</v>
      </c>
      <c r="S121" s="95"/>
      <c r="T121" s="175">
        <f>T122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9" t="s">
        <v>75</v>
      </c>
      <c r="AU121" s="19" t="s">
        <v>186</v>
      </c>
      <c r="BK121" s="176">
        <f>BK122</f>
        <v>0</v>
      </c>
    </row>
    <row r="122" s="12" customFormat="1" ht="25.92" customHeight="1">
      <c r="A122" s="12"/>
      <c r="B122" s="177"/>
      <c r="C122" s="12"/>
      <c r="D122" s="178" t="s">
        <v>75</v>
      </c>
      <c r="E122" s="179" t="s">
        <v>216</v>
      </c>
      <c r="F122" s="179" t="s">
        <v>720</v>
      </c>
      <c r="G122" s="12"/>
      <c r="H122" s="12"/>
      <c r="I122" s="180"/>
      <c r="J122" s="181">
        <f>BK122</f>
        <v>0</v>
      </c>
      <c r="K122" s="12"/>
      <c r="L122" s="177"/>
      <c r="M122" s="182"/>
      <c r="N122" s="183"/>
      <c r="O122" s="183"/>
      <c r="P122" s="184">
        <f>P123+P276+P303+P373</f>
        <v>0</v>
      </c>
      <c r="Q122" s="183"/>
      <c r="R122" s="184">
        <f>R123+R276+R303+R373</f>
        <v>141.42866741</v>
      </c>
      <c r="S122" s="183"/>
      <c r="T122" s="185">
        <f>T123+T276+T303+T373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8" t="s">
        <v>83</v>
      </c>
      <c r="AT122" s="186" t="s">
        <v>75</v>
      </c>
      <c r="AU122" s="186" t="s">
        <v>76</v>
      </c>
      <c r="AY122" s="178" t="s">
        <v>218</v>
      </c>
      <c r="BK122" s="187">
        <f>BK123+BK276+BK303+BK373</f>
        <v>0</v>
      </c>
    </row>
    <row r="123" s="12" customFormat="1" ht="22.8" customHeight="1">
      <c r="A123" s="12"/>
      <c r="B123" s="177"/>
      <c r="C123" s="12"/>
      <c r="D123" s="178" t="s">
        <v>75</v>
      </c>
      <c r="E123" s="188" t="s">
        <v>83</v>
      </c>
      <c r="F123" s="188" t="s">
        <v>1317</v>
      </c>
      <c r="G123" s="12"/>
      <c r="H123" s="12"/>
      <c r="I123" s="180"/>
      <c r="J123" s="189">
        <f>BK123</f>
        <v>0</v>
      </c>
      <c r="K123" s="12"/>
      <c r="L123" s="177"/>
      <c r="M123" s="182"/>
      <c r="N123" s="183"/>
      <c r="O123" s="183"/>
      <c r="P123" s="184">
        <f>SUM(P124:P275)</f>
        <v>0</v>
      </c>
      <c r="Q123" s="183"/>
      <c r="R123" s="184">
        <f>SUM(R124:R275)</f>
        <v>0.51620106999999993</v>
      </c>
      <c r="S123" s="183"/>
      <c r="T123" s="185">
        <f>SUM(T124:T275)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8" t="s">
        <v>83</v>
      </c>
      <c r="AT123" s="186" t="s">
        <v>75</v>
      </c>
      <c r="AU123" s="186" t="s">
        <v>83</v>
      </c>
      <c r="AY123" s="178" t="s">
        <v>218</v>
      </c>
      <c r="BK123" s="187">
        <f>SUM(BK124:BK275)</f>
        <v>0</v>
      </c>
    </row>
    <row r="124" s="2" customFormat="1" ht="24.15" customHeight="1">
      <c r="A124" s="38"/>
      <c r="B124" s="190"/>
      <c r="C124" s="191" t="s">
        <v>83</v>
      </c>
      <c r="D124" s="191" t="s">
        <v>220</v>
      </c>
      <c r="E124" s="192" t="s">
        <v>1607</v>
      </c>
      <c r="F124" s="193" t="s">
        <v>1608</v>
      </c>
      <c r="G124" s="194" t="s">
        <v>169</v>
      </c>
      <c r="H124" s="195">
        <v>415.90899999999999</v>
      </c>
      <c r="I124" s="196"/>
      <c r="J124" s="197">
        <f>ROUND(I124*H124,2)</f>
        <v>0</v>
      </c>
      <c r="K124" s="198"/>
      <c r="L124" s="39"/>
      <c r="M124" s="199" t="s">
        <v>1</v>
      </c>
      <c r="N124" s="200" t="s">
        <v>42</v>
      </c>
      <c r="O124" s="82"/>
      <c r="P124" s="201">
        <f>O124*H124</f>
        <v>0</v>
      </c>
      <c r="Q124" s="201">
        <v>0</v>
      </c>
      <c r="R124" s="201">
        <f>Q124*H124</f>
        <v>0</v>
      </c>
      <c r="S124" s="201">
        <v>0</v>
      </c>
      <c r="T124" s="202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03" t="s">
        <v>223</v>
      </c>
      <c r="AT124" s="203" t="s">
        <v>220</v>
      </c>
      <c r="AU124" s="203" t="s">
        <v>89</v>
      </c>
      <c r="AY124" s="19" t="s">
        <v>218</v>
      </c>
      <c r="BE124" s="204">
        <f>IF(N124="základná",J124,0)</f>
        <v>0</v>
      </c>
      <c r="BF124" s="204">
        <f>IF(N124="znížená",J124,0)</f>
        <v>0</v>
      </c>
      <c r="BG124" s="204">
        <f>IF(N124="zákl. prenesená",J124,0)</f>
        <v>0</v>
      </c>
      <c r="BH124" s="204">
        <f>IF(N124="zníž. prenesená",J124,0)</f>
        <v>0</v>
      </c>
      <c r="BI124" s="204">
        <f>IF(N124="nulová",J124,0)</f>
        <v>0</v>
      </c>
      <c r="BJ124" s="19" t="s">
        <v>89</v>
      </c>
      <c r="BK124" s="204">
        <f>ROUND(I124*H124,2)</f>
        <v>0</v>
      </c>
      <c r="BL124" s="19" t="s">
        <v>223</v>
      </c>
      <c r="BM124" s="203" t="s">
        <v>89</v>
      </c>
    </row>
    <row r="125" s="16" customFormat="1">
      <c r="A125" s="16"/>
      <c r="B125" s="245"/>
      <c r="C125" s="16"/>
      <c r="D125" s="206" t="s">
        <v>225</v>
      </c>
      <c r="E125" s="246" t="s">
        <v>1</v>
      </c>
      <c r="F125" s="247" t="s">
        <v>1609</v>
      </c>
      <c r="G125" s="16"/>
      <c r="H125" s="246" t="s">
        <v>1</v>
      </c>
      <c r="I125" s="248"/>
      <c r="J125" s="16"/>
      <c r="K125" s="16"/>
      <c r="L125" s="245"/>
      <c r="M125" s="249"/>
      <c r="N125" s="250"/>
      <c r="O125" s="250"/>
      <c r="P125" s="250"/>
      <c r="Q125" s="250"/>
      <c r="R125" s="250"/>
      <c r="S125" s="250"/>
      <c r="T125" s="251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T125" s="246" t="s">
        <v>225</v>
      </c>
      <c r="AU125" s="246" t="s">
        <v>89</v>
      </c>
      <c r="AV125" s="16" t="s">
        <v>83</v>
      </c>
      <c r="AW125" s="16" t="s">
        <v>31</v>
      </c>
      <c r="AX125" s="16" t="s">
        <v>76</v>
      </c>
      <c r="AY125" s="246" t="s">
        <v>218</v>
      </c>
    </row>
    <row r="126" s="13" customFormat="1">
      <c r="A126" s="13"/>
      <c r="B126" s="205"/>
      <c r="C126" s="13"/>
      <c r="D126" s="206" t="s">
        <v>225</v>
      </c>
      <c r="E126" s="207" t="s">
        <v>1</v>
      </c>
      <c r="F126" s="208" t="s">
        <v>1610</v>
      </c>
      <c r="G126" s="13"/>
      <c r="H126" s="209">
        <v>282.29500000000002</v>
      </c>
      <c r="I126" s="210"/>
      <c r="J126" s="13"/>
      <c r="K126" s="13"/>
      <c r="L126" s="205"/>
      <c r="M126" s="211"/>
      <c r="N126" s="212"/>
      <c r="O126" s="212"/>
      <c r="P126" s="212"/>
      <c r="Q126" s="212"/>
      <c r="R126" s="212"/>
      <c r="S126" s="212"/>
      <c r="T126" s="2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07" t="s">
        <v>225</v>
      </c>
      <c r="AU126" s="207" t="s">
        <v>89</v>
      </c>
      <c r="AV126" s="13" t="s">
        <v>89</v>
      </c>
      <c r="AW126" s="13" t="s">
        <v>31</v>
      </c>
      <c r="AX126" s="13" t="s">
        <v>76</v>
      </c>
      <c r="AY126" s="207" t="s">
        <v>218</v>
      </c>
    </row>
    <row r="127" s="16" customFormat="1">
      <c r="A127" s="16"/>
      <c r="B127" s="245"/>
      <c r="C127" s="16"/>
      <c r="D127" s="206" t="s">
        <v>225</v>
      </c>
      <c r="E127" s="246" t="s">
        <v>1</v>
      </c>
      <c r="F127" s="247" t="s">
        <v>1611</v>
      </c>
      <c r="G127" s="16"/>
      <c r="H127" s="246" t="s">
        <v>1</v>
      </c>
      <c r="I127" s="248"/>
      <c r="J127" s="16"/>
      <c r="K127" s="16"/>
      <c r="L127" s="245"/>
      <c r="M127" s="249"/>
      <c r="N127" s="250"/>
      <c r="O127" s="250"/>
      <c r="P127" s="250"/>
      <c r="Q127" s="250"/>
      <c r="R127" s="250"/>
      <c r="S127" s="250"/>
      <c r="T127" s="251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T127" s="246" t="s">
        <v>225</v>
      </c>
      <c r="AU127" s="246" t="s">
        <v>89</v>
      </c>
      <c r="AV127" s="16" t="s">
        <v>83</v>
      </c>
      <c r="AW127" s="16" t="s">
        <v>31</v>
      </c>
      <c r="AX127" s="16" t="s">
        <v>76</v>
      </c>
      <c r="AY127" s="246" t="s">
        <v>218</v>
      </c>
    </row>
    <row r="128" s="13" customFormat="1">
      <c r="A128" s="13"/>
      <c r="B128" s="205"/>
      <c r="C128" s="13"/>
      <c r="D128" s="206" t="s">
        <v>225</v>
      </c>
      <c r="E128" s="207" t="s">
        <v>1</v>
      </c>
      <c r="F128" s="208" t="s">
        <v>1612</v>
      </c>
      <c r="G128" s="13"/>
      <c r="H128" s="209">
        <v>25.047000000000001</v>
      </c>
      <c r="I128" s="210"/>
      <c r="J128" s="13"/>
      <c r="K128" s="13"/>
      <c r="L128" s="205"/>
      <c r="M128" s="211"/>
      <c r="N128" s="212"/>
      <c r="O128" s="212"/>
      <c r="P128" s="212"/>
      <c r="Q128" s="212"/>
      <c r="R128" s="212"/>
      <c r="S128" s="212"/>
      <c r="T128" s="2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07" t="s">
        <v>225</v>
      </c>
      <c r="AU128" s="207" t="s">
        <v>89</v>
      </c>
      <c r="AV128" s="13" t="s">
        <v>89</v>
      </c>
      <c r="AW128" s="13" t="s">
        <v>31</v>
      </c>
      <c r="AX128" s="13" t="s">
        <v>76</v>
      </c>
      <c r="AY128" s="207" t="s">
        <v>218</v>
      </c>
    </row>
    <row r="129" s="16" customFormat="1">
      <c r="A129" s="16"/>
      <c r="B129" s="245"/>
      <c r="C129" s="16"/>
      <c r="D129" s="206" t="s">
        <v>225</v>
      </c>
      <c r="E129" s="246" t="s">
        <v>1</v>
      </c>
      <c r="F129" s="247" t="s">
        <v>1613</v>
      </c>
      <c r="G129" s="16"/>
      <c r="H129" s="246" t="s">
        <v>1</v>
      </c>
      <c r="I129" s="248"/>
      <c r="J129" s="16"/>
      <c r="K129" s="16"/>
      <c r="L129" s="245"/>
      <c r="M129" s="249"/>
      <c r="N129" s="250"/>
      <c r="O129" s="250"/>
      <c r="P129" s="250"/>
      <c r="Q129" s="250"/>
      <c r="R129" s="250"/>
      <c r="S129" s="250"/>
      <c r="T129" s="251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T129" s="246" t="s">
        <v>225</v>
      </c>
      <c r="AU129" s="246" t="s">
        <v>89</v>
      </c>
      <c r="AV129" s="16" t="s">
        <v>83</v>
      </c>
      <c r="AW129" s="16" t="s">
        <v>31</v>
      </c>
      <c r="AX129" s="16" t="s">
        <v>76</v>
      </c>
      <c r="AY129" s="246" t="s">
        <v>218</v>
      </c>
    </row>
    <row r="130" s="13" customFormat="1">
      <c r="A130" s="13"/>
      <c r="B130" s="205"/>
      <c r="C130" s="13"/>
      <c r="D130" s="206" t="s">
        <v>225</v>
      </c>
      <c r="E130" s="207" t="s">
        <v>1</v>
      </c>
      <c r="F130" s="208" t="s">
        <v>1614</v>
      </c>
      <c r="G130" s="13"/>
      <c r="H130" s="209">
        <v>34.262999999999998</v>
      </c>
      <c r="I130" s="210"/>
      <c r="J130" s="13"/>
      <c r="K130" s="13"/>
      <c r="L130" s="205"/>
      <c r="M130" s="211"/>
      <c r="N130" s="212"/>
      <c r="O130" s="212"/>
      <c r="P130" s="212"/>
      <c r="Q130" s="212"/>
      <c r="R130" s="212"/>
      <c r="S130" s="212"/>
      <c r="T130" s="2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07" t="s">
        <v>225</v>
      </c>
      <c r="AU130" s="207" t="s">
        <v>89</v>
      </c>
      <c r="AV130" s="13" t="s">
        <v>89</v>
      </c>
      <c r="AW130" s="13" t="s">
        <v>31</v>
      </c>
      <c r="AX130" s="13" t="s">
        <v>76</v>
      </c>
      <c r="AY130" s="207" t="s">
        <v>218</v>
      </c>
    </row>
    <row r="131" s="13" customFormat="1">
      <c r="A131" s="13"/>
      <c r="B131" s="205"/>
      <c r="C131" s="13"/>
      <c r="D131" s="206" t="s">
        <v>225</v>
      </c>
      <c r="E131" s="207" t="s">
        <v>1</v>
      </c>
      <c r="F131" s="208" t="s">
        <v>1615</v>
      </c>
      <c r="G131" s="13"/>
      <c r="H131" s="209">
        <v>10.656000000000001</v>
      </c>
      <c r="I131" s="210"/>
      <c r="J131" s="13"/>
      <c r="K131" s="13"/>
      <c r="L131" s="205"/>
      <c r="M131" s="211"/>
      <c r="N131" s="212"/>
      <c r="O131" s="212"/>
      <c r="P131" s="212"/>
      <c r="Q131" s="212"/>
      <c r="R131" s="212"/>
      <c r="S131" s="212"/>
      <c r="T131" s="2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07" t="s">
        <v>225</v>
      </c>
      <c r="AU131" s="207" t="s">
        <v>89</v>
      </c>
      <c r="AV131" s="13" t="s">
        <v>89</v>
      </c>
      <c r="AW131" s="13" t="s">
        <v>31</v>
      </c>
      <c r="AX131" s="13" t="s">
        <v>76</v>
      </c>
      <c r="AY131" s="207" t="s">
        <v>218</v>
      </c>
    </row>
    <row r="132" s="13" customFormat="1">
      <c r="A132" s="13"/>
      <c r="B132" s="205"/>
      <c r="C132" s="13"/>
      <c r="D132" s="206" t="s">
        <v>225</v>
      </c>
      <c r="E132" s="207" t="s">
        <v>1</v>
      </c>
      <c r="F132" s="208" t="s">
        <v>1616</v>
      </c>
      <c r="G132" s="13"/>
      <c r="H132" s="209">
        <v>63.648000000000003</v>
      </c>
      <c r="I132" s="210"/>
      <c r="J132" s="13"/>
      <c r="K132" s="13"/>
      <c r="L132" s="205"/>
      <c r="M132" s="211"/>
      <c r="N132" s="212"/>
      <c r="O132" s="212"/>
      <c r="P132" s="212"/>
      <c r="Q132" s="212"/>
      <c r="R132" s="212"/>
      <c r="S132" s="212"/>
      <c r="T132" s="2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07" t="s">
        <v>225</v>
      </c>
      <c r="AU132" s="207" t="s">
        <v>89</v>
      </c>
      <c r="AV132" s="13" t="s">
        <v>89</v>
      </c>
      <c r="AW132" s="13" t="s">
        <v>31</v>
      </c>
      <c r="AX132" s="13" t="s">
        <v>76</v>
      </c>
      <c r="AY132" s="207" t="s">
        <v>218</v>
      </c>
    </row>
    <row r="133" s="15" customFormat="1">
      <c r="A133" s="15"/>
      <c r="B133" s="222"/>
      <c r="C133" s="15"/>
      <c r="D133" s="206" t="s">
        <v>225</v>
      </c>
      <c r="E133" s="223" t="s">
        <v>1</v>
      </c>
      <c r="F133" s="224" t="s">
        <v>1328</v>
      </c>
      <c r="G133" s="15"/>
      <c r="H133" s="225">
        <v>415.90900000000005</v>
      </c>
      <c r="I133" s="226"/>
      <c r="J133" s="15"/>
      <c r="K133" s="15"/>
      <c r="L133" s="222"/>
      <c r="M133" s="227"/>
      <c r="N133" s="228"/>
      <c r="O133" s="228"/>
      <c r="P133" s="228"/>
      <c r="Q133" s="228"/>
      <c r="R133" s="228"/>
      <c r="S133" s="228"/>
      <c r="T133" s="229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T133" s="223" t="s">
        <v>225</v>
      </c>
      <c r="AU133" s="223" t="s">
        <v>89</v>
      </c>
      <c r="AV133" s="15" t="s">
        <v>223</v>
      </c>
      <c r="AW133" s="15" t="s">
        <v>31</v>
      </c>
      <c r="AX133" s="15" t="s">
        <v>83</v>
      </c>
      <c r="AY133" s="223" t="s">
        <v>218</v>
      </c>
    </row>
    <row r="134" s="2" customFormat="1" ht="24.15" customHeight="1">
      <c r="A134" s="38"/>
      <c r="B134" s="190"/>
      <c r="C134" s="191" t="s">
        <v>89</v>
      </c>
      <c r="D134" s="191" t="s">
        <v>220</v>
      </c>
      <c r="E134" s="192" t="s">
        <v>1518</v>
      </c>
      <c r="F134" s="193" t="s">
        <v>1519</v>
      </c>
      <c r="G134" s="194" t="s">
        <v>169</v>
      </c>
      <c r="H134" s="195">
        <v>415.90899999999999</v>
      </c>
      <c r="I134" s="196"/>
      <c r="J134" s="197">
        <f>ROUND(I134*H134,2)</f>
        <v>0</v>
      </c>
      <c r="K134" s="198"/>
      <c r="L134" s="39"/>
      <c r="M134" s="199" t="s">
        <v>1</v>
      </c>
      <c r="N134" s="200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223</v>
      </c>
      <c r="AT134" s="203" t="s">
        <v>220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223</v>
      </c>
      <c r="BM134" s="203" t="s">
        <v>223</v>
      </c>
    </row>
    <row r="135" s="16" customFormat="1">
      <c r="A135" s="16"/>
      <c r="B135" s="245"/>
      <c r="C135" s="16"/>
      <c r="D135" s="206" t="s">
        <v>225</v>
      </c>
      <c r="E135" s="246" t="s">
        <v>1</v>
      </c>
      <c r="F135" s="247" t="s">
        <v>1609</v>
      </c>
      <c r="G135" s="16"/>
      <c r="H135" s="246" t="s">
        <v>1</v>
      </c>
      <c r="I135" s="248"/>
      <c r="J135" s="16"/>
      <c r="K135" s="16"/>
      <c r="L135" s="245"/>
      <c r="M135" s="249"/>
      <c r="N135" s="250"/>
      <c r="O135" s="250"/>
      <c r="P135" s="250"/>
      <c r="Q135" s="250"/>
      <c r="R135" s="250"/>
      <c r="S135" s="250"/>
      <c r="T135" s="251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T135" s="246" t="s">
        <v>225</v>
      </c>
      <c r="AU135" s="246" t="s">
        <v>89</v>
      </c>
      <c r="AV135" s="16" t="s">
        <v>83</v>
      </c>
      <c r="AW135" s="16" t="s">
        <v>31</v>
      </c>
      <c r="AX135" s="16" t="s">
        <v>76</v>
      </c>
      <c r="AY135" s="246" t="s">
        <v>218</v>
      </c>
    </row>
    <row r="136" s="13" customFormat="1">
      <c r="A136" s="13"/>
      <c r="B136" s="205"/>
      <c r="C136" s="13"/>
      <c r="D136" s="206" t="s">
        <v>225</v>
      </c>
      <c r="E136" s="207" t="s">
        <v>1</v>
      </c>
      <c r="F136" s="208" t="s">
        <v>1610</v>
      </c>
      <c r="G136" s="13"/>
      <c r="H136" s="209">
        <v>282.29500000000002</v>
      </c>
      <c r="I136" s="210"/>
      <c r="J136" s="13"/>
      <c r="K136" s="13"/>
      <c r="L136" s="205"/>
      <c r="M136" s="211"/>
      <c r="N136" s="212"/>
      <c r="O136" s="212"/>
      <c r="P136" s="212"/>
      <c r="Q136" s="212"/>
      <c r="R136" s="212"/>
      <c r="S136" s="212"/>
      <c r="T136" s="2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07" t="s">
        <v>225</v>
      </c>
      <c r="AU136" s="207" t="s">
        <v>89</v>
      </c>
      <c r="AV136" s="13" t="s">
        <v>89</v>
      </c>
      <c r="AW136" s="13" t="s">
        <v>31</v>
      </c>
      <c r="AX136" s="13" t="s">
        <v>76</v>
      </c>
      <c r="AY136" s="207" t="s">
        <v>218</v>
      </c>
    </row>
    <row r="137" s="16" customFormat="1">
      <c r="A137" s="16"/>
      <c r="B137" s="245"/>
      <c r="C137" s="16"/>
      <c r="D137" s="206" t="s">
        <v>225</v>
      </c>
      <c r="E137" s="246" t="s">
        <v>1</v>
      </c>
      <c r="F137" s="247" t="s">
        <v>1611</v>
      </c>
      <c r="G137" s="16"/>
      <c r="H137" s="246" t="s">
        <v>1</v>
      </c>
      <c r="I137" s="248"/>
      <c r="J137" s="16"/>
      <c r="K137" s="16"/>
      <c r="L137" s="245"/>
      <c r="M137" s="249"/>
      <c r="N137" s="250"/>
      <c r="O137" s="250"/>
      <c r="P137" s="250"/>
      <c r="Q137" s="250"/>
      <c r="R137" s="250"/>
      <c r="S137" s="250"/>
      <c r="T137" s="251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T137" s="246" t="s">
        <v>225</v>
      </c>
      <c r="AU137" s="246" t="s">
        <v>89</v>
      </c>
      <c r="AV137" s="16" t="s">
        <v>83</v>
      </c>
      <c r="AW137" s="16" t="s">
        <v>31</v>
      </c>
      <c r="AX137" s="16" t="s">
        <v>76</v>
      </c>
      <c r="AY137" s="246" t="s">
        <v>218</v>
      </c>
    </row>
    <row r="138" s="13" customFormat="1">
      <c r="A138" s="13"/>
      <c r="B138" s="205"/>
      <c r="C138" s="13"/>
      <c r="D138" s="206" t="s">
        <v>225</v>
      </c>
      <c r="E138" s="207" t="s">
        <v>1</v>
      </c>
      <c r="F138" s="208" t="s">
        <v>1612</v>
      </c>
      <c r="G138" s="13"/>
      <c r="H138" s="209">
        <v>25.047000000000001</v>
      </c>
      <c r="I138" s="210"/>
      <c r="J138" s="13"/>
      <c r="K138" s="13"/>
      <c r="L138" s="205"/>
      <c r="M138" s="211"/>
      <c r="N138" s="212"/>
      <c r="O138" s="212"/>
      <c r="P138" s="212"/>
      <c r="Q138" s="212"/>
      <c r="R138" s="212"/>
      <c r="S138" s="212"/>
      <c r="T138" s="2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07" t="s">
        <v>225</v>
      </c>
      <c r="AU138" s="207" t="s">
        <v>89</v>
      </c>
      <c r="AV138" s="13" t="s">
        <v>89</v>
      </c>
      <c r="AW138" s="13" t="s">
        <v>31</v>
      </c>
      <c r="AX138" s="13" t="s">
        <v>76</v>
      </c>
      <c r="AY138" s="207" t="s">
        <v>218</v>
      </c>
    </row>
    <row r="139" s="16" customFormat="1">
      <c r="A139" s="16"/>
      <c r="B139" s="245"/>
      <c r="C139" s="16"/>
      <c r="D139" s="206" t="s">
        <v>225</v>
      </c>
      <c r="E139" s="246" t="s">
        <v>1</v>
      </c>
      <c r="F139" s="247" t="s">
        <v>1613</v>
      </c>
      <c r="G139" s="16"/>
      <c r="H139" s="246" t="s">
        <v>1</v>
      </c>
      <c r="I139" s="248"/>
      <c r="J139" s="16"/>
      <c r="K139" s="16"/>
      <c r="L139" s="245"/>
      <c r="M139" s="249"/>
      <c r="N139" s="250"/>
      <c r="O139" s="250"/>
      <c r="P139" s="250"/>
      <c r="Q139" s="250"/>
      <c r="R139" s="250"/>
      <c r="S139" s="250"/>
      <c r="T139" s="251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T139" s="246" t="s">
        <v>225</v>
      </c>
      <c r="AU139" s="246" t="s">
        <v>89</v>
      </c>
      <c r="AV139" s="16" t="s">
        <v>83</v>
      </c>
      <c r="AW139" s="16" t="s">
        <v>31</v>
      </c>
      <c r="AX139" s="16" t="s">
        <v>76</v>
      </c>
      <c r="AY139" s="246" t="s">
        <v>218</v>
      </c>
    </row>
    <row r="140" s="13" customFormat="1">
      <c r="A140" s="13"/>
      <c r="B140" s="205"/>
      <c r="C140" s="13"/>
      <c r="D140" s="206" t="s">
        <v>225</v>
      </c>
      <c r="E140" s="207" t="s">
        <v>1</v>
      </c>
      <c r="F140" s="208" t="s">
        <v>1614</v>
      </c>
      <c r="G140" s="13"/>
      <c r="H140" s="209">
        <v>34.262999999999998</v>
      </c>
      <c r="I140" s="210"/>
      <c r="J140" s="13"/>
      <c r="K140" s="13"/>
      <c r="L140" s="205"/>
      <c r="M140" s="211"/>
      <c r="N140" s="212"/>
      <c r="O140" s="212"/>
      <c r="P140" s="212"/>
      <c r="Q140" s="212"/>
      <c r="R140" s="212"/>
      <c r="S140" s="212"/>
      <c r="T140" s="2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07" t="s">
        <v>225</v>
      </c>
      <c r="AU140" s="207" t="s">
        <v>89</v>
      </c>
      <c r="AV140" s="13" t="s">
        <v>89</v>
      </c>
      <c r="AW140" s="13" t="s">
        <v>31</v>
      </c>
      <c r="AX140" s="13" t="s">
        <v>76</v>
      </c>
      <c r="AY140" s="207" t="s">
        <v>218</v>
      </c>
    </row>
    <row r="141" s="13" customFormat="1">
      <c r="A141" s="13"/>
      <c r="B141" s="205"/>
      <c r="C141" s="13"/>
      <c r="D141" s="206" t="s">
        <v>225</v>
      </c>
      <c r="E141" s="207" t="s">
        <v>1</v>
      </c>
      <c r="F141" s="208" t="s">
        <v>1615</v>
      </c>
      <c r="G141" s="13"/>
      <c r="H141" s="209">
        <v>10.656000000000001</v>
      </c>
      <c r="I141" s="210"/>
      <c r="J141" s="13"/>
      <c r="K141" s="13"/>
      <c r="L141" s="205"/>
      <c r="M141" s="211"/>
      <c r="N141" s="212"/>
      <c r="O141" s="212"/>
      <c r="P141" s="212"/>
      <c r="Q141" s="212"/>
      <c r="R141" s="212"/>
      <c r="S141" s="212"/>
      <c r="T141" s="2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07" t="s">
        <v>225</v>
      </c>
      <c r="AU141" s="207" t="s">
        <v>89</v>
      </c>
      <c r="AV141" s="13" t="s">
        <v>89</v>
      </c>
      <c r="AW141" s="13" t="s">
        <v>31</v>
      </c>
      <c r="AX141" s="13" t="s">
        <v>76</v>
      </c>
      <c r="AY141" s="207" t="s">
        <v>218</v>
      </c>
    </row>
    <row r="142" s="13" customFormat="1">
      <c r="A142" s="13"/>
      <c r="B142" s="205"/>
      <c r="C142" s="13"/>
      <c r="D142" s="206" t="s">
        <v>225</v>
      </c>
      <c r="E142" s="207" t="s">
        <v>1</v>
      </c>
      <c r="F142" s="208" t="s">
        <v>1616</v>
      </c>
      <c r="G142" s="13"/>
      <c r="H142" s="209">
        <v>63.648000000000003</v>
      </c>
      <c r="I142" s="210"/>
      <c r="J142" s="13"/>
      <c r="K142" s="13"/>
      <c r="L142" s="205"/>
      <c r="M142" s="211"/>
      <c r="N142" s="212"/>
      <c r="O142" s="212"/>
      <c r="P142" s="212"/>
      <c r="Q142" s="212"/>
      <c r="R142" s="212"/>
      <c r="S142" s="212"/>
      <c r="T142" s="2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07" t="s">
        <v>225</v>
      </c>
      <c r="AU142" s="207" t="s">
        <v>89</v>
      </c>
      <c r="AV142" s="13" t="s">
        <v>89</v>
      </c>
      <c r="AW142" s="13" t="s">
        <v>31</v>
      </c>
      <c r="AX142" s="13" t="s">
        <v>76</v>
      </c>
      <c r="AY142" s="207" t="s">
        <v>218</v>
      </c>
    </row>
    <row r="143" s="15" customFormat="1">
      <c r="A143" s="15"/>
      <c r="B143" s="222"/>
      <c r="C143" s="15"/>
      <c r="D143" s="206" t="s">
        <v>225</v>
      </c>
      <c r="E143" s="223" t="s">
        <v>1</v>
      </c>
      <c r="F143" s="224" t="s">
        <v>1328</v>
      </c>
      <c r="G143" s="15"/>
      <c r="H143" s="225">
        <v>415.90900000000005</v>
      </c>
      <c r="I143" s="226"/>
      <c r="J143" s="15"/>
      <c r="K143" s="15"/>
      <c r="L143" s="222"/>
      <c r="M143" s="227"/>
      <c r="N143" s="228"/>
      <c r="O143" s="228"/>
      <c r="P143" s="228"/>
      <c r="Q143" s="228"/>
      <c r="R143" s="228"/>
      <c r="S143" s="228"/>
      <c r="T143" s="229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23" t="s">
        <v>225</v>
      </c>
      <c r="AU143" s="223" t="s">
        <v>89</v>
      </c>
      <c r="AV143" s="15" t="s">
        <v>223</v>
      </c>
      <c r="AW143" s="15" t="s">
        <v>31</v>
      </c>
      <c r="AX143" s="15" t="s">
        <v>83</v>
      </c>
      <c r="AY143" s="223" t="s">
        <v>218</v>
      </c>
    </row>
    <row r="144" s="2" customFormat="1" ht="21.75" customHeight="1">
      <c r="A144" s="38"/>
      <c r="B144" s="190"/>
      <c r="C144" s="191" t="s">
        <v>96</v>
      </c>
      <c r="D144" s="191" t="s">
        <v>220</v>
      </c>
      <c r="E144" s="192" t="s">
        <v>1318</v>
      </c>
      <c r="F144" s="193" t="s">
        <v>1319</v>
      </c>
      <c r="G144" s="194" t="s">
        <v>169</v>
      </c>
      <c r="H144" s="195">
        <v>310.96600000000001</v>
      </c>
      <c r="I144" s="196"/>
      <c r="J144" s="197">
        <f>ROUND(I144*H144,2)</f>
        <v>0</v>
      </c>
      <c r="K144" s="198"/>
      <c r="L144" s="39"/>
      <c r="M144" s="199" t="s">
        <v>1</v>
      </c>
      <c r="N144" s="200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223</v>
      </c>
      <c r="AT144" s="203" t="s">
        <v>220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223</v>
      </c>
      <c r="BM144" s="203" t="s">
        <v>250</v>
      </c>
    </row>
    <row r="145" s="16" customFormat="1">
      <c r="A145" s="16"/>
      <c r="B145" s="245"/>
      <c r="C145" s="16"/>
      <c r="D145" s="206" t="s">
        <v>225</v>
      </c>
      <c r="E145" s="246" t="s">
        <v>1</v>
      </c>
      <c r="F145" s="247" t="s">
        <v>1617</v>
      </c>
      <c r="G145" s="16"/>
      <c r="H145" s="246" t="s">
        <v>1</v>
      </c>
      <c r="I145" s="248"/>
      <c r="J145" s="16"/>
      <c r="K145" s="16"/>
      <c r="L145" s="245"/>
      <c r="M145" s="249"/>
      <c r="N145" s="250"/>
      <c r="O145" s="250"/>
      <c r="P145" s="250"/>
      <c r="Q145" s="250"/>
      <c r="R145" s="250"/>
      <c r="S145" s="250"/>
      <c r="T145" s="251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T145" s="246" t="s">
        <v>225</v>
      </c>
      <c r="AU145" s="246" t="s">
        <v>89</v>
      </c>
      <c r="AV145" s="16" t="s">
        <v>83</v>
      </c>
      <c r="AW145" s="16" t="s">
        <v>31</v>
      </c>
      <c r="AX145" s="16" t="s">
        <v>76</v>
      </c>
      <c r="AY145" s="246" t="s">
        <v>218</v>
      </c>
    </row>
    <row r="146" s="13" customFormat="1">
      <c r="A146" s="13"/>
      <c r="B146" s="205"/>
      <c r="C146" s="13"/>
      <c r="D146" s="206" t="s">
        <v>225</v>
      </c>
      <c r="E146" s="207" t="s">
        <v>1</v>
      </c>
      <c r="F146" s="208" t="s">
        <v>1618</v>
      </c>
      <c r="G146" s="13"/>
      <c r="H146" s="209">
        <v>24.771999999999998</v>
      </c>
      <c r="I146" s="210"/>
      <c r="J146" s="13"/>
      <c r="K146" s="13"/>
      <c r="L146" s="205"/>
      <c r="M146" s="211"/>
      <c r="N146" s="212"/>
      <c r="O146" s="212"/>
      <c r="P146" s="212"/>
      <c r="Q146" s="212"/>
      <c r="R146" s="212"/>
      <c r="S146" s="212"/>
      <c r="T146" s="2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07" t="s">
        <v>225</v>
      </c>
      <c r="AU146" s="207" t="s">
        <v>89</v>
      </c>
      <c r="AV146" s="13" t="s">
        <v>89</v>
      </c>
      <c r="AW146" s="13" t="s">
        <v>31</v>
      </c>
      <c r="AX146" s="13" t="s">
        <v>76</v>
      </c>
      <c r="AY146" s="207" t="s">
        <v>218</v>
      </c>
    </row>
    <row r="147" s="13" customFormat="1">
      <c r="A147" s="13"/>
      <c r="B147" s="205"/>
      <c r="C147" s="13"/>
      <c r="D147" s="206" t="s">
        <v>225</v>
      </c>
      <c r="E147" s="207" t="s">
        <v>1</v>
      </c>
      <c r="F147" s="208" t="s">
        <v>1619</v>
      </c>
      <c r="G147" s="13"/>
      <c r="H147" s="209">
        <v>20.652000000000001</v>
      </c>
      <c r="I147" s="210"/>
      <c r="J147" s="13"/>
      <c r="K147" s="13"/>
      <c r="L147" s="205"/>
      <c r="M147" s="211"/>
      <c r="N147" s="212"/>
      <c r="O147" s="212"/>
      <c r="P147" s="212"/>
      <c r="Q147" s="212"/>
      <c r="R147" s="212"/>
      <c r="S147" s="212"/>
      <c r="T147" s="2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07" t="s">
        <v>225</v>
      </c>
      <c r="AU147" s="207" t="s">
        <v>89</v>
      </c>
      <c r="AV147" s="13" t="s">
        <v>89</v>
      </c>
      <c r="AW147" s="13" t="s">
        <v>31</v>
      </c>
      <c r="AX147" s="13" t="s">
        <v>76</v>
      </c>
      <c r="AY147" s="207" t="s">
        <v>218</v>
      </c>
    </row>
    <row r="148" s="16" customFormat="1">
      <c r="A148" s="16"/>
      <c r="B148" s="245"/>
      <c r="C148" s="16"/>
      <c r="D148" s="206" t="s">
        <v>225</v>
      </c>
      <c r="E148" s="246" t="s">
        <v>1</v>
      </c>
      <c r="F148" s="247" t="s">
        <v>1620</v>
      </c>
      <c r="G148" s="16"/>
      <c r="H148" s="246" t="s">
        <v>1</v>
      </c>
      <c r="I148" s="248"/>
      <c r="J148" s="16"/>
      <c r="K148" s="16"/>
      <c r="L148" s="245"/>
      <c r="M148" s="249"/>
      <c r="N148" s="250"/>
      <c r="O148" s="250"/>
      <c r="P148" s="250"/>
      <c r="Q148" s="250"/>
      <c r="R148" s="250"/>
      <c r="S148" s="250"/>
      <c r="T148" s="251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T148" s="246" t="s">
        <v>225</v>
      </c>
      <c r="AU148" s="246" t="s">
        <v>89</v>
      </c>
      <c r="AV148" s="16" t="s">
        <v>83</v>
      </c>
      <c r="AW148" s="16" t="s">
        <v>31</v>
      </c>
      <c r="AX148" s="16" t="s">
        <v>76</v>
      </c>
      <c r="AY148" s="246" t="s">
        <v>218</v>
      </c>
    </row>
    <row r="149" s="13" customFormat="1">
      <c r="A149" s="13"/>
      <c r="B149" s="205"/>
      <c r="C149" s="13"/>
      <c r="D149" s="206" t="s">
        <v>225</v>
      </c>
      <c r="E149" s="207" t="s">
        <v>1</v>
      </c>
      <c r="F149" s="208" t="s">
        <v>1621</v>
      </c>
      <c r="G149" s="13"/>
      <c r="H149" s="209">
        <v>3.367</v>
      </c>
      <c r="I149" s="210"/>
      <c r="J149" s="13"/>
      <c r="K149" s="13"/>
      <c r="L149" s="205"/>
      <c r="M149" s="211"/>
      <c r="N149" s="212"/>
      <c r="O149" s="212"/>
      <c r="P149" s="212"/>
      <c r="Q149" s="212"/>
      <c r="R149" s="212"/>
      <c r="S149" s="212"/>
      <c r="T149" s="2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07" t="s">
        <v>225</v>
      </c>
      <c r="AU149" s="207" t="s">
        <v>89</v>
      </c>
      <c r="AV149" s="13" t="s">
        <v>89</v>
      </c>
      <c r="AW149" s="13" t="s">
        <v>31</v>
      </c>
      <c r="AX149" s="13" t="s">
        <v>76</v>
      </c>
      <c r="AY149" s="207" t="s">
        <v>218</v>
      </c>
    </row>
    <row r="150" s="13" customFormat="1">
      <c r="A150" s="13"/>
      <c r="B150" s="205"/>
      <c r="C150" s="13"/>
      <c r="D150" s="206" t="s">
        <v>225</v>
      </c>
      <c r="E150" s="207" t="s">
        <v>1</v>
      </c>
      <c r="F150" s="208" t="s">
        <v>1622</v>
      </c>
      <c r="G150" s="13"/>
      <c r="H150" s="209">
        <v>10.767</v>
      </c>
      <c r="I150" s="210"/>
      <c r="J150" s="13"/>
      <c r="K150" s="13"/>
      <c r="L150" s="205"/>
      <c r="M150" s="211"/>
      <c r="N150" s="212"/>
      <c r="O150" s="212"/>
      <c r="P150" s="212"/>
      <c r="Q150" s="212"/>
      <c r="R150" s="212"/>
      <c r="S150" s="212"/>
      <c r="T150" s="2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07" t="s">
        <v>225</v>
      </c>
      <c r="AU150" s="207" t="s">
        <v>89</v>
      </c>
      <c r="AV150" s="13" t="s">
        <v>89</v>
      </c>
      <c r="AW150" s="13" t="s">
        <v>31</v>
      </c>
      <c r="AX150" s="13" t="s">
        <v>76</v>
      </c>
      <c r="AY150" s="207" t="s">
        <v>218</v>
      </c>
    </row>
    <row r="151" s="14" customFormat="1">
      <c r="A151" s="14"/>
      <c r="B151" s="214"/>
      <c r="C151" s="14"/>
      <c r="D151" s="206" t="s">
        <v>225</v>
      </c>
      <c r="E151" s="215" t="s">
        <v>1</v>
      </c>
      <c r="F151" s="216" t="s">
        <v>1623</v>
      </c>
      <c r="G151" s="14"/>
      <c r="H151" s="217">
        <v>59.557999999999993</v>
      </c>
      <c r="I151" s="218"/>
      <c r="J151" s="14"/>
      <c r="K151" s="14"/>
      <c r="L151" s="214"/>
      <c r="M151" s="219"/>
      <c r="N151" s="220"/>
      <c r="O151" s="220"/>
      <c r="P151" s="220"/>
      <c r="Q151" s="220"/>
      <c r="R151" s="220"/>
      <c r="S151" s="220"/>
      <c r="T151" s="221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15" t="s">
        <v>225</v>
      </c>
      <c r="AU151" s="215" t="s">
        <v>89</v>
      </c>
      <c r="AV151" s="14" t="s">
        <v>96</v>
      </c>
      <c r="AW151" s="14" t="s">
        <v>31</v>
      </c>
      <c r="AX151" s="14" t="s">
        <v>76</v>
      </c>
      <c r="AY151" s="215" t="s">
        <v>218</v>
      </c>
    </row>
    <row r="152" s="16" customFormat="1">
      <c r="A152" s="16"/>
      <c r="B152" s="245"/>
      <c r="C152" s="16"/>
      <c r="D152" s="206" t="s">
        <v>225</v>
      </c>
      <c r="E152" s="246" t="s">
        <v>1</v>
      </c>
      <c r="F152" s="247" t="s">
        <v>1624</v>
      </c>
      <c r="G152" s="16"/>
      <c r="H152" s="246" t="s">
        <v>1</v>
      </c>
      <c r="I152" s="248"/>
      <c r="J152" s="16"/>
      <c r="K152" s="16"/>
      <c r="L152" s="245"/>
      <c r="M152" s="249"/>
      <c r="N152" s="250"/>
      <c r="O152" s="250"/>
      <c r="P152" s="250"/>
      <c r="Q152" s="250"/>
      <c r="R152" s="250"/>
      <c r="S152" s="250"/>
      <c r="T152" s="251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T152" s="246" t="s">
        <v>225</v>
      </c>
      <c r="AU152" s="246" t="s">
        <v>89</v>
      </c>
      <c r="AV152" s="16" t="s">
        <v>83</v>
      </c>
      <c r="AW152" s="16" t="s">
        <v>31</v>
      </c>
      <c r="AX152" s="16" t="s">
        <v>76</v>
      </c>
      <c r="AY152" s="246" t="s">
        <v>218</v>
      </c>
    </row>
    <row r="153" s="13" customFormat="1">
      <c r="A153" s="13"/>
      <c r="B153" s="205"/>
      <c r="C153" s="13"/>
      <c r="D153" s="206" t="s">
        <v>225</v>
      </c>
      <c r="E153" s="207" t="s">
        <v>1</v>
      </c>
      <c r="F153" s="208" t="s">
        <v>1625</v>
      </c>
      <c r="G153" s="13"/>
      <c r="H153" s="209">
        <v>13.300000000000001</v>
      </c>
      <c r="I153" s="210"/>
      <c r="J153" s="13"/>
      <c r="K153" s="13"/>
      <c r="L153" s="205"/>
      <c r="M153" s="211"/>
      <c r="N153" s="212"/>
      <c r="O153" s="212"/>
      <c r="P153" s="212"/>
      <c r="Q153" s="212"/>
      <c r="R153" s="212"/>
      <c r="S153" s="212"/>
      <c r="T153" s="2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07" t="s">
        <v>225</v>
      </c>
      <c r="AU153" s="207" t="s">
        <v>89</v>
      </c>
      <c r="AV153" s="13" t="s">
        <v>89</v>
      </c>
      <c r="AW153" s="13" t="s">
        <v>31</v>
      </c>
      <c r="AX153" s="13" t="s">
        <v>76</v>
      </c>
      <c r="AY153" s="207" t="s">
        <v>218</v>
      </c>
    </row>
    <row r="154" s="13" customFormat="1">
      <c r="A154" s="13"/>
      <c r="B154" s="205"/>
      <c r="C154" s="13"/>
      <c r="D154" s="206" t="s">
        <v>225</v>
      </c>
      <c r="E154" s="207" t="s">
        <v>1</v>
      </c>
      <c r="F154" s="208" t="s">
        <v>1626</v>
      </c>
      <c r="G154" s="13"/>
      <c r="H154" s="209">
        <v>24.48</v>
      </c>
      <c r="I154" s="210"/>
      <c r="J154" s="13"/>
      <c r="K154" s="13"/>
      <c r="L154" s="205"/>
      <c r="M154" s="211"/>
      <c r="N154" s="212"/>
      <c r="O154" s="212"/>
      <c r="P154" s="212"/>
      <c r="Q154" s="212"/>
      <c r="R154" s="212"/>
      <c r="S154" s="212"/>
      <c r="T154" s="2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07" t="s">
        <v>225</v>
      </c>
      <c r="AU154" s="207" t="s">
        <v>89</v>
      </c>
      <c r="AV154" s="13" t="s">
        <v>89</v>
      </c>
      <c r="AW154" s="13" t="s">
        <v>31</v>
      </c>
      <c r="AX154" s="13" t="s">
        <v>76</v>
      </c>
      <c r="AY154" s="207" t="s">
        <v>218</v>
      </c>
    </row>
    <row r="155" s="13" customFormat="1">
      <c r="A155" s="13"/>
      <c r="B155" s="205"/>
      <c r="C155" s="13"/>
      <c r="D155" s="206" t="s">
        <v>225</v>
      </c>
      <c r="E155" s="207" t="s">
        <v>1</v>
      </c>
      <c r="F155" s="208" t="s">
        <v>1627</v>
      </c>
      <c r="G155" s="13"/>
      <c r="H155" s="209">
        <v>22.643999999999998</v>
      </c>
      <c r="I155" s="210"/>
      <c r="J155" s="13"/>
      <c r="K155" s="13"/>
      <c r="L155" s="205"/>
      <c r="M155" s="211"/>
      <c r="N155" s="212"/>
      <c r="O155" s="212"/>
      <c r="P155" s="212"/>
      <c r="Q155" s="212"/>
      <c r="R155" s="212"/>
      <c r="S155" s="212"/>
      <c r="T155" s="2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07" t="s">
        <v>225</v>
      </c>
      <c r="AU155" s="207" t="s">
        <v>89</v>
      </c>
      <c r="AV155" s="13" t="s">
        <v>89</v>
      </c>
      <c r="AW155" s="13" t="s">
        <v>31</v>
      </c>
      <c r="AX155" s="13" t="s">
        <v>76</v>
      </c>
      <c r="AY155" s="207" t="s">
        <v>218</v>
      </c>
    </row>
    <row r="156" s="13" customFormat="1">
      <c r="A156" s="13"/>
      <c r="B156" s="205"/>
      <c r="C156" s="13"/>
      <c r="D156" s="206" t="s">
        <v>225</v>
      </c>
      <c r="E156" s="207" t="s">
        <v>1</v>
      </c>
      <c r="F156" s="208" t="s">
        <v>1628</v>
      </c>
      <c r="G156" s="13"/>
      <c r="H156" s="209">
        <v>30.885000000000002</v>
      </c>
      <c r="I156" s="210"/>
      <c r="J156" s="13"/>
      <c r="K156" s="13"/>
      <c r="L156" s="205"/>
      <c r="M156" s="211"/>
      <c r="N156" s="212"/>
      <c r="O156" s="212"/>
      <c r="P156" s="212"/>
      <c r="Q156" s="212"/>
      <c r="R156" s="212"/>
      <c r="S156" s="212"/>
      <c r="T156" s="2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07" t="s">
        <v>225</v>
      </c>
      <c r="AU156" s="207" t="s">
        <v>89</v>
      </c>
      <c r="AV156" s="13" t="s">
        <v>89</v>
      </c>
      <c r="AW156" s="13" t="s">
        <v>31</v>
      </c>
      <c r="AX156" s="13" t="s">
        <v>76</v>
      </c>
      <c r="AY156" s="207" t="s">
        <v>218</v>
      </c>
    </row>
    <row r="157" s="13" customFormat="1">
      <c r="A157" s="13"/>
      <c r="B157" s="205"/>
      <c r="C157" s="13"/>
      <c r="D157" s="206" t="s">
        <v>225</v>
      </c>
      <c r="E157" s="207" t="s">
        <v>1</v>
      </c>
      <c r="F157" s="208" t="s">
        <v>1629</v>
      </c>
      <c r="G157" s="13"/>
      <c r="H157" s="209">
        <v>2.2000000000000002</v>
      </c>
      <c r="I157" s="210"/>
      <c r="J157" s="13"/>
      <c r="K157" s="13"/>
      <c r="L157" s="205"/>
      <c r="M157" s="211"/>
      <c r="N157" s="212"/>
      <c r="O157" s="212"/>
      <c r="P157" s="212"/>
      <c r="Q157" s="212"/>
      <c r="R157" s="212"/>
      <c r="S157" s="212"/>
      <c r="T157" s="2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07" t="s">
        <v>225</v>
      </c>
      <c r="AU157" s="207" t="s">
        <v>89</v>
      </c>
      <c r="AV157" s="13" t="s">
        <v>89</v>
      </c>
      <c r="AW157" s="13" t="s">
        <v>31</v>
      </c>
      <c r="AX157" s="13" t="s">
        <v>76</v>
      </c>
      <c r="AY157" s="207" t="s">
        <v>218</v>
      </c>
    </row>
    <row r="158" s="13" customFormat="1">
      <c r="A158" s="13"/>
      <c r="B158" s="205"/>
      <c r="C158" s="13"/>
      <c r="D158" s="206" t="s">
        <v>225</v>
      </c>
      <c r="E158" s="207" t="s">
        <v>1</v>
      </c>
      <c r="F158" s="208" t="s">
        <v>1630</v>
      </c>
      <c r="G158" s="13"/>
      <c r="H158" s="209">
        <v>72.007000000000005</v>
      </c>
      <c r="I158" s="210"/>
      <c r="J158" s="13"/>
      <c r="K158" s="13"/>
      <c r="L158" s="205"/>
      <c r="M158" s="211"/>
      <c r="N158" s="212"/>
      <c r="O158" s="212"/>
      <c r="P158" s="212"/>
      <c r="Q158" s="212"/>
      <c r="R158" s="212"/>
      <c r="S158" s="212"/>
      <c r="T158" s="2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07" t="s">
        <v>225</v>
      </c>
      <c r="AU158" s="207" t="s">
        <v>89</v>
      </c>
      <c r="AV158" s="13" t="s">
        <v>89</v>
      </c>
      <c r="AW158" s="13" t="s">
        <v>31</v>
      </c>
      <c r="AX158" s="13" t="s">
        <v>76</v>
      </c>
      <c r="AY158" s="207" t="s">
        <v>218</v>
      </c>
    </row>
    <row r="159" s="13" customFormat="1">
      <c r="A159" s="13"/>
      <c r="B159" s="205"/>
      <c r="C159" s="13"/>
      <c r="D159" s="206" t="s">
        <v>225</v>
      </c>
      <c r="E159" s="207" t="s">
        <v>1</v>
      </c>
      <c r="F159" s="208" t="s">
        <v>1631</v>
      </c>
      <c r="G159" s="13"/>
      <c r="H159" s="209">
        <v>25.872</v>
      </c>
      <c r="I159" s="210"/>
      <c r="J159" s="13"/>
      <c r="K159" s="13"/>
      <c r="L159" s="205"/>
      <c r="M159" s="211"/>
      <c r="N159" s="212"/>
      <c r="O159" s="212"/>
      <c r="P159" s="212"/>
      <c r="Q159" s="212"/>
      <c r="R159" s="212"/>
      <c r="S159" s="212"/>
      <c r="T159" s="2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07" t="s">
        <v>225</v>
      </c>
      <c r="AU159" s="207" t="s">
        <v>89</v>
      </c>
      <c r="AV159" s="13" t="s">
        <v>89</v>
      </c>
      <c r="AW159" s="13" t="s">
        <v>31</v>
      </c>
      <c r="AX159" s="13" t="s">
        <v>76</v>
      </c>
      <c r="AY159" s="207" t="s">
        <v>218</v>
      </c>
    </row>
    <row r="160" s="13" customFormat="1">
      <c r="A160" s="13"/>
      <c r="B160" s="205"/>
      <c r="C160" s="13"/>
      <c r="D160" s="206" t="s">
        <v>225</v>
      </c>
      <c r="E160" s="207" t="s">
        <v>1</v>
      </c>
      <c r="F160" s="208" t="s">
        <v>1632</v>
      </c>
      <c r="G160" s="13"/>
      <c r="H160" s="209">
        <v>17.829000000000001</v>
      </c>
      <c r="I160" s="210"/>
      <c r="J160" s="13"/>
      <c r="K160" s="13"/>
      <c r="L160" s="205"/>
      <c r="M160" s="211"/>
      <c r="N160" s="212"/>
      <c r="O160" s="212"/>
      <c r="P160" s="212"/>
      <c r="Q160" s="212"/>
      <c r="R160" s="212"/>
      <c r="S160" s="212"/>
      <c r="T160" s="2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07" t="s">
        <v>225</v>
      </c>
      <c r="AU160" s="207" t="s">
        <v>89</v>
      </c>
      <c r="AV160" s="13" t="s">
        <v>89</v>
      </c>
      <c r="AW160" s="13" t="s">
        <v>31</v>
      </c>
      <c r="AX160" s="13" t="s">
        <v>76</v>
      </c>
      <c r="AY160" s="207" t="s">
        <v>218</v>
      </c>
    </row>
    <row r="161" s="16" customFormat="1">
      <c r="A161" s="16"/>
      <c r="B161" s="245"/>
      <c r="C161" s="16"/>
      <c r="D161" s="206" t="s">
        <v>225</v>
      </c>
      <c r="E161" s="246" t="s">
        <v>1</v>
      </c>
      <c r="F161" s="247" t="s">
        <v>1633</v>
      </c>
      <c r="G161" s="16"/>
      <c r="H161" s="246" t="s">
        <v>1</v>
      </c>
      <c r="I161" s="248"/>
      <c r="J161" s="16"/>
      <c r="K161" s="16"/>
      <c r="L161" s="245"/>
      <c r="M161" s="249"/>
      <c r="N161" s="250"/>
      <c r="O161" s="250"/>
      <c r="P161" s="250"/>
      <c r="Q161" s="250"/>
      <c r="R161" s="250"/>
      <c r="S161" s="250"/>
      <c r="T161" s="251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T161" s="246" t="s">
        <v>225</v>
      </c>
      <c r="AU161" s="246" t="s">
        <v>89</v>
      </c>
      <c r="AV161" s="16" t="s">
        <v>83</v>
      </c>
      <c r="AW161" s="16" t="s">
        <v>31</v>
      </c>
      <c r="AX161" s="16" t="s">
        <v>76</v>
      </c>
      <c r="AY161" s="246" t="s">
        <v>218</v>
      </c>
    </row>
    <row r="162" s="13" customFormat="1">
      <c r="A162" s="13"/>
      <c r="B162" s="205"/>
      <c r="C162" s="13"/>
      <c r="D162" s="206" t="s">
        <v>225</v>
      </c>
      <c r="E162" s="207" t="s">
        <v>1</v>
      </c>
      <c r="F162" s="208" t="s">
        <v>1634</v>
      </c>
      <c r="G162" s="13"/>
      <c r="H162" s="209">
        <v>12.597</v>
      </c>
      <c r="I162" s="210"/>
      <c r="J162" s="13"/>
      <c r="K162" s="13"/>
      <c r="L162" s="205"/>
      <c r="M162" s="211"/>
      <c r="N162" s="212"/>
      <c r="O162" s="212"/>
      <c r="P162" s="212"/>
      <c r="Q162" s="212"/>
      <c r="R162" s="212"/>
      <c r="S162" s="212"/>
      <c r="T162" s="2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07" t="s">
        <v>225</v>
      </c>
      <c r="AU162" s="207" t="s">
        <v>89</v>
      </c>
      <c r="AV162" s="13" t="s">
        <v>89</v>
      </c>
      <c r="AW162" s="13" t="s">
        <v>31</v>
      </c>
      <c r="AX162" s="13" t="s">
        <v>76</v>
      </c>
      <c r="AY162" s="207" t="s">
        <v>218</v>
      </c>
    </row>
    <row r="163" s="13" customFormat="1">
      <c r="A163" s="13"/>
      <c r="B163" s="205"/>
      <c r="C163" s="13"/>
      <c r="D163" s="206" t="s">
        <v>225</v>
      </c>
      <c r="E163" s="207" t="s">
        <v>1</v>
      </c>
      <c r="F163" s="208" t="s">
        <v>1635</v>
      </c>
      <c r="G163" s="13"/>
      <c r="H163" s="209">
        <v>21.344000000000001</v>
      </c>
      <c r="I163" s="210"/>
      <c r="J163" s="13"/>
      <c r="K163" s="13"/>
      <c r="L163" s="205"/>
      <c r="M163" s="211"/>
      <c r="N163" s="212"/>
      <c r="O163" s="212"/>
      <c r="P163" s="212"/>
      <c r="Q163" s="212"/>
      <c r="R163" s="212"/>
      <c r="S163" s="212"/>
      <c r="T163" s="2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07" t="s">
        <v>225</v>
      </c>
      <c r="AU163" s="207" t="s">
        <v>89</v>
      </c>
      <c r="AV163" s="13" t="s">
        <v>89</v>
      </c>
      <c r="AW163" s="13" t="s">
        <v>31</v>
      </c>
      <c r="AX163" s="13" t="s">
        <v>76</v>
      </c>
      <c r="AY163" s="207" t="s">
        <v>218</v>
      </c>
    </row>
    <row r="164" s="13" customFormat="1">
      <c r="A164" s="13"/>
      <c r="B164" s="205"/>
      <c r="C164" s="13"/>
      <c r="D164" s="206" t="s">
        <v>225</v>
      </c>
      <c r="E164" s="207" t="s">
        <v>1</v>
      </c>
      <c r="F164" s="208" t="s">
        <v>1636</v>
      </c>
      <c r="G164" s="13"/>
      <c r="H164" s="209">
        <v>8.25</v>
      </c>
      <c r="I164" s="210"/>
      <c r="J164" s="13"/>
      <c r="K164" s="13"/>
      <c r="L164" s="205"/>
      <c r="M164" s="211"/>
      <c r="N164" s="212"/>
      <c r="O164" s="212"/>
      <c r="P164" s="212"/>
      <c r="Q164" s="212"/>
      <c r="R164" s="212"/>
      <c r="S164" s="212"/>
      <c r="T164" s="2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07" t="s">
        <v>225</v>
      </c>
      <c r="AU164" s="207" t="s">
        <v>89</v>
      </c>
      <c r="AV164" s="13" t="s">
        <v>89</v>
      </c>
      <c r="AW164" s="13" t="s">
        <v>31</v>
      </c>
      <c r="AX164" s="13" t="s">
        <v>76</v>
      </c>
      <c r="AY164" s="207" t="s">
        <v>218</v>
      </c>
    </row>
    <row r="165" s="14" customFormat="1">
      <c r="A165" s="14"/>
      <c r="B165" s="214"/>
      <c r="C165" s="14"/>
      <c r="D165" s="206" t="s">
        <v>225</v>
      </c>
      <c r="E165" s="215" t="s">
        <v>1</v>
      </c>
      <c r="F165" s="216" t="s">
        <v>1623</v>
      </c>
      <c r="G165" s="14"/>
      <c r="H165" s="217">
        <v>251.40800000000004</v>
      </c>
      <c r="I165" s="218"/>
      <c r="J165" s="14"/>
      <c r="K165" s="14"/>
      <c r="L165" s="214"/>
      <c r="M165" s="219"/>
      <c r="N165" s="220"/>
      <c r="O165" s="220"/>
      <c r="P165" s="220"/>
      <c r="Q165" s="220"/>
      <c r="R165" s="220"/>
      <c r="S165" s="220"/>
      <c r="T165" s="221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15" t="s">
        <v>225</v>
      </c>
      <c r="AU165" s="215" t="s">
        <v>89</v>
      </c>
      <c r="AV165" s="14" t="s">
        <v>96</v>
      </c>
      <c r="AW165" s="14" t="s">
        <v>31</v>
      </c>
      <c r="AX165" s="14" t="s">
        <v>76</v>
      </c>
      <c r="AY165" s="215" t="s">
        <v>218</v>
      </c>
    </row>
    <row r="166" s="15" customFormat="1">
      <c r="A166" s="15"/>
      <c r="B166" s="222"/>
      <c r="C166" s="15"/>
      <c r="D166" s="206" t="s">
        <v>225</v>
      </c>
      <c r="E166" s="223" t="s">
        <v>1</v>
      </c>
      <c r="F166" s="224" t="s">
        <v>1328</v>
      </c>
      <c r="G166" s="15"/>
      <c r="H166" s="225">
        <v>310.96599999999995</v>
      </c>
      <c r="I166" s="226"/>
      <c r="J166" s="15"/>
      <c r="K166" s="15"/>
      <c r="L166" s="222"/>
      <c r="M166" s="227"/>
      <c r="N166" s="228"/>
      <c r="O166" s="228"/>
      <c r="P166" s="228"/>
      <c r="Q166" s="228"/>
      <c r="R166" s="228"/>
      <c r="S166" s="228"/>
      <c r="T166" s="229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T166" s="223" t="s">
        <v>225</v>
      </c>
      <c r="AU166" s="223" t="s">
        <v>89</v>
      </c>
      <c r="AV166" s="15" t="s">
        <v>223</v>
      </c>
      <c r="AW166" s="15" t="s">
        <v>31</v>
      </c>
      <c r="AX166" s="15" t="s">
        <v>83</v>
      </c>
      <c r="AY166" s="223" t="s">
        <v>218</v>
      </c>
    </row>
    <row r="167" s="2" customFormat="1" ht="37.8" customHeight="1">
      <c r="A167" s="38"/>
      <c r="B167" s="190"/>
      <c r="C167" s="191" t="s">
        <v>223</v>
      </c>
      <c r="D167" s="191" t="s">
        <v>220</v>
      </c>
      <c r="E167" s="192" t="s">
        <v>1329</v>
      </c>
      <c r="F167" s="193" t="s">
        <v>1330</v>
      </c>
      <c r="G167" s="194" t="s">
        <v>169</v>
      </c>
      <c r="H167" s="195">
        <v>310.96600000000001</v>
      </c>
      <c r="I167" s="196"/>
      <c r="J167" s="197">
        <f>ROUND(I167*H167,2)</f>
        <v>0</v>
      </c>
      <c r="K167" s="198"/>
      <c r="L167" s="39"/>
      <c r="M167" s="199" t="s">
        <v>1</v>
      </c>
      <c r="N167" s="200" t="s">
        <v>42</v>
      </c>
      <c r="O167" s="82"/>
      <c r="P167" s="201">
        <f>O167*H167</f>
        <v>0</v>
      </c>
      <c r="Q167" s="201">
        <v>0</v>
      </c>
      <c r="R167" s="201">
        <f>Q167*H167</f>
        <v>0</v>
      </c>
      <c r="S167" s="201">
        <v>0</v>
      </c>
      <c r="T167" s="20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223</v>
      </c>
      <c r="AT167" s="203" t="s">
        <v>220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223</v>
      </c>
      <c r="BM167" s="203" t="s">
        <v>260</v>
      </c>
    </row>
    <row r="168" s="16" customFormat="1">
      <c r="A168" s="16"/>
      <c r="B168" s="245"/>
      <c r="C168" s="16"/>
      <c r="D168" s="206" t="s">
        <v>225</v>
      </c>
      <c r="E168" s="246" t="s">
        <v>1</v>
      </c>
      <c r="F168" s="247" t="s">
        <v>1617</v>
      </c>
      <c r="G168" s="16"/>
      <c r="H168" s="246" t="s">
        <v>1</v>
      </c>
      <c r="I168" s="248"/>
      <c r="J168" s="16"/>
      <c r="K168" s="16"/>
      <c r="L168" s="245"/>
      <c r="M168" s="249"/>
      <c r="N168" s="250"/>
      <c r="O168" s="250"/>
      <c r="P168" s="250"/>
      <c r="Q168" s="250"/>
      <c r="R168" s="250"/>
      <c r="S168" s="250"/>
      <c r="T168" s="251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T168" s="246" t="s">
        <v>225</v>
      </c>
      <c r="AU168" s="246" t="s">
        <v>89</v>
      </c>
      <c r="AV168" s="16" t="s">
        <v>83</v>
      </c>
      <c r="AW168" s="16" t="s">
        <v>31</v>
      </c>
      <c r="AX168" s="16" t="s">
        <v>76</v>
      </c>
      <c r="AY168" s="246" t="s">
        <v>218</v>
      </c>
    </row>
    <row r="169" s="13" customFormat="1">
      <c r="A169" s="13"/>
      <c r="B169" s="205"/>
      <c r="C169" s="13"/>
      <c r="D169" s="206" t="s">
        <v>225</v>
      </c>
      <c r="E169" s="207" t="s">
        <v>1</v>
      </c>
      <c r="F169" s="208" t="s">
        <v>1618</v>
      </c>
      <c r="G169" s="13"/>
      <c r="H169" s="209">
        <v>24.771999999999998</v>
      </c>
      <c r="I169" s="210"/>
      <c r="J169" s="13"/>
      <c r="K169" s="13"/>
      <c r="L169" s="205"/>
      <c r="M169" s="211"/>
      <c r="N169" s="212"/>
      <c r="O169" s="212"/>
      <c r="P169" s="212"/>
      <c r="Q169" s="212"/>
      <c r="R169" s="212"/>
      <c r="S169" s="212"/>
      <c r="T169" s="2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07" t="s">
        <v>225</v>
      </c>
      <c r="AU169" s="207" t="s">
        <v>89</v>
      </c>
      <c r="AV169" s="13" t="s">
        <v>89</v>
      </c>
      <c r="AW169" s="13" t="s">
        <v>31</v>
      </c>
      <c r="AX169" s="13" t="s">
        <v>76</v>
      </c>
      <c r="AY169" s="207" t="s">
        <v>218</v>
      </c>
    </row>
    <row r="170" s="13" customFormat="1">
      <c r="A170" s="13"/>
      <c r="B170" s="205"/>
      <c r="C170" s="13"/>
      <c r="D170" s="206" t="s">
        <v>225</v>
      </c>
      <c r="E170" s="207" t="s">
        <v>1</v>
      </c>
      <c r="F170" s="208" t="s">
        <v>1619</v>
      </c>
      <c r="G170" s="13"/>
      <c r="H170" s="209">
        <v>20.652000000000001</v>
      </c>
      <c r="I170" s="210"/>
      <c r="J170" s="13"/>
      <c r="K170" s="13"/>
      <c r="L170" s="205"/>
      <c r="M170" s="211"/>
      <c r="N170" s="212"/>
      <c r="O170" s="212"/>
      <c r="P170" s="212"/>
      <c r="Q170" s="212"/>
      <c r="R170" s="212"/>
      <c r="S170" s="212"/>
      <c r="T170" s="2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07" t="s">
        <v>225</v>
      </c>
      <c r="AU170" s="207" t="s">
        <v>89</v>
      </c>
      <c r="AV170" s="13" t="s">
        <v>89</v>
      </c>
      <c r="AW170" s="13" t="s">
        <v>31</v>
      </c>
      <c r="AX170" s="13" t="s">
        <v>76</v>
      </c>
      <c r="AY170" s="207" t="s">
        <v>218</v>
      </c>
    </row>
    <row r="171" s="16" customFormat="1">
      <c r="A171" s="16"/>
      <c r="B171" s="245"/>
      <c r="C171" s="16"/>
      <c r="D171" s="206" t="s">
        <v>225</v>
      </c>
      <c r="E171" s="246" t="s">
        <v>1</v>
      </c>
      <c r="F171" s="247" t="s">
        <v>1620</v>
      </c>
      <c r="G171" s="16"/>
      <c r="H171" s="246" t="s">
        <v>1</v>
      </c>
      <c r="I171" s="248"/>
      <c r="J171" s="16"/>
      <c r="K171" s="16"/>
      <c r="L171" s="245"/>
      <c r="M171" s="249"/>
      <c r="N171" s="250"/>
      <c r="O171" s="250"/>
      <c r="P171" s="250"/>
      <c r="Q171" s="250"/>
      <c r="R171" s="250"/>
      <c r="S171" s="250"/>
      <c r="T171" s="251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T171" s="246" t="s">
        <v>225</v>
      </c>
      <c r="AU171" s="246" t="s">
        <v>89</v>
      </c>
      <c r="AV171" s="16" t="s">
        <v>83</v>
      </c>
      <c r="AW171" s="16" t="s">
        <v>31</v>
      </c>
      <c r="AX171" s="16" t="s">
        <v>76</v>
      </c>
      <c r="AY171" s="246" t="s">
        <v>218</v>
      </c>
    </row>
    <row r="172" s="13" customFormat="1">
      <c r="A172" s="13"/>
      <c r="B172" s="205"/>
      <c r="C172" s="13"/>
      <c r="D172" s="206" t="s">
        <v>225</v>
      </c>
      <c r="E172" s="207" t="s">
        <v>1</v>
      </c>
      <c r="F172" s="208" t="s">
        <v>1621</v>
      </c>
      <c r="G172" s="13"/>
      <c r="H172" s="209">
        <v>3.367</v>
      </c>
      <c r="I172" s="210"/>
      <c r="J172" s="13"/>
      <c r="K172" s="13"/>
      <c r="L172" s="205"/>
      <c r="M172" s="211"/>
      <c r="N172" s="212"/>
      <c r="O172" s="212"/>
      <c r="P172" s="212"/>
      <c r="Q172" s="212"/>
      <c r="R172" s="212"/>
      <c r="S172" s="212"/>
      <c r="T172" s="2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07" t="s">
        <v>225</v>
      </c>
      <c r="AU172" s="207" t="s">
        <v>89</v>
      </c>
      <c r="AV172" s="13" t="s">
        <v>89</v>
      </c>
      <c r="AW172" s="13" t="s">
        <v>31</v>
      </c>
      <c r="AX172" s="13" t="s">
        <v>76</v>
      </c>
      <c r="AY172" s="207" t="s">
        <v>218</v>
      </c>
    </row>
    <row r="173" s="13" customFormat="1">
      <c r="A173" s="13"/>
      <c r="B173" s="205"/>
      <c r="C173" s="13"/>
      <c r="D173" s="206" t="s">
        <v>225</v>
      </c>
      <c r="E173" s="207" t="s">
        <v>1</v>
      </c>
      <c r="F173" s="208" t="s">
        <v>1622</v>
      </c>
      <c r="G173" s="13"/>
      <c r="H173" s="209">
        <v>10.767</v>
      </c>
      <c r="I173" s="210"/>
      <c r="J173" s="13"/>
      <c r="K173" s="13"/>
      <c r="L173" s="205"/>
      <c r="M173" s="211"/>
      <c r="N173" s="212"/>
      <c r="O173" s="212"/>
      <c r="P173" s="212"/>
      <c r="Q173" s="212"/>
      <c r="R173" s="212"/>
      <c r="S173" s="212"/>
      <c r="T173" s="2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07" t="s">
        <v>225</v>
      </c>
      <c r="AU173" s="207" t="s">
        <v>89</v>
      </c>
      <c r="AV173" s="13" t="s">
        <v>89</v>
      </c>
      <c r="AW173" s="13" t="s">
        <v>31</v>
      </c>
      <c r="AX173" s="13" t="s">
        <v>76</v>
      </c>
      <c r="AY173" s="207" t="s">
        <v>218</v>
      </c>
    </row>
    <row r="174" s="14" customFormat="1">
      <c r="A174" s="14"/>
      <c r="B174" s="214"/>
      <c r="C174" s="14"/>
      <c r="D174" s="206" t="s">
        <v>225</v>
      </c>
      <c r="E174" s="215" t="s">
        <v>1</v>
      </c>
      <c r="F174" s="216" t="s">
        <v>1623</v>
      </c>
      <c r="G174" s="14"/>
      <c r="H174" s="217">
        <v>59.557999999999993</v>
      </c>
      <c r="I174" s="218"/>
      <c r="J174" s="14"/>
      <c r="K174" s="14"/>
      <c r="L174" s="214"/>
      <c r="M174" s="219"/>
      <c r="N174" s="220"/>
      <c r="O174" s="220"/>
      <c r="P174" s="220"/>
      <c r="Q174" s="220"/>
      <c r="R174" s="220"/>
      <c r="S174" s="220"/>
      <c r="T174" s="221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15" t="s">
        <v>225</v>
      </c>
      <c r="AU174" s="215" t="s">
        <v>89</v>
      </c>
      <c r="AV174" s="14" t="s">
        <v>96</v>
      </c>
      <c r="AW174" s="14" t="s">
        <v>31</v>
      </c>
      <c r="AX174" s="14" t="s">
        <v>76</v>
      </c>
      <c r="AY174" s="215" t="s">
        <v>218</v>
      </c>
    </row>
    <row r="175" s="16" customFormat="1">
      <c r="A175" s="16"/>
      <c r="B175" s="245"/>
      <c r="C175" s="16"/>
      <c r="D175" s="206" t="s">
        <v>225</v>
      </c>
      <c r="E175" s="246" t="s">
        <v>1</v>
      </c>
      <c r="F175" s="247" t="s">
        <v>1624</v>
      </c>
      <c r="G175" s="16"/>
      <c r="H175" s="246" t="s">
        <v>1</v>
      </c>
      <c r="I175" s="248"/>
      <c r="J175" s="16"/>
      <c r="K175" s="16"/>
      <c r="L175" s="245"/>
      <c r="M175" s="249"/>
      <c r="N175" s="250"/>
      <c r="O175" s="250"/>
      <c r="P175" s="250"/>
      <c r="Q175" s="250"/>
      <c r="R175" s="250"/>
      <c r="S175" s="250"/>
      <c r="T175" s="251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T175" s="246" t="s">
        <v>225</v>
      </c>
      <c r="AU175" s="246" t="s">
        <v>89</v>
      </c>
      <c r="AV175" s="16" t="s">
        <v>83</v>
      </c>
      <c r="AW175" s="16" t="s">
        <v>31</v>
      </c>
      <c r="AX175" s="16" t="s">
        <v>76</v>
      </c>
      <c r="AY175" s="246" t="s">
        <v>218</v>
      </c>
    </row>
    <row r="176" s="13" customFormat="1">
      <c r="A176" s="13"/>
      <c r="B176" s="205"/>
      <c r="C176" s="13"/>
      <c r="D176" s="206" t="s">
        <v>225</v>
      </c>
      <c r="E176" s="207" t="s">
        <v>1</v>
      </c>
      <c r="F176" s="208" t="s">
        <v>1625</v>
      </c>
      <c r="G176" s="13"/>
      <c r="H176" s="209">
        <v>13.300000000000001</v>
      </c>
      <c r="I176" s="210"/>
      <c r="J176" s="13"/>
      <c r="K176" s="13"/>
      <c r="L176" s="205"/>
      <c r="M176" s="211"/>
      <c r="N176" s="212"/>
      <c r="O176" s="212"/>
      <c r="P176" s="212"/>
      <c r="Q176" s="212"/>
      <c r="R176" s="212"/>
      <c r="S176" s="212"/>
      <c r="T176" s="2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07" t="s">
        <v>225</v>
      </c>
      <c r="AU176" s="207" t="s">
        <v>89</v>
      </c>
      <c r="AV176" s="13" t="s">
        <v>89</v>
      </c>
      <c r="AW176" s="13" t="s">
        <v>31</v>
      </c>
      <c r="AX176" s="13" t="s">
        <v>76</v>
      </c>
      <c r="AY176" s="207" t="s">
        <v>218</v>
      </c>
    </row>
    <row r="177" s="13" customFormat="1">
      <c r="A177" s="13"/>
      <c r="B177" s="205"/>
      <c r="C177" s="13"/>
      <c r="D177" s="206" t="s">
        <v>225</v>
      </c>
      <c r="E177" s="207" t="s">
        <v>1</v>
      </c>
      <c r="F177" s="208" t="s">
        <v>1626</v>
      </c>
      <c r="G177" s="13"/>
      <c r="H177" s="209">
        <v>24.48</v>
      </c>
      <c r="I177" s="210"/>
      <c r="J177" s="13"/>
      <c r="K177" s="13"/>
      <c r="L177" s="205"/>
      <c r="M177" s="211"/>
      <c r="N177" s="212"/>
      <c r="O177" s="212"/>
      <c r="P177" s="212"/>
      <c r="Q177" s="212"/>
      <c r="R177" s="212"/>
      <c r="S177" s="212"/>
      <c r="T177" s="2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07" t="s">
        <v>225</v>
      </c>
      <c r="AU177" s="207" t="s">
        <v>89</v>
      </c>
      <c r="AV177" s="13" t="s">
        <v>89</v>
      </c>
      <c r="AW177" s="13" t="s">
        <v>31</v>
      </c>
      <c r="AX177" s="13" t="s">
        <v>76</v>
      </c>
      <c r="AY177" s="207" t="s">
        <v>218</v>
      </c>
    </row>
    <row r="178" s="13" customFormat="1">
      <c r="A178" s="13"/>
      <c r="B178" s="205"/>
      <c r="C178" s="13"/>
      <c r="D178" s="206" t="s">
        <v>225</v>
      </c>
      <c r="E178" s="207" t="s">
        <v>1</v>
      </c>
      <c r="F178" s="208" t="s">
        <v>1627</v>
      </c>
      <c r="G178" s="13"/>
      <c r="H178" s="209">
        <v>22.643999999999998</v>
      </c>
      <c r="I178" s="210"/>
      <c r="J178" s="13"/>
      <c r="K178" s="13"/>
      <c r="L178" s="205"/>
      <c r="M178" s="211"/>
      <c r="N178" s="212"/>
      <c r="O178" s="212"/>
      <c r="P178" s="212"/>
      <c r="Q178" s="212"/>
      <c r="R178" s="212"/>
      <c r="S178" s="212"/>
      <c r="T178" s="2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07" t="s">
        <v>225</v>
      </c>
      <c r="AU178" s="207" t="s">
        <v>89</v>
      </c>
      <c r="AV178" s="13" t="s">
        <v>89</v>
      </c>
      <c r="AW178" s="13" t="s">
        <v>31</v>
      </c>
      <c r="AX178" s="13" t="s">
        <v>76</v>
      </c>
      <c r="AY178" s="207" t="s">
        <v>218</v>
      </c>
    </row>
    <row r="179" s="13" customFormat="1">
      <c r="A179" s="13"/>
      <c r="B179" s="205"/>
      <c r="C179" s="13"/>
      <c r="D179" s="206" t="s">
        <v>225</v>
      </c>
      <c r="E179" s="207" t="s">
        <v>1</v>
      </c>
      <c r="F179" s="208" t="s">
        <v>1628</v>
      </c>
      <c r="G179" s="13"/>
      <c r="H179" s="209">
        <v>30.885000000000002</v>
      </c>
      <c r="I179" s="210"/>
      <c r="J179" s="13"/>
      <c r="K179" s="13"/>
      <c r="L179" s="205"/>
      <c r="M179" s="211"/>
      <c r="N179" s="212"/>
      <c r="O179" s="212"/>
      <c r="P179" s="212"/>
      <c r="Q179" s="212"/>
      <c r="R179" s="212"/>
      <c r="S179" s="212"/>
      <c r="T179" s="2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07" t="s">
        <v>225</v>
      </c>
      <c r="AU179" s="207" t="s">
        <v>89</v>
      </c>
      <c r="AV179" s="13" t="s">
        <v>89</v>
      </c>
      <c r="AW179" s="13" t="s">
        <v>31</v>
      </c>
      <c r="AX179" s="13" t="s">
        <v>76</v>
      </c>
      <c r="AY179" s="207" t="s">
        <v>218</v>
      </c>
    </row>
    <row r="180" s="13" customFormat="1">
      <c r="A180" s="13"/>
      <c r="B180" s="205"/>
      <c r="C180" s="13"/>
      <c r="D180" s="206" t="s">
        <v>225</v>
      </c>
      <c r="E180" s="207" t="s">
        <v>1</v>
      </c>
      <c r="F180" s="208" t="s">
        <v>1629</v>
      </c>
      <c r="G180" s="13"/>
      <c r="H180" s="209">
        <v>2.2000000000000002</v>
      </c>
      <c r="I180" s="210"/>
      <c r="J180" s="13"/>
      <c r="K180" s="13"/>
      <c r="L180" s="205"/>
      <c r="M180" s="211"/>
      <c r="N180" s="212"/>
      <c r="O180" s="212"/>
      <c r="P180" s="212"/>
      <c r="Q180" s="212"/>
      <c r="R180" s="212"/>
      <c r="S180" s="212"/>
      <c r="T180" s="2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07" t="s">
        <v>225</v>
      </c>
      <c r="AU180" s="207" t="s">
        <v>89</v>
      </c>
      <c r="AV180" s="13" t="s">
        <v>89</v>
      </c>
      <c r="AW180" s="13" t="s">
        <v>31</v>
      </c>
      <c r="AX180" s="13" t="s">
        <v>76</v>
      </c>
      <c r="AY180" s="207" t="s">
        <v>218</v>
      </c>
    </row>
    <row r="181" s="13" customFormat="1">
      <c r="A181" s="13"/>
      <c r="B181" s="205"/>
      <c r="C181" s="13"/>
      <c r="D181" s="206" t="s">
        <v>225</v>
      </c>
      <c r="E181" s="207" t="s">
        <v>1</v>
      </c>
      <c r="F181" s="208" t="s">
        <v>1630</v>
      </c>
      <c r="G181" s="13"/>
      <c r="H181" s="209">
        <v>72.007000000000005</v>
      </c>
      <c r="I181" s="210"/>
      <c r="J181" s="13"/>
      <c r="K181" s="13"/>
      <c r="L181" s="205"/>
      <c r="M181" s="211"/>
      <c r="N181" s="212"/>
      <c r="O181" s="212"/>
      <c r="P181" s="212"/>
      <c r="Q181" s="212"/>
      <c r="R181" s="212"/>
      <c r="S181" s="212"/>
      <c r="T181" s="2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07" t="s">
        <v>225</v>
      </c>
      <c r="AU181" s="207" t="s">
        <v>89</v>
      </c>
      <c r="AV181" s="13" t="s">
        <v>89</v>
      </c>
      <c r="AW181" s="13" t="s">
        <v>31</v>
      </c>
      <c r="AX181" s="13" t="s">
        <v>76</v>
      </c>
      <c r="AY181" s="207" t="s">
        <v>218</v>
      </c>
    </row>
    <row r="182" s="13" customFormat="1">
      <c r="A182" s="13"/>
      <c r="B182" s="205"/>
      <c r="C182" s="13"/>
      <c r="D182" s="206" t="s">
        <v>225</v>
      </c>
      <c r="E182" s="207" t="s">
        <v>1</v>
      </c>
      <c r="F182" s="208" t="s">
        <v>1631</v>
      </c>
      <c r="G182" s="13"/>
      <c r="H182" s="209">
        <v>25.872</v>
      </c>
      <c r="I182" s="210"/>
      <c r="J182" s="13"/>
      <c r="K182" s="13"/>
      <c r="L182" s="205"/>
      <c r="M182" s="211"/>
      <c r="N182" s="212"/>
      <c r="O182" s="212"/>
      <c r="P182" s="212"/>
      <c r="Q182" s="212"/>
      <c r="R182" s="212"/>
      <c r="S182" s="212"/>
      <c r="T182" s="2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07" t="s">
        <v>225</v>
      </c>
      <c r="AU182" s="207" t="s">
        <v>89</v>
      </c>
      <c r="AV182" s="13" t="s">
        <v>89</v>
      </c>
      <c r="AW182" s="13" t="s">
        <v>31</v>
      </c>
      <c r="AX182" s="13" t="s">
        <v>76</v>
      </c>
      <c r="AY182" s="207" t="s">
        <v>218</v>
      </c>
    </row>
    <row r="183" s="13" customFormat="1">
      <c r="A183" s="13"/>
      <c r="B183" s="205"/>
      <c r="C183" s="13"/>
      <c r="D183" s="206" t="s">
        <v>225</v>
      </c>
      <c r="E183" s="207" t="s">
        <v>1</v>
      </c>
      <c r="F183" s="208" t="s">
        <v>1632</v>
      </c>
      <c r="G183" s="13"/>
      <c r="H183" s="209">
        <v>17.829000000000001</v>
      </c>
      <c r="I183" s="210"/>
      <c r="J183" s="13"/>
      <c r="K183" s="13"/>
      <c r="L183" s="205"/>
      <c r="M183" s="211"/>
      <c r="N183" s="212"/>
      <c r="O183" s="212"/>
      <c r="P183" s="212"/>
      <c r="Q183" s="212"/>
      <c r="R183" s="212"/>
      <c r="S183" s="212"/>
      <c r="T183" s="2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07" t="s">
        <v>225</v>
      </c>
      <c r="AU183" s="207" t="s">
        <v>89</v>
      </c>
      <c r="AV183" s="13" t="s">
        <v>89</v>
      </c>
      <c r="AW183" s="13" t="s">
        <v>31</v>
      </c>
      <c r="AX183" s="13" t="s">
        <v>76</v>
      </c>
      <c r="AY183" s="207" t="s">
        <v>218</v>
      </c>
    </row>
    <row r="184" s="16" customFormat="1">
      <c r="A184" s="16"/>
      <c r="B184" s="245"/>
      <c r="C184" s="16"/>
      <c r="D184" s="206" t="s">
        <v>225</v>
      </c>
      <c r="E184" s="246" t="s">
        <v>1</v>
      </c>
      <c r="F184" s="247" t="s">
        <v>1633</v>
      </c>
      <c r="G184" s="16"/>
      <c r="H184" s="246" t="s">
        <v>1</v>
      </c>
      <c r="I184" s="248"/>
      <c r="J184" s="16"/>
      <c r="K184" s="16"/>
      <c r="L184" s="245"/>
      <c r="M184" s="249"/>
      <c r="N184" s="250"/>
      <c r="O184" s="250"/>
      <c r="P184" s="250"/>
      <c r="Q184" s="250"/>
      <c r="R184" s="250"/>
      <c r="S184" s="250"/>
      <c r="T184" s="251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T184" s="246" t="s">
        <v>225</v>
      </c>
      <c r="AU184" s="246" t="s">
        <v>89</v>
      </c>
      <c r="AV184" s="16" t="s">
        <v>83</v>
      </c>
      <c r="AW184" s="16" t="s">
        <v>31</v>
      </c>
      <c r="AX184" s="16" t="s">
        <v>76</v>
      </c>
      <c r="AY184" s="246" t="s">
        <v>218</v>
      </c>
    </row>
    <row r="185" s="13" customFormat="1">
      <c r="A185" s="13"/>
      <c r="B185" s="205"/>
      <c r="C185" s="13"/>
      <c r="D185" s="206" t="s">
        <v>225</v>
      </c>
      <c r="E185" s="207" t="s">
        <v>1</v>
      </c>
      <c r="F185" s="208" t="s">
        <v>1634</v>
      </c>
      <c r="G185" s="13"/>
      <c r="H185" s="209">
        <v>12.597</v>
      </c>
      <c r="I185" s="210"/>
      <c r="J185" s="13"/>
      <c r="K185" s="13"/>
      <c r="L185" s="205"/>
      <c r="M185" s="211"/>
      <c r="N185" s="212"/>
      <c r="O185" s="212"/>
      <c r="P185" s="212"/>
      <c r="Q185" s="212"/>
      <c r="R185" s="212"/>
      <c r="S185" s="212"/>
      <c r="T185" s="2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07" t="s">
        <v>225</v>
      </c>
      <c r="AU185" s="207" t="s">
        <v>89</v>
      </c>
      <c r="AV185" s="13" t="s">
        <v>89</v>
      </c>
      <c r="AW185" s="13" t="s">
        <v>31</v>
      </c>
      <c r="AX185" s="13" t="s">
        <v>76</v>
      </c>
      <c r="AY185" s="207" t="s">
        <v>218</v>
      </c>
    </row>
    <row r="186" s="13" customFormat="1">
      <c r="A186" s="13"/>
      <c r="B186" s="205"/>
      <c r="C186" s="13"/>
      <c r="D186" s="206" t="s">
        <v>225</v>
      </c>
      <c r="E186" s="207" t="s">
        <v>1</v>
      </c>
      <c r="F186" s="208" t="s">
        <v>1635</v>
      </c>
      <c r="G186" s="13"/>
      <c r="H186" s="209">
        <v>21.344000000000001</v>
      </c>
      <c r="I186" s="210"/>
      <c r="J186" s="13"/>
      <c r="K186" s="13"/>
      <c r="L186" s="205"/>
      <c r="M186" s="211"/>
      <c r="N186" s="212"/>
      <c r="O186" s="212"/>
      <c r="P186" s="212"/>
      <c r="Q186" s="212"/>
      <c r="R186" s="212"/>
      <c r="S186" s="212"/>
      <c r="T186" s="2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07" t="s">
        <v>225</v>
      </c>
      <c r="AU186" s="207" t="s">
        <v>89</v>
      </c>
      <c r="AV186" s="13" t="s">
        <v>89</v>
      </c>
      <c r="AW186" s="13" t="s">
        <v>31</v>
      </c>
      <c r="AX186" s="13" t="s">
        <v>76</v>
      </c>
      <c r="AY186" s="207" t="s">
        <v>218</v>
      </c>
    </row>
    <row r="187" s="13" customFormat="1">
      <c r="A187" s="13"/>
      <c r="B187" s="205"/>
      <c r="C187" s="13"/>
      <c r="D187" s="206" t="s">
        <v>225</v>
      </c>
      <c r="E187" s="207" t="s">
        <v>1</v>
      </c>
      <c r="F187" s="208" t="s">
        <v>1636</v>
      </c>
      <c r="G187" s="13"/>
      <c r="H187" s="209">
        <v>8.25</v>
      </c>
      <c r="I187" s="210"/>
      <c r="J187" s="13"/>
      <c r="K187" s="13"/>
      <c r="L187" s="205"/>
      <c r="M187" s="211"/>
      <c r="N187" s="212"/>
      <c r="O187" s="212"/>
      <c r="P187" s="212"/>
      <c r="Q187" s="212"/>
      <c r="R187" s="212"/>
      <c r="S187" s="212"/>
      <c r="T187" s="2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07" t="s">
        <v>225</v>
      </c>
      <c r="AU187" s="207" t="s">
        <v>89</v>
      </c>
      <c r="AV187" s="13" t="s">
        <v>89</v>
      </c>
      <c r="AW187" s="13" t="s">
        <v>31</v>
      </c>
      <c r="AX187" s="13" t="s">
        <v>76</v>
      </c>
      <c r="AY187" s="207" t="s">
        <v>218</v>
      </c>
    </row>
    <row r="188" s="14" customFormat="1">
      <c r="A188" s="14"/>
      <c r="B188" s="214"/>
      <c r="C188" s="14"/>
      <c r="D188" s="206" t="s">
        <v>225</v>
      </c>
      <c r="E188" s="215" t="s">
        <v>1</v>
      </c>
      <c r="F188" s="216" t="s">
        <v>1623</v>
      </c>
      <c r="G188" s="14"/>
      <c r="H188" s="217">
        <v>251.40800000000004</v>
      </c>
      <c r="I188" s="218"/>
      <c r="J188" s="14"/>
      <c r="K188" s="14"/>
      <c r="L188" s="214"/>
      <c r="M188" s="219"/>
      <c r="N188" s="220"/>
      <c r="O188" s="220"/>
      <c r="P188" s="220"/>
      <c r="Q188" s="220"/>
      <c r="R188" s="220"/>
      <c r="S188" s="220"/>
      <c r="T188" s="221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T188" s="215" t="s">
        <v>225</v>
      </c>
      <c r="AU188" s="215" t="s">
        <v>89</v>
      </c>
      <c r="AV188" s="14" t="s">
        <v>96</v>
      </c>
      <c r="AW188" s="14" t="s">
        <v>31</v>
      </c>
      <c r="AX188" s="14" t="s">
        <v>76</v>
      </c>
      <c r="AY188" s="215" t="s">
        <v>218</v>
      </c>
    </row>
    <row r="189" s="15" customFormat="1">
      <c r="A189" s="15"/>
      <c r="B189" s="222"/>
      <c r="C189" s="15"/>
      <c r="D189" s="206" t="s">
        <v>225</v>
      </c>
      <c r="E189" s="223" t="s">
        <v>1</v>
      </c>
      <c r="F189" s="224" t="s">
        <v>1328</v>
      </c>
      <c r="G189" s="15"/>
      <c r="H189" s="225">
        <v>310.96599999999995</v>
      </c>
      <c r="I189" s="226"/>
      <c r="J189" s="15"/>
      <c r="K189" s="15"/>
      <c r="L189" s="222"/>
      <c r="M189" s="227"/>
      <c r="N189" s="228"/>
      <c r="O189" s="228"/>
      <c r="P189" s="228"/>
      <c r="Q189" s="228"/>
      <c r="R189" s="228"/>
      <c r="S189" s="228"/>
      <c r="T189" s="229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T189" s="223" t="s">
        <v>225</v>
      </c>
      <c r="AU189" s="223" t="s">
        <v>89</v>
      </c>
      <c r="AV189" s="15" t="s">
        <v>223</v>
      </c>
      <c r="AW189" s="15" t="s">
        <v>31</v>
      </c>
      <c r="AX189" s="15" t="s">
        <v>83</v>
      </c>
      <c r="AY189" s="223" t="s">
        <v>218</v>
      </c>
    </row>
    <row r="190" s="2" customFormat="1" ht="24.15" customHeight="1">
      <c r="A190" s="38"/>
      <c r="B190" s="190"/>
      <c r="C190" s="191" t="s">
        <v>243</v>
      </c>
      <c r="D190" s="191" t="s">
        <v>220</v>
      </c>
      <c r="E190" s="192" t="s">
        <v>1331</v>
      </c>
      <c r="F190" s="193" t="s">
        <v>1332</v>
      </c>
      <c r="G190" s="194" t="s">
        <v>148</v>
      </c>
      <c r="H190" s="195">
        <v>621.92899999999997</v>
      </c>
      <c r="I190" s="196"/>
      <c r="J190" s="197">
        <f>ROUND(I190*H190,2)</f>
        <v>0</v>
      </c>
      <c r="K190" s="198"/>
      <c r="L190" s="39"/>
      <c r="M190" s="199" t="s">
        <v>1</v>
      </c>
      <c r="N190" s="200" t="s">
        <v>42</v>
      </c>
      <c r="O190" s="82"/>
      <c r="P190" s="201">
        <f>O190*H190</f>
        <v>0</v>
      </c>
      <c r="Q190" s="201">
        <v>0.00083000000000000001</v>
      </c>
      <c r="R190" s="201">
        <f>Q190*H190</f>
        <v>0.51620106999999993</v>
      </c>
      <c r="S190" s="201">
        <v>0</v>
      </c>
      <c r="T190" s="202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203" t="s">
        <v>223</v>
      </c>
      <c r="AT190" s="203" t="s">
        <v>220</v>
      </c>
      <c r="AU190" s="203" t="s">
        <v>89</v>
      </c>
      <c r="AY190" s="19" t="s">
        <v>218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9" t="s">
        <v>89</v>
      </c>
      <c r="BK190" s="204">
        <f>ROUND(I190*H190,2)</f>
        <v>0</v>
      </c>
      <c r="BL190" s="19" t="s">
        <v>223</v>
      </c>
      <c r="BM190" s="203" t="s">
        <v>271</v>
      </c>
    </row>
    <row r="191" s="16" customFormat="1">
      <c r="A191" s="16"/>
      <c r="B191" s="245"/>
      <c r="C191" s="16"/>
      <c r="D191" s="206" t="s">
        <v>225</v>
      </c>
      <c r="E191" s="246" t="s">
        <v>1</v>
      </c>
      <c r="F191" s="247" t="s">
        <v>1637</v>
      </c>
      <c r="G191" s="16"/>
      <c r="H191" s="246" t="s">
        <v>1</v>
      </c>
      <c r="I191" s="248"/>
      <c r="J191" s="16"/>
      <c r="K191" s="16"/>
      <c r="L191" s="245"/>
      <c r="M191" s="249"/>
      <c r="N191" s="250"/>
      <c r="O191" s="250"/>
      <c r="P191" s="250"/>
      <c r="Q191" s="250"/>
      <c r="R191" s="250"/>
      <c r="S191" s="250"/>
      <c r="T191" s="251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T191" s="246" t="s">
        <v>225</v>
      </c>
      <c r="AU191" s="246" t="s">
        <v>89</v>
      </c>
      <c r="AV191" s="16" t="s">
        <v>83</v>
      </c>
      <c r="AW191" s="16" t="s">
        <v>31</v>
      </c>
      <c r="AX191" s="16" t="s">
        <v>76</v>
      </c>
      <c r="AY191" s="246" t="s">
        <v>218</v>
      </c>
    </row>
    <row r="192" s="13" customFormat="1">
      <c r="A192" s="13"/>
      <c r="B192" s="205"/>
      <c r="C192" s="13"/>
      <c r="D192" s="206" t="s">
        <v>225</v>
      </c>
      <c r="E192" s="207" t="s">
        <v>1</v>
      </c>
      <c r="F192" s="208" t="s">
        <v>1638</v>
      </c>
      <c r="G192" s="13"/>
      <c r="H192" s="209">
        <v>49.542999999999999</v>
      </c>
      <c r="I192" s="210"/>
      <c r="J192" s="13"/>
      <c r="K192" s="13"/>
      <c r="L192" s="205"/>
      <c r="M192" s="211"/>
      <c r="N192" s="212"/>
      <c r="O192" s="212"/>
      <c r="P192" s="212"/>
      <c r="Q192" s="212"/>
      <c r="R192" s="212"/>
      <c r="S192" s="212"/>
      <c r="T192" s="2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07" t="s">
        <v>225</v>
      </c>
      <c r="AU192" s="207" t="s">
        <v>89</v>
      </c>
      <c r="AV192" s="13" t="s">
        <v>89</v>
      </c>
      <c r="AW192" s="13" t="s">
        <v>31</v>
      </c>
      <c r="AX192" s="13" t="s">
        <v>76</v>
      </c>
      <c r="AY192" s="207" t="s">
        <v>218</v>
      </c>
    </row>
    <row r="193" s="13" customFormat="1">
      <c r="A193" s="13"/>
      <c r="B193" s="205"/>
      <c r="C193" s="13"/>
      <c r="D193" s="206" t="s">
        <v>225</v>
      </c>
      <c r="E193" s="207" t="s">
        <v>1</v>
      </c>
      <c r="F193" s="208" t="s">
        <v>1639</v>
      </c>
      <c r="G193" s="13"/>
      <c r="H193" s="209">
        <v>41.302999999999997</v>
      </c>
      <c r="I193" s="210"/>
      <c r="J193" s="13"/>
      <c r="K193" s="13"/>
      <c r="L193" s="205"/>
      <c r="M193" s="211"/>
      <c r="N193" s="212"/>
      <c r="O193" s="212"/>
      <c r="P193" s="212"/>
      <c r="Q193" s="212"/>
      <c r="R193" s="212"/>
      <c r="S193" s="212"/>
      <c r="T193" s="2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07" t="s">
        <v>225</v>
      </c>
      <c r="AU193" s="207" t="s">
        <v>89</v>
      </c>
      <c r="AV193" s="13" t="s">
        <v>89</v>
      </c>
      <c r="AW193" s="13" t="s">
        <v>31</v>
      </c>
      <c r="AX193" s="13" t="s">
        <v>76</v>
      </c>
      <c r="AY193" s="207" t="s">
        <v>218</v>
      </c>
    </row>
    <row r="194" s="16" customFormat="1">
      <c r="A194" s="16"/>
      <c r="B194" s="245"/>
      <c r="C194" s="16"/>
      <c r="D194" s="206" t="s">
        <v>225</v>
      </c>
      <c r="E194" s="246" t="s">
        <v>1</v>
      </c>
      <c r="F194" s="247" t="s">
        <v>1640</v>
      </c>
      <c r="G194" s="16"/>
      <c r="H194" s="246" t="s">
        <v>1</v>
      </c>
      <c r="I194" s="248"/>
      <c r="J194" s="16"/>
      <c r="K194" s="16"/>
      <c r="L194" s="245"/>
      <c r="M194" s="249"/>
      <c r="N194" s="250"/>
      <c r="O194" s="250"/>
      <c r="P194" s="250"/>
      <c r="Q194" s="250"/>
      <c r="R194" s="250"/>
      <c r="S194" s="250"/>
      <c r="T194" s="251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T194" s="246" t="s">
        <v>225</v>
      </c>
      <c r="AU194" s="246" t="s">
        <v>89</v>
      </c>
      <c r="AV194" s="16" t="s">
        <v>83</v>
      </c>
      <c r="AW194" s="16" t="s">
        <v>31</v>
      </c>
      <c r="AX194" s="16" t="s">
        <v>76</v>
      </c>
      <c r="AY194" s="246" t="s">
        <v>218</v>
      </c>
    </row>
    <row r="195" s="13" customFormat="1">
      <c r="A195" s="13"/>
      <c r="B195" s="205"/>
      <c r="C195" s="13"/>
      <c r="D195" s="206" t="s">
        <v>225</v>
      </c>
      <c r="E195" s="207" t="s">
        <v>1</v>
      </c>
      <c r="F195" s="208" t="s">
        <v>1641</v>
      </c>
      <c r="G195" s="13"/>
      <c r="H195" s="209">
        <v>6.734</v>
      </c>
      <c r="I195" s="210"/>
      <c r="J195" s="13"/>
      <c r="K195" s="13"/>
      <c r="L195" s="205"/>
      <c r="M195" s="211"/>
      <c r="N195" s="212"/>
      <c r="O195" s="212"/>
      <c r="P195" s="212"/>
      <c r="Q195" s="212"/>
      <c r="R195" s="212"/>
      <c r="S195" s="212"/>
      <c r="T195" s="2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07" t="s">
        <v>225</v>
      </c>
      <c r="AU195" s="207" t="s">
        <v>89</v>
      </c>
      <c r="AV195" s="13" t="s">
        <v>89</v>
      </c>
      <c r="AW195" s="13" t="s">
        <v>31</v>
      </c>
      <c r="AX195" s="13" t="s">
        <v>76</v>
      </c>
      <c r="AY195" s="207" t="s">
        <v>218</v>
      </c>
    </row>
    <row r="196" s="13" customFormat="1">
      <c r="A196" s="13"/>
      <c r="B196" s="205"/>
      <c r="C196" s="13"/>
      <c r="D196" s="206" t="s">
        <v>225</v>
      </c>
      <c r="E196" s="207" t="s">
        <v>1</v>
      </c>
      <c r="F196" s="208" t="s">
        <v>1642</v>
      </c>
      <c r="G196" s="13"/>
      <c r="H196" s="209">
        <v>21.533999999999999</v>
      </c>
      <c r="I196" s="210"/>
      <c r="J196" s="13"/>
      <c r="K196" s="13"/>
      <c r="L196" s="205"/>
      <c r="M196" s="211"/>
      <c r="N196" s="212"/>
      <c r="O196" s="212"/>
      <c r="P196" s="212"/>
      <c r="Q196" s="212"/>
      <c r="R196" s="212"/>
      <c r="S196" s="212"/>
      <c r="T196" s="2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07" t="s">
        <v>225</v>
      </c>
      <c r="AU196" s="207" t="s">
        <v>89</v>
      </c>
      <c r="AV196" s="13" t="s">
        <v>89</v>
      </c>
      <c r="AW196" s="13" t="s">
        <v>31</v>
      </c>
      <c r="AX196" s="13" t="s">
        <v>76</v>
      </c>
      <c r="AY196" s="207" t="s">
        <v>218</v>
      </c>
    </row>
    <row r="197" s="14" customFormat="1">
      <c r="A197" s="14"/>
      <c r="B197" s="214"/>
      <c r="C197" s="14"/>
      <c r="D197" s="206" t="s">
        <v>225</v>
      </c>
      <c r="E197" s="215" t="s">
        <v>1</v>
      </c>
      <c r="F197" s="216" t="s">
        <v>1623</v>
      </c>
      <c r="G197" s="14"/>
      <c r="H197" s="217">
        <v>119.114</v>
      </c>
      <c r="I197" s="218"/>
      <c r="J197" s="14"/>
      <c r="K197" s="14"/>
      <c r="L197" s="214"/>
      <c r="M197" s="219"/>
      <c r="N197" s="220"/>
      <c r="O197" s="220"/>
      <c r="P197" s="220"/>
      <c r="Q197" s="220"/>
      <c r="R197" s="220"/>
      <c r="S197" s="220"/>
      <c r="T197" s="221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15" t="s">
        <v>225</v>
      </c>
      <c r="AU197" s="215" t="s">
        <v>89</v>
      </c>
      <c r="AV197" s="14" t="s">
        <v>96</v>
      </c>
      <c r="AW197" s="14" t="s">
        <v>31</v>
      </c>
      <c r="AX197" s="14" t="s">
        <v>76</v>
      </c>
      <c r="AY197" s="215" t="s">
        <v>218</v>
      </c>
    </row>
    <row r="198" s="16" customFormat="1">
      <c r="A198" s="16"/>
      <c r="B198" s="245"/>
      <c r="C198" s="16"/>
      <c r="D198" s="206" t="s">
        <v>225</v>
      </c>
      <c r="E198" s="246" t="s">
        <v>1</v>
      </c>
      <c r="F198" s="247" t="s">
        <v>1643</v>
      </c>
      <c r="G198" s="16"/>
      <c r="H198" s="246" t="s">
        <v>1</v>
      </c>
      <c r="I198" s="248"/>
      <c r="J198" s="16"/>
      <c r="K198" s="16"/>
      <c r="L198" s="245"/>
      <c r="M198" s="249"/>
      <c r="N198" s="250"/>
      <c r="O198" s="250"/>
      <c r="P198" s="250"/>
      <c r="Q198" s="250"/>
      <c r="R198" s="250"/>
      <c r="S198" s="250"/>
      <c r="T198" s="251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T198" s="246" t="s">
        <v>225</v>
      </c>
      <c r="AU198" s="246" t="s">
        <v>89</v>
      </c>
      <c r="AV198" s="16" t="s">
        <v>83</v>
      </c>
      <c r="AW198" s="16" t="s">
        <v>31</v>
      </c>
      <c r="AX198" s="16" t="s">
        <v>76</v>
      </c>
      <c r="AY198" s="246" t="s">
        <v>218</v>
      </c>
    </row>
    <row r="199" s="13" customFormat="1">
      <c r="A199" s="13"/>
      <c r="B199" s="205"/>
      <c r="C199" s="13"/>
      <c r="D199" s="206" t="s">
        <v>225</v>
      </c>
      <c r="E199" s="207" t="s">
        <v>1</v>
      </c>
      <c r="F199" s="208" t="s">
        <v>1644</v>
      </c>
      <c r="G199" s="13"/>
      <c r="H199" s="209">
        <v>26.600000000000001</v>
      </c>
      <c r="I199" s="210"/>
      <c r="J199" s="13"/>
      <c r="K199" s="13"/>
      <c r="L199" s="205"/>
      <c r="M199" s="211"/>
      <c r="N199" s="212"/>
      <c r="O199" s="212"/>
      <c r="P199" s="212"/>
      <c r="Q199" s="212"/>
      <c r="R199" s="212"/>
      <c r="S199" s="212"/>
      <c r="T199" s="2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07" t="s">
        <v>225</v>
      </c>
      <c r="AU199" s="207" t="s">
        <v>89</v>
      </c>
      <c r="AV199" s="13" t="s">
        <v>89</v>
      </c>
      <c r="AW199" s="13" t="s">
        <v>31</v>
      </c>
      <c r="AX199" s="13" t="s">
        <v>76</v>
      </c>
      <c r="AY199" s="207" t="s">
        <v>218</v>
      </c>
    </row>
    <row r="200" s="13" customFormat="1">
      <c r="A200" s="13"/>
      <c r="B200" s="205"/>
      <c r="C200" s="13"/>
      <c r="D200" s="206" t="s">
        <v>225</v>
      </c>
      <c r="E200" s="207" t="s">
        <v>1</v>
      </c>
      <c r="F200" s="208" t="s">
        <v>1645</v>
      </c>
      <c r="G200" s="13"/>
      <c r="H200" s="209">
        <v>48.960000000000001</v>
      </c>
      <c r="I200" s="210"/>
      <c r="J200" s="13"/>
      <c r="K200" s="13"/>
      <c r="L200" s="205"/>
      <c r="M200" s="211"/>
      <c r="N200" s="212"/>
      <c r="O200" s="212"/>
      <c r="P200" s="212"/>
      <c r="Q200" s="212"/>
      <c r="R200" s="212"/>
      <c r="S200" s="212"/>
      <c r="T200" s="2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07" t="s">
        <v>225</v>
      </c>
      <c r="AU200" s="207" t="s">
        <v>89</v>
      </c>
      <c r="AV200" s="13" t="s">
        <v>89</v>
      </c>
      <c r="AW200" s="13" t="s">
        <v>31</v>
      </c>
      <c r="AX200" s="13" t="s">
        <v>76</v>
      </c>
      <c r="AY200" s="207" t="s">
        <v>218</v>
      </c>
    </row>
    <row r="201" s="13" customFormat="1">
      <c r="A201" s="13"/>
      <c r="B201" s="205"/>
      <c r="C201" s="13"/>
      <c r="D201" s="206" t="s">
        <v>225</v>
      </c>
      <c r="E201" s="207" t="s">
        <v>1</v>
      </c>
      <c r="F201" s="208" t="s">
        <v>1646</v>
      </c>
      <c r="G201" s="13"/>
      <c r="H201" s="209">
        <v>45.287999999999997</v>
      </c>
      <c r="I201" s="210"/>
      <c r="J201" s="13"/>
      <c r="K201" s="13"/>
      <c r="L201" s="205"/>
      <c r="M201" s="211"/>
      <c r="N201" s="212"/>
      <c r="O201" s="212"/>
      <c r="P201" s="212"/>
      <c r="Q201" s="212"/>
      <c r="R201" s="212"/>
      <c r="S201" s="212"/>
      <c r="T201" s="2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07" t="s">
        <v>225</v>
      </c>
      <c r="AU201" s="207" t="s">
        <v>89</v>
      </c>
      <c r="AV201" s="13" t="s">
        <v>89</v>
      </c>
      <c r="AW201" s="13" t="s">
        <v>31</v>
      </c>
      <c r="AX201" s="13" t="s">
        <v>76</v>
      </c>
      <c r="AY201" s="207" t="s">
        <v>218</v>
      </c>
    </row>
    <row r="202" s="13" customFormat="1">
      <c r="A202" s="13"/>
      <c r="B202" s="205"/>
      <c r="C202" s="13"/>
      <c r="D202" s="206" t="s">
        <v>225</v>
      </c>
      <c r="E202" s="207" t="s">
        <v>1</v>
      </c>
      <c r="F202" s="208" t="s">
        <v>1647</v>
      </c>
      <c r="G202" s="13"/>
      <c r="H202" s="209">
        <v>61.770000000000003</v>
      </c>
      <c r="I202" s="210"/>
      <c r="J202" s="13"/>
      <c r="K202" s="13"/>
      <c r="L202" s="205"/>
      <c r="M202" s="211"/>
      <c r="N202" s="212"/>
      <c r="O202" s="212"/>
      <c r="P202" s="212"/>
      <c r="Q202" s="212"/>
      <c r="R202" s="212"/>
      <c r="S202" s="212"/>
      <c r="T202" s="2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07" t="s">
        <v>225</v>
      </c>
      <c r="AU202" s="207" t="s">
        <v>89</v>
      </c>
      <c r="AV202" s="13" t="s">
        <v>89</v>
      </c>
      <c r="AW202" s="13" t="s">
        <v>31</v>
      </c>
      <c r="AX202" s="13" t="s">
        <v>76</v>
      </c>
      <c r="AY202" s="207" t="s">
        <v>218</v>
      </c>
    </row>
    <row r="203" s="13" customFormat="1">
      <c r="A203" s="13"/>
      <c r="B203" s="205"/>
      <c r="C203" s="13"/>
      <c r="D203" s="206" t="s">
        <v>225</v>
      </c>
      <c r="E203" s="207" t="s">
        <v>1</v>
      </c>
      <c r="F203" s="208" t="s">
        <v>1648</v>
      </c>
      <c r="G203" s="13"/>
      <c r="H203" s="209">
        <v>4.4000000000000004</v>
      </c>
      <c r="I203" s="210"/>
      <c r="J203" s="13"/>
      <c r="K203" s="13"/>
      <c r="L203" s="205"/>
      <c r="M203" s="211"/>
      <c r="N203" s="212"/>
      <c r="O203" s="212"/>
      <c r="P203" s="212"/>
      <c r="Q203" s="212"/>
      <c r="R203" s="212"/>
      <c r="S203" s="212"/>
      <c r="T203" s="2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07" t="s">
        <v>225</v>
      </c>
      <c r="AU203" s="207" t="s">
        <v>89</v>
      </c>
      <c r="AV203" s="13" t="s">
        <v>89</v>
      </c>
      <c r="AW203" s="13" t="s">
        <v>31</v>
      </c>
      <c r="AX203" s="13" t="s">
        <v>76</v>
      </c>
      <c r="AY203" s="207" t="s">
        <v>218</v>
      </c>
    </row>
    <row r="204" s="13" customFormat="1">
      <c r="A204" s="13"/>
      <c r="B204" s="205"/>
      <c r="C204" s="13"/>
      <c r="D204" s="206" t="s">
        <v>225</v>
      </c>
      <c r="E204" s="207" t="s">
        <v>1</v>
      </c>
      <c r="F204" s="208" t="s">
        <v>1649</v>
      </c>
      <c r="G204" s="13"/>
      <c r="H204" s="209">
        <v>144.01400000000001</v>
      </c>
      <c r="I204" s="210"/>
      <c r="J204" s="13"/>
      <c r="K204" s="13"/>
      <c r="L204" s="205"/>
      <c r="M204" s="211"/>
      <c r="N204" s="212"/>
      <c r="O204" s="212"/>
      <c r="P204" s="212"/>
      <c r="Q204" s="212"/>
      <c r="R204" s="212"/>
      <c r="S204" s="212"/>
      <c r="T204" s="2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07" t="s">
        <v>225</v>
      </c>
      <c r="AU204" s="207" t="s">
        <v>89</v>
      </c>
      <c r="AV204" s="13" t="s">
        <v>89</v>
      </c>
      <c r="AW204" s="13" t="s">
        <v>31</v>
      </c>
      <c r="AX204" s="13" t="s">
        <v>76</v>
      </c>
      <c r="AY204" s="207" t="s">
        <v>218</v>
      </c>
    </row>
    <row r="205" s="13" customFormat="1">
      <c r="A205" s="13"/>
      <c r="B205" s="205"/>
      <c r="C205" s="13"/>
      <c r="D205" s="206" t="s">
        <v>225</v>
      </c>
      <c r="E205" s="207" t="s">
        <v>1</v>
      </c>
      <c r="F205" s="208" t="s">
        <v>1650</v>
      </c>
      <c r="G205" s="13"/>
      <c r="H205" s="209">
        <v>51.744</v>
      </c>
      <c r="I205" s="210"/>
      <c r="J205" s="13"/>
      <c r="K205" s="13"/>
      <c r="L205" s="205"/>
      <c r="M205" s="211"/>
      <c r="N205" s="212"/>
      <c r="O205" s="212"/>
      <c r="P205" s="212"/>
      <c r="Q205" s="212"/>
      <c r="R205" s="212"/>
      <c r="S205" s="212"/>
      <c r="T205" s="2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07" t="s">
        <v>225</v>
      </c>
      <c r="AU205" s="207" t="s">
        <v>89</v>
      </c>
      <c r="AV205" s="13" t="s">
        <v>89</v>
      </c>
      <c r="AW205" s="13" t="s">
        <v>31</v>
      </c>
      <c r="AX205" s="13" t="s">
        <v>76</v>
      </c>
      <c r="AY205" s="207" t="s">
        <v>218</v>
      </c>
    </row>
    <row r="206" s="13" customFormat="1">
      <c r="A206" s="13"/>
      <c r="B206" s="205"/>
      <c r="C206" s="13"/>
      <c r="D206" s="206" t="s">
        <v>225</v>
      </c>
      <c r="E206" s="207" t="s">
        <v>1</v>
      </c>
      <c r="F206" s="208" t="s">
        <v>1651</v>
      </c>
      <c r="G206" s="13"/>
      <c r="H206" s="209">
        <v>35.658000000000001</v>
      </c>
      <c r="I206" s="210"/>
      <c r="J206" s="13"/>
      <c r="K206" s="13"/>
      <c r="L206" s="205"/>
      <c r="M206" s="211"/>
      <c r="N206" s="212"/>
      <c r="O206" s="212"/>
      <c r="P206" s="212"/>
      <c r="Q206" s="212"/>
      <c r="R206" s="212"/>
      <c r="S206" s="212"/>
      <c r="T206" s="2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07" t="s">
        <v>225</v>
      </c>
      <c r="AU206" s="207" t="s">
        <v>89</v>
      </c>
      <c r="AV206" s="13" t="s">
        <v>89</v>
      </c>
      <c r="AW206" s="13" t="s">
        <v>31</v>
      </c>
      <c r="AX206" s="13" t="s">
        <v>76</v>
      </c>
      <c r="AY206" s="207" t="s">
        <v>218</v>
      </c>
    </row>
    <row r="207" s="16" customFormat="1">
      <c r="A207" s="16"/>
      <c r="B207" s="245"/>
      <c r="C207" s="16"/>
      <c r="D207" s="206" t="s">
        <v>225</v>
      </c>
      <c r="E207" s="246" t="s">
        <v>1</v>
      </c>
      <c r="F207" s="247" t="s">
        <v>1652</v>
      </c>
      <c r="G207" s="16"/>
      <c r="H207" s="246" t="s">
        <v>1</v>
      </c>
      <c r="I207" s="248"/>
      <c r="J207" s="16"/>
      <c r="K207" s="16"/>
      <c r="L207" s="245"/>
      <c r="M207" s="249"/>
      <c r="N207" s="250"/>
      <c r="O207" s="250"/>
      <c r="P207" s="250"/>
      <c r="Q207" s="250"/>
      <c r="R207" s="250"/>
      <c r="S207" s="250"/>
      <c r="T207" s="251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T207" s="246" t="s">
        <v>225</v>
      </c>
      <c r="AU207" s="246" t="s">
        <v>89</v>
      </c>
      <c r="AV207" s="16" t="s">
        <v>83</v>
      </c>
      <c r="AW207" s="16" t="s">
        <v>31</v>
      </c>
      <c r="AX207" s="16" t="s">
        <v>76</v>
      </c>
      <c r="AY207" s="246" t="s">
        <v>218</v>
      </c>
    </row>
    <row r="208" s="13" customFormat="1">
      <c r="A208" s="13"/>
      <c r="B208" s="205"/>
      <c r="C208" s="13"/>
      <c r="D208" s="206" t="s">
        <v>225</v>
      </c>
      <c r="E208" s="207" t="s">
        <v>1</v>
      </c>
      <c r="F208" s="208" t="s">
        <v>1653</v>
      </c>
      <c r="G208" s="13"/>
      <c r="H208" s="209">
        <v>25.193000000000001</v>
      </c>
      <c r="I208" s="210"/>
      <c r="J208" s="13"/>
      <c r="K208" s="13"/>
      <c r="L208" s="205"/>
      <c r="M208" s="211"/>
      <c r="N208" s="212"/>
      <c r="O208" s="212"/>
      <c r="P208" s="212"/>
      <c r="Q208" s="212"/>
      <c r="R208" s="212"/>
      <c r="S208" s="212"/>
      <c r="T208" s="2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07" t="s">
        <v>225</v>
      </c>
      <c r="AU208" s="207" t="s">
        <v>89</v>
      </c>
      <c r="AV208" s="13" t="s">
        <v>89</v>
      </c>
      <c r="AW208" s="13" t="s">
        <v>31</v>
      </c>
      <c r="AX208" s="13" t="s">
        <v>76</v>
      </c>
      <c r="AY208" s="207" t="s">
        <v>218</v>
      </c>
    </row>
    <row r="209" s="13" customFormat="1">
      <c r="A209" s="13"/>
      <c r="B209" s="205"/>
      <c r="C209" s="13"/>
      <c r="D209" s="206" t="s">
        <v>225</v>
      </c>
      <c r="E209" s="207" t="s">
        <v>1</v>
      </c>
      <c r="F209" s="208" t="s">
        <v>1654</v>
      </c>
      <c r="G209" s="13"/>
      <c r="H209" s="209">
        <v>42.688000000000002</v>
      </c>
      <c r="I209" s="210"/>
      <c r="J209" s="13"/>
      <c r="K209" s="13"/>
      <c r="L209" s="205"/>
      <c r="M209" s="211"/>
      <c r="N209" s="212"/>
      <c r="O209" s="212"/>
      <c r="P209" s="212"/>
      <c r="Q209" s="212"/>
      <c r="R209" s="212"/>
      <c r="S209" s="212"/>
      <c r="T209" s="2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07" t="s">
        <v>225</v>
      </c>
      <c r="AU209" s="207" t="s">
        <v>89</v>
      </c>
      <c r="AV209" s="13" t="s">
        <v>89</v>
      </c>
      <c r="AW209" s="13" t="s">
        <v>31</v>
      </c>
      <c r="AX209" s="13" t="s">
        <v>76</v>
      </c>
      <c r="AY209" s="207" t="s">
        <v>218</v>
      </c>
    </row>
    <row r="210" s="13" customFormat="1">
      <c r="A210" s="13"/>
      <c r="B210" s="205"/>
      <c r="C210" s="13"/>
      <c r="D210" s="206" t="s">
        <v>225</v>
      </c>
      <c r="E210" s="207" t="s">
        <v>1</v>
      </c>
      <c r="F210" s="208" t="s">
        <v>1655</v>
      </c>
      <c r="G210" s="13"/>
      <c r="H210" s="209">
        <v>16.5</v>
      </c>
      <c r="I210" s="210"/>
      <c r="J210" s="13"/>
      <c r="K210" s="13"/>
      <c r="L210" s="205"/>
      <c r="M210" s="211"/>
      <c r="N210" s="212"/>
      <c r="O210" s="212"/>
      <c r="P210" s="212"/>
      <c r="Q210" s="212"/>
      <c r="R210" s="212"/>
      <c r="S210" s="212"/>
      <c r="T210" s="2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07" t="s">
        <v>225</v>
      </c>
      <c r="AU210" s="207" t="s">
        <v>89</v>
      </c>
      <c r="AV210" s="13" t="s">
        <v>89</v>
      </c>
      <c r="AW210" s="13" t="s">
        <v>31</v>
      </c>
      <c r="AX210" s="13" t="s">
        <v>76</v>
      </c>
      <c r="AY210" s="207" t="s">
        <v>218</v>
      </c>
    </row>
    <row r="211" s="14" customFormat="1">
      <c r="A211" s="14"/>
      <c r="B211" s="214"/>
      <c r="C211" s="14"/>
      <c r="D211" s="206" t="s">
        <v>225</v>
      </c>
      <c r="E211" s="215" t="s">
        <v>1</v>
      </c>
      <c r="F211" s="216" t="s">
        <v>1623</v>
      </c>
      <c r="G211" s="14"/>
      <c r="H211" s="217">
        <v>502.81500000000005</v>
      </c>
      <c r="I211" s="218"/>
      <c r="J211" s="14"/>
      <c r="K211" s="14"/>
      <c r="L211" s="214"/>
      <c r="M211" s="219"/>
      <c r="N211" s="220"/>
      <c r="O211" s="220"/>
      <c r="P211" s="220"/>
      <c r="Q211" s="220"/>
      <c r="R211" s="220"/>
      <c r="S211" s="220"/>
      <c r="T211" s="221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15" t="s">
        <v>225</v>
      </c>
      <c r="AU211" s="215" t="s">
        <v>89</v>
      </c>
      <c r="AV211" s="14" t="s">
        <v>96</v>
      </c>
      <c r="AW211" s="14" t="s">
        <v>31</v>
      </c>
      <c r="AX211" s="14" t="s">
        <v>76</v>
      </c>
      <c r="AY211" s="215" t="s">
        <v>218</v>
      </c>
    </row>
    <row r="212" s="15" customFormat="1">
      <c r="A212" s="15"/>
      <c r="B212" s="222"/>
      <c r="C212" s="15"/>
      <c r="D212" s="206" t="s">
        <v>225</v>
      </c>
      <c r="E212" s="223" t="s">
        <v>1</v>
      </c>
      <c r="F212" s="224" t="s">
        <v>1328</v>
      </c>
      <c r="G212" s="15"/>
      <c r="H212" s="225">
        <v>621.92899999999997</v>
      </c>
      <c r="I212" s="226"/>
      <c r="J212" s="15"/>
      <c r="K212" s="15"/>
      <c r="L212" s="222"/>
      <c r="M212" s="227"/>
      <c r="N212" s="228"/>
      <c r="O212" s="228"/>
      <c r="P212" s="228"/>
      <c r="Q212" s="228"/>
      <c r="R212" s="228"/>
      <c r="S212" s="228"/>
      <c r="T212" s="229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T212" s="223" t="s">
        <v>225</v>
      </c>
      <c r="AU212" s="223" t="s">
        <v>89</v>
      </c>
      <c r="AV212" s="15" t="s">
        <v>223</v>
      </c>
      <c r="AW212" s="15" t="s">
        <v>31</v>
      </c>
      <c r="AX212" s="15" t="s">
        <v>83</v>
      </c>
      <c r="AY212" s="223" t="s">
        <v>218</v>
      </c>
    </row>
    <row r="213" s="2" customFormat="1" ht="24.15" customHeight="1">
      <c r="A213" s="38"/>
      <c r="B213" s="190"/>
      <c r="C213" s="191" t="s">
        <v>250</v>
      </c>
      <c r="D213" s="191" t="s">
        <v>220</v>
      </c>
      <c r="E213" s="192" t="s">
        <v>1341</v>
      </c>
      <c r="F213" s="193" t="s">
        <v>1342</v>
      </c>
      <c r="G213" s="194" t="s">
        <v>148</v>
      </c>
      <c r="H213" s="195">
        <v>621.92899999999997</v>
      </c>
      <c r="I213" s="196"/>
      <c r="J213" s="197">
        <f>ROUND(I213*H213,2)</f>
        <v>0</v>
      </c>
      <c r="K213" s="198"/>
      <c r="L213" s="39"/>
      <c r="M213" s="199" t="s">
        <v>1</v>
      </c>
      <c r="N213" s="200" t="s">
        <v>42</v>
      </c>
      <c r="O213" s="82"/>
      <c r="P213" s="201">
        <f>O213*H213</f>
        <v>0</v>
      </c>
      <c r="Q213" s="201">
        <v>0</v>
      </c>
      <c r="R213" s="201">
        <f>Q213*H213</f>
        <v>0</v>
      </c>
      <c r="S213" s="201">
        <v>0</v>
      </c>
      <c r="T213" s="202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03" t="s">
        <v>223</v>
      </c>
      <c r="AT213" s="203" t="s">
        <v>220</v>
      </c>
      <c r="AU213" s="203" t="s">
        <v>89</v>
      </c>
      <c r="AY213" s="19" t="s">
        <v>218</v>
      </c>
      <c r="BE213" s="204">
        <f>IF(N213="základná",J213,0)</f>
        <v>0</v>
      </c>
      <c r="BF213" s="204">
        <f>IF(N213="znížená",J213,0)</f>
        <v>0</v>
      </c>
      <c r="BG213" s="204">
        <f>IF(N213="zákl. prenesená",J213,0)</f>
        <v>0</v>
      </c>
      <c r="BH213" s="204">
        <f>IF(N213="zníž. prenesená",J213,0)</f>
        <v>0</v>
      </c>
      <c r="BI213" s="204">
        <f>IF(N213="nulová",J213,0)</f>
        <v>0</v>
      </c>
      <c r="BJ213" s="19" t="s">
        <v>89</v>
      </c>
      <c r="BK213" s="204">
        <f>ROUND(I213*H213,2)</f>
        <v>0</v>
      </c>
      <c r="BL213" s="19" t="s">
        <v>223</v>
      </c>
      <c r="BM213" s="203" t="s">
        <v>284</v>
      </c>
    </row>
    <row r="214" s="16" customFormat="1">
      <c r="A214" s="16"/>
      <c r="B214" s="245"/>
      <c r="C214" s="16"/>
      <c r="D214" s="206" t="s">
        <v>225</v>
      </c>
      <c r="E214" s="246" t="s">
        <v>1</v>
      </c>
      <c r="F214" s="247" t="s">
        <v>1637</v>
      </c>
      <c r="G214" s="16"/>
      <c r="H214" s="246" t="s">
        <v>1</v>
      </c>
      <c r="I214" s="248"/>
      <c r="J214" s="16"/>
      <c r="K214" s="16"/>
      <c r="L214" s="245"/>
      <c r="M214" s="249"/>
      <c r="N214" s="250"/>
      <c r="O214" s="250"/>
      <c r="P214" s="250"/>
      <c r="Q214" s="250"/>
      <c r="R214" s="250"/>
      <c r="S214" s="250"/>
      <c r="T214" s="251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T214" s="246" t="s">
        <v>225</v>
      </c>
      <c r="AU214" s="246" t="s">
        <v>89</v>
      </c>
      <c r="AV214" s="16" t="s">
        <v>83</v>
      </c>
      <c r="AW214" s="16" t="s">
        <v>31</v>
      </c>
      <c r="AX214" s="16" t="s">
        <v>76</v>
      </c>
      <c r="AY214" s="246" t="s">
        <v>218</v>
      </c>
    </row>
    <row r="215" s="13" customFormat="1">
      <c r="A215" s="13"/>
      <c r="B215" s="205"/>
      <c r="C215" s="13"/>
      <c r="D215" s="206" t="s">
        <v>225</v>
      </c>
      <c r="E215" s="207" t="s">
        <v>1</v>
      </c>
      <c r="F215" s="208" t="s">
        <v>1638</v>
      </c>
      <c r="G215" s="13"/>
      <c r="H215" s="209">
        <v>49.542999999999999</v>
      </c>
      <c r="I215" s="210"/>
      <c r="J215" s="13"/>
      <c r="K215" s="13"/>
      <c r="L215" s="205"/>
      <c r="M215" s="211"/>
      <c r="N215" s="212"/>
      <c r="O215" s="212"/>
      <c r="P215" s="212"/>
      <c r="Q215" s="212"/>
      <c r="R215" s="212"/>
      <c r="S215" s="212"/>
      <c r="T215" s="2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07" t="s">
        <v>225</v>
      </c>
      <c r="AU215" s="207" t="s">
        <v>89</v>
      </c>
      <c r="AV215" s="13" t="s">
        <v>89</v>
      </c>
      <c r="AW215" s="13" t="s">
        <v>31</v>
      </c>
      <c r="AX215" s="13" t="s">
        <v>76</v>
      </c>
      <c r="AY215" s="207" t="s">
        <v>218</v>
      </c>
    </row>
    <row r="216" s="13" customFormat="1">
      <c r="A216" s="13"/>
      <c r="B216" s="205"/>
      <c r="C216" s="13"/>
      <c r="D216" s="206" t="s">
        <v>225</v>
      </c>
      <c r="E216" s="207" t="s">
        <v>1</v>
      </c>
      <c r="F216" s="208" t="s">
        <v>1639</v>
      </c>
      <c r="G216" s="13"/>
      <c r="H216" s="209">
        <v>41.302999999999997</v>
      </c>
      <c r="I216" s="210"/>
      <c r="J216" s="13"/>
      <c r="K216" s="13"/>
      <c r="L216" s="205"/>
      <c r="M216" s="211"/>
      <c r="N216" s="212"/>
      <c r="O216" s="212"/>
      <c r="P216" s="212"/>
      <c r="Q216" s="212"/>
      <c r="R216" s="212"/>
      <c r="S216" s="212"/>
      <c r="T216" s="2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07" t="s">
        <v>225</v>
      </c>
      <c r="AU216" s="207" t="s">
        <v>89</v>
      </c>
      <c r="AV216" s="13" t="s">
        <v>89</v>
      </c>
      <c r="AW216" s="13" t="s">
        <v>31</v>
      </c>
      <c r="AX216" s="13" t="s">
        <v>76</v>
      </c>
      <c r="AY216" s="207" t="s">
        <v>218</v>
      </c>
    </row>
    <row r="217" s="16" customFormat="1">
      <c r="A217" s="16"/>
      <c r="B217" s="245"/>
      <c r="C217" s="16"/>
      <c r="D217" s="206" t="s">
        <v>225</v>
      </c>
      <c r="E217" s="246" t="s">
        <v>1</v>
      </c>
      <c r="F217" s="247" t="s">
        <v>1640</v>
      </c>
      <c r="G217" s="16"/>
      <c r="H217" s="246" t="s">
        <v>1</v>
      </c>
      <c r="I217" s="248"/>
      <c r="J217" s="16"/>
      <c r="K217" s="16"/>
      <c r="L217" s="245"/>
      <c r="M217" s="249"/>
      <c r="N217" s="250"/>
      <c r="O217" s="250"/>
      <c r="P217" s="250"/>
      <c r="Q217" s="250"/>
      <c r="R217" s="250"/>
      <c r="S217" s="250"/>
      <c r="T217" s="251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T217" s="246" t="s">
        <v>225</v>
      </c>
      <c r="AU217" s="246" t="s">
        <v>89</v>
      </c>
      <c r="AV217" s="16" t="s">
        <v>83</v>
      </c>
      <c r="AW217" s="16" t="s">
        <v>31</v>
      </c>
      <c r="AX217" s="16" t="s">
        <v>76</v>
      </c>
      <c r="AY217" s="246" t="s">
        <v>218</v>
      </c>
    </row>
    <row r="218" s="13" customFormat="1">
      <c r="A218" s="13"/>
      <c r="B218" s="205"/>
      <c r="C218" s="13"/>
      <c r="D218" s="206" t="s">
        <v>225</v>
      </c>
      <c r="E218" s="207" t="s">
        <v>1</v>
      </c>
      <c r="F218" s="208" t="s">
        <v>1641</v>
      </c>
      <c r="G218" s="13"/>
      <c r="H218" s="209">
        <v>6.734</v>
      </c>
      <c r="I218" s="210"/>
      <c r="J218" s="13"/>
      <c r="K218" s="13"/>
      <c r="L218" s="205"/>
      <c r="M218" s="211"/>
      <c r="N218" s="212"/>
      <c r="O218" s="212"/>
      <c r="P218" s="212"/>
      <c r="Q218" s="212"/>
      <c r="R218" s="212"/>
      <c r="S218" s="212"/>
      <c r="T218" s="2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07" t="s">
        <v>225</v>
      </c>
      <c r="AU218" s="207" t="s">
        <v>89</v>
      </c>
      <c r="AV218" s="13" t="s">
        <v>89</v>
      </c>
      <c r="AW218" s="13" t="s">
        <v>31</v>
      </c>
      <c r="AX218" s="13" t="s">
        <v>76</v>
      </c>
      <c r="AY218" s="207" t="s">
        <v>218</v>
      </c>
    </row>
    <row r="219" s="13" customFormat="1">
      <c r="A219" s="13"/>
      <c r="B219" s="205"/>
      <c r="C219" s="13"/>
      <c r="D219" s="206" t="s">
        <v>225</v>
      </c>
      <c r="E219" s="207" t="s">
        <v>1</v>
      </c>
      <c r="F219" s="208" t="s">
        <v>1642</v>
      </c>
      <c r="G219" s="13"/>
      <c r="H219" s="209">
        <v>21.533999999999999</v>
      </c>
      <c r="I219" s="210"/>
      <c r="J219" s="13"/>
      <c r="K219" s="13"/>
      <c r="L219" s="205"/>
      <c r="M219" s="211"/>
      <c r="N219" s="212"/>
      <c r="O219" s="212"/>
      <c r="P219" s="212"/>
      <c r="Q219" s="212"/>
      <c r="R219" s="212"/>
      <c r="S219" s="212"/>
      <c r="T219" s="2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07" t="s">
        <v>225</v>
      </c>
      <c r="AU219" s="207" t="s">
        <v>89</v>
      </c>
      <c r="AV219" s="13" t="s">
        <v>89</v>
      </c>
      <c r="AW219" s="13" t="s">
        <v>31</v>
      </c>
      <c r="AX219" s="13" t="s">
        <v>76</v>
      </c>
      <c r="AY219" s="207" t="s">
        <v>218</v>
      </c>
    </row>
    <row r="220" s="14" customFormat="1">
      <c r="A220" s="14"/>
      <c r="B220" s="214"/>
      <c r="C220" s="14"/>
      <c r="D220" s="206" t="s">
        <v>225</v>
      </c>
      <c r="E220" s="215" t="s">
        <v>1</v>
      </c>
      <c r="F220" s="216" t="s">
        <v>1623</v>
      </c>
      <c r="G220" s="14"/>
      <c r="H220" s="217">
        <v>119.114</v>
      </c>
      <c r="I220" s="218"/>
      <c r="J220" s="14"/>
      <c r="K220" s="14"/>
      <c r="L220" s="214"/>
      <c r="M220" s="219"/>
      <c r="N220" s="220"/>
      <c r="O220" s="220"/>
      <c r="P220" s="220"/>
      <c r="Q220" s="220"/>
      <c r="R220" s="220"/>
      <c r="S220" s="220"/>
      <c r="T220" s="221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15" t="s">
        <v>225</v>
      </c>
      <c r="AU220" s="215" t="s">
        <v>89</v>
      </c>
      <c r="AV220" s="14" t="s">
        <v>96</v>
      </c>
      <c r="AW220" s="14" t="s">
        <v>31</v>
      </c>
      <c r="AX220" s="14" t="s">
        <v>76</v>
      </c>
      <c r="AY220" s="215" t="s">
        <v>218</v>
      </c>
    </row>
    <row r="221" s="16" customFormat="1">
      <c r="A221" s="16"/>
      <c r="B221" s="245"/>
      <c r="C221" s="16"/>
      <c r="D221" s="206" t="s">
        <v>225</v>
      </c>
      <c r="E221" s="246" t="s">
        <v>1</v>
      </c>
      <c r="F221" s="247" t="s">
        <v>1643</v>
      </c>
      <c r="G221" s="16"/>
      <c r="H221" s="246" t="s">
        <v>1</v>
      </c>
      <c r="I221" s="248"/>
      <c r="J221" s="16"/>
      <c r="K221" s="16"/>
      <c r="L221" s="245"/>
      <c r="M221" s="249"/>
      <c r="N221" s="250"/>
      <c r="O221" s="250"/>
      <c r="P221" s="250"/>
      <c r="Q221" s="250"/>
      <c r="R221" s="250"/>
      <c r="S221" s="250"/>
      <c r="T221" s="251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T221" s="246" t="s">
        <v>225</v>
      </c>
      <c r="AU221" s="246" t="s">
        <v>89</v>
      </c>
      <c r="AV221" s="16" t="s">
        <v>83</v>
      </c>
      <c r="AW221" s="16" t="s">
        <v>31</v>
      </c>
      <c r="AX221" s="16" t="s">
        <v>76</v>
      </c>
      <c r="AY221" s="246" t="s">
        <v>218</v>
      </c>
    </row>
    <row r="222" s="13" customFormat="1">
      <c r="A222" s="13"/>
      <c r="B222" s="205"/>
      <c r="C222" s="13"/>
      <c r="D222" s="206" t="s">
        <v>225</v>
      </c>
      <c r="E222" s="207" t="s">
        <v>1</v>
      </c>
      <c r="F222" s="208" t="s">
        <v>1644</v>
      </c>
      <c r="G222" s="13"/>
      <c r="H222" s="209">
        <v>26.600000000000001</v>
      </c>
      <c r="I222" s="210"/>
      <c r="J222" s="13"/>
      <c r="K222" s="13"/>
      <c r="L222" s="205"/>
      <c r="M222" s="211"/>
      <c r="N222" s="212"/>
      <c r="O222" s="212"/>
      <c r="P222" s="212"/>
      <c r="Q222" s="212"/>
      <c r="R222" s="212"/>
      <c r="S222" s="212"/>
      <c r="T222" s="2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07" t="s">
        <v>225</v>
      </c>
      <c r="AU222" s="207" t="s">
        <v>89</v>
      </c>
      <c r="AV222" s="13" t="s">
        <v>89</v>
      </c>
      <c r="AW222" s="13" t="s">
        <v>31</v>
      </c>
      <c r="AX222" s="13" t="s">
        <v>76</v>
      </c>
      <c r="AY222" s="207" t="s">
        <v>218</v>
      </c>
    </row>
    <row r="223" s="13" customFormat="1">
      <c r="A223" s="13"/>
      <c r="B223" s="205"/>
      <c r="C223" s="13"/>
      <c r="D223" s="206" t="s">
        <v>225</v>
      </c>
      <c r="E223" s="207" t="s">
        <v>1</v>
      </c>
      <c r="F223" s="208" t="s">
        <v>1645</v>
      </c>
      <c r="G223" s="13"/>
      <c r="H223" s="209">
        <v>48.960000000000001</v>
      </c>
      <c r="I223" s="210"/>
      <c r="J223" s="13"/>
      <c r="K223" s="13"/>
      <c r="L223" s="205"/>
      <c r="M223" s="211"/>
      <c r="N223" s="212"/>
      <c r="O223" s="212"/>
      <c r="P223" s="212"/>
      <c r="Q223" s="212"/>
      <c r="R223" s="212"/>
      <c r="S223" s="212"/>
      <c r="T223" s="2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07" t="s">
        <v>225</v>
      </c>
      <c r="AU223" s="207" t="s">
        <v>89</v>
      </c>
      <c r="AV223" s="13" t="s">
        <v>89</v>
      </c>
      <c r="AW223" s="13" t="s">
        <v>31</v>
      </c>
      <c r="AX223" s="13" t="s">
        <v>76</v>
      </c>
      <c r="AY223" s="207" t="s">
        <v>218</v>
      </c>
    </row>
    <row r="224" s="13" customFormat="1">
      <c r="A224" s="13"/>
      <c r="B224" s="205"/>
      <c r="C224" s="13"/>
      <c r="D224" s="206" t="s">
        <v>225</v>
      </c>
      <c r="E224" s="207" t="s">
        <v>1</v>
      </c>
      <c r="F224" s="208" t="s">
        <v>1646</v>
      </c>
      <c r="G224" s="13"/>
      <c r="H224" s="209">
        <v>45.287999999999997</v>
      </c>
      <c r="I224" s="210"/>
      <c r="J224" s="13"/>
      <c r="K224" s="13"/>
      <c r="L224" s="205"/>
      <c r="M224" s="211"/>
      <c r="N224" s="212"/>
      <c r="O224" s="212"/>
      <c r="P224" s="212"/>
      <c r="Q224" s="212"/>
      <c r="R224" s="212"/>
      <c r="S224" s="212"/>
      <c r="T224" s="2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07" t="s">
        <v>225</v>
      </c>
      <c r="AU224" s="207" t="s">
        <v>89</v>
      </c>
      <c r="AV224" s="13" t="s">
        <v>89</v>
      </c>
      <c r="AW224" s="13" t="s">
        <v>31</v>
      </c>
      <c r="AX224" s="13" t="s">
        <v>76</v>
      </c>
      <c r="AY224" s="207" t="s">
        <v>218</v>
      </c>
    </row>
    <row r="225" s="13" customFormat="1">
      <c r="A225" s="13"/>
      <c r="B225" s="205"/>
      <c r="C225" s="13"/>
      <c r="D225" s="206" t="s">
        <v>225</v>
      </c>
      <c r="E225" s="207" t="s">
        <v>1</v>
      </c>
      <c r="F225" s="208" t="s">
        <v>1647</v>
      </c>
      <c r="G225" s="13"/>
      <c r="H225" s="209">
        <v>61.770000000000003</v>
      </c>
      <c r="I225" s="210"/>
      <c r="J225" s="13"/>
      <c r="K225" s="13"/>
      <c r="L225" s="205"/>
      <c r="M225" s="211"/>
      <c r="N225" s="212"/>
      <c r="O225" s="212"/>
      <c r="P225" s="212"/>
      <c r="Q225" s="212"/>
      <c r="R225" s="212"/>
      <c r="S225" s="212"/>
      <c r="T225" s="2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07" t="s">
        <v>225</v>
      </c>
      <c r="AU225" s="207" t="s">
        <v>89</v>
      </c>
      <c r="AV225" s="13" t="s">
        <v>89</v>
      </c>
      <c r="AW225" s="13" t="s">
        <v>31</v>
      </c>
      <c r="AX225" s="13" t="s">
        <v>76</v>
      </c>
      <c r="AY225" s="207" t="s">
        <v>218</v>
      </c>
    </row>
    <row r="226" s="13" customFormat="1">
      <c r="A226" s="13"/>
      <c r="B226" s="205"/>
      <c r="C226" s="13"/>
      <c r="D226" s="206" t="s">
        <v>225</v>
      </c>
      <c r="E226" s="207" t="s">
        <v>1</v>
      </c>
      <c r="F226" s="208" t="s">
        <v>1648</v>
      </c>
      <c r="G226" s="13"/>
      <c r="H226" s="209">
        <v>4.4000000000000004</v>
      </c>
      <c r="I226" s="210"/>
      <c r="J226" s="13"/>
      <c r="K226" s="13"/>
      <c r="L226" s="205"/>
      <c r="M226" s="211"/>
      <c r="N226" s="212"/>
      <c r="O226" s="212"/>
      <c r="P226" s="212"/>
      <c r="Q226" s="212"/>
      <c r="R226" s="212"/>
      <c r="S226" s="212"/>
      <c r="T226" s="2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07" t="s">
        <v>225</v>
      </c>
      <c r="AU226" s="207" t="s">
        <v>89</v>
      </c>
      <c r="AV226" s="13" t="s">
        <v>89</v>
      </c>
      <c r="AW226" s="13" t="s">
        <v>31</v>
      </c>
      <c r="AX226" s="13" t="s">
        <v>76</v>
      </c>
      <c r="AY226" s="207" t="s">
        <v>218</v>
      </c>
    </row>
    <row r="227" s="13" customFormat="1">
      <c r="A227" s="13"/>
      <c r="B227" s="205"/>
      <c r="C227" s="13"/>
      <c r="D227" s="206" t="s">
        <v>225</v>
      </c>
      <c r="E227" s="207" t="s">
        <v>1</v>
      </c>
      <c r="F227" s="208" t="s">
        <v>1649</v>
      </c>
      <c r="G227" s="13"/>
      <c r="H227" s="209">
        <v>144.01400000000001</v>
      </c>
      <c r="I227" s="210"/>
      <c r="J227" s="13"/>
      <c r="K227" s="13"/>
      <c r="L227" s="205"/>
      <c r="M227" s="211"/>
      <c r="N227" s="212"/>
      <c r="O227" s="212"/>
      <c r="P227" s="212"/>
      <c r="Q227" s="212"/>
      <c r="R227" s="212"/>
      <c r="S227" s="212"/>
      <c r="T227" s="2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07" t="s">
        <v>225</v>
      </c>
      <c r="AU227" s="207" t="s">
        <v>89</v>
      </c>
      <c r="AV227" s="13" t="s">
        <v>89</v>
      </c>
      <c r="AW227" s="13" t="s">
        <v>31</v>
      </c>
      <c r="AX227" s="13" t="s">
        <v>76</v>
      </c>
      <c r="AY227" s="207" t="s">
        <v>218</v>
      </c>
    </row>
    <row r="228" s="13" customFormat="1">
      <c r="A228" s="13"/>
      <c r="B228" s="205"/>
      <c r="C228" s="13"/>
      <c r="D228" s="206" t="s">
        <v>225</v>
      </c>
      <c r="E228" s="207" t="s">
        <v>1</v>
      </c>
      <c r="F228" s="208" t="s">
        <v>1650</v>
      </c>
      <c r="G228" s="13"/>
      <c r="H228" s="209">
        <v>51.744</v>
      </c>
      <c r="I228" s="210"/>
      <c r="J228" s="13"/>
      <c r="K228" s="13"/>
      <c r="L228" s="205"/>
      <c r="M228" s="211"/>
      <c r="N228" s="212"/>
      <c r="O228" s="212"/>
      <c r="P228" s="212"/>
      <c r="Q228" s="212"/>
      <c r="R228" s="212"/>
      <c r="S228" s="212"/>
      <c r="T228" s="2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07" t="s">
        <v>225</v>
      </c>
      <c r="AU228" s="207" t="s">
        <v>89</v>
      </c>
      <c r="AV228" s="13" t="s">
        <v>89</v>
      </c>
      <c r="AW228" s="13" t="s">
        <v>31</v>
      </c>
      <c r="AX228" s="13" t="s">
        <v>76</v>
      </c>
      <c r="AY228" s="207" t="s">
        <v>218</v>
      </c>
    </row>
    <row r="229" s="13" customFormat="1">
      <c r="A229" s="13"/>
      <c r="B229" s="205"/>
      <c r="C229" s="13"/>
      <c r="D229" s="206" t="s">
        <v>225</v>
      </c>
      <c r="E229" s="207" t="s">
        <v>1</v>
      </c>
      <c r="F229" s="208" t="s">
        <v>1651</v>
      </c>
      <c r="G229" s="13"/>
      <c r="H229" s="209">
        <v>35.658000000000001</v>
      </c>
      <c r="I229" s="210"/>
      <c r="J229" s="13"/>
      <c r="K229" s="13"/>
      <c r="L229" s="205"/>
      <c r="M229" s="211"/>
      <c r="N229" s="212"/>
      <c r="O229" s="212"/>
      <c r="P229" s="212"/>
      <c r="Q229" s="212"/>
      <c r="R229" s="212"/>
      <c r="S229" s="212"/>
      <c r="T229" s="2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07" t="s">
        <v>225</v>
      </c>
      <c r="AU229" s="207" t="s">
        <v>89</v>
      </c>
      <c r="AV229" s="13" t="s">
        <v>89</v>
      </c>
      <c r="AW229" s="13" t="s">
        <v>31</v>
      </c>
      <c r="AX229" s="13" t="s">
        <v>76</v>
      </c>
      <c r="AY229" s="207" t="s">
        <v>218</v>
      </c>
    </row>
    <row r="230" s="16" customFormat="1">
      <c r="A230" s="16"/>
      <c r="B230" s="245"/>
      <c r="C230" s="16"/>
      <c r="D230" s="206" t="s">
        <v>225</v>
      </c>
      <c r="E230" s="246" t="s">
        <v>1</v>
      </c>
      <c r="F230" s="247" t="s">
        <v>1652</v>
      </c>
      <c r="G230" s="16"/>
      <c r="H230" s="246" t="s">
        <v>1</v>
      </c>
      <c r="I230" s="248"/>
      <c r="J230" s="16"/>
      <c r="K230" s="16"/>
      <c r="L230" s="245"/>
      <c r="M230" s="249"/>
      <c r="N230" s="250"/>
      <c r="O230" s="250"/>
      <c r="P230" s="250"/>
      <c r="Q230" s="250"/>
      <c r="R230" s="250"/>
      <c r="S230" s="250"/>
      <c r="T230" s="251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T230" s="246" t="s">
        <v>225</v>
      </c>
      <c r="AU230" s="246" t="s">
        <v>89</v>
      </c>
      <c r="AV230" s="16" t="s">
        <v>83</v>
      </c>
      <c r="AW230" s="16" t="s">
        <v>31</v>
      </c>
      <c r="AX230" s="16" t="s">
        <v>76</v>
      </c>
      <c r="AY230" s="246" t="s">
        <v>218</v>
      </c>
    </row>
    <row r="231" s="13" customFormat="1">
      <c r="A231" s="13"/>
      <c r="B231" s="205"/>
      <c r="C231" s="13"/>
      <c r="D231" s="206" t="s">
        <v>225</v>
      </c>
      <c r="E231" s="207" t="s">
        <v>1</v>
      </c>
      <c r="F231" s="208" t="s">
        <v>1653</v>
      </c>
      <c r="G231" s="13"/>
      <c r="H231" s="209">
        <v>25.193000000000001</v>
      </c>
      <c r="I231" s="210"/>
      <c r="J231" s="13"/>
      <c r="K231" s="13"/>
      <c r="L231" s="205"/>
      <c r="M231" s="211"/>
      <c r="N231" s="212"/>
      <c r="O231" s="212"/>
      <c r="P231" s="212"/>
      <c r="Q231" s="212"/>
      <c r="R231" s="212"/>
      <c r="S231" s="212"/>
      <c r="T231" s="2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07" t="s">
        <v>225</v>
      </c>
      <c r="AU231" s="207" t="s">
        <v>89</v>
      </c>
      <c r="AV231" s="13" t="s">
        <v>89</v>
      </c>
      <c r="AW231" s="13" t="s">
        <v>31</v>
      </c>
      <c r="AX231" s="13" t="s">
        <v>76</v>
      </c>
      <c r="AY231" s="207" t="s">
        <v>218</v>
      </c>
    </row>
    <row r="232" s="13" customFormat="1">
      <c r="A232" s="13"/>
      <c r="B232" s="205"/>
      <c r="C232" s="13"/>
      <c r="D232" s="206" t="s">
        <v>225</v>
      </c>
      <c r="E232" s="207" t="s">
        <v>1</v>
      </c>
      <c r="F232" s="208" t="s">
        <v>1654</v>
      </c>
      <c r="G232" s="13"/>
      <c r="H232" s="209">
        <v>42.688000000000002</v>
      </c>
      <c r="I232" s="210"/>
      <c r="J232" s="13"/>
      <c r="K232" s="13"/>
      <c r="L232" s="205"/>
      <c r="M232" s="211"/>
      <c r="N232" s="212"/>
      <c r="O232" s="212"/>
      <c r="P232" s="212"/>
      <c r="Q232" s="212"/>
      <c r="R232" s="212"/>
      <c r="S232" s="212"/>
      <c r="T232" s="2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07" t="s">
        <v>225</v>
      </c>
      <c r="AU232" s="207" t="s">
        <v>89</v>
      </c>
      <c r="AV232" s="13" t="s">
        <v>89</v>
      </c>
      <c r="AW232" s="13" t="s">
        <v>31</v>
      </c>
      <c r="AX232" s="13" t="s">
        <v>76</v>
      </c>
      <c r="AY232" s="207" t="s">
        <v>218</v>
      </c>
    </row>
    <row r="233" s="13" customFormat="1">
      <c r="A233" s="13"/>
      <c r="B233" s="205"/>
      <c r="C233" s="13"/>
      <c r="D233" s="206" t="s">
        <v>225</v>
      </c>
      <c r="E233" s="207" t="s">
        <v>1</v>
      </c>
      <c r="F233" s="208" t="s">
        <v>1655</v>
      </c>
      <c r="G233" s="13"/>
      <c r="H233" s="209">
        <v>16.5</v>
      </c>
      <c r="I233" s="210"/>
      <c r="J233" s="13"/>
      <c r="K233" s="13"/>
      <c r="L233" s="205"/>
      <c r="M233" s="211"/>
      <c r="N233" s="212"/>
      <c r="O233" s="212"/>
      <c r="P233" s="212"/>
      <c r="Q233" s="212"/>
      <c r="R233" s="212"/>
      <c r="S233" s="212"/>
      <c r="T233" s="2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07" t="s">
        <v>225</v>
      </c>
      <c r="AU233" s="207" t="s">
        <v>89</v>
      </c>
      <c r="AV233" s="13" t="s">
        <v>89</v>
      </c>
      <c r="AW233" s="13" t="s">
        <v>31</v>
      </c>
      <c r="AX233" s="13" t="s">
        <v>76</v>
      </c>
      <c r="AY233" s="207" t="s">
        <v>218</v>
      </c>
    </row>
    <row r="234" s="14" customFormat="1">
      <c r="A234" s="14"/>
      <c r="B234" s="214"/>
      <c r="C234" s="14"/>
      <c r="D234" s="206" t="s">
        <v>225</v>
      </c>
      <c r="E234" s="215" t="s">
        <v>1</v>
      </c>
      <c r="F234" s="216" t="s">
        <v>1623</v>
      </c>
      <c r="G234" s="14"/>
      <c r="H234" s="217">
        <v>502.81500000000005</v>
      </c>
      <c r="I234" s="218"/>
      <c r="J234" s="14"/>
      <c r="K234" s="14"/>
      <c r="L234" s="214"/>
      <c r="M234" s="219"/>
      <c r="N234" s="220"/>
      <c r="O234" s="220"/>
      <c r="P234" s="220"/>
      <c r="Q234" s="220"/>
      <c r="R234" s="220"/>
      <c r="S234" s="220"/>
      <c r="T234" s="221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T234" s="215" t="s">
        <v>225</v>
      </c>
      <c r="AU234" s="215" t="s">
        <v>89</v>
      </c>
      <c r="AV234" s="14" t="s">
        <v>96</v>
      </c>
      <c r="AW234" s="14" t="s">
        <v>31</v>
      </c>
      <c r="AX234" s="14" t="s">
        <v>76</v>
      </c>
      <c r="AY234" s="215" t="s">
        <v>218</v>
      </c>
    </row>
    <row r="235" s="15" customFormat="1">
      <c r="A235" s="15"/>
      <c r="B235" s="222"/>
      <c r="C235" s="15"/>
      <c r="D235" s="206" t="s">
        <v>225</v>
      </c>
      <c r="E235" s="223" t="s">
        <v>1</v>
      </c>
      <c r="F235" s="224" t="s">
        <v>1328</v>
      </c>
      <c r="G235" s="15"/>
      <c r="H235" s="225">
        <v>621.92899999999997</v>
      </c>
      <c r="I235" s="226"/>
      <c r="J235" s="15"/>
      <c r="K235" s="15"/>
      <c r="L235" s="222"/>
      <c r="M235" s="227"/>
      <c r="N235" s="228"/>
      <c r="O235" s="228"/>
      <c r="P235" s="228"/>
      <c r="Q235" s="228"/>
      <c r="R235" s="228"/>
      <c r="S235" s="228"/>
      <c r="T235" s="229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T235" s="223" t="s">
        <v>225</v>
      </c>
      <c r="AU235" s="223" t="s">
        <v>89</v>
      </c>
      <c r="AV235" s="15" t="s">
        <v>223</v>
      </c>
      <c r="AW235" s="15" t="s">
        <v>31</v>
      </c>
      <c r="AX235" s="15" t="s">
        <v>83</v>
      </c>
      <c r="AY235" s="223" t="s">
        <v>218</v>
      </c>
    </row>
    <row r="236" s="2" customFormat="1" ht="24.15" customHeight="1">
      <c r="A236" s="38"/>
      <c r="B236" s="190"/>
      <c r="C236" s="191" t="s">
        <v>254</v>
      </c>
      <c r="D236" s="191" t="s">
        <v>220</v>
      </c>
      <c r="E236" s="192" t="s">
        <v>1344</v>
      </c>
      <c r="F236" s="193" t="s">
        <v>1345</v>
      </c>
      <c r="G236" s="194" t="s">
        <v>169</v>
      </c>
      <c r="H236" s="195">
        <v>363.43799999999999</v>
      </c>
      <c r="I236" s="196"/>
      <c r="J236" s="197">
        <f>ROUND(I236*H236,2)</f>
        <v>0</v>
      </c>
      <c r="K236" s="198"/>
      <c r="L236" s="39"/>
      <c r="M236" s="199" t="s">
        <v>1</v>
      </c>
      <c r="N236" s="200" t="s">
        <v>42</v>
      </c>
      <c r="O236" s="82"/>
      <c r="P236" s="201">
        <f>O236*H236</f>
        <v>0</v>
      </c>
      <c r="Q236" s="201">
        <v>0</v>
      </c>
      <c r="R236" s="201">
        <f>Q236*H236</f>
        <v>0</v>
      </c>
      <c r="S236" s="201">
        <v>0</v>
      </c>
      <c r="T236" s="202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03" t="s">
        <v>223</v>
      </c>
      <c r="AT236" s="203" t="s">
        <v>220</v>
      </c>
      <c r="AU236" s="203" t="s">
        <v>89</v>
      </c>
      <c r="AY236" s="19" t="s">
        <v>218</v>
      </c>
      <c r="BE236" s="204">
        <f>IF(N236="základná",J236,0)</f>
        <v>0</v>
      </c>
      <c r="BF236" s="204">
        <f>IF(N236="znížená",J236,0)</f>
        <v>0</v>
      </c>
      <c r="BG236" s="204">
        <f>IF(N236="zákl. prenesená",J236,0)</f>
        <v>0</v>
      </c>
      <c r="BH236" s="204">
        <f>IF(N236="zníž. prenesená",J236,0)</f>
        <v>0</v>
      </c>
      <c r="BI236" s="204">
        <f>IF(N236="nulová",J236,0)</f>
        <v>0</v>
      </c>
      <c r="BJ236" s="19" t="s">
        <v>89</v>
      </c>
      <c r="BK236" s="204">
        <f>ROUND(I236*H236,2)</f>
        <v>0</v>
      </c>
      <c r="BL236" s="19" t="s">
        <v>223</v>
      </c>
      <c r="BM236" s="203" t="s">
        <v>294</v>
      </c>
    </row>
    <row r="237" s="13" customFormat="1">
      <c r="A237" s="13"/>
      <c r="B237" s="205"/>
      <c r="C237" s="13"/>
      <c r="D237" s="206" t="s">
        <v>225</v>
      </c>
      <c r="E237" s="207" t="s">
        <v>1</v>
      </c>
      <c r="F237" s="208" t="s">
        <v>1656</v>
      </c>
      <c r="G237" s="13"/>
      <c r="H237" s="209">
        <v>363.43799999999999</v>
      </c>
      <c r="I237" s="210"/>
      <c r="J237" s="13"/>
      <c r="K237" s="13"/>
      <c r="L237" s="205"/>
      <c r="M237" s="211"/>
      <c r="N237" s="212"/>
      <c r="O237" s="212"/>
      <c r="P237" s="212"/>
      <c r="Q237" s="212"/>
      <c r="R237" s="212"/>
      <c r="S237" s="212"/>
      <c r="T237" s="2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07" t="s">
        <v>225</v>
      </c>
      <c r="AU237" s="207" t="s">
        <v>89</v>
      </c>
      <c r="AV237" s="13" t="s">
        <v>89</v>
      </c>
      <c r="AW237" s="13" t="s">
        <v>31</v>
      </c>
      <c r="AX237" s="13" t="s">
        <v>76</v>
      </c>
      <c r="AY237" s="207" t="s">
        <v>218</v>
      </c>
    </row>
    <row r="238" s="15" customFormat="1">
      <c r="A238" s="15"/>
      <c r="B238" s="222"/>
      <c r="C238" s="15"/>
      <c r="D238" s="206" t="s">
        <v>225</v>
      </c>
      <c r="E238" s="223" t="s">
        <v>1</v>
      </c>
      <c r="F238" s="224" t="s">
        <v>1328</v>
      </c>
      <c r="G238" s="15"/>
      <c r="H238" s="225">
        <v>363.43799999999999</v>
      </c>
      <c r="I238" s="226"/>
      <c r="J238" s="15"/>
      <c r="K238" s="15"/>
      <c r="L238" s="222"/>
      <c r="M238" s="227"/>
      <c r="N238" s="228"/>
      <c r="O238" s="228"/>
      <c r="P238" s="228"/>
      <c r="Q238" s="228"/>
      <c r="R238" s="228"/>
      <c r="S238" s="228"/>
      <c r="T238" s="229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T238" s="223" t="s">
        <v>225</v>
      </c>
      <c r="AU238" s="223" t="s">
        <v>89</v>
      </c>
      <c r="AV238" s="15" t="s">
        <v>223</v>
      </c>
      <c r="AW238" s="15" t="s">
        <v>31</v>
      </c>
      <c r="AX238" s="15" t="s">
        <v>83</v>
      </c>
      <c r="AY238" s="223" t="s">
        <v>218</v>
      </c>
    </row>
    <row r="239" s="2" customFormat="1" ht="24.15" customHeight="1">
      <c r="A239" s="38"/>
      <c r="B239" s="190"/>
      <c r="C239" s="191" t="s">
        <v>260</v>
      </c>
      <c r="D239" s="191" t="s">
        <v>220</v>
      </c>
      <c r="E239" s="192" t="s">
        <v>1346</v>
      </c>
      <c r="F239" s="193" t="s">
        <v>1347</v>
      </c>
      <c r="G239" s="194" t="s">
        <v>169</v>
      </c>
      <c r="H239" s="195">
        <v>299.72899999999998</v>
      </c>
      <c r="I239" s="196"/>
      <c r="J239" s="197">
        <f>ROUND(I239*H239,2)</f>
        <v>0</v>
      </c>
      <c r="K239" s="198"/>
      <c r="L239" s="39"/>
      <c r="M239" s="199" t="s">
        <v>1</v>
      </c>
      <c r="N239" s="200" t="s">
        <v>42</v>
      </c>
      <c r="O239" s="82"/>
      <c r="P239" s="201">
        <f>O239*H239</f>
        <v>0</v>
      </c>
      <c r="Q239" s="201">
        <v>0</v>
      </c>
      <c r="R239" s="201">
        <f>Q239*H239</f>
        <v>0</v>
      </c>
      <c r="S239" s="201">
        <v>0</v>
      </c>
      <c r="T239" s="202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03" t="s">
        <v>223</v>
      </c>
      <c r="AT239" s="203" t="s">
        <v>220</v>
      </c>
      <c r="AU239" s="203" t="s">
        <v>89</v>
      </c>
      <c r="AY239" s="19" t="s">
        <v>218</v>
      </c>
      <c r="BE239" s="204">
        <f>IF(N239="základná",J239,0)</f>
        <v>0</v>
      </c>
      <c r="BF239" s="204">
        <f>IF(N239="znížená",J239,0)</f>
        <v>0</v>
      </c>
      <c r="BG239" s="204">
        <f>IF(N239="zákl. prenesená",J239,0)</f>
        <v>0</v>
      </c>
      <c r="BH239" s="204">
        <f>IF(N239="zníž. prenesená",J239,0)</f>
        <v>0</v>
      </c>
      <c r="BI239" s="204">
        <f>IF(N239="nulová",J239,0)</f>
        <v>0</v>
      </c>
      <c r="BJ239" s="19" t="s">
        <v>89</v>
      </c>
      <c r="BK239" s="204">
        <f>ROUND(I239*H239,2)</f>
        <v>0</v>
      </c>
      <c r="BL239" s="19" t="s">
        <v>223</v>
      </c>
      <c r="BM239" s="203" t="s">
        <v>304</v>
      </c>
    </row>
    <row r="240" s="13" customFormat="1">
      <c r="A240" s="13"/>
      <c r="B240" s="205"/>
      <c r="C240" s="13"/>
      <c r="D240" s="206" t="s">
        <v>225</v>
      </c>
      <c r="E240" s="207" t="s">
        <v>1</v>
      </c>
      <c r="F240" s="208" t="s">
        <v>1657</v>
      </c>
      <c r="G240" s="13"/>
      <c r="H240" s="209">
        <v>299.72899999999998</v>
      </c>
      <c r="I240" s="210"/>
      <c r="J240" s="13"/>
      <c r="K240" s="13"/>
      <c r="L240" s="205"/>
      <c r="M240" s="211"/>
      <c r="N240" s="212"/>
      <c r="O240" s="212"/>
      <c r="P240" s="212"/>
      <c r="Q240" s="212"/>
      <c r="R240" s="212"/>
      <c r="S240" s="212"/>
      <c r="T240" s="2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07" t="s">
        <v>225</v>
      </c>
      <c r="AU240" s="207" t="s">
        <v>89</v>
      </c>
      <c r="AV240" s="13" t="s">
        <v>89</v>
      </c>
      <c r="AW240" s="13" t="s">
        <v>31</v>
      </c>
      <c r="AX240" s="13" t="s">
        <v>76</v>
      </c>
      <c r="AY240" s="207" t="s">
        <v>218</v>
      </c>
    </row>
    <row r="241" s="15" customFormat="1">
      <c r="A241" s="15"/>
      <c r="B241" s="222"/>
      <c r="C241" s="15"/>
      <c r="D241" s="206" t="s">
        <v>225</v>
      </c>
      <c r="E241" s="223" t="s">
        <v>1</v>
      </c>
      <c r="F241" s="224" t="s">
        <v>1328</v>
      </c>
      <c r="G241" s="15"/>
      <c r="H241" s="225">
        <v>299.72899999999998</v>
      </c>
      <c r="I241" s="226"/>
      <c r="J241" s="15"/>
      <c r="K241" s="15"/>
      <c r="L241" s="222"/>
      <c r="M241" s="227"/>
      <c r="N241" s="228"/>
      <c r="O241" s="228"/>
      <c r="P241" s="228"/>
      <c r="Q241" s="228"/>
      <c r="R241" s="228"/>
      <c r="S241" s="228"/>
      <c r="T241" s="229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T241" s="223" t="s">
        <v>225</v>
      </c>
      <c r="AU241" s="223" t="s">
        <v>89</v>
      </c>
      <c r="AV241" s="15" t="s">
        <v>223</v>
      </c>
      <c r="AW241" s="15" t="s">
        <v>31</v>
      </c>
      <c r="AX241" s="15" t="s">
        <v>83</v>
      </c>
      <c r="AY241" s="223" t="s">
        <v>218</v>
      </c>
    </row>
    <row r="242" s="2" customFormat="1" ht="37.8" customHeight="1">
      <c r="A242" s="38"/>
      <c r="B242" s="190"/>
      <c r="C242" s="191" t="s">
        <v>265</v>
      </c>
      <c r="D242" s="191" t="s">
        <v>220</v>
      </c>
      <c r="E242" s="192" t="s">
        <v>1349</v>
      </c>
      <c r="F242" s="193" t="s">
        <v>1350</v>
      </c>
      <c r="G242" s="194" t="s">
        <v>169</v>
      </c>
      <c r="H242" s="195">
        <v>299.72899999999998</v>
      </c>
      <c r="I242" s="196"/>
      <c r="J242" s="197">
        <f>ROUND(I242*H242,2)</f>
        <v>0</v>
      </c>
      <c r="K242" s="198"/>
      <c r="L242" s="39"/>
      <c r="M242" s="199" t="s">
        <v>1</v>
      </c>
      <c r="N242" s="200" t="s">
        <v>42</v>
      </c>
      <c r="O242" s="82"/>
      <c r="P242" s="201">
        <f>O242*H242</f>
        <v>0</v>
      </c>
      <c r="Q242" s="201">
        <v>0</v>
      </c>
      <c r="R242" s="201">
        <f>Q242*H242</f>
        <v>0</v>
      </c>
      <c r="S242" s="201">
        <v>0</v>
      </c>
      <c r="T242" s="202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203" t="s">
        <v>223</v>
      </c>
      <c r="AT242" s="203" t="s">
        <v>220</v>
      </c>
      <c r="AU242" s="203" t="s">
        <v>89</v>
      </c>
      <c r="AY242" s="19" t="s">
        <v>218</v>
      </c>
      <c r="BE242" s="204">
        <f>IF(N242="základná",J242,0)</f>
        <v>0</v>
      </c>
      <c r="BF242" s="204">
        <f>IF(N242="znížená",J242,0)</f>
        <v>0</v>
      </c>
      <c r="BG242" s="204">
        <f>IF(N242="zákl. prenesená",J242,0)</f>
        <v>0</v>
      </c>
      <c r="BH242" s="204">
        <f>IF(N242="zníž. prenesená",J242,0)</f>
        <v>0</v>
      </c>
      <c r="BI242" s="204">
        <f>IF(N242="nulová",J242,0)</f>
        <v>0</v>
      </c>
      <c r="BJ242" s="19" t="s">
        <v>89</v>
      </c>
      <c r="BK242" s="204">
        <f>ROUND(I242*H242,2)</f>
        <v>0</v>
      </c>
      <c r="BL242" s="19" t="s">
        <v>223</v>
      </c>
      <c r="BM242" s="203" t="s">
        <v>319</v>
      </c>
    </row>
    <row r="243" s="13" customFormat="1">
      <c r="A243" s="13"/>
      <c r="B243" s="205"/>
      <c r="C243" s="13"/>
      <c r="D243" s="206" t="s">
        <v>225</v>
      </c>
      <c r="E243" s="207" t="s">
        <v>1</v>
      </c>
      <c r="F243" s="208" t="s">
        <v>1657</v>
      </c>
      <c r="G243" s="13"/>
      <c r="H243" s="209">
        <v>299.72899999999998</v>
      </c>
      <c r="I243" s="210"/>
      <c r="J243" s="13"/>
      <c r="K243" s="13"/>
      <c r="L243" s="205"/>
      <c r="M243" s="211"/>
      <c r="N243" s="212"/>
      <c r="O243" s="212"/>
      <c r="P243" s="212"/>
      <c r="Q243" s="212"/>
      <c r="R243" s="212"/>
      <c r="S243" s="212"/>
      <c r="T243" s="2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07" t="s">
        <v>225</v>
      </c>
      <c r="AU243" s="207" t="s">
        <v>89</v>
      </c>
      <c r="AV243" s="13" t="s">
        <v>89</v>
      </c>
      <c r="AW243" s="13" t="s">
        <v>31</v>
      </c>
      <c r="AX243" s="13" t="s">
        <v>76</v>
      </c>
      <c r="AY243" s="207" t="s">
        <v>218</v>
      </c>
    </row>
    <row r="244" s="15" customFormat="1">
      <c r="A244" s="15"/>
      <c r="B244" s="222"/>
      <c r="C244" s="15"/>
      <c r="D244" s="206" t="s">
        <v>225</v>
      </c>
      <c r="E244" s="223" t="s">
        <v>1</v>
      </c>
      <c r="F244" s="224" t="s">
        <v>1328</v>
      </c>
      <c r="G244" s="15"/>
      <c r="H244" s="225">
        <v>299.72899999999998</v>
      </c>
      <c r="I244" s="226"/>
      <c r="J244" s="15"/>
      <c r="K244" s="15"/>
      <c r="L244" s="222"/>
      <c r="M244" s="227"/>
      <c r="N244" s="228"/>
      <c r="O244" s="228"/>
      <c r="P244" s="228"/>
      <c r="Q244" s="228"/>
      <c r="R244" s="228"/>
      <c r="S244" s="228"/>
      <c r="T244" s="229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T244" s="223" t="s">
        <v>225</v>
      </c>
      <c r="AU244" s="223" t="s">
        <v>89</v>
      </c>
      <c r="AV244" s="15" t="s">
        <v>223</v>
      </c>
      <c r="AW244" s="15" t="s">
        <v>31</v>
      </c>
      <c r="AX244" s="15" t="s">
        <v>83</v>
      </c>
      <c r="AY244" s="223" t="s">
        <v>218</v>
      </c>
    </row>
    <row r="245" s="2" customFormat="1" ht="24.15" customHeight="1">
      <c r="A245" s="38"/>
      <c r="B245" s="190"/>
      <c r="C245" s="191" t="s">
        <v>271</v>
      </c>
      <c r="D245" s="191" t="s">
        <v>220</v>
      </c>
      <c r="E245" s="192" t="s">
        <v>1351</v>
      </c>
      <c r="F245" s="193" t="s">
        <v>1352</v>
      </c>
      <c r="G245" s="194" t="s">
        <v>169</v>
      </c>
      <c r="H245" s="195">
        <v>127.297</v>
      </c>
      <c r="I245" s="196"/>
      <c r="J245" s="197">
        <f>ROUND(I245*H245,2)</f>
        <v>0</v>
      </c>
      <c r="K245" s="198"/>
      <c r="L245" s="39"/>
      <c r="M245" s="199" t="s">
        <v>1</v>
      </c>
      <c r="N245" s="200" t="s">
        <v>42</v>
      </c>
      <c r="O245" s="82"/>
      <c r="P245" s="201">
        <f>O245*H245</f>
        <v>0</v>
      </c>
      <c r="Q245" s="201">
        <v>0</v>
      </c>
      <c r="R245" s="201">
        <f>Q245*H245</f>
        <v>0</v>
      </c>
      <c r="S245" s="201">
        <v>0</v>
      </c>
      <c r="T245" s="202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03" t="s">
        <v>223</v>
      </c>
      <c r="AT245" s="203" t="s">
        <v>220</v>
      </c>
      <c r="AU245" s="203" t="s">
        <v>89</v>
      </c>
      <c r="AY245" s="19" t="s">
        <v>218</v>
      </c>
      <c r="BE245" s="204">
        <f>IF(N245="základná",J245,0)</f>
        <v>0</v>
      </c>
      <c r="BF245" s="204">
        <f>IF(N245="znížená",J245,0)</f>
        <v>0</v>
      </c>
      <c r="BG245" s="204">
        <f>IF(N245="zákl. prenesená",J245,0)</f>
        <v>0</v>
      </c>
      <c r="BH245" s="204">
        <f>IF(N245="zníž. prenesená",J245,0)</f>
        <v>0</v>
      </c>
      <c r="BI245" s="204">
        <f>IF(N245="nulová",J245,0)</f>
        <v>0</v>
      </c>
      <c r="BJ245" s="19" t="s">
        <v>89</v>
      </c>
      <c r="BK245" s="204">
        <f>ROUND(I245*H245,2)</f>
        <v>0</v>
      </c>
      <c r="BL245" s="19" t="s">
        <v>223</v>
      </c>
      <c r="BM245" s="203" t="s">
        <v>331</v>
      </c>
    </row>
    <row r="246" s="13" customFormat="1">
      <c r="A246" s="13"/>
      <c r="B246" s="205"/>
      <c r="C246" s="13"/>
      <c r="D246" s="206" t="s">
        <v>225</v>
      </c>
      <c r="E246" s="207" t="s">
        <v>1</v>
      </c>
      <c r="F246" s="208" t="s">
        <v>1658</v>
      </c>
      <c r="G246" s="13"/>
      <c r="H246" s="209">
        <v>127.297</v>
      </c>
      <c r="I246" s="210"/>
      <c r="J246" s="13"/>
      <c r="K246" s="13"/>
      <c r="L246" s="205"/>
      <c r="M246" s="211"/>
      <c r="N246" s="212"/>
      <c r="O246" s="212"/>
      <c r="P246" s="212"/>
      <c r="Q246" s="212"/>
      <c r="R246" s="212"/>
      <c r="S246" s="212"/>
      <c r="T246" s="2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07" t="s">
        <v>225</v>
      </c>
      <c r="AU246" s="207" t="s">
        <v>89</v>
      </c>
      <c r="AV246" s="13" t="s">
        <v>89</v>
      </c>
      <c r="AW246" s="13" t="s">
        <v>31</v>
      </c>
      <c r="AX246" s="13" t="s">
        <v>76</v>
      </c>
      <c r="AY246" s="207" t="s">
        <v>218</v>
      </c>
    </row>
    <row r="247" s="15" customFormat="1">
      <c r="A247" s="15"/>
      <c r="B247" s="222"/>
      <c r="C247" s="15"/>
      <c r="D247" s="206" t="s">
        <v>225</v>
      </c>
      <c r="E247" s="223" t="s">
        <v>1</v>
      </c>
      <c r="F247" s="224" t="s">
        <v>1328</v>
      </c>
      <c r="G247" s="15"/>
      <c r="H247" s="225">
        <v>127.297</v>
      </c>
      <c r="I247" s="226"/>
      <c r="J247" s="15"/>
      <c r="K247" s="15"/>
      <c r="L247" s="222"/>
      <c r="M247" s="227"/>
      <c r="N247" s="228"/>
      <c r="O247" s="228"/>
      <c r="P247" s="228"/>
      <c r="Q247" s="228"/>
      <c r="R247" s="228"/>
      <c r="S247" s="228"/>
      <c r="T247" s="229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T247" s="223" t="s">
        <v>225</v>
      </c>
      <c r="AU247" s="223" t="s">
        <v>89</v>
      </c>
      <c r="AV247" s="15" t="s">
        <v>223</v>
      </c>
      <c r="AW247" s="15" t="s">
        <v>31</v>
      </c>
      <c r="AX247" s="15" t="s">
        <v>83</v>
      </c>
      <c r="AY247" s="223" t="s">
        <v>218</v>
      </c>
    </row>
    <row r="248" s="2" customFormat="1" ht="37.8" customHeight="1">
      <c r="A248" s="38"/>
      <c r="B248" s="190"/>
      <c r="C248" s="191" t="s">
        <v>279</v>
      </c>
      <c r="D248" s="191" t="s">
        <v>220</v>
      </c>
      <c r="E248" s="192" t="s">
        <v>1354</v>
      </c>
      <c r="F248" s="193" t="s">
        <v>1355</v>
      </c>
      <c r="G248" s="194" t="s">
        <v>169</v>
      </c>
      <c r="H248" s="195">
        <v>127.297</v>
      </c>
      <c r="I248" s="196"/>
      <c r="J248" s="197">
        <f>ROUND(I248*H248,2)</f>
        <v>0</v>
      </c>
      <c r="K248" s="198"/>
      <c r="L248" s="39"/>
      <c r="M248" s="199" t="s">
        <v>1</v>
      </c>
      <c r="N248" s="200" t="s">
        <v>42</v>
      </c>
      <c r="O248" s="82"/>
      <c r="P248" s="201">
        <f>O248*H248</f>
        <v>0</v>
      </c>
      <c r="Q248" s="201">
        <v>0</v>
      </c>
      <c r="R248" s="201">
        <f>Q248*H248</f>
        <v>0</v>
      </c>
      <c r="S248" s="201">
        <v>0</v>
      </c>
      <c r="T248" s="202">
        <f>S248*H248</f>
        <v>0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203" t="s">
        <v>223</v>
      </c>
      <c r="AT248" s="203" t="s">
        <v>220</v>
      </c>
      <c r="AU248" s="203" t="s">
        <v>89</v>
      </c>
      <c r="AY248" s="19" t="s">
        <v>218</v>
      </c>
      <c r="BE248" s="204">
        <f>IF(N248="základná",J248,0)</f>
        <v>0</v>
      </c>
      <c r="BF248" s="204">
        <f>IF(N248="znížená",J248,0)</f>
        <v>0</v>
      </c>
      <c r="BG248" s="204">
        <f>IF(N248="zákl. prenesená",J248,0)</f>
        <v>0</v>
      </c>
      <c r="BH248" s="204">
        <f>IF(N248="zníž. prenesená",J248,0)</f>
        <v>0</v>
      </c>
      <c r="BI248" s="204">
        <f>IF(N248="nulová",J248,0)</f>
        <v>0</v>
      </c>
      <c r="BJ248" s="19" t="s">
        <v>89</v>
      </c>
      <c r="BK248" s="204">
        <f>ROUND(I248*H248,2)</f>
        <v>0</v>
      </c>
      <c r="BL248" s="19" t="s">
        <v>223</v>
      </c>
      <c r="BM248" s="203" t="s">
        <v>341</v>
      </c>
    </row>
    <row r="249" s="13" customFormat="1">
      <c r="A249" s="13"/>
      <c r="B249" s="205"/>
      <c r="C249" s="13"/>
      <c r="D249" s="206" t="s">
        <v>225</v>
      </c>
      <c r="E249" s="207" t="s">
        <v>1</v>
      </c>
      <c r="F249" s="208" t="s">
        <v>1658</v>
      </c>
      <c r="G249" s="13"/>
      <c r="H249" s="209">
        <v>127.297</v>
      </c>
      <c r="I249" s="210"/>
      <c r="J249" s="13"/>
      <c r="K249" s="13"/>
      <c r="L249" s="205"/>
      <c r="M249" s="211"/>
      <c r="N249" s="212"/>
      <c r="O249" s="212"/>
      <c r="P249" s="212"/>
      <c r="Q249" s="212"/>
      <c r="R249" s="212"/>
      <c r="S249" s="212"/>
      <c r="T249" s="2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07" t="s">
        <v>225</v>
      </c>
      <c r="AU249" s="207" t="s">
        <v>89</v>
      </c>
      <c r="AV249" s="13" t="s">
        <v>89</v>
      </c>
      <c r="AW249" s="13" t="s">
        <v>31</v>
      </c>
      <c r="AX249" s="13" t="s">
        <v>76</v>
      </c>
      <c r="AY249" s="207" t="s">
        <v>218</v>
      </c>
    </row>
    <row r="250" s="15" customFormat="1">
      <c r="A250" s="15"/>
      <c r="B250" s="222"/>
      <c r="C250" s="15"/>
      <c r="D250" s="206" t="s">
        <v>225</v>
      </c>
      <c r="E250" s="223" t="s">
        <v>1</v>
      </c>
      <c r="F250" s="224" t="s">
        <v>1328</v>
      </c>
      <c r="G250" s="15"/>
      <c r="H250" s="225">
        <v>127.297</v>
      </c>
      <c r="I250" s="226"/>
      <c r="J250" s="15"/>
      <c r="K250" s="15"/>
      <c r="L250" s="222"/>
      <c r="M250" s="227"/>
      <c r="N250" s="228"/>
      <c r="O250" s="228"/>
      <c r="P250" s="228"/>
      <c r="Q250" s="228"/>
      <c r="R250" s="228"/>
      <c r="S250" s="228"/>
      <c r="T250" s="229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T250" s="223" t="s">
        <v>225</v>
      </c>
      <c r="AU250" s="223" t="s">
        <v>89</v>
      </c>
      <c r="AV250" s="15" t="s">
        <v>223</v>
      </c>
      <c r="AW250" s="15" t="s">
        <v>31</v>
      </c>
      <c r="AX250" s="15" t="s">
        <v>83</v>
      </c>
      <c r="AY250" s="223" t="s">
        <v>218</v>
      </c>
    </row>
    <row r="251" s="2" customFormat="1" ht="44.25" customHeight="1">
      <c r="A251" s="38"/>
      <c r="B251" s="190"/>
      <c r="C251" s="191" t="s">
        <v>284</v>
      </c>
      <c r="D251" s="191" t="s">
        <v>220</v>
      </c>
      <c r="E251" s="192" t="s">
        <v>1356</v>
      </c>
      <c r="F251" s="193" t="s">
        <v>1357</v>
      </c>
      <c r="G251" s="194" t="s">
        <v>169</v>
      </c>
      <c r="H251" s="195">
        <v>127.297</v>
      </c>
      <c r="I251" s="196"/>
      <c r="J251" s="197">
        <f>ROUND(I251*H251,2)</f>
        <v>0</v>
      </c>
      <c r="K251" s="198"/>
      <c r="L251" s="39"/>
      <c r="M251" s="199" t="s">
        <v>1</v>
      </c>
      <c r="N251" s="200" t="s">
        <v>42</v>
      </c>
      <c r="O251" s="82"/>
      <c r="P251" s="201">
        <f>O251*H251</f>
        <v>0</v>
      </c>
      <c r="Q251" s="201">
        <v>0</v>
      </c>
      <c r="R251" s="201">
        <f>Q251*H251</f>
        <v>0</v>
      </c>
      <c r="S251" s="201">
        <v>0</v>
      </c>
      <c r="T251" s="202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203" t="s">
        <v>223</v>
      </c>
      <c r="AT251" s="203" t="s">
        <v>220</v>
      </c>
      <c r="AU251" s="203" t="s">
        <v>89</v>
      </c>
      <c r="AY251" s="19" t="s">
        <v>218</v>
      </c>
      <c r="BE251" s="204">
        <f>IF(N251="základná",J251,0)</f>
        <v>0</v>
      </c>
      <c r="BF251" s="204">
        <f>IF(N251="znížená",J251,0)</f>
        <v>0</v>
      </c>
      <c r="BG251" s="204">
        <f>IF(N251="zákl. prenesená",J251,0)</f>
        <v>0</v>
      </c>
      <c r="BH251" s="204">
        <f>IF(N251="zníž. prenesená",J251,0)</f>
        <v>0</v>
      </c>
      <c r="BI251" s="204">
        <f>IF(N251="nulová",J251,0)</f>
        <v>0</v>
      </c>
      <c r="BJ251" s="19" t="s">
        <v>89</v>
      </c>
      <c r="BK251" s="204">
        <f>ROUND(I251*H251,2)</f>
        <v>0</v>
      </c>
      <c r="BL251" s="19" t="s">
        <v>223</v>
      </c>
      <c r="BM251" s="203" t="s">
        <v>348</v>
      </c>
    </row>
    <row r="252" s="13" customFormat="1">
      <c r="A252" s="13"/>
      <c r="B252" s="205"/>
      <c r="C252" s="13"/>
      <c r="D252" s="206" t="s">
        <v>225</v>
      </c>
      <c r="E252" s="207" t="s">
        <v>1</v>
      </c>
      <c r="F252" s="208" t="s">
        <v>1658</v>
      </c>
      <c r="G252" s="13"/>
      <c r="H252" s="209">
        <v>127.297</v>
      </c>
      <c r="I252" s="210"/>
      <c r="J252" s="13"/>
      <c r="K252" s="13"/>
      <c r="L252" s="205"/>
      <c r="M252" s="211"/>
      <c r="N252" s="212"/>
      <c r="O252" s="212"/>
      <c r="P252" s="212"/>
      <c r="Q252" s="212"/>
      <c r="R252" s="212"/>
      <c r="S252" s="212"/>
      <c r="T252" s="2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07" t="s">
        <v>225</v>
      </c>
      <c r="AU252" s="207" t="s">
        <v>89</v>
      </c>
      <c r="AV252" s="13" t="s">
        <v>89</v>
      </c>
      <c r="AW252" s="13" t="s">
        <v>31</v>
      </c>
      <c r="AX252" s="13" t="s">
        <v>76</v>
      </c>
      <c r="AY252" s="207" t="s">
        <v>218</v>
      </c>
    </row>
    <row r="253" s="15" customFormat="1">
      <c r="A253" s="15"/>
      <c r="B253" s="222"/>
      <c r="C253" s="15"/>
      <c r="D253" s="206" t="s">
        <v>225</v>
      </c>
      <c r="E253" s="223" t="s">
        <v>1</v>
      </c>
      <c r="F253" s="224" t="s">
        <v>1328</v>
      </c>
      <c r="G253" s="15"/>
      <c r="H253" s="225">
        <v>127.297</v>
      </c>
      <c r="I253" s="226"/>
      <c r="J253" s="15"/>
      <c r="K253" s="15"/>
      <c r="L253" s="222"/>
      <c r="M253" s="227"/>
      <c r="N253" s="228"/>
      <c r="O253" s="228"/>
      <c r="P253" s="228"/>
      <c r="Q253" s="228"/>
      <c r="R253" s="228"/>
      <c r="S253" s="228"/>
      <c r="T253" s="229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T253" s="223" t="s">
        <v>225</v>
      </c>
      <c r="AU253" s="223" t="s">
        <v>89</v>
      </c>
      <c r="AV253" s="15" t="s">
        <v>223</v>
      </c>
      <c r="AW253" s="15" t="s">
        <v>31</v>
      </c>
      <c r="AX253" s="15" t="s">
        <v>83</v>
      </c>
      <c r="AY253" s="223" t="s">
        <v>218</v>
      </c>
    </row>
    <row r="254" s="2" customFormat="1" ht="16.5" customHeight="1">
      <c r="A254" s="38"/>
      <c r="B254" s="190"/>
      <c r="C254" s="191" t="s">
        <v>289</v>
      </c>
      <c r="D254" s="191" t="s">
        <v>220</v>
      </c>
      <c r="E254" s="192" t="s">
        <v>1358</v>
      </c>
      <c r="F254" s="193" t="s">
        <v>1359</v>
      </c>
      <c r="G254" s="194" t="s">
        <v>169</v>
      </c>
      <c r="H254" s="195">
        <v>299.72899999999998</v>
      </c>
      <c r="I254" s="196"/>
      <c r="J254" s="197">
        <f>ROUND(I254*H254,2)</f>
        <v>0</v>
      </c>
      <c r="K254" s="198"/>
      <c r="L254" s="39"/>
      <c r="M254" s="199" t="s">
        <v>1</v>
      </c>
      <c r="N254" s="200" t="s">
        <v>42</v>
      </c>
      <c r="O254" s="82"/>
      <c r="P254" s="201">
        <f>O254*H254</f>
        <v>0</v>
      </c>
      <c r="Q254" s="201">
        <v>0</v>
      </c>
      <c r="R254" s="201">
        <f>Q254*H254</f>
        <v>0</v>
      </c>
      <c r="S254" s="201">
        <v>0</v>
      </c>
      <c r="T254" s="202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203" t="s">
        <v>223</v>
      </c>
      <c r="AT254" s="203" t="s">
        <v>220</v>
      </c>
      <c r="AU254" s="203" t="s">
        <v>89</v>
      </c>
      <c r="AY254" s="19" t="s">
        <v>218</v>
      </c>
      <c r="BE254" s="204">
        <f>IF(N254="základná",J254,0)</f>
        <v>0</v>
      </c>
      <c r="BF254" s="204">
        <f>IF(N254="znížená",J254,0)</f>
        <v>0</v>
      </c>
      <c r="BG254" s="204">
        <f>IF(N254="zákl. prenesená",J254,0)</f>
        <v>0</v>
      </c>
      <c r="BH254" s="204">
        <f>IF(N254="zníž. prenesená",J254,0)</f>
        <v>0</v>
      </c>
      <c r="BI254" s="204">
        <f>IF(N254="nulová",J254,0)</f>
        <v>0</v>
      </c>
      <c r="BJ254" s="19" t="s">
        <v>89</v>
      </c>
      <c r="BK254" s="204">
        <f>ROUND(I254*H254,2)</f>
        <v>0</v>
      </c>
      <c r="BL254" s="19" t="s">
        <v>223</v>
      </c>
      <c r="BM254" s="203" t="s">
        <v>357</v>
      </c>
    </row>
    <row r="255" s="13" customFormat="1">
      <c r="A255" s="13"/>
      <c r="B255" s="205"/>
      <c r="C255" s="13"/>
      <c r="D255" s="206" t="s">
        <v>225</v>
      </c>
      <c r="E255" s="207" t="s">
        <v>1</v>
      </c>
      <c r="F255" s="208" t="s">
        <v>1657</v>
      </c>
      <c r="G255" s="13"/>
      <c r="H255" s="209">
        <v>299.72899999999998</v>
      </c>
      <c r="I255" s="210"/>
      <c r="J255" s="13"/>
      <c r="K255" s="13"/>
      <c r="L255" s="205"/>
      <c r="M255" s="211"/>
      <c r="N255" s="212"/>
      <c r="O255" s="212"/>
      <c r="P255" s="212"/>
      <c r="Q255" s="212"/>
      <c r="R255" s="212"/>
      <c r="S255" s="212"/>
      <c r="T255" s="2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07" t="s">
        <v>225</v>
      </c>
      <c r="AU255" s="207" t="s">
        <v>89</v>
      </c>
      <c r="AV255" s="13" t="s">
        <v>89</v>
      </c>
      <c r="AW255" s="13" t="s">
        <v>31</v>
      </c>
      <c r="AX255" s="13" t="s">
        <v>76</v>
      </c>
      <c r="AY255" s="207" t="s">
        <v>218</v>
      </c>
    </row>
    <row r="256" s="15" customFormat="1">
      <c r="A256" s="15"/>
      <c r="B256" s="222"/>
      <c r="C256" s="15"/>
      <c r="D256" s="206" t="s">
        <v>225</v>
      </c>
      <c r="E256" s="223" t="s">
        <v>1</v>
      </c>
      <c r="F256" s="224" t="s">
        <v>1328</v>
      </c>
      <c r="G256" s="15"/>
      <c r="H256" s="225">
        <v>299.72899999999998</v>
      </c>
      <c r="I256" s="226"/>
      <c r="J256" s="15"/>
      <c r="K256" s="15"/>
      <c r="L256" s="222"/>
      <c r="M256" s="227"/>
      <c r="N256" s="228"/>
      <c r="O256" s="228"/>
      <c r="P256" s="228"/>
      <c r="Q256" s="228"/>
      <c r="R256" s="228"/>
      <c r="S256" s="228"/>
      <c r="T256" s="229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T256" s="223" t="s">
        <v>225</v>
      </c>
      <c r="AU256" s="223" t="s">
        <v>89</v>
      </c>
      <c r="AV256" s="15" t="s">
        <v>223</v>
      </c>
      <c r="AW256" s="15" t="s">
        <v>31</v>
      </c>
      <c r="AX256" s="15" t="s">
        <v>83</v>
      </c>
      <c r="AY256" s="223" t="s">
        <v>218</v>
      </c>
    </row>
    <row r="257" s="2" customFormat="1" ht="24.15" customHeight="1">
      <c r="A257" s="38"/>
      <c r="B257" s="190"/>
      <c r="C257" s="191" t="s">
        <v>294</v>
      </c>
      <c r="D257" s="191" t="s">
        <v>220</v>
      </c>
      <c r="E257" s="192" t="s">
        <v>255</v>
      </c>
      <c r="F257" s="193" t="s">
        <v>1360</v>
      </c>
      <c r="G257" s="194" t="s">
        <v>257</v>
      </c>
      <c r="H257" s="195">
        <v>500.54700000000003</v>
      </c>
      <c r="I257" s="196"/>
      <c r="J257" s="197">
        <f>ROUND(I257*H257,2)</f>
        <v>0</v>
      </c>
      <c r="K257" s="198"/>
      <c r="L257" s="39"/>
      <c r="M257" s="199" t="s">
        <v>1</v>
      </c>
      <c r="N257" s="200" t="s">
        <v>42</v>
      </c>
      <c r="O257" s="82"/>
      <c r="P257" s="201">
        <f>O257*H257</f>
        <v>0</v>
      </c>
      <c r="Q257" s="201">
        <v>0</v>
      </c>
      <c r="R257" s="201">
        <f>Q257*H257</f>
        <v>0</v>
      </c>
      <c r="S257" s="201">
        <v>0</v>
      </c>
      <c r="T257" s="202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203" t="s">
        <v>223</v>
      </c>
      <c r="AT257" s="203" t="s">
        <v>220</v>
      </c>
      <c r="AU257" s="203" t="s">
        <v>89</v>
      </c>
      <c r="AY257" s="19" t="s">
        <v>218</v>
      </c>
      <c r="BE257" s="204">
        <f>IF(N257="základná",J257,0)</f>
        <v>0</v>
      </c>
      <c r="BF257" s="204">
        <f>IF(N257="znížená",J257,0)</f>
        <v>0</v>
      </c>
      <c r="BG257" s="204">
        <f>IF(N257="zákl. prenesená",J257,0)</f>
        <v>0</v>
      </c>
      <c r="BH257" s="204">
        <f>IF(N257="zníž. prenesená",J257,0)</f>
        <v>0</v>
      </c>
      <c r="BI257" s="204">
        <f>IF(N257="nulová",J257,0)</f>
        <v>0</v>
      </c>
      <c r="BJ257" s="19" t="s">
        <v>89</v>
      </c>
      <c r="BK257" s="204">
        <f>ROUND(I257*H257,2)</f>
        <v>0</v>
      </c>
      <c r="BL257" s="19" t="s">
        <v>223</v>
      </c>
      <c r="BM257" s="203" t="s">
        <v>373</v>
      </c>
    </row>
    <row r="258" s="13" customFormat="1">
      <c r="A258" s="13"/>
      <c r="B258" s="205"/>
      <c r="C258" s="13"/>
      <c r="D258" s="206" t="s">
        <v>225</v>
      </c>
      <c r="E258" s="207" t="s">
        <v>1</v>
      </c>
      <c r="F258" s="208" t="s">
        <v>1659</v>
      </c>
      <c r="G258" s="13"/>
      <c r="H258" s="209">
        <v>500.54700000000003</v>
      </c>
      <c r="I258" s="210"/>
      <c r="J258" s="13"/>
      <c r="K258" s="13"/>
      <c r="L258" s="205"/>
      <c r="M258" s="211"/>
      <c r="N258" s="212"/>
      <c r="O258" s="212"/>
      <c r="P258" s="212"/>
      <c r="Q258" s="212"/>
      <c r="R258" s="212"/>
      <c r="S258" s="212"/>
      <c r="T258" s="2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07" t="s">
        <v>225</v>
      </c>
      <c r="AU258" s="207" t="s">
        <v>89</v>
      </c>
      <c r="AV258" s="13" t="s">
        <v>89</v>
      </c>
      <c r="AW258" s="13" t="s">
        <v>31</v>
      </c>
      <c r="AX258" s="13" t="s">
        <v>76</v>
      </c>
      <c r="AY258" s="207" t="s">
        <v>218</v>
      </c>
    </row>
    <row r="259" s="15" customFormat="1">
      <c r="A259" s="15"/>
      <c r="B259" s="222"/>
      <c r="C259" s="15"/>
      <c r="D259" s="206" t="s">
        <v>225</v>
      </c>
      <c r="E259" s="223" t="s">
        <v>1</v>
      </c>
      <c r="F259" s="224" t="s">
        <v>1328</v>
      </c>
      <c r="G259" s="15"/>
      <c r="H259" s="225">
        <v>500.54700000000003</v>
      </c>
      <c r="I259" s="226"/>
      <c r="J259" s="15"/>
      <c r="K259" s="15"/>
      <c r="L259" s="222"/>
      <c r="M259" s="227"/>
      <c r="N259" s="228"/>
      <c r="O259" s="228"/>
      <c r="P259" s="228"/>
      <c r="Q259" s="228"/>
      <c r="R259" s="228"/>
      <c r="S259" s="228"/>
      <c r="T259" s="229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T259" s="223" t="s">
        <v>225</v>
      </c>
      <c r="AU259" s="223" t="s">
        <v>89</v>
      </c>
      <c r="AV259" s="15" t="s">
        <v>223</v>
      </c>
      <c r="AW259" s="15" t="s">
        <v>31</v>
      </c>
      <c r="AX259" s="15" t="s">
        <v>83</v>
      </c>
      <c r="AY259" s="223" t="s">
        <v>218</v>
      </c>
    </row>
    <row r="260" s="2" customFormat="1" ht="33" customHeight="1">
      <c r="A260" s="38"/>
      <c r="B260" s="190"/>
      <c r="C260" s="191" t="s">
        <v>299</v>
      </c>
      <c r="D260" s="191" t="s">
        <v>220</v>
      </c>
      <c r="E260" s="192" t="s">
        <v>1660</v>
      </c>
      <c r="F260" s="193" t="s">
        <v>1661</v>
      </c>
      <c r="G260" s="194" t="s">
        <v>169</v>
      </c>
      <c r="H260" s="195">
        <v>427.14600000000002</v>
      </c>
      <c r="I260" s="196"/>
      <c r="J260" s="197">
        <f>ROUND(I260*H260,2)</f>
        <v>0</v>
      </c>
      <c r="K260" s="198"/>
      <c r="L260" s="39"/>
      <c r="M260" s="199" t="s">
        <v>1</v>
      </c>
      <c r="N260" s="200" t="s">
        <v>42</v>
      </c>
      <c r="O260" s="82"/>
      <c r="P260" s="201">
        <f>O260*H260</f>
        <v>0</v>
      </c>
      <c r="Q260" s="201">
        <v>0</v>
      </c>
      <c r="R260" s="201">
        <f>Q260*H260</f>
        <v>0</v>
      </c>
      <c r="S260" s="201">
        <v>0</v>
      </c>
      <c r="T260" s="202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03" t="s">
        <v>223</v>
      </c>
      <c r="AT260" s="203" t="s">
        <v>220</v>
      </c>
      <c r="AU260" s="203" t="s">
        <v>89</v>
      </c>
      <c r="AY260" s="19" t="s">
        <v>218</v>
      </c>
      <c r="BE260" s="204">
        <f>IF(N260="základná",J260,0)</f>
        <v>0</v>
      </c>
      <c r="BF260" s="204">
        <f>IF(N260="znížená",J260,0)</f>
        <v>0</v>
      </c>
      <c r="BG260" s="204">
        <f>IF(N260="zákl. prenesená",J260,0)</f>
        <v>0</v>
      </c>
      <c r="BH260" s="204">
        <f>IF(N260="zníž. prenesená",J260,0)</f>
        <v>0</v>
      </c>
      <c r="BI260" s="204">
        <f>IF(N260="nulová",J260,0)</f>
        <v>0</v>
      </c>
      <c r="BJ260" s="19" t="s">
        <v>89</v>
      </c>
      <c r="BK260" s="204">
        <f>ROUND(I260*H260,2)</f>
        <v>0</v>
      </c>
      <c r="BL260" s="19" t="s">
        <v>223</v>
      </c>
      <c r="BM260" s="203" t="s">
        <v>383</v>
      </c>
    </row>
    <row r="261" s="16" customFormat="1">
      <c r="A261" s="16"/>
      <c r="B261" s="245"/>
      <c r="C261" s="16"/>
      <c r="D261" s="206" t="s">
        <v>225</v>
      </c>
      <c r="E261" s="246" t="s">
        <v>1</v>
      </c>
      <c r="F261" s="247" t="s">
        <v>1662</v>
      </c>
      <c r="G261" s="16"/>
      <c r="H261" s="246" t="s">
        <v>1</v>
      </c>
      <c r="I261" s="248"/>
      <c r="J261" s="16"/>
      <c r="K261" s="16"/>
      <c r="L261" s="245"/>
      <c r="M261" s="249"/>
      <c r="N261" s="250"/>
      <c r="O261" s="250"/>
      <c r="P261" s="250"/>
      <c r="Q261" s="250"/>
      <c r="R261" s="250"/>
      <c r="S261" s="250"/>
      <c r="T261" s="251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T261" s="246" t="s">
        <v>225</v>
      </c>
      <c r="AU261" s="246" t="s">
        <v>89</v>
      </c>
      <c r="AV261" s="16" t="s">
        <v>83</v>
      </c>
      <c r="AW261" s="16" t="s">
        <v>31</v>
      </c>
      <c r="AX261" s="16" t="s">
        <v>76</v>
      </c>
      <c r="AY261" s="246" t="s">
        <v>218</v>
      </c>
    </row>
    <row r="262" s="13" customFormat="1">
      <c r="A262" s="13"/>
      <c r="B262" s="205"/>
      <c r="C262" s="13"/>
      <c r="D262" s="206" t="s">
        <v>225</v>
      </c>
      <c r="E262" s="207" t="s">
        <v>1</v>
      </c>
      <c r="F262" s="208" t="s">
        <v>1663</v>
      </c>
      <c r="G262" s="13"/>
      <c r="H262" s="209">
        <v>184.75299999999999</v>
      </c>
      <c r="I262" s="210"/>
      <c r="J262" s="13"/>
      <c r="K262" s="13"/>
      <c r="L262" s="205"/>
      <c r="M262" s="211"/>
      <c r="N262" s="212"/>
      <c r="O262" s="212"/>
      <c r="P262" s="212"/>
      <c r="Q262" s="212"/>
      <c r="R262" s="212"/>
      <c r="S262" s="212"/>
      <c r="T262" s="2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07" t="s">
        <v>225</v>
      </c>
      <c r="AU262" s="207" t="s">
        <v>89</v>
      </c>
      <c r="AV262" s="13" t="s">
        <v>89</v>
      </c>
      <c r="AW262" s="13" t="s">
        <v>31</v>
      </c>
      <c r="AX262" s="13" t="s">
        <v>76</v>
      </c>
      <c r="AY262" s="207" t="s">
        <v>218</v>
      </c>
    </row>
    <row r="263" s="16" customFormat="1">
      <c r="A263" s="16"/>
      <c r="B263" s="245"/>
      <c r="C263" s="16"/>
      <c r="D263" s="206" t="s">
        <v>225</v>
      </c>
      <c r="E263" s="246" t="s">
        <v>1</v>
      </c>
      <c r="F263" s="247" t="s">
        <v>1664</v>
      </c>
      <c r="G263" s="16"/>
      <c r="H263" s="246" t="s">
        <v>1</v>
      </c>
      <c r="I263" s="248"/>
      <c r="J263" s="16"/>
      <c r="K263" s="16"/>
      <c r="L263" s="245"/>
      <c r="M263" s="249"/>
      <c r="N263" s="250"/>
      <c r="O263" s="250"/>
      <c r="P263" s="250"/>
      <c r="Q263" s="250"/>
      <c r="R263" s="250"/>
      <c r="S263" s="250"/>
      <c r="T263" s="251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T263" s="246" t="s">
        <v>225</v>
      </c>
      <c r="AU263" s="246" t="s">
        <v>89</v>
      </c>
      <c r="AV263" s="16" t="s">
        <v>83</v>
      </c>
      <c r="AW263" s="16" t="s">
        <v>31</v>
      </c>
      <c r="AX263" s="16" t="s">
        <v>76</v>
      </c>
      <c r="AY263" s="246" t="s">
        <v>218</v>
      </c>
    </row>
    <row r="264" s="16" customFormat="1">
      <c r="A264" s="16"/>
      <c r="B264" s="245"/>
      <c r="C264" s="16"/>
      <c r="D264" s="206" t="s">
        <v>225</v>
      </c>
      <c r="E264" s="246" t="s">
        <v>1</v>
      </c>
      <c r="F264" s="247" t="s">
        <v>1665</v>
      </c>
      <c r="G264" s="16"/>
      <c r="H264" s="246" t="s">
        <v>1</v>
      </c>
      <c r="I264" s="248"/>
      <c r="J264" s="16"/>
      <c r="K264" s="16"/>
      <c r="L264" s="245"/>
      <c r="M264" s="249"/>
      <c r="N264" s="250"/>
      <c r="O264" s="250"/>
      <c r="P264" s="250"/>
      <c r="Q264" s="250"/>
      <c r="R264" s="250"/>
      <c r="S264" s="250"/>
      <c r="T264" s="251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T264" s="246" t="s">
        <v>225</v>
      </c>
      <c r="AU264" s="246" t="s">
        <v>89</v>
      </c>
      <c r="AV264" s="16" t="s">
        <v>83</v>
      </c>
      <c r="AW264" s="16" t="s">
        <v>31</v>
      </c>
      <c r="AX264" s="16" t="s">
        <v>76</v>
      </c>
      <c r="AY264" s="246" t="s">
        <v>218</v>
      </c>
    </row>
    <row r="265" s="13" customFormat="1">
      <c r="A265" s="13"/>
      <c r="B265" s="205"/>
      <c r="C265" s="13"/>
      <c r="D265" s="206" t="s">
        <v>225</v>
      </c>
      <c r="E265" s="207" t="s">
        <v>1</v>
      </c>
      <c r="F265" s="208" t="s">
        <v>1666</v>
      </c>
      <c r="G265" s="13"/>
      <c r="H265" s="209">
        <v>242.393</v>
      </c>
      <c r="I265" s="210"/>
      <c r="J265" s="13"/>
      <c r="K265" s="13"/>
      <c r="L265" s="205"/>
      <c r="M265" s="211"/>
      <c r="N265" s="212"/>
      <c r="O265" s="212"/>
      <c r="P265" s="212"/>
      <c r="Q265" s="212"/>
      <c r="R265" s="212"/>
      <c r="S265" s="212"/>
      <c r="T265" s="2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07" t="s">
        <v>225</v>
      </c>
      <c r="AU265" s="207" t="s">
        <v>89</v>
      </c>
      <c r="AV265" s="13" t="s">
        <v>89</v>
      </c>
      <c r="AW265" s="13" t="s">
        <v>31</v>
      </c>
      <c r="AX265" s="13" t="s">
        <v>76</v>
      </c>
      <c r="AY265" s="207" t="s">
        <v>218</v>
      </c>
    </row>
    <row r="266" s="15" customFormat="1">
      <c r="A266" s="15"/>
      <c r="B266" s="222"/>
      <c r="C266" s="15"/>
      <c r="D266" s="206" t="s">
        <v>225</v>
      </c>
      <c r="E266" s="223" t="s">
        <v>1</v>
      </c>
      <c r="F266" s="224" t="s">
        <v>1328</v>
      </c>
      <c r="G266" s="15"/>
      <c r="H266" s="225">
        <v>427.14599999999996</v>
      </c>
      <c r="I266" s="226"/>
      <c r="J266" s="15"/>
      <c r="K266" s="15"/>
      <c r="L266" s="222"/>
      <c r="M266" s="227"/>
      <c r="N266" s="228"/>
      <c r="O266" s="228"/>
      <c r="P266" s="228"/>
      <c r="Q266" s="228"/>
      <c r="R266" s="228"/>
      <c r="S266" s="228"/>
      <c r="T266" s="229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T266" s="223" t="s">
        <v>225</v>
      </c>
      <c r="AU266" s="223" t="s">
        <v>89</v>
      </c>
      <c r="AV266" s="15" t="s">
        <v>223</v>
      </c>
      <c r="AW266" s="15" t="s">
        <v>31</v>
      </c>
      <c r="AX266" s="15" t="s">
        <v>83</v>
      </c>
      <c r="AY266" s="223" t="s">
        <v>218</v>
      </c>
    </row>
    <row r="267" s="2" customFormat="1" ht="24.15" customHeight="1">
      <c r="A267" s="38"/>
      <c r="B267" s="190"/>
      <c r="C267" s="191" t="s">
        <v>304</v>
      </c>
      <c r="D267" s="191" t="s">
        <v>220</v>
      </c>
      <c r="E267" s="192" t="s">
        <v>1365</v>
      </c>
      <c r="F267" s="193" t="s">
        <v>1366</v>
      </c>
      <c r="G267" s="194" t="s">
        <v>169</v>
      </c>
      <c r="H267" s="195">
        <v>90.147000000000006</v>
      </c>
      <c r="I267" s="196"/>
      <c r="J267" s="197">
        <f>ROUND(I267*H267,2)</f>
        <v>0</v>
      </c>
      <c r="K267" s="198"/>
      <c r="L267" s="39"/>
      <c r="M267" s="199" t="s">
        <v>1</v>
      </c>
      <c r="N267" s="200" t="s">
        <v>42</v>
      </c>
      <c r="O267" s="82"/>
      <c r="P267" s="201">
        <f>O267*H267</f>
        <v>0</v>
      </c>
      <c r="Q267" s="201">
        <v>0</v>
      </c>
      <c r="R267" s="201">
        <f>Q267*H267</f>
        <v>0</v>
      </c>
      <c r="S267" s="201">
        <v>0</v>
      </c>
      <c r="T267" s="202">
        <f>S267*H267</f>
        <v>0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203" t="s">
        <v>223</v>
      </c>
      <c r="AT267" s="203" t="s">
        <v>220</v>
      </c>
      <c r="AU267" s="203" t="s">
        <v>89</v>
      </c>
      <c r="AY267" s="19" t="s">
        <v>218</v>
      </c>
      <c r="BE267" s="204">
        <f>IF(N267="základná",J267,0)</f>
        <v>0</v>
      </c>
      <c r="BF267" s="204">
        <f>IF(N267="znížená",J267,0)</f>
        <v>0</v>
      </c>
      <c r="BG267" s="204">
        <f>IF(N267="zákl. prenesená",J267,0)</f>
        <v>0</v>
      </c>
      <c r="BH267" s="204">
        <f>IF(N267="zníž. prenesená",J267,0)</f>
        <v>0</v>
      </c>
      <c r="BI267" s="204">
        <f>IF(N267="nulová",J267,0)</f>
        <v>0</v>
      </c>
      <c r="BJ267" s="19" t="s">
        <v>89</v>
      </c>
      <c r="BK267" s="204">
        <f>ROUND(I267*H267,2)</f>
        <v>0</v>
      </c>
      <c r="BL267" s="19" t="s">
        <v>223</v>
      </c>
      <c r="BM267" s="203" t="s">
        <v>396</v>
      </c>
    </row>
    <row r="268" s="13" customFormat="1">
      <c r="A268" s="13"/>
      <c r="B268" s="205"/>
      <c r="C268" s="13"/>
      <c r="D268" s="206" t="s">
        <v>225</v>
      </c>
      <c r="E268" s="207" t="s">
        <v>1</v>
      </c>
      <c r="F268" s="208" t="s">
        <v>1667</v>
      </c>
      <c r="G268" s="13"/>
      <c r="H268" s="209">
        <v>5.6539999999999999</v>
      </c>
      <c r="I268" s="210"/>
      <c r="J268" s="13"/>
      <c r="K268" s="13"/>
      <c r="L268" s="205"/>
      <c r="M268" s="211"/>
      <c r="N268" s="212"/>
      <c r="O268" s="212"/>
      <c r="P268" s="212"/>
      <c r="Q268" s="212"/>
      <c r="R268" s="212"/>
      <c r="S268" s="212"/>
      <c r="T268" s="2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07" t="s">
        <v>225</v>
      </c>
      <c r="AU268" s="207" t="s">
        <v>89</v>
      </c>
      <c r="AV268" s="13" t="s">
        <v>89</v>
      </c>
      <c r="AW268" s="13" t="s">
        <v>31</v>
      </c>
      <c r="AX268" s="13" t="s">
        <v>76</v>
      </c>
      <c r="AY268" s="207" t="s">
        <v>218</v>
      </c>
    </row>
    <row r="269" s="13" customFormat="1">
      <c r="A269" s="13"/>
      <c r="B269" s="205"/>
      <c r="C269" s="13"/>
      <c r="D269" s="206" t="s">
        <v>225</v>
      </c>
      <c r="E269" s="207" t="s">
        <v>1</v>
      </c>
      <c r="F269" s="208" t="s">
        <v>1668</v>
      </c>
      <c r="G269" s="13"/>
      <c r="H269" s="209">
        <v>9.2159999999999993</v>
      </c>
      <c r="I269" s="210"/>
      <c r="J269" s="13"/>
      <c r="K269" s="13"/>
      <c r="L269" s="205"/>
      <c r="M269" s="211"/>
      <c r="N269" s="212"/>
      <c r="O269" s="212"/>
      <c r="P269" s="212"/>
      <c r="Q269" s="212"/>
      <c r="R269" s="212"/>
      <c r="S269" s="212"/>
      <c r="T269" s="2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07" t="s">
        <v>225</v>
      </c>
      <c r="AU269" s="207" t="s">
        <v>89</v>
      </c>
      <c r="AV269" s="13" t="s">
        <v>89</v>
      </c>
      <c r="AW269" s="13" t="s">
        <v>31</v>
      </c>
      <c r="AX269" s="13" t="s">
        <v>76</v>
      </c>
      <c r="AY269" s="207" t="s">
        <v>218</v>
      </c>
    </row>
    <row r="270" s="13" customFormat="1">
      <c r="A270" s="13"/>
      <c r="B270" s="205"/>
      <c r="C270" s="13"/>
      <c r="D270" s="206" t="s">
        <v>225</v>
      </c>
      <c r="E270" s="207" t="s">
        <v>1</v>
      </c>
      <c r="F270" s="208" t="s">
        <v>1669</v>
      </c>
      <c r="G270" s="13"/>
      <c r="H270" s="209">
        <v>56.634999999999998</v>
      </c>
      <c r="I270" s="210"/>
      <c r="J270" s="13"/>
      <c r="K270" s="13"/>
      <c r="L270" s="205"/>
      <c r="M270" s="211"/>
      <c r="N270" s="212"/>
      <c r="O270" s="212"/>
      <c r="P270" s="212"/>
      <c r="Q270" s="212"/>
      <c r="R270" s="212"/>
      <c r="S270" s="212"/>
      <c r="T270" s="2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07" t="s">
        <v>225</v>
      </c>
      <c r="AU270" s="207" t="s">
        <v>89</v>
      </c>
      <c r="AV270" s="13" t="s">
        <v>89</v>
      </c>
      <c r="AW270" s="13" t="s">
        <v>31</v>
      </c>
      <c r="AX270" s="13" t="s">
        <v>76</v>
      </c>
      <c r="AY270" s="207" t="s">
        <v>218</v>
      </c>
    </row>
    <row r="271" s="13" customFormat="1">
      <c r="A271" s="13"/>
      <c r="B271" s="205"/>
      <c r="C271" s="13"/>
      <c r="D271" s="206" t="s">
        <v>225</v>
      </c>
      <c r="E271" s="207" t="s">
        <v>1</v>
      </c>
      <c r="F271" s="208" t="s">
        <v>1670</v>
      </c>
      <c r="G271" s="13"/>
      <c r="H271" s="209">
        <v>18.641999999999999</v>
      </c>
      <c r="I271" s="210"/>
      <c r="J271" s="13"/>
      <c r="K271" s="13"/>
      <c r="L271" s="205"/>
      <c r="M271" s="211"/>
      <c r="N271" s="212"/>
      <c r="O271" s="212"/>
      <c r="P271" s="212"/>
      <c r="Q271" s="212"/>
      <c r="R271" s="212"/>
      <c r="S271" s="212"/>
      <c r="T271" s="2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07" t="s">
        <v>225</v>
      </c>
      <c r="AU271" s="207" t="s">
        <v>89</v>
      </c>
      <c r="AV271" s="13" t="s">
        <v>89</v>
      </c>
      <c r="AW271" s="13" t="s">
        <v>31</v>
      </c>
      <c r="AX271" s="13" t="s">
        <v>76</v>
      </c>
      <c r="AY271" s="207" t="s">
        <v>218</v>
      </c>
    </row>
    <row r="272" s="15" customFormat="1">
      <c r="A272" s="15"/>
      <c r="B272" s="222"/>
      <c r="C272" s="15"/>
      <c r="D272" s="206" t="s">
        <v>225</v>
      </c>
      <c r="E272" s="223" t="s">
        <v>1</v>
      </c>
      <c r="F272" s="224" t="s">
        <v>1328</v>
      </c>
      <c r="G272" s="15"/>
      <c r="H272" s="225">
        <v>90.146999999999991</v>
      </c>
      <c r="I272" s="226"/>
      <c r="J272" s="15"/>
      <c r="K272" s="15"/>
      <c r="L272" s="222"/>
      <c r="M272" s="227"/>
      <c r="N272" s="228"/>
      <c r="O272" s="228"/>
      <c r="P272" s="228"/>
      <c r="Q272" s="228"/>
      <c r="R272" s="228"/>
      <c r="S272" s="228"/>
      <c r="T272" s="229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T272" s="223" t="s">
        <v>225</v>
      </c>
      <c r="AU272" s="223" t="s">
        <v>89</v>
      </c>
      <c r="AV272" s="15" t="s">
        <v>223</v>
      </c>
      <c r="AW272" s="15" t="s">
        <v>31</v>
      </c>
      <c r="AX272" s="15" t="s">
        <v>83</v>
      </c>
      <c r="AY272" s="223" t="s">
        <v>218</v>
      </c>
    </row>
    <row r="273" s="2" customFormat="1" ht="16.5" customHeight="1">
      <c r="A273" s="38"/>
      <c r="B273" s="190"/>
      <c r="C273" s="234" t="s">
        <v>314</v>
      </c>
      <c r="D273" s="234" t="s">
        <v>272</v>
      </c>
      <c r="E273" s="235" t="s">
        <v>1369</v>
      </c>
      <c r="F273" s="236" t="s">
        <v>1370</v>
      </c>
      <c r="G273" s="237" t="s">
        <v>257</v>
      </c>
      <c r="H273" s="238">
        <v>238.88999999999999</v>
      </c>
      <c r="I273" s="239"/>
      <c r="J273" s="240">
        <f>ROUND(I273*H273,2)</f>
        <v>0</v>
      </c>
      <c r="K273" s="241"/>
      <c r="L273" s="242"/>
      <c r="M273" s="243" t="s">
        <v>1</v>
      </c>
      <c r="N273" s="244" t="s">
        <v>42</v>
      </c>
      <c r="O273" s="82"/>
      <c r="P273" s="201">
        <f>O273*H273</f>
        <v>0</v>
      </c>
      <c r="Q273" s="201">
        <v>0</v>
      </c>
      <c r="R273" s="201">
        <f>Q273*H273</f>
        <v>0</v>
      </c>
      <c r="S273" s="201">
        <v>0</v>
      </c>
      <c r="T273" s="202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03" t="s">
        <v>260</v>
      </c>
      <c r="AT273" s="203" t="s">
        <v>272</v>
      </c>
      <c r="AU273" s="203" t="s">
        <v>89</v>
      </c>
      <c r="AY273" s="19" t="s">
        <v>218</v>
      </c>
      <c r="BE273" s="204">
        <f>IF(N273="základná",J273,0)</f>
        <v>0</v>
      </c>
      <c r="BF273" s="204">
        <f>IF(N273="znížená",J273,0)</f>
        <v>0</v>
      </c>
      <c r="BG273" s="204">
        <f>IF(N273="zákl. prenesená",J273,0)</f>
        <v>0</v>
      </c>
      <c r="BH273" s="204">
        <f>IF(N273="zníž. prenesená",J273,0)</f>
        <v>0</v>
      </c>
      <c r="BI273" s="204">
        <f>IF(N273="nulová",J273,0)</f>
        <v>0</v>
      </c>
      <c r="BJ273" s="19" t="s">
        <v>89</v>
      </c>
      <c r="BK273" s="204">
        <f>ROUND(I273*H273,2)</f>
        <v>0</v>
      </c>
      <c r="BL273" s="19" t="s">
        <v>223</v>
      </c>
      <c r="BM273" s="203" t="s">
        <v>406</v>
      </c>
    </row>
    <row r="274" s="13" customFormat="1">
      <c r="A274" s="13"/>
      <c r="B274" s="205"/>
      <c r="C274" s="13"/>
      <c r="D274" s="206" t="s">
        <v>225</v>
      </c>
      <c r="E274" s="207" t="s">
        <v>1</v>
      </c>
      <c r="F274" s="208" t="s">
        <v>1671</v>
      </c>
      <c r="G274" s="13"/>
      <c r="H274" s="209">
        <v>238.88999999999999</v>
      </c>
      <c r="I274" s="210"/>
      <c r="J274" s="13"/>
      <c r="K274" s="13"/>
      <c r="L274" s="205"/>
      <c r="M274" s="211"/>
      <c r="N274" s="212"/>
      <c r="O274" s="212"/>
      <c r="P274" s="212"/>
      <c r="Q274" s="212"/>
      <c r="R274" s="212"/>
      <c r="S274" s="212"/>
      <c r="T274" s="2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07" t="s">
        <v>225</v>
      </c>
      <c r="AU274" s="207" t="s">
        <v>89</v>
      </c>
      <c r="AV274" s="13" t="s">
        <v>89</v>
      </c>
      <c r="AW274" s="13" t="s">
        <v>31</v>
      </c>
      <c r="AX274" s="13" t="s">
        <v>76</v>
      </c>
      <c r="AY274" s="207" t="s">
        <v>218</v>
      </c>
    </row>
    <row r="275" s="15" customFormat="1">
      <c r="A275" s="15"/>
      <c r="B275" s="222"/>
      <c r="C275" s="15"/>
      <c r="D275" s="206" t="s">
        <v>225</v>
      </c>
      <c r="E275" s="223" t="s">
        <v>1</v>
      </c>
      <c r="F275" s="224" t="s">
        <v>1328</v>
      </c>
      <c r="G275" s="15"/>
      <c r="H275" s="225">
        <v>238.88999999999999</v>
      </c>
      <c r="I275" s="226"/>
      <c r="J275" s="15"/>
      <c r="K275" s="15"/>
      <c r="L275" s="222"/>
      <c r="M275" s="227"/>
      <c r="N275" s="228"/>
      <c r="O275" s="228"/>
      <c r="P275" s="228"/>
      <c r="Q275" s="228"/>
      <c r="R275" s="228"/>
      <c r="S275" s="228"/>
      <c r="T275" s="229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23" t="s">
        <v>225</v>
      </c>
      <c r="AU275" s="223" t="s">
        <v>89</v>
      </c>
      <c r="AV275" s="15" t="s">
        <v>223</v>
      </c>
      <c r="AW275" s="15" t="s">
        <v>31</v>
      </c>
      <c r="AX275" s="15" t="s">
        <v>83</v>
      </c>
      <c r="AY275" s="223" t="s">
        <v>218</v>
      </c>
    </row>
    <row r="276" s="12" customFormat="1" ht="22.8" customHeight="1">
      <c r="A276" s="12"/>
      <c r="B276" s="177"/>
      <c r="C276" s="12"/>
      <c r="D276" s="178" t="s">
        <v>75</v>
      </c>
      <c r="E276" s="188" t="s">
        <v>223</v>
      </c>
      <c r="F276" s="188" t="s">
        <v>283</v>
      </c>
      <c r="G276" s="12"/>
      <c r="H276" s="12"/>
      <c r="I276" s="180"/>
      <c r="J276" s="189">
        <f>BK276</f>
        <v>0</v>
      </c>
      <c r="K276" s="12"/>
      <c r="L276" s="177"/>
      <c r="M276" s="182"/>
      <c r="N276" s="183"/>
      <c r="O276" s="183"/>
      <c r="P276" s="184">
        <f>SUM(P277:P302)</f>
        <v>0</v>
      </c>
      <c r="Q276" s="183"/>
      <c r="R276" s="184">
        <f>SUM(R277:R302)</f>
        <v>94.527441339999996</v>
      </c>
      <c r="S276" s="183"/>
      <c r="T276" s="185">
        <f>SUM(T277:T302)</f>
        <v>0</v>
      </c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R276" s="178" t="s">
        <v>83</v>
      </c>
      <c r="AT276" s="186" t="s">
        <v>75</v>
      </c>
      <c r="AU276" s="186" t="s">
        <v>83</v>
      </c>
      <c r="AY276" s="178" t="s">
        <v>218</v>
      </c>
      <c r="BK276" s="187">
        <f>SUM(BK277:BK302)</f>
        <v>0</v>
      </c>
    </row>
    <row r="277" s="2" customFormat="1" ht="37.8" customHeight="1">
      <c r="A277" s="38"/>
      <c r="B277" s="190"/>
      <c r="C277" s="191" t="s">
        <v>319</v>
      </c>
      <c r="D277" s="191" t="s">
        <v>220</v>
      </c>
      <c r="E277" s="192" t="s">
        <v>1373</v>
      </c>
      <c r="F277" s="193" t="s">
        <v>1374</v>
      </c>
      <c r="G277" s="194" t="s">
        <v>169</v>
      </c>
      <c r="H277" s="195">
        <v>29.532</v>
      </c>
      <c r="I277" s="196"/>
      <c r="J277" s="197">
        <f>ROUND(I277*H277,2)</f>
        <v>0</v>
      </c>
      <c r="K277" s="198"/>
      <c r="L277" s="39"/>
      <c r="M277" s="199" t="s">
        <v>1</v>
      </c>
      <c r="N277" s="200" t="s">
        <v>42</v>
      </c>
      <c r="O277" s="82"/>
      <c r="P277" s="201">
        <f>O277*H277</f>
        <v>0</v>
      </c>
      <c r="Q277" s="201">
        <v>1.8907700000000001</v>
      </c>
      <c r="R277" s="201">
        <f>Q277*H277</f>
        <v>55.838219639999998</v>
      </c>
      <c r="S277" s="201">
        <v>0</v>
      </c>
      <c r="T277" s="202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203" t="s">
        <v>223</v>
      </c>
      <c r="AT277" s="203" t="s">
        <v>220</v>
      </c>
      <c r="AU277" s="203" t="s">
        <v>89</v>
      </c>
      <c r="AY277" s="19" t="s">
        <v>218</v>
      </c>
      <c r="BE277" s="204">
        <f>IF(N277="základná",J277,0)</f>
        <v>0</v>
      </c>
      <c r="BF277" s="204">
        <f>IF(N277="znížená",J277,0)</f>
        <v>0</v>
      </c>
      <c r="BG277" s="204">
        <f>IF(N277="zákl. prenesená",J277,0)</f>
        <v>0</v>
      </c>
      <c r="BH277" s="204">
        <f>IF(N277="zníž. prenesená",J277,0)</f>
        <v>0</v>
      </c>
      <c r="BI277" s="204">
        <f>IF(N277="nulová",J277,0)</f>
        <v>0</v>
      </c>
      <c r="BJ277" s="19" t="s">
        <v>89</v>
      </c>
      <c r="BK277" s="204">
        <f>ROUND(I277*H277,2)</f>
        <v>0</v>
      </c>
      <c r="BL277" s="19" t="s">
        <v>223</v>
      </c>
      <c r="BM277" s="203" t="s">
        <v>420</v>
      </c>
    </row>
    <row r="278" s="13" customFormat="1">
      <c r="A278" s="13"/>
      <c r="B278" s="205"/>
      <c r="C278" s="13"/>
      <c r="D278" s="206" t="s">
        <v>225</v>
      </c>
      <c r="E278" s="207" t="s">
        <v>1</v>
      </c>
      <c r="F278" s="208" t="s">
        <v>1672</v>
      </c>
      <c r="G278" s="13"/>
      <c r="H278" s="209">
        <v>2.0550000000000002</v>
      </c>
      <c r="I278" s="210"/>
      <c r="J278" s="13"/>
      <c r="K278" s="13"/>
      <c r="L278" s="205"/>
      <c r="M278" s="211"/>
      <c r="N278" s="212"/>
      <c r="O278" s="212"/>
      <c r="P278" s="212"/>
      <c r="Q278" s="212"/>
      <c r="R278" s="212"/>
      <c r="S278" s="212"/>
      <c r="T278" s="2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07" t="s">
        <v>225</v>
      </c>
      <c r="AU278" s="207" t="s">
        <v>89</v>
      </c>
      <c r="AV278" s="13" t="s">
        <v>89</v>
      </c>
      <c r="AW278" s="13" t="s">
        <v>31</v>
      </c>
      <c r="AX278" s="13" t="s">
        <v>76</v>
      </c>
      <c r="AY278" s="207" t="s">
        <v>218</v>
      </c>
    </row>
    <row r="279" s="13" customFormat="1">
      <c r="A279" s="13"/>
      <c r="B279" s="205"/>
      <c r="C279" s="13"/>
      <c r="D279" s="206" t="s">
        <v>225</v>
      </c>
      <c r="E279" s="207" t="s">
        <v>1</v>
      </c>
      <c r="F279" s="208" t="s">
        <v>1673</v>
      </c>
      <c r="G279" s="13"/>
      <c r="H279" s="209">
        <v>3.0899999999999999</v>
      </c>
      <c r="I279" s="210"/>
      <c r="J279" s="13"/>
      <c r="K279" s="13"/>
      <c r="L279" s="205"/>
      <c r="M279" s="211"/>
      <c r="N279" s="212"/>
      <c r="O279" s="212"/>
      <c r="P279" s="212"/>
      <c r="Q279" s="212"/>
      <c r="R279" s="212"/>
      <c r="S279" s="212"/>
      <c r="T279" s="2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07" t="s">
        <v>225</v>
      </c>
      <c r="AU279" s="207" t="s">
        <v>89</v>
      </c>
      <c r="AV279" s="13" t="s">
        <v>89</v>
      </c>
      <c r="AW279" s="13" t="s">
        <v>31</v>
      </c>
      <c r="AX279" s="13" t="s">
        <v>76</v>
      </c>
      <c r="AY279" s="207" t="s">
        <v>218</v>
      </c>
    </row>
    <row r="280" s="13" customFormat="1">
      <c r="A280" s="13"/>
      <c r="B280" s="205"/>
      <c r="C280" s="13"/>
      <c r="D280" s="206" t="s">
        <v>225</v>
      </c>
      <c r="E280" s="207" t="s">
        <v>1</v>
      </c>
      <c r="F280" s="208" t="s">
        <v>1674</v>
      </c>
      <c r="G280" s="13"/>
      <c r="H280" s="209">
        <v>17.504999999999999</v>
      </c>
      <c r="I280" s="210"/>
      <c r="J280" s="13"/>
      <c r="K280" s="13"/>
      <c r="L280" s="205"/>
      <c r="M280" s="211"/>
      <c r="N280" s="212"/>
      <c r="O280" s="212"/>
      <c r="P280" s="212"/>
      <c r="Q280" s="212"/>
      <c r="R280" s="212"/>
      <c r="S280" s="212"/>
      <c r="T280" s="2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07" t="s">
        <v>225</v>
      </c>
      <c r="AU280" s="207" t="s">
        <v>89</v>
      </c>
      <c r="AV280" s="13" t="s">
        <v>89</v>
      </c>
      <c r="AW280" s="13" t="s">
        <v>31</v>
      </c>
      <c r="AX280" s="13" t="s">
        <v>76</v>
      </c>
      <c r="AY280" s="207" t="s">
        <v>218</v>
      </c>
    </row>
    <row r="281" s="13" customFormat="1">
      <c r="A281" s="13"/>
      <c r="B281" s="205"/>
      <c r="C281" s="13"/>
      <c r="D281" s="206" t="s">
        <v>225</v>
      </c>
      <c r="E281" s="207" t="s">
        <v>1</v>
      </c>
      <c r="F281" s="208" t="s">
        <v>1675</v>
      </c>
      <c r="G281" s="13"/>
      <c r="H281" s="209">
        <v>5.0999999999999996</v>
      </c>
      <c r="I281" s="210"/>
      <c r="J281" s="13"/>
      <c r="K281" s="13"/>
      <c r="L281" s="205"/>
      <c r="M281" s="211"/>
      <c r="N281" s="212"/>
      <c r="O281" s="212"/>
      <c r="P281" s="212"/>
      <c r="Q281" s="212"/>
      <c r="R281" s="212"/>
      <c r="S281" s="212"/>
      <c r="T281" s="2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07" t="s">
        <v>225</v>
      </c>
      <c r="AU281" s="207" t="s">
        <v>89</v>
      </c>
      <c r="AV281" s="13" t="s">
        <v>89</v>
      </c>
      <c r="AW281" s="13" t="s">
        <v>31</v>
      </c>
      <c r="AX281" s="13" t="s">
        <v>76</v>
      </c>
      <c r="AY281" s="207" t="s">
        <v>218</v>
      </c>
    </row>
    <row r="282" s="14" customFormat="1">
      <c r="A282" s="14"/>
      <c r="B282" s="214"/>
      <c r="C282" s="14"/>
      <c r="D282" s="206" t="s">
        <v>225</v>
      </c>
      <c r="E282" s="215" t="s">
        <v>1</v>
      </c>
      <c r="F282" s="216" t="s">
        <v>1623</v>
      </c>
      <c r="G282" s="14"/>
      <c r="H282" s="217">
        <v>27.75</v>
      </c>
      <c r="I282" s="218"/>
      <c r="J282" s="14"/>
      <c r="K282" s="14"/>
      <c r="L282" s="214"/>
      <c r="M282" s="219"/>
      <c r="N282" s="220"/>
      <c r="O282" s="220"/>
      <c r="P282" s="220"/>
      <c r="Q282" s="220"/>
      <c r="R282" s="220"/>
      <c r="S282" s="220"/>
      <c r="T282" s="221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T282" s="215" t="s">
        <v>225</v>
      </c>
      <c r="AU282" s="215" t="s">
        <v>89</v>
      </c>
      <c r="AV282" s="14" t="s">
        <v>96</v>
      </c>
      <c r="AW282" s="14" t="s">
        <v>31</v>
      </c>
      <c r="AX282" s="14" t="s">
        <v>76</v>
      </c>
      <c r="AY282" s="215" t="s">
        <v>218</v>
      </c>
    </row>
    <row r="283" s="13" customFormat="1">
      <c r="A283" s="13"/>
      <c r="B283" s="205"/>
      <c r="C283" s="13"/>
      <c r="D283" s="206" t="s">
        <v>225</v>
      </c>
      <c r="E283" s="207" t="s">
        <v>1</v>
      </c>
      <c r="F283" s="208" t="s">
        <v>1676</v>
      </c>
      <c r="G283" s="13"/>
      <c r="H283" s="209">
        <v>0.22700000000000001</v>
      </c>
      <c r="I283" s="210"/>
      <c r="J283" s="13"/>
      <c r="K283" s="13"/>
      <c r="L283" s="205"/>
      <c r="M283" s="211"/>
      <c r="N283" s="212"/>
      <c r="O283" s="212"/>
      <c r="P283" s="212"/>
      <c r="Q283" s="212"/>
      <c r="R283" s="212"/>
      <c r="S283" s="212"/>
      <c r="T283" s="2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07" t="s">
        <v>225</v>
      </c>
      <c r="AU283" s="207" t="s">
        <v>89</v>
      </c>
      <c r="AV283" s="13" t="s">
        <v>89</v>
      </c>
      <c r="AW283" s="13" t="s">
        <v>31</v>
      </c>
      <c r="AX283" s="13" t="s">
        <v>76</v>
      </c>
      <c r="AY283" s="207" t="s">
        <v>218</v>
      </c>
    </row>
    <row r="284" s="13" customFormat="1">
      <c r="A284" s="13"/>
      <c r="B284" s="205"/>
      <c r="C284" s="13"/>
      <c r="D284" s="206" t="s">
        <v>225</v>
      </c>
      <c r="E284" s="207" t="s">
        <v>1</v>
      </c>
      <c r="F284" s="208" t="s">
        <v>1677</v>
      </c>
      <c r="G284" s="13"/>
      <c r="H284" s="209">
        <v>1.5549999999999999</v>
      </c>
      <c r="I284" s="210"/>
      <c r="J284" s="13"/>
      <c r="K284" s="13"/>
      <c r="L284" s="205"/>
      <c r="M284" s="211"/>
      <c r="N284" s="212"/>
      <c r="O284" s="212"/>
      <c r="P284" s="212"/>
      <c r="Q284" s="212"/>
      <c r="R284" s="212"/>
      <c r="S284" s="212"/>
      <c r="T284" s="2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07" t="s">
        <v>225</v>
      </c>
      <c r="AU284" s="207" t="s">
        <v>89</v>
      </c>
      <c r="AV284" s="13" t="s">
        <v>89</v>
      </c>
      <c r="AW284" s="13" t="s">
        <v>31</v>
      </c>
      <c r="AX284" s="13" t="s">
        <v>76</v>
      </c>
      <c r="AY284" s="207" t="s">
        <v>218</v>
      </c>
    </row>
    <row r="285" s="14" customFormat="1">
      <c r="A285" s="14"/>
      <c r="B285" s="214"/>
      <c r="C285" s="14"/>
      <c r="D285" s="206" t="s">
        <v>225</v>
      </c>
      <c r="E285" s="215" t="s">
        <v>1</v>
      </c>
      <c r="F285" s="216" t="s">
        <v>1623</v>
      </c>
      <c r="G285" s="14"/>
      <c r="H285" s="217">
        <v>1.782</v>
      </c>
      <c r="I285" s="218"/>
      <c r="J285" s="14"/>
      <c r="K285" s="14"/>
      <c r="L285" s="214"/>
      <c r="M285" s="219"/>
      <c r="N285" s="220"/>
      <c r="O285" s="220"/>
      <c r="P285" s="220"/>
      <c r="Q285" s="220"/>
      <c r="R285" s="220"/>
      <c r="S285" s="220"/>
      <c r="T285" s="221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T285" s="215" t="s">
        <v>225</v>
      </c>
      <c r="AU285" s="215" t="s">
        <v>89</v>
      </c>
      <c r="AV285" s="14" t="s">
        <v>96</v>
      </c>
      <c r="AW285" s="14" t="s">
        <v>31</v>
      </c>
      <c r="AX285" s="14" t="s">
        <v>76</v>
      </c>
      <c r="AY285" s="215" t="s">
        <v>218</v>
      </c>
    </row>
    <row r="286" s="15" customFormat="1">
      <c r="A286" s="15"/>
      <c r="B286" s="222"/>
      <c r="C286" s="15"/>
      <c r="D286" s="206" t="s">
        <v>225</v>
      </c>
      <c r="E286" s="223" t="s">
        <v>1</v>
      </c>
      <c r="F286" s="224" t="s">
        <v>1328</v>
      </c>
      <c r="G286" s="15"/>
      <c r="H286" s="225">
        <v>29.532</v>
      </c>
      <c r="I286" s="226"/>
      <c r="J286" s="15"/>
      <c r="K286" s="15"/>
      <c r="L286" s="222"/>
      <c r="M286" s="227"/>
      <c r="N286" s="228"/>
      <c r="O286" s="228"/>
      <c r="P286" s="228"/>
      <c r="Q286" s="228"/>
      <c r="R286" s="228"/>
      <c r="S286" s="228"/>
      <c r="T286" s="229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T286" s="223" t="s">
        <v>225</v>
      </c>
      <c r="AU286" s="223" t="s">
        <v>89</v>
      </c>
      <c r="AV286" s="15" t="s">
        <v>223</v>
      </c>
      <c r="AW286" s="15" t="s">
        <v>31</v>
      </c>
      <c r="AX286" s="15" t="s">
        <v>83</v>
      </c>
      <c r="AY286" s="223" t="s">
        <v>218</v>
      </c>
    </row>
    <row r="287" s="2" customFormat="1" ht="33" customHeight="1">
      <c r="A287" s="38"/>
      <c r="B287" s="190"/>
      <c r="C287" s="191" t="s">
        <v>326</v>
      </c>
      <c r="D287" s="191" t="s">
        <v>220</v>
      </c>
      <c r="E287" s="192" t="s">
        <v>1678</v>
      </c>
      <c r="F287" s="193" t="s">
        <v>1679</v>
      </c>
      <c r="G287" s="194" t="s">
        <v>169</v>
      </c>
      <c r="H287" s="195">
        <v>7.6180000000000003</v>
      </c>
      <c r="I287" s="196"/>
      <c r="J287" s="197">
        <f>ROUND(I287*H287,2)</f>
        <v>0</v>
      </c>
      <c r="K287" s="198"/>
      <c r="L287" s="39"/>
      <c r="M287" s="199" t="s">
        <v>1</v>
      </c>
      <c r="N287" s="200" t="s">
        <v>42</v>
      </c>
      <c r="O287" s="82"/>
      <c r="P287" s="201">
        <f>O287*H287</f>
        <v>0</v>
      </c>
      <c r="Q287" s="201">
        <v>1.8907799999999999</v>
      </c>
      <c r="R287" s="201">
        <f>Q287*H287</f>
        <v>14.40396204</v>
      </c>
      <c r="S287" s="201">
        <v>0</v>
      </c>
      <c r="T287" s="202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203" t="s">
        <v>223</v>
      </c>
      <c r="AT287" s="203" t="s">
        <v>220</v>
      </c>
      <c r="AU287" s="203" t="s">
        <v>89</v>
      </c>
      <c r="AY287" s="19" t="s">
        <v>218</v>
      </c>
      <c r="BE287" s="204">
        <f>IF(N287="základná",J287,0)</f>
        <v>0</v>
      </c>
      <c r="BF287" s="204">
        <f>IF(N287="znížená",J287,0)</f>
        <v>0</v>
      </c>
      <c r="BG287" s="204">
        <f>IF(N287="zákl. prenesená",J287,0)</f>
        <v>0</v>
      </c>
      <c r="BH287" s="204">
        <f>IF(N287="zníž. prenesená",J287,0)</f>
        <v>0</v>
      </c>
      <c r="BI287" s="204">
        <f>IF(N287="nulová",J287,0)</f>
        <v>0</v>
      </c>
      <c r="BJ287" s="19" t="s">
        <v>89</v>
      </c>
      <c r="BK287" s="204">
        <f>ROUND(I287*H287,2)</f>
        <v>0</v>
      </c>
      <c r="BL287" s="19" t="s">
        <v>223</v>
      </c>
      <c r="BM287" s="203" t="s">
        <v>429</v>
      </c>
    </row>
    <row r="288" s="13" customFormat="1">
      <c r="A288" s="13"/>
      <c r="B288" s="205"/>
      <c r="C288" s="13"/>
      <c r="D288" s="206" t="s">
        <v>225</v>
      </c>
      <c r="E288" s="207" t="s">
        <v>1</v>
      </c>
      <c r="F288" s="208" t="s">
        <v>1680</v>
      </c>
      <c r="G288" s="13"/>
      <c r="H288" s="209">
        <v>1.044</v>
      </c>
      <c r="I288" s="210"/>
      <c r="J288" s="13"/>
      <c r="K288" s="13"/>
      <c r="L288" s="205"/>
      <c r="M288" s="211"/>
      <c r="N288" s="212"/>
      <c r="O288" s="212"/>
      <c r="P288" s="212"/>
      <c r="Q288" s="212"/>
      <c r="R288" s="212"/>
      <c r="S288" s="212"/>
      <c r="T288" s="2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07" t="s">
        <v>225</v>
      </c>
      <c r="AU288" s="207" t="s">
        <v>89</v>
      </c>
      <c r="AV288" s="13" t="s">
        <v>89</v>
      </c>
      <c r="AW288" s="13" t="s">
        <v>31</v>
      </c>
      <c r="AX288" s="13" t="s">
        <v>76</v>
      </c>
      <c r="AY288" s="207" t="s">
        <v>218</v>
      </c>
    </row>
    <row r="289" s="13" customFormat="1">
      <c r="A289" s="13"/>
      <c r="B289" s="205"/>
      <c r="C289" s="13"/>
      <c r="D289" s="206" t="s">
        <v>225</v>
      </c>
      <c r="E289" s="207" t="s">
        <v>1</v>
      </c>
      <c r="F289" s="208" t="s">
        <v>1681</v>
      </c>
      <c r="G289" s="13"/>
      <c r="H289" s="209">
        <v>6.5739999999999998</v>
      </c>
      <c r="I289" s="210"/>
      <c r="J289" s="13"/>
      <c r="K289" s="13"/>
      <c r="L289" s="205"/>
      <c r="M289" s="211"/>
      <c r="N289" s="212"/>
      <c r="O289" s="212"/>
      <c r="P289" s="212"/>
      <c r="Q289" s="212"/>
      <c r="R289" s="212"/>
      <c r="S289" s="212"/>
      <c r="T289" s="2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07" t="s">
        <v>225</v>
      </c>
      <c r="AU289" s="207" t="s">
        <v>89</v>
      </c>
      <c r="AV289" s="13" t="s">
        <v>89</v>
      </c>
      <c r="AW289" s="13" t="s">
        <v>31</v>
      </c>
      <c r="AX289" s="13" t="s">
        <v>76</v>
      </c>
      <c r="AY289" s="207" t="s">
        <v>218</v>
      </c>
    </row>
    <row r="290" s="15" customFormat="1">
      <c r="A290" s="15"/>
      <c r="B290" s="222"/>
      <c r="C290" s="15"/>
      <c r="D290" s="206" t="s">
        <v>225</v>
      </c>
      <c r="E290" s="223" t="s">
        <v>1</v>
      </c>
      <c r="F290" s="224" t="s">
        <v>1328</v>
      </c>
      <c r="G290" s="15"/>
      <c r="H290" s="225">
        <v>7.6180000000000003</v>
      </c>
      <c r="I290" s="226"/>
      <c r="J290" s="15"/>
      <c r="K290" s="15"/>
      <c r="L290" s="222"/>
      <c r="M290" s="227"/>
      <c r="N290" s="228"/>
      <c r="O290" s="228"/>
      <c r="P290" s="228"/>
      <c r="Q290" s="228"/>
      <c r="R290" s="228"/>
      <c r="S290" s="228"/>
      <c r="T290" s="229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T290" s="223" t="s">
        <v>225</v>
      </c>
      <c r="AU290" s="223" t="s">
        <v>89</v>
      </c>
      <c r="AV290" s="15" t="s">
        <v>223</v>
      </c>
      <c r="AW290" s="15" t="s">
        <v>31</v>
      </c>
      <c r="AX290" s="15" t="s">
        <v>83</v>
      </c>
      <c r="AY290" s="223" t="s">
        <v>218</v>
      </c>
    </row>
    <row r="291" s="2" customFormat="1" ht="24.15" customHeight="1">
      <c r="A291" s="38"/>
      <c r="B291" s="190"/>
      <c r="C291" s="191" t="s">
        <v>331</v>
      </c>
      <c r="D291" s="191" t="s">
        <v>220</v>
      </c>
      <c r="E291" s="192" t="s">
        <v>1565</v>
      </c>
      <c r="F291" s="193" t="s">
        <v>1566</v>
      </c>
      <c r="G291" s="194" t="s">
        <v>169</v>
      </c>
      <c r="H291" s="195">
        <v>10.999000000000001</v>
      </c>
      <c r="I291" s="196"/>
      <c r="J291" s="197">
        <f>ROUND(I291*H291,2)</f>
        <v>0</v>
      </c>
      <c r="K291" s="198"/>
      <c r="L291" s="39"/>
      <c r="M291" s="199" t="s">
        <v>1</v>
      </c>
      <c r="N291" s="200" t="s">
        <v>42</v>
      </c>
      <c r="O291" s="82"/>
      <c r="P291" s="201">
        <f>O291*H291</f>
        <v>0</v>
      </c>
      <c r="Q291" s="201">
        <v>2.2031399999999999</v>
      </c>
      <c r="R291" s="201">
        <f>Q291*H291</f>
        <v>24.23233686</v>
      </c>
      <c r="S291" s="201">
        <v>0</v>
      </c>
      <c r="T291" s="202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03" t="s">
        <v>223</v>
      </c>
      <c r="AT291" s="203" t="s">
        <v>220</v>
      </c>
      <c r="AU291" s="203" t="s">
        <v>89</v>
      </c>
      <c r="AY291" s="19" t="s">
        <v>218</v>
      </c>
      <c r="BE291" s="204">
        <f>IF(N291="základná",J291,0)</f>
        <v>0</v>
      </c>
      <c r="BF291" s="204">
        <f>IF(N291="znížená",J291,0)</f>
        <v>0</v>
      </c>
      <c r="BG291" s="204">
        <f>IF(N291="zákl. prenesená",J291,0)</f>
        <v>0</v>
      </c>
      <c r="BH291" s="204">
        <f>IF(N291="zníž. prenesená",J291,0)</f>
        <v>0</v>
      </c>
      <c r="BI291" s="204">
        <f>IF(N291="nulová",J291,0)</f>
        <v>0</v>
      </c>
      <c r="BJ291" s="19" t="s">
        <v>89</v>
      </c>
      <c r="BK291" s="204">
        <f>ROUND(I291*H291,2)</f>
        <v>0</v>
      </c>
      <c r="BL291" s="19" t="s">
        <v>223</v>
      </c>
      <c r="BM291" s="203" t="s">
        <v>439</v>
      </c>
    </row>
    <row r="292" s="13" customFormat="1">
      <c r="A292" s="13"/>
      <c r="B292" s="205"/>
      <c r="C292" s="13"/>
      <c r="D292" s="206" t="s">
        <v>225</v>
      </c>
      <c r="E292" s="207" t="s">
        <v>1</v>
      </c>
      <c r="F292" s="208" t="s">
        <v>1682</v>
      </c>
      <c r="G292" s="13"/>
      <c r="H292" s="209">
        <v>1.1339999999999999</v>
      </c>
      <c r="I292" s="210"/>
      <c r="J292" s="13"/>
      <c r="K292" s="13"/>
      <c r="L292" s="205"/>
      <c r="M292" s="211"/>
      <c r="N292" s="212"/>
      <c r="O292" s="212"/>
      <c r="P292" s="212"/>
      <c r="Q292" s="212"/>
      <c r="R292" s="212"/>
      <c r="S292" s="212"/>
      <c r="T292" s="2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07" t="s">
        <v>225</v>
      </c>
      <c r="AU292" s="207" t="s">
        <v>89</v>
      </c>
      <c r="AV292" s="13" t="s">
        <v>89</v>
      </c>
      <c r="AW292" s="13" t="s">
        <v>31</v>
      </c>
      <c r="AX292" s="13" t="s">
        <v>76</v>
      </c>
      <c r="AY292" s="207" t="s">
        <v>218</v>
      </c>
    </row>
    <row r="293" s="13" customFormat="1">
      <c r="A293" s="13"/>
      <c r="B293" s="205"/>
      <c r="C293" s="13"/>
      <c r="D293" s="206" t="s">
        <v>225</v>
      </c>
      <c r="E293" s="207" t="s">
        <v>1</v>
      </c>
      <c r="F293" s="208" t="s">
        <v>1683</v>
      </c>
      <c r="G293" s="13"/>
      <c r="H293" s="209">
        <v>7.7759999999999998</v>
      </c>
      <c r="I293" s="210"/>
      <c r="J293" s="13"/>
      <c r="K293" s="13"/>
      <c r="L293" s="205"/>
      <c r="M293" s="211"/>
      <c r="N293" s="212"/>
      <c r="O293" s="212"/>
      <c r="P293" s="212"/>
      <c r="Q293" s="212"/>
      <c r="R293" s="212"/>
      <c r="S293" s="212"/>
      <c r="T293" s="2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07" t="s">
        <v>225</v>
      </c>
      <c r="AU293" s="207" t="s">
        <v>89</v>
      </c>
      <c r="AV293" s="13" t="s">
        <v>89</v>
      </c>
      <c r="AW293" s="13" t="s">
        <v>31</v>
      </c>
      <c r="AX293" s="13" t="s">
        <v>76</v>
      </c>
      <c r="AY293" s="207" t="s">
        <v>218</v>
      </c>
    </row>
    <row r="294" s="13" customFormat="1">
      <c r="A294" s="13"/>
      <c r="B294" s="205"/>
      <c r="C294" s="13"/>
      <c r="D294" s="206" t="s">
        <v>225</v>
      </c>
      <c r="E294" s="207" t="s">
        <v>1</v>
      </c>
      <c r="F294" s="208" t="s">
        <v>1684</v>
      </c>
      <c r="G294" s="13"/>
      <c r="H294" s="209">
        <v>0.28899999999999998</v>
      </c>
      <c r="I294" s="210"/>
      <c r="J294" s="13"/>
      <c r="K294" s="13"/>
      <c r="L294" s="205"/>
      <c r="M294" s="211"/>
      <c r="N294" s="212"/>
      <c r="O294" s="212"/>
      <c r="P294" s="212"/>
      <c r="Q294" s="212"/>
      <c r="R294" s="212"/>
      <c r="S294" s="212"/>
      <c r="T294" s="2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07" t="s">
        <v>225</v>
      </c>
      <c r="AU294" s="207" t="s">
        <v>89</v>
      </c>
      <c r="AV294" s="13" t="s">
        <v>89</v>
      </c>
      <c r="AW294" s="13" t="s">
        <v>31</v>
      </c>
      <c r="AX294" s="13" t="s">
        <v>76</v>
      </c>
      <c r="AY294" s="207" t="s">
        <v>218</v>
      </c>
    </row>
    <row r="295" s="13" customFormat="1">
      <c r="A295" s="13"/>
      <c r="B295" s="205"/>
      <c r="C295" s="13"/>
      <c r="D295" s="206" t="s">
        <v>225</v>
      </c>
      <c r="E295" s="207" t="s">
        <v>1</v>
      </c>
      <c r="F295" s="208" t="s">
        <v>1685</v>
      </c>
      <c r="G295" s="13"/>
      <c r="H295" s="209">
        <v>1.8</v>
      </c>
      <c r="I295" s="210"/>
      <c r="J295" s="13"/>
      <c r="K295" s="13"/>
      <c r="L295" s="205"/>
      <c r="M295" s="211"/>
      <c r="N295" s="212"/>
      <c r="O295" s="212"/>
      <c r="P295" s="212"/>
      <c r="Q295" s="212"/>
      <c r="R295" s="212"/>
      <c r="S295" s="212"/>
      <c r="T295" s="2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07" t="s">
        <v>225</v>
      </c>
      <c r="AU295" s="207" t="s">
        <v>89</v>
      </c>
      <c r="AV295" s="13" t="s">
        <v>89</v>
      </c>
      <c r="AW295" s="13" t="s">
        <v>31</v>
      </c>
      <c r="AX295" s="13" t="s">
        <v>76</v>
      </c>
      <c r="AY295" s="207" t="s">
        <v>218</v>
      </c>
    </row>
    <row r="296" s="15" customFormat="1">
      <c r="A296" s="15"/>
      <c r="B296" s="222"/>
      <c r="C296" s="15"/>
      <c r="D296" s="206" t="s">
        <v>225</v>
      </c>
      <c r="E296" s="223" t="s">
        <v>1</v>
      </c>
      <c r="F296" s="224" t="s">
        <v>1328</v>
      </c>
      <c r="G296" s="15"/>
      <c r="H296" s="225">
        <v>10.999000000000001</v>
      </c>
      <c r="I296" s="226"/>
      <c r="J296" s="15"/>
      <c r="K296" s="15"/>
      <c r="L296" s="222"/>
      <c r="M296" s="227"/>
      <c r="N296" s="228"/>
      <c r="O296" s="228"/>
      <c r="P296" s="228"/>
      <c r="Q296" s="228"/>
      <c r="R296" s="228"/>
      <c r="S296" s="228"/>
      <c r="T296" s="229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T296" s="223" t="s">
        <v>225</v>
      </c>
      <c r="AU296" s="223" t="s">
        <v>89</v>
      </c>
      <c r="AV296" s="15" t="s">
        <v>223</v>
      </c>
      <c r="AW296" s="15" t="s">
        <v>31</v>
      </c>
      <c r="AX296" s="15" t="s">
        <v>83</v>
      </c>
      <c r="AY296" s="223" t="s">
        <v>218</v>
      </c>
    </row>
    <row r="297" s="2" customFormat="1" ht="33" customHeight="1">
      <c r="A297" s="38"/>
      <c r="B297" s="190"/>
      <c r="C297" s="191" t="s">
        <v>337</v>
      </c>
      <c r="D297" s="191" t="s">
        <v>220</v>
      </c>
      <c r="E297" s="192" t="s">
        <v>1568</v>
      </c>
      <c r="F297" s="193" t="s">
        <v>1569</v>
      </c>
      <c r="G297" s="194" t="s">
        <v>148</v>
      </c>
      <c r="H297" s="195">
        <v>11.48</v>
      </c>
      <c r="I297" s="196"/>
      <c r="J297" s="197">
        <f>ROUND(I297*H297,2)</f>
        <v>0</v>
      </c>
      <c r="K297" s="198"/>
      <c r="L297" s="39"/>
      <c r="M297" s="199" t="s">
        <v>1</v>
      </c>
      <c r="N297" s="200" t="s">
        <v>42</v>
      </c>
      <c r="O297" s="82"/>
      <c r="P297" s="201">
        <f>O297*H297</f>
        <v>0</v>
      </c>
      <c r="Q297" s="201">
        <v>0.0046100000000000004</v>
      </c>
      <c r="R297" s="201">
        <f>Q297*H297</f>
        <v>0.052922800000000006</v>
      </c>
      <c r="S297" s="201">
        <v>0</v>
      </c>
      <c r="T297" s="202">
        <f>S297*H297</f>
        <v>0</v>
      </c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R297" s="203" t="s">
        <v>223</v>
      </c>
      <c r="AT297" s="203" t="s">
        <v>220</v>
      </c>
      <c r="AU297" s="203" t="s">
        <v>89</v>
      </c>
      <c r="AY297" s="19" t="s">
        <v>218</v>
      </c>
      <c r="BE297" s="204">
        <f>IF(N297="základná",J297,0)</f>
        <v>0</v>
      </c>
      <c r="BF297" s="204">
        <f>IF(N297="znížená",J297,0)</f>
        <v>0</v>
      </c>
      <c r="BG297" s="204">
        <f>IF(N297="zákl. prenesená",J297,0)</f>
        <v>0</v>
      </c>
      <c r="BH297" s="204">
        <f>IF(N297="zníž. prenesená",J297,0)</f>
        <v>0</v>
      </c>
      <c r="BI297" s="204">
        <f>IF(N297="nulová",J297,0)</f>
        <v>0</v>
      </c>
      <c r="BJ297" s="19" t="s">
        <v>89</v>
      </c>
      <c r="BK297" s="204">
        <f>ROUND(I297*H297,2)</f>
        <v>0</v>
      </c>
      <c r="BL297" s="19" t="s">
        <v>223</v>
      </c>
      <c r="BM297" s="203" t="s">
        <v>449</v>
      </c>
    </row>
    <row r="298" s="13" customFormat="1">
      <c r="A298" s="13"/>
      <c r="B298" s="205"/>
      <c r="C298" s="13"/>
      <c r="D298" s="206" t="s">
        <v>225</v>
      </c>
      <c r="E298" s="207" t="s">
        <v>1</v>
      </c>
      <c r="F298" s="208" t="s">
        <v>1686</v>
      </c>
      <c r="G298" s="13"/>
      <c r="H298" s="209">
        <v>1.6499999999999999</v>
      </c>
      <c r="I298" s="210"/>
      <c r="J298" s="13"/>
      <c r="K298" s="13"/>
      <c r="L298" s="205"/>
      <c r="M298" s="211"/>
      <c r="N298" s="212"/>
      <c r="O298" s="212"/>
      <c r="P298" s="212"/>
      <c r="Q298" s="212"/>
      <c r="R298" s="212"/>
      <c r="S298" s="212"/>
      <c r="T298" s="2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07" t="s">
        <v>225</v>
      </c>
      <c r="AU298" s="207" t="s">
        <v>89</v>
      </c>
      <c r="AV298" s="13" t="s">
        <v>89</v>
      </c>
      <c r="AW298" s="13" t="s">
        <v>31</v>
      </c>
      <c r="AX298" s="13" t="s">
        <v>76</v>
      </c>
      <c r="AY298" s="207" t="s">
        <v>218</v>
      </c>
    </row>
    <row r="299" s="13" customFormat="1">
      <c r="A299" s="13"/>
      <c r="B299" s="205"/>
      <c r="C299" s="13"/>
      <c r="D299" s="206" t="s">
        <v>225</v>
      </c>
      <c r="E299" s="207" t="s">
        <v>1</v>
      </c>
      <c r="F299" s="208" t="s">
        <v>1687</v>
      </c>
      <c r="G299" s="13"/>
      <c r="H299" s="209">
        <v>4.3499999999999996</v>
      </c>
      <c r="I299" s="210"/>
      <c r="J299" s="13"/>
      <c r="K299" s="13"/>
      <c r="L299" s="205"/>
      <c r="M299" s="211"/>
      <c r="N299" s="212"/>
      <c r="O299" s="212"/>
      <c r="P299" s="212"/>
      <c r="Q299" s="212"/>
      <c r="R299" s="212"/>
      <c r="S299" s="212"/>
      <c r="T299" s="2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07" t="s">
        <v>225</v>
      </c>
      <c r="AU299" s="207" t="s">
        <v>89</v>
      </c>
      <c r="AV299" s="13" t="s">
        <v>89</v>
      </c>
      <c r="AW299" s="13" t="s">
        <v>31</v>
      </c>
      <c r="AX299" s="13" t="s">
        <v>76</v>
      </c>
      <c r="AY299" s="207" t="s">
        <v>218</v>
      </c>
    </row>
    <row r="300" s="13" customFormat="1">
      <c r="A300" s="13"/>
      <c r="B300" s="205"/>
      <c r="C300" s="13"/>
      <c r="D300" s="206" t="s">
        <v>225</v>
      </c>
      <c r="E300" s="207" t="s">
        <v>1</v>
      </c>
      <c r="F300" s="208" t="s">
        <v>1688</v>
      </c>
      <c r="G300" s="13"/>
      <c r="H300" s="209">
        <v>0.68000000000000005</v>
      </c>
      <c r="I300" s="210"/>
      <c r="J300" s="13"/>
      <c r="K300" s="13"/>
      <c r="L300" s="205"/>
      <c r="M300" s="211"/>
      <c r="N300" s="212"/>
      <c r="O300" s="212"/>
      <c r="P300" s="212"/>
      <c r="Q300" s="212"/>
      <c r="R300" s="212"/>
      <c r="S300" s="212"/>
      <c r="T300" s="2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07" t="s">
        <v>225</v>
      </c>
      <c r="AU300" s="207" t="s">
        <v>89</v>
      </c>
      <c r="AV300" s="13" t="s">
        <v>89</v>
      </c>
      <c r="AW300" s="13" t="s">
        <v>31</v>
      </c>
      <c r="AX300" s="13" t="s">
        <v>76</v>
      </c>
      <c r="AY300" s="207" t="s">
        <v>218</v>
      </c>
    </row>
    <row r="301" s="13" customFormat="1">
      <c r="A301" s="13"/>
      <c r="B301" s="205"/>
      <c r="C301" s="13"/>
      <c r="D301" s="206" t="s">
        <v>225</v>
      </c>
      <c r="E301" s="207" t="s">
        <v>1</v>
      </c>
      <c r="F301" s="208" t="s">
        <v>1689</v>
      </c>
      <c r="G301" s="13"/>
      <c r="H301" s="209">
        <v>4.7999999999999998</v>
      </c>
      <c r="I301" s="210"/>
      <c r="J301" s="13"/>
      <c r="K301" s="13"/>
      <c r="L301" s="205"/>
      <c r="M301" s="211"/>
      <c r="N301" s="212"/>
      <c r="O301" s="212"/>
      <c r="P301" s="212"/>
      <c r="Q301" s="212"/>
      <c r="R301" s="212"/>
      <c r="S301" s="212"/>
      <c r="T301" s="2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07" t="s">
        <v>225</v>
      </c>
      <c r="AU301" s="207" t="s">
        <v>89</v>
      </c>
      <c r="AV301" s="13" t="s">
        <v>89</v>
      </c>
      <c r="AW301" s="13" t="s">
        <v>31</v>
      </c>
      <c r="AX301" s="13" t="s">
        <v>76</v>
      </c>
      <c r="AY301" s="207" t="s">
        <v>218</v>
      </c>
    </row>
    <row r="302" s="15" customFormat="1">
      <c r="A302" s="15"/>
      <c r="B302" s="222"/>
      <c r="C302" s="15"/>
      <c r="D302" s="206" t="s">
        <v>225</v>
      </c>
      <c r="E302" s="223" t="s">
        <v>1</v>
      </c>
      <c r="F302" s="224" t="s">
        <v>1328</v>
      </c>
      <c r="G302" s="15"/>
      <c r="H302" s="225">
        <v>11.48</v>
      </c>
      <c r="I302" s="226"/>
      <c r="J302" s="15"/>
      <c r="K302" s="15"/>
      <c r="L302" s="222"/>
      <c r="M302" s="227"/>
      <c r="N302" s="228"/>
      <c r="O302" s="228"/>
      <c r="P302" s="228"/>
      <c r="Q302" s="228"/>
      <c r="R302" s="228"/>
      <c r="S302" s="228"/>
      <c r="T302" s="229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T302" s="223" t="s">
        <v>225</v>
      </c>
      <c r="AU302" s="223" t="s">
        <v>89</v>
      </c>
      <c r="AV302" s="15" t="s">
        <v>223</v>
      </c>
      <c r="AW302" s="15" t="s">
        <v>31</v>
      </c>
      <c r="AX302" s="15" t="s">
        <v>83</v>
      </c>
      <c r="AY302" s="223" t="s">
        <v>218</v>
      </c>
    </row>
    <row r="303" s="12" customFormat="1" ht="22.8" customHeight="1">
      <c r="A303" s="12"/>
      <c r="B303" s="177"/>
      <c r="C303" s="12"/>
      <c r="D303" s="178" t="s">
        <v>75</v>
      </c>
      <c r="E303" s="188" t="s">
        <v>260</v>
      </c>
      <c r="F303" s="188" t="s">
        <v>1379</v>
      </c>
      <c r="G303" s="12"/>
      <c r="H303" s="12"/>
      <c r="I303" s="180"/>
      <c r="J303" s="189">
        <f>BK303</f>
        <v>0</v>
      </c>
      <c r="K303" s="12"/>
      <c r="L303" s="177"/>
      <c r="M303" s="182"/>
      <c r="N303" s="183"/>
      <c r="O303" s="183"/>
      <c r="P303" s="184">
        <f>SUM(P304:P372)</f>
        <v>0</v>
      </c>
      <c r="Q303" s="183"/>
      <c r="R303" s="184">
        <f>SUM(R304:R372)</f>
        <v>46.385024999999999</v>
      </c>
      <c r="S303" s="183"/>
      <c r="T303" s="185">
        <f>SUM(T304:T372)</f>
        <v>0</v>
      </c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R303" s="178" t="s">
        <v>83</v>
      </c>
      <c r="AT303" s="186" t="s">
        <v>75</v>
      </c>
      <c r="AU303" s="186" t="s">
        <v>83</v>
      </c>
      <c r="AY303" s="178" t="s">
        <v>218</v>
      </c>
      <c r="BK303" s="187">
        <f>SUM(BK304:BK372)</f>
        <v>0</v>
      </c>
    </row>
    <row r="304" s="2" customFormat="1" ht="24.15" customHeight="1">
      <c r="A304" s="38"/>
      <c r="B304" s="190"/>
      <c r="C304" s="191" t="s">
        <v>341</v>
      </c>
      <c r="D304" s="191" t="s">
        <v>220</v>
      </c>
      <c r="E304" s="192" t="s">
        <v>1690</v>
      </c>
      <c r="F304" s="193" t="s">
        <v>1691</v>
      </c>
      <c r="G304" s="194" t="s">
        <v>179</v>
      </c>
      <c r="H304" s="195">
        <v>6</v>
      </c>
      <c r="I304" s="196"/>
      <c r="J304" s="197">
        <f>ROUND(I304*H304,2)</f>
        <v>0</v>
      </c>
      <c r="K304" s="198"/>
      <c r="L304" s="39"/>
      <c r="M304" s="199" t="s">
        <v>1</v>
      </c>
      <c r="N304" s="200" t="s">
        <v>42</v>
      </c>
      <c r="O304" s="82"/>
      <c r="P304" s="201">
        <f>O304*H304</f>
        <v>0</v>
      </c>
      <c r="Q304" s="201">
        <v>1.0000000000000001E-05</v>
      </c>
      <c r="R304" s="201">
        <f>Q304*H304</f>
        <v>6.0000000000000008E-05</v>
      </c>
      <c r="S304" s="201">
        <v>0</v>
      </c>
      <c r="T304" s="202">
        <f>S304*H304</f>
        <v>0</v>
      </c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R304" s="203" t="s">
        <v>223</v>
      </c>
      <c r="AT304" s="203" t="s">
        <v>220</v>
      </c>
      <c r="AU304" s="203" t="s">
        <v>89</v>
      </c>
      <c r="AY304" s="19" t="s">
        <v>218</v>
      </c>
      <c r="BE304" s="204">
        <f>IF(N304="základná",J304,0)</f>
        <v>0</v>
      </c>
      <c r="BF304" s="204">
        <f>IF(N304="znížená",J304,0)</f>
        <v>0</v>
      </c>
      <c r="BG304" s="204">
        <f>IF(N304="zákl. prenesená",J304,0)</f>
        <v>0</v>
      </c>
      <c r="BH304" s="204">
        <f>IF(N304="zníž. prenesená",J304,0)</f>
        <v>0</v>
      </c>
      <c r="BI304" s="204">
        <f>IF(N304="nulová",J304,0)</f>
        <v>0</v>
      </c>
      <c r="BJ304" s="19" t="s">
        <v>89</v>
      </c>
      <c r="BK304" s="204">
        <f>ROUND(I304*H304,2)</f>
        <v>0</v>
      </c>
      <c r="BL304" s="19" t="s">
        <v>223</v>
      </c>
      <c r="BM304" s="203" t="s">
        <v>463</v>
      </c>
    </row>
    <row r="305" s="2" customFormat="1" ht="44.25" customHeight="1">
      <c r="A305" s="38"/>
      <c r="B305" s="190"/>
      <c r="C305" s="234" t="s">
        <v>7</v>
      </c>
      <c r="D305" s="234" t="s">
        <v>272</v>
      </c>
      <c r="E305" s="235" t="s">
        <v>1692</v>
      </c>
      <c r="F305" s="236" t="s">
        <v>1693</v>
      </c>
      <c r="G305" s="237" t="s">
        <v>297</v>
      </c>
      <c r="H305" s="238">
        <v>2</v>
      </c>
      <c r="I305" s="239"/>
      <c r="J305" s="240">
        <f>ROUND(I305*H305,2)</f>
        <v>0</v>
      </c>
      <c r="K305" s="241"/>
      <c r="L305" s="242"/>
      <c r="M305" s="243" t="s">
        <v>1</v>
      </c>
      <c r="N305" s="244" t="s">
        <v>42</v>
      </c>
      <c r="O305" s="82"/>
      <c r="P305" s="201">
        <f>O305*H305</f>
        <v>0</v>
      </c>
      <c r="Q305" s="201">
        <v>0.0064999999999999997</v>
      </c>
      <c r="R305" s="201">
        <f>Q305*H305</f>
        <v>0.012999999999999999</v>
      </c>
      <c r="S305" s="201">
        <v>0</v>
      </c>
      <c r="T305" s="202">
        <f>S305*H305</f>
        <v>0</v>
      </c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R305" s="203" t="s">
        <v>260</v>
      </c>
      <c r="AT305" s="203" t="s">
        <v>272</v>
      </c>
      <c r="AU305" s="203" t="s">
        <v>89</v>
      </c>
      <c r="AY305" s="19" t="s">
        <v>218</v>
      </c>
      <c r="BE305" s="204">
        <f>IF(N305="základná",J305,0)</f>
        <v>0</v>
      </c>
      <c r="BF305" s="204">
        <f>IF(N305="znížená",J305,0)</f>
        <v>0</v>
      </c>
      <c r="BG305" s="204">
        <f>IF(N305="zákl. prenesená",J305,0)</f>
        <v>0</v>
      </c>
      <c r="BH305" s="204">
        <f>IF(N305="zníž. prenesená",J305,0)</f>
        <v>0</v>
      </c>
      <c r="BI305" s="204">
        <f>IF(N305="nulová",J305,0)</f>
        <v>0</v>
      </c>
      <c r="BJ305" s="19" t="s">
        <v>89</v>
      </c>
      <c r="BK305" s="204">
        <f>ROUND(I305*H305,2)</f>
        <v>0</v>
      </c>
      <c r="BL305" s="19" t="s">
        <v>223</v>
      </c>
      <c r="BM305" s="203" t="s">
        <v>474</v>
      </c>
    </row>
    <row r="306" s="2" customFormat="1" ht="24.15" customHeight="1">
      <c r="A306" s="38"/>
      <c r="B306" s="190"/>
      <c r="C306" s="191" t="s">
        <v>348</v>
      </c>
      <c r="D306" s="191" t="s">
        <v>220</v>
      </c>
      <c r="E306" s="192" t="s">
        <v>1694</v>
      </c>
      <c r="F306" s="193" t="s">
        <v>1695</v>
      </c>
      <c r="G306" s="194" t="s">
        <v>179</v>
      </c>
      <c r="H306" s="195">
        <v>13.699999999999999</v>
      </c>
      <c r="I306" s="196"/>
      <c r="J306" s="197">
        <f>ROUND(I306*H306,2)</f>
        <v>0</v>
      </c>
      <c r="K306" s="198"/>
      <c r="L306" s="39"/>
      <c r="M306" s="199" t="s">
        <v>1</v>
      </c>
      <c r="N306" s="200" t="s">
        <v>42</v>
      </c>
      <c r="O306" s="82"/>
      <c r="P306" s="201">
        <f>O306*H306</f>
        <v>0</v>
      </c>
      <c r="Q306" s="201">
        <v>1.0000000000000001E-05</v>
      </c>
      <c r="R306" s="201">
        <f>Q306*H306</f>
        <v>0.000137</v>
      </c>
      <c r="S306" s="201">
        <v>0</v>
      </c>
      <c r="T306" s="202">
        <f>S306*H306</f>
        <v>0</v>
      </c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R306" s="203" t="s">
        <v>223</v>
      </c>
      <c r="AT306" s="203" t="s">
        <v>220</v>
      </c>
      <c r="AU306" s="203" t="s">
        <v>89</v>
      </c>
      <c r="AY306" s="19" t="s">
        <v>218</v>
      </c>
      <c r="BE306" s="204">
        <f>IF(N306="základná",J306,0)</f>
        <v>0</v>
      </c>
      <c r="BF306" s="204">
        <f>IF(N306="znížená",J306,0)</f>
        <v>0</v>
      </c>
      <c r="BG306" s="204">
        <f>IF(N306="zákl. prenesená",J306,0)</f>
        <v>0</v>
      </c>
      <c r="BH306" s="204">
        <f>IF(N306="zníž. prenesená",J306,0)</f>
        <v>0</v>
      </c>
      <c r="BI306" s="204">
        <f>IF(N306="nulová",J306,0)</f>
        <v>0</v>
      </c>
      <c r="BJ306" s="19" t="s">
        <v>89</v>
      </c>
      <c r="BK306" s="204">
        <f>ROUND(I306*H306,2)</f>
        <v>0</v>
      </c>
      <c r="BL306" s="19" t="s">
        <v>223</v>
      </c>
      <c r="BM306" s="203" t="s">
        <v>481</v>
      </c>
    </row>
    <row r="307" s="2" customFormat="1" ht="33" customHeight="1">
      <c r="A307" s="38"/>
      <c r="B307" s="190"/>
      <c r="C307" s="234" t="s">
        <v>352</v>
      </c>
      <c r="D307" s="234" t="s">
        <v>272</v>
      </c>
      <c r="E307" s="235" t="s">
        <v>1696</v>
      </c>
      <c r="F307" s="236" t="s">
        <v>1697</v>
      </c>
      <c r="G307" s="237" t="s">
        <v>297</v>
      </c>
      <c r="H307" s="238">
        <v>3</v>
      </c>
      <c r="I307" s="239"/>
      <c r="J307" s="240">
        <f>ROUND(I307*H307,2)</f>
        <v>0</v>
      </c>
      <c r="K307" s="241"/>
      <c r="L307" s="242"/>
      <c r="M307" s="243" t="s">
        <v>1</v>
      </c>
      <c r="N307" s="244" t="s">
        <v>42</v>
      </c>
      <c r="O307" s="82"/>
      <c r="P307" s="201">
        <f>O307*H307</f>
        <v>0</v>
      </c>
      <c r="Q307" s="201">
        <v>0.00198</v>
      </c>
      <c r="R307" s="201">
        <f>Q307*H307</f>
        <v>0.00594</v>
      </c>
      <c r="S307" s="201">
        <v>0</v>
      </c>
      <c r="T307" s="202">
        <f>S307*H307</f>
        <v>0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203" t="s">
        <v>260</v>
      </c>
      <c r="AT307" s="203" t="s">
        <v>272</v>
      </c>
      <c r="AU307" s="203" t="s">
        <v>89</v>
      </c>
      <c r="AY307" s="19" t="s">
        <v>218</v>
      </c>
      <c r="BE307" s="204">
        <f>IF(N307="základná",J307,0)</f>
        <v>0</v>
      </c>
      <c r="BF307" s="204">
        <f>IF(N307="znížená",J307,0)</f>
        <v>0</v>
      </c>
      <c r="BG307" s="204">
        <f>IF(N307="zákl. prenesená",J307,0)</f>
        <v>0</v>
      </c>
      <c r="BH307" s="204">
        <f>IF(N307="zníž. prenesená",J307,0)</f>
        <v>0</v>
      </c>
      <c r="BI307" s="204">
        <f>IF(N307="nulová",J307,0)</f>
        <v>0</v>
      </c>
      <c r="BJ307" s="19" t="s">
        <v>89</v>
      </c>
      <c r="BK307" s="204">
        <f>ROUND(I307*H307,2)</f>
        <v>0</v>
      </c>
      <c r="BL307" s="19" t="s">
        <v>223</v>
      </c>
      <c r="BM307" s="203" t="s">
        <v>491</v>
      </c>
    </row>
    <row r="308" s="13" customFormat="1">
      <c r="A308" s="13"/>
      <c r="B308" s="205"/>
      <c r="C308" s="13"/>
      <c r="D308" s="206" t="s">
        <v>225</v>
      </c>
      <c r="E308" s="207" t="s">
        <v>1</v>
      </c>
      <c r="F308" s="208" t="s">
        <v>1698</v>
      </c>
      <c r="G308" s="13"/>
      <c r="H308" s="209">
        <v>3</v>
      </c>
      <c r="I308" s="210"/>
      <c r="J308" s="13"/>
      <c r="K308" s="13"/>
      <c r="L308" s="205"/>
      <c r="M308" s="211"/>
      <c r="N308" s="212"/>
      <c r="O308" s="212"/>
      <c r="P308" s="212"/>
      <c r="Q308" s="212"/>
      <c r="R308" s="212"/>
      <c r="S308" s="212"/>
      <c r="T308" s="2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07" t="s">
        <v>225</v>
      </c>
      <c r="AU308" s="207" t="s">
        <v>89</v>
      </c>
      <c r="AV308" s="13" t="s">
        <v>89</v>
      </c>
      <c r="AW308" s="13" t="s">
        <v>31</v>
      </c>
      <c r="AX308" s="13" t="s">
        <v>76</v>
      </c>
      <c r="AY308" s="207" t="s">
        <v>218</v>
      </c>
    </row>
    <row r="309" s="15" customFormat="1">
      <c r="A309" s="15"/>
      <c r="B309" s="222"/>
      <c r="C309" s="15"/>
      <c r="D309" s="206" t="s">
        <v>225</v>
      </c>
      <c r="E309" s="223" t="s">
        <v>1</v>
      </c>
      <c r="F309" s="224" t="s">
        <v>231</v>
      </c>
      <c r="G309" s="15"/>
      <c r="H309" s="225">
        <v>3</v>
      </c>
      <c r="I309" s="226"/>
      <c r="J309" s="15"/>
      <c r="K309" s="15"/>
      <c r="L309" s="222"/>
      <c r="M309" s="227"/>
      <c r="N309" s="228"/>
      <c r="O309" s="228"/>
      <c r="P309" s="228"/>
      <c r="Q309" s="228"/>
      <c r="R309" s="228"/>
      <c r="S309" s="228"/>
      <c r="T309" s="229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T309" s="223" t="s">
        <v>225</v>
      </c>
      <c r="AU309" s="223" t="s">
        <v>89</v>
      </c>
      <c r="AV309" s="15" t="s">
        <v>223</v>
      </c>
      <c r="AW309" s="15" t="s">
        <v>31</v>
      </c>
      <c r="AX309" s="15" t="s">
        <v>83</v>
      </c>
      <c r="AY309" s="223" t="s">
        <v>218</v>
      </c>
    </row>
    <row r="310" s="2" customFormat="1" ht="33" customHeight="1">
      <c r="A310" s="38"/>
      <c r="B310" s="190"/>
      <c r="C310" s="234" t="s">
        <v>357</v>
      </c>
      <c r="D310" s="234" t="s">
        <v>272</v>
      </c>
      <c r="E310" s="235" t="s">
        <v>1699</v>
      </c>
      <c r="F310" s="236" t="s">
        <v>1700</v>
      </c>
      <c r="G310" s="237" t="s">
        <v>297</v>
      </c>
      <c r="H310" s="238">
        <v>4</v>
      </c>
      <c r="I310" s="239"/>
      <c r="J310" s="240">
        <f>ROUND(I310*H310,2)</f>
        <v>0</v>
      </c>
      <c r="K310" s="241"/>
      <c r="L310" s="242"/>
      <c r="M310" s="243" t="s">
        <v>1</v>
      </c>
      <c r="N310" s="244" t="s">
        <v>42</v>
      </c>
      <c r="O310" s="82"/>
      <c r="P310" s="201">
        <f>O310*H310</f>
        <v>0</v>
      </c>
      <c r="Q310" s="201">
        <v>0.00594</v>
      </c>
      <c r="R310" s="201">
        <f>Q310*H310</f>
        <v>0.02376</v>
      </c>
      <c r="S310" s="201">
        <v>0</v>
      </c>
      <c r="T310" s="202">
        <f>S310*H310</f>
        <v>0</v>
      </c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R310" s="203" t="s">
        <v>260</v>
      </c>
      <c r="AT310" s="203" t="s">
        <v>272</v>
      </c>
      <c r="AU310" s="203" t="s">
        <v>89</v>
      </c>
      <c r="AY310" s="19" t="s">
        <v>218</v>
      </c>
      <c r="BE310" s="204">
        <f>IF(N310="základná",J310,0)</f>
        <v>0</v>
      </c>
      <c r="BF310" s="204">
        <f>IF(N310="znížená",J310,0)</f>
        <v>0</v>
      </c>
      <c r="BG310" s="204">
        <f>IF(N310="zákl. prenesená",J310,0)</f>
        <v>0</v>
      </c>
      <c r="BH310" s="204">
        <f>IF(N310="zníž. prenesená",J310,0)</f>
        <v>0</v>
      </c>
      <c r="BI310" s="204">
        <f>IF(N310="nulová",J310,0)</f>
        <v>0</v>
      </c>
      <c r="BJ310" s="19" t="s">
        <v>89</v>
      </c>
      <c r="BK310" s="204">
        <f>ROUND(I310*H310,2)</f>
        <v>0</v>
      </c>
      <c r="BL310" s="19" t="s">
        <v>223</v>
      </c>
      <c r="BM310" s="203" t="s">
        <v>502</v>
      </c>
    </row>
    <row r="311" s="13" customFormat="1">
      <c r="A311" s="13"/>
      <c r="B311" s="205"/>
      <c r="C311" s="13"/>
      <c r="D311" s="206" t="s">
        <v>225</v>
      </c>
      <c r="E311" s="207" t="s">
        <v>1</v>
      </c>
      <c r="F311" s="208" t="s">
        <v>1701</v>
      </c>
      <c r="G311" s="13"/>
      <c r="H311" s="209">
        <v>4</v>
      </c>
      <c r="I311" s="210"/>
      <c r="J311" s="13"/>
      <c r="K311" s="13"/>
      <c r="L311" s="205"/>
      <c r="M311" s="211"/>
      <c r="N311" s="212"/>
      <c r="O311" s="212"/>
      <c r="P311" s="212"/>
      <c r="Q311" s="212"/>
      <c r="R311" s="212"/>
      <c r="S311" s="212"/>
      <c r="T311" s="2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07" t="s">
        <v>225</v>
      </c>
      <c r="AU311" s="207" t="s">
        <v>89</v>
      </c>
      <c r="AV311" s="13" t="s">
        <v>89</v>
      </c>
      <c r="AW311" s="13" t="s">
        <v>31</v>
      </c>
      <c r="AX311" s="13" t="s">
        <v>76</v>
      </c>
      <c r="AY311" s="207" t="s">
        <v>218</v>
      </c>
    </row>
    <row r="312" s="15" customFormat="1">
      <c r="A312" s="15"/>
      <c r="B312" s="222"/>
      <c r="C312" s="15"/>
      <c r="D312" s="206" t="s">
        <v>225</v>
      </c>
      <c r="E312" s="223" t="s">
        <v>1</v>
      </c>
      <c r="F312" s="224" t="s">
        <v>231</v>
      </c>
      <c r="G312" s="15"/>
      <c r="H312" s="225">
        <v>4</v>
      </c>
      <c r="I312" s="226"/>
      <c r="J312" s="15"/>
      <c r="K312" s="15"/>
      <c r="L312" s="222"/>
      <c r="M312" s="227"/>
      <c r="N312" s="228"/>
      <c r="O312" s="228"/>
      <c r="P312" s="228"/>
      <c r="Q312" s="228"/>
      <c r="R312" s="228"/>
      <c r="S312" s="228"/>
      <c r="T312" s="229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T312" s="223" t="s">
        <v>225</v>
      </c>
      <c r="AU312" s="223" t="s">
        <v>89</v>
      </c>
      <c r="AV312" s="15" t="s">
        <v>223</v>
      </c>
      <c r="AW312" s="15" t="s">
        <v>31</v>
      </c>
      <c r="AX312" s="15" t="s">
        <v>83</v>
      </c>
      <c r="AY312" s="223" t="s">
        <v>218</v>
      </c>
    </row>
    <row r="313" s="2" customFormat="1" ht="24.15" customHeight="1">
      <c r="A313" s="38"/>
      <c r="B313" s="190"/>
      <c r="C313" s="191" t="s">
        <v>362</v>
      </c>
      <c r="D313" s="191" t="s">
        <v>220</v>
      </c>
      <c r="E313" s="192" t="s">
        <v>1702</v>
      </c>
      <c r="F313" s="193" t="s">
        <v>1703</v>
      </c>
      <c r="G313" s="194" t="s">
        <v>179</v>
      </c>
      <c r="H313" s="195">
        <v>23.100000000000001</v>
      </c>
      <c r="I313" s="196"/>
      <c r="J313" s="197">
        <f>ROUND(I313*H313,2)</f>
        <v>0</v>
      </c>
      <c r="K313" s="198"/>
      <c r="L313" s="39"/>
      <c r="M313" s="199" t="s">
        <v>1</v>
      </c>
      <c r="N313" s="200" t="s">
        <v>42</v>
      </c>
      <c r="O313" s="82"/>
      <c r="P313" s="201">
        <f>O313*H313</f>
        <v>0</v>
      </c>
      <c r="Q313" s="201">
        <v>1.0000000000000001E-05</v>
      </c>
      <c r="R313" s="201">
        <f>Q313*H313</f>
        <v>0.00023100000000000003</v>
      </c>
      <c r="S313" s="201">
        <v>0</v>
      </c>
      <c r="T313" s="202">
        <f>S313*H313</f>
        <v>0</v>
      </c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R313" s="203" t="s">
        <v>223</v>
      </c>
      <c r="AT313" s="203" t="s">
        <v>220</v>
      </c>
      <c r="AU313" s="203" t="s">
        <v>89</v>
      </c>
      <c r="AY313" s="19" t="s">
        <v>218</v>
      </c>
      <c r="BE313" s="204">
        <f>IF(N313="základná",J313,0)</f>
        <v>0</v>
      </c>
      <c r="BF313" s="204">
        <f>IF(N313="znížená",J313,0)</f>
        <v>0</v>
      </c>
      <c r="BG313" s="204">
        <f>IF(N313="zákl. prenesená",J313,0)</f>
        <v>0</v>
      </c>
      <c r="BH313" s="204">
        <f>IF(N313="zníž. prenesená",J313,0)</f>
        <v>0</v>
      </c>
      <c r="BI313" s="204">
        <f>IF(N313="nulová",J313,0)</f>
        <v>0</v>
      </c>
      <c r="BJ313" s="19" t="s">
        <v>89</v>
      </c>
      <c r="BK313" s="204">
        <f>ROUND(I313*H313,2)</f>
        <v>0</v>
      </c>
      <c r="BL313" s="19" t="s">
        <v>223</v>
      </c>
      <c r="BM313" s="203" t="s">
        <v>512</v>
      </c>
    </row>
    <row r="314" s="2" customFormat="1" ht="24.15" customHeight="1">
      <c r="A314" s="38"/>
      <c r="B314" s="190"/>
      <c r="C314" s="234" t="s">
        <v>373</v>
      </c>
      <c r="D314" s="234" t="s">
        <v>272</v>
      </c>
      <c r="E314" s="235" t="s">
        <v>1704</v>
      </c>
      <c r="F314" s="236" t="s">
        <v>1705</v>
      </c>
      <c r="G314" s="237" t="s">
        <v>297</v>
      </c>
      <c r="H314" s="238">
        <v>1</v>
      </c>
      <c r="I314" s="239"/>
      <c r="J314" s="240">
        <f>ROUND(I314*H314,2)</f>
        <v>0</v>
      </c>
      <c r="K314" s="241"/>
      <c r="L314" s="242"/>
      <c r="M314" s="243" t="s">
        <v>1</v>
      </c>
      <c r="N314" s="244" t="s">
        <v>42</v>
      </c>
      <c r="O314" s="82"/>
      <c r="P314" s="201">
        <f>O314*H314</f>
        <v>0</v>
      </c>
      <c r="Q314" s="201">
        <v>0.0080999999999999996</v>
      </c>
      <c r="R314" s="201">
        <f>Q314*H314</f>
        <v>0.0080999999999999996</v>
      </c>
      <c r="S314" s="201">
        <v>0</v>
      </c>
      <c r="T314" s="202">
        <f>S314*H314</f>
        <v>0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203" t="s">
        <v>260</v>
      </c>
      <c r="AT314" s="203" t="s">
        <v>272</v>
      </c>
      <c r="AU314" s="203" t="s">
        <v>89</v>
      </c>
      <c r="AY314" s="19" t="s">
        <v>218</v>
      </c>
      <c r="BE314" s="204">
        <f>IF(N314="základná",J314,0)</f>
        <v>0</v>
      </c>
      <c r="BF314" s="204">
        <f>IF(N314="znížená",J314,0)</f>
        <v>0</v>
      </c>
      <c r="BG314" s="204">
        <f>IF(N314="zákl. prenesená",J314,0)</f>
        <v>0</v>
      </c>
      <c r="BH314" s="204">
        <f>IF(N314="zníž. prenesená",J314,0)</f>
        <v>0</v>
      </c>
      <c r="BI314" s="204">
        <f>IF(N314="nulová",J314,0)</f>
        <v>0</v>
      </c>
      <c r="BJ314" s="19" t="s">
        <v>89</v>
      </c>
      <c r="BK314" s="204">
        <f>ROUND(I314*H314,2)</f>
        <v>0</v>
      </c>
      <c r="BL314" s="19" t="s">
        <v>223</v>
      </c>
      <c r="BM314" s="203" t="s">
        <v>521</v>
      </c>
    </row>
    <row r="315" s="2" customFormat="1" ht="24.15" customHeight="1">
      <c r="A315" s="38"/>
      <c r="B315" s="190"/>
      <c r="C315" s="234" t="s">
        <v>377</v>
      </c>
      <c r="D315" s="234" t="s">
        <v>272</v>
      </c>
      <c r="E315" s="235" t="s">
        <v>1706</v>
      </c>
      <c r="F315" s="236" t="s">
        <v>1707</v>
      </c>
      <c r="G315" s="237" t="s">
        <v>297</v>
      </c>
      <c r="H315" s="238">
        <v>4</v>
      </c>
      <c r="I315" s="239"/>
      <c r="J315" s="240">
        <f>ROUND(I315*H315,2)</f>
        <v>0</v>
      </c>
      <c r="K315" s="241"/>
      <c r="L315" s="242"/>
      <c r="M315" s="243" t="s">
        <v>1</v>
      </c>
      <c r="N315" s="244" t="s">
        <v>42</v>
      </c>
      <c r="O315" s="82"/>
      <c r="P315" s="201">
        <f>O315*H315</f>
        <v>0</v>
      </c>
      <c r="Q315" s="201">
        <v>0.0135</v>
      </c>
      <c r="R315" s="201">
        <f>Q315*H315</f>
        <v>0.053999999999999999</v>
      </c>
      <c r="S315" s="201">
        <v>0</v>
      </c>
      <c r="T315" s="202">
        <f>S315*H315</f>
        <v>0</v>
      </c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R315" s="203" t="s">
        <v>260</v>
      </c>
      <c r="AT315" s="203" t="s">
        <v>272</v>
      </c>
      <c r="AU315" s="203" t="s">
        <v>89</v>
      </c>
      <c r="AY315" s="19" t="s">
        <v>218</v>
      </c>
      <c r="BE315" s="204">
        <f>IF(N315="základná",J315,0)</f>
        <v>0</v>
      </c>
      <c r="BF315" s="204">
        <f>IF(N315="znížená",J315,0)</f>
        <v>0</v>
      </c>
      <c r="BG315" s="204">
        <f>IF(N315="zákl. prenesená",J315,0)</f>
        <v>0</v>
      </c>
      <c r="BH315" s="204">
        <f>IF(N315="zníž. prenesená",J315,0)</f>
        <v>0</v>
      </c>
      <c r="BI315" s="204">
        <f>IF(N315="nulová",J315,0)</f>
        <v>0</v>
      </c>
      <c r="BJ315" s="19" t="s">
        <v>89</v>
      </c>
      <c r="BK315" s="204">
        <f>ROUND(I315*H315,2)</f>
        <v>0</v>
      </c>
      <c r="BL315" s="19" t="s">
        <v>223</v>
      </c>
      <c r="BM315" s="203" t="s">
        <v>533</v>
      </c>
    </row>
    <row r="316" s="2" customFormat="1" ht="24.15" customHeight="1">
      <c r="A316" s="38"/>
      <c r="B316" s="190"/>
      <c r="C316" s="191" t="s">
        <v>383</v>
      </c>
      <c r="D316" s="191" t="s">
        <v>220</v>
      </c>
      <c r="E316" s="192" t="s">
        <v>1708</v>
      </c>
      <c r="F316" s="193" t="s">
        <v>1709</v>
      </c>
      <c r="G316" s="194" t="s">
        <v>179</v>
      </c>
      <c r="H316" s="195">
        <v>116.7</v>
      </c>
      <c r="I316" s="196"/>
      <c r="J316" s="197">
        <f>ROUND(I316*H316,2)</f>
        <v>0</v>
      </c>
      <c r="K316" s="198"/>
      <c r="L316" s="39"/>
      <c r="M316" s="199" t="s">
        <v>1</v>
      </c>
      <c r="N316" s="200" t="s">
        <v>42</v>
      </c>
      <c r="O316" s="82"/>
      <c r="P316" s="201">
        <f>O316*H316</f>
        <v>0</v>
      </c>
      <c r="Q316" s="201">
        <v>1.0000000000000001E-05</v>
      </c>
      <c r="R316" s="201">
        <f>Q316*H316</f>
        <v>0.0011670000000000001</v>
      </c>
      <c r="S316" s="201">
        <v>0</v>
      </c>
      <c r="T316" s="202">
        <f>S316*H316</f>
        <v>0</v>
      </c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R316" s="203" t="s">
        <v>223</v>
      </c>
      <c r="AT316" s="203" t="s">
        <v>220</v>
      </c>
      <c r="AU316" s="203" t="s">
        <v>89</v>
      </c>
      <c r="AY316" s="19" t="s">
        <v>218</v>
      </c>
      <c r="BE316" s="204">
        <f>IF(N316="základná",J316,0)</f>
        <v>0</v>
      </c>
      <c r="BF316" s="204">
        <f>IF(N316="znížená",J316,0)</f>
        <v>0</v>
      </c>
      <c r="BG316" s="204">
        <f>IF(N316="zákl. prenesená",J316,0)</f>
        <v>0</v>
      </c>
      <c r="BH316" s="204">
        <f>IF(N316="zníž. prenesená",J316,0)</f>
        <v>0</v>
      </c>
      <c r="BI316" s="204">
        <f>IF(N316="nulová",J316,0)</f>
        <v>0</v>
      </c>
      <c r="BJ316" s="19" t="s">
        <v>89</v>
      </c>
      <c r="BK316" s="204">
        <f>ROUND(I316*H316,2)</f>
        <v>0</v>
      </c>
      <c r="BL316" s="19" t="s">
        <v>223</v>
      </c>
      <c r="BM316" s="203" t="s">
        <v>544</v>
      </c>
    </row>
    <row r="317" s="2" customFormat="1" ht="24.15" customHeight="1">
      <c r="A317" s="38"/>
      <c r="B317" s="190"/>
      <c r="C317" s="234" t="s">
        <v>388</v>
      </c>
      <c r="D317" s="234" t="s">
        <v>272</v>
      </c>
      <c r="E317" s="235" t="s">
        <v>1710</v>
      </c>
      <c r="F317" s="236" t="s">
        <v>1711</v>
      </c>
      <c r="G317" s="237" t="s">
        <v>297</v>
      </c>
      <c r="H317" s="238">
        <v>6</v>
      </c>
      <c r="I317" s="239"/>
      <c r="J317" s="240">
        <f>ROUND(I317*H317,2)</f>
        <v>0</v>
      </c>
      <c r="K317" s="241"/>
      <c r="L317" s="242"/>
      <c r="M317" s="243" t="s">
        <v>1</v>
      </c>
      <c r="N317" s="244" t="s">
        <v>42</v>
      </c>
      <c r="O317" s="82"/>
      <c r="P317" s="201">
        <f>O317*H317</f>
        <v>0</v>
      </c>
      <c r="Q317" s="201">
        <v>0.0041999999999999997</v>
      </c>
      <c r="R317" s="201">
        <f>Q317*H317</f>
        <v>0.0252</v>
      </c>
      <c r="S317" s="201">
        <v>0</v>
      </c>
      <c r="T317" s="202">
        <f>S317*H317</f>
        <v>0</v>
      </c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R317" s="203" t="s">
        <v>260</v>
      </c>
      <c r="AT317" s="203" t="s">
        <v>272</v>
      </c>
      <c r="AU317" s="203" t="s">
        <v>89</v>
      </c>
      <c r="AY317" s="19" t="s">
        <v>218</v>
      </c>
      <c r="BE317" s="204">
        <f>IF(N317="základná",J317,0)</f>
        <v>0</v>
      </c>
      <c r="BF317" s="204">
        <f>IF(N317="znížená",J317,0)</f>
        <v>0</v>
      </c>
      <c r="BG317" s="204">
        <f>IF(N317="zákl. prenesená",J317,0)</f>
        <v>0</v>
      </c>
      <c r="BH317" s="204">
        <f>IF(N317="zníž. prenesená",J317,0)</f>
        <v>0</v>
      </c>
      <c r="BI317" s="204">
        <f>IF(N317="nulová",J317,0)</f>
        <v>0</v>
      </c>
      <c r="BJ317" s="19" t="s">
        <v>89</v>
      </c>
      <c r="BK317" s="204">
        <f>ROUND(I317*H317,2)</f>
        <v>0</v>
      </c>
      <c r="BL317" s="19" t="s">
        <v>223</v>
      </c>
      <c r="BM317" s="203" t="s">
        <v>558</v>
      </c>
    </row>
    <row r="318" s="2" customFormat="1" ht="24.15" customHeight="1">
      <c r="A318" s="38"/>
      <c r="B318" s="190"/>
      <c r="C318" s="234" t="s">
        <v>396</v>
      </c>
      <c r="D318" s="234" t="s">
        <v>272</v>
      </c>
      <c r="E318" s="235" t="s">
        <v>1712</v>
      </c>
      <c r="F318" s="236" t="s">
        <v>1713</v>
      </c>
      <c r="G318" s="237" t="s">
        <v>297</v>
      </c>
      <c r="H318" s="238">
        <v>4</v>
      </c>
      <c r="I318" s="239"/>
      <c r="J318" s="240">
        <f>ROUND(I318*H318,2)</f>
        <v>0</v>
      </c>
      <c r="K318" s="241"/>
      <c r="L318" s="242"/>
      <c r="M318" s="243" t="s">
        <v>1</v>
      </c>
      <c r="N318" s="244" t="s">
        <v>42</v>
      </c>
      <c r="O318" s="82"/>
      <c r="P318" s="201">
        <f>O318*H318</f>
        <v>0</v>
      </c>
      <c r="Q318" s="201">
        <v>0.0083999999999999995</v>
      </c>
      <c r="R318" s="201">
        <f>Q318*H318</f>
        <v>0.033599999999999998</v>
      </c>
      <c r="S318" s="201">
        <v>0</v>
      </c>
      <c r="T318" s="202">
        <f>S318*H318</f>
        <v>0</v>
      </c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R318" s="203" t="s">
        <v>260</v>
      </c>
      <c r="AT318" s="203" t="s">
        <v>272</v>
      </c>
      <c r="AU318" s="203" t="s">
        <v>89</v>
      </c>
      <c r="AY318" s="19" t="s">
        <v>218</v>
      </c>
      <c r="BE318" s="204">
        <f>IF(N318="základná",J318,0)</f>
        <v>0</v>
      </c>
      <c r="BF318" s="204">
        <f>IF(N318="znížená",J318,0)</f>
        <v>0</v>
      </c>
      <c r="BG318" s="204">
        <f>IF(N318="zákl. prenesená",J318,0)</f>
        <v>0</v>
      </c>
      <c r="BH318" s="204">
        <f>IF(N318="zníž. prenesená",J318,0)</f>
        <v>0</v>
      </c>
      <c r="BI318" s="204">
        <f>IF(N318="nulová",J318,0)</f>
        <v>0</v>
      </c>
      <c r="BJ318" s="19" t="s">
        <v>89</v>
      </c>
      <c r="BK318" s="204">
        <f>ROUND(I318*H318,2)</f>
        <v>0</v>
      </c>
      <c r="BL318" s="19" t="s">
        <v>223</v>
      </c>
      <c r="BM318" s="203" t="s">
        <v>561</v>
      </c>
    </row>
    <row r="319" s="2" customFormat="1" ht="24.15" customHeight="1">
      <c r="A319" s="38"/>
      <c r="B319" s="190"/>
      <c r="C319" s="234" t="s">
        <v>401</v>
      </c>
      <c r="D319" s="234" t="s">
        <v>272</v>
      </c>
      <c r="E319" s="235" t="s">
        <v>1714</v>
      </c>
      <c r="F319" s="236" t="s">
        <v>1715</v>
      </c>
      <c r="G319" s="237" t="s">
        <v>297</v>
      </c>
      <c r="H319" s="238">
        <v>21</v>
      </c>
      <c r="I319" s="239"/>
      <c r="J319" s="240">
        <f>ROUND(I319*H319,2)</f>
        <v>0</v>
      </c>
      <c r="K319" s="241"/>
      <c r="L319" s="242"/>
      <c r="M319" s="243" t="s">
        <v>1</v>
      </c>
      <c r="N319" s="244" t="s">
        <v>42</v>
      </c>
      <c r="O319" s="82"/>
      <c r="P319" s="201">
        <f>O319*H319</f>
        <v>0</v>
      </c>
      <c r="Q319" s="201">
        <v>0.021000000000000001</v>
      </c>
      <c r="R319" s="201">
        <f>Q319*H319</f>
        <v>0.441</v>
      </c>
      <c r="S319" s="201">
        <v>0</v>
      </c>
      <c r="T319" s="202">
        <f>S319*H319</f>
        <v>0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203" t="s">
        <v>260</v>
      </c>
      <c r="AT319" s="203" t="s">
        <v>272</v>
      </c>
      <c r="AU319" s="203" t="s">
        <v>89</v>
      </c>
      <c r="AY319" s="19" t="s">
        <v>218</v>
      </c>
      <c r="BE319" s="204">
        <f>IF(N319="základná",J319,0)</f>
        <v>0</v>
      </c>
      <c r="BF319" s="204">
        <f>IF(N319="znížená",J319,0)</f>
        <v>0</v>
      </c>
      <c r="BG319" s="204">
        <f>IF(N319="zákl. prenesená",J319,0)</f>
        <v>0</v>
      </c>
      <c r="BH319" s="204">
        <f>IF(N319="zníž. prenesená",J319,0)</f>
        <v>0</v>
      </c>
      <c r="BI319" s="204">
        <f>IF(N319="nulová",J319,0)</f>
        <v>0</v>
      </c>
      <c r="BJ319" s="19" t="s">
        <v>89</v>
      </c>
      <c r="BK319" s="204">
        <f>ROUND(I319*H319,2)</f>
        <v>0</v>
      </c>
      <c r="BL319" s="19" t="s">
        <v>223</v>
      </c>
      <c r="BM319" s="203" t="s">
        <v>584</v>
      </c>
    </row>
    <row r="320" s="2" customFormat="1" ht="24.15" customHeight="1">
      <c r="A320" s="38"/>
      <c r="B320" s="190"/>
      <c r="C320" s="191" t="s">
        <v>406</v>
      </c>
      <c r="D320" s="191" t="s">
        <v>220</v>
      </c>
      <c r="E320" s="192" t="s">
        <v>1716</v>
      </c>
      <c r="F320" s="193" t="s">
        <v>1717</v>
      </c>
      <c r="G320" s="194" t="s">
        <v>179</v>
      </c>
      <c r="H320" s="195">
        <v>36.5</v>
      </c>
      <c r="I320" s="196"/>
      <c r="J320" s="197">
        <f>ROUND(I320*H320,2)</f>
        <v>0</v>
      </c>
      <c r="K320" s="198"/>
      <c r="L320" s="39"/>
      <c r="M320" s="199" t="s">
        <v>1</v>
      </c>
      <c r="N320" s="200" t="s">
        <v>42</v>
      </c>
      <c r="O320" s="82"/>
      <c r="P320" s="201">
        <f>O320*H320</f>
        <v>0</v>
      </c>
      <c r="Q320" s="201">
        <v>2.0000000000000002E-05</v>
      </c>
      <c r="R320" s="201">
        <f>Q320*H320</f>
        <v>0.00073000000000000007</v>
      </c>
      <c r="S320" s="201">
        <v>0</v>
      </c>
      <c r="T320" s="202">
        <f>S320*H320</f>
        <v>0</v>
      </c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R320" s="203" t="s">
        <v>223</v>
      </c>
      <c r="AT320" s="203" t="s">
        <v>220</v>
      </c>
      <c r="AU320" s="203" t="s">
        <v>89</v>
      </c>
      <c r="AY320" s="19" t="s">
        <v>218</v>
      </c>
      <c r="BE320" s="204">
        <f>IF(N320="základná",J320,0)</f>
        <v>0</v>
      </c>
      <c r="BF320" s="204">
        <f>IF(N320="znížená",J320,0)</f>
        <v>0</v>
      </c>
      <c r="BG320" s="204">
        <f>IF(N320="zákl. prenesená",J320,0)</f>
        <v>0</v>
      </c>
      <c r="BH320" s="204">
        <f>IF(N320="zníž. prenesená",J320,0)</f>
        <v>0</v>
      </c>
      <c r="BI320" s="204">
        <f>IF(N320="nulová",J320,0)</f>
        <v>0</v>
      </c>
      <c r="BJ320" s="19" t="s">
        <v>89</v>
      </c>
      <c r="BK320" s="204">
        <f>ROUND(I320*H320,2)</f>
        <v>0</v>
      </c>
      <c r="BL320" s="19" t="s">
        <v>223</v>
      </c>
      <c r="BM320" s="203" t="s">
        <v>596</v>
      </c>
    </row>
    <row r="321" s="2" customFormat="1" ht="24.15" customHeight="1">
      <c r="A321" s="38"/>
      <c r="B321" s="190"/>
      <c r="C321" s="234" t="s">
        <v>415</v>
      </c>
      <c r="D321" s="234" t="s">
        <v>272</v>
      </c>
      <c r="E321" s="235" t="s">
        <v>1718</v>
      </c>
      <c r="F321" s="236" t="s">
        <v>1719</v>
      </c>
      <c r="G321" s="237" t="s">
        <v>297</v>
      </c>
      <c r="H321" s="238">
        <v>9</v>
      </c>
      <c r="I321" s="239"/>
      <c r="J321" s="240">
        <f>ROUND(I321*H321,2)</f>
        <v>0</v>
      </c>
      <c r="K321" s="241"/>
      <c r="L321" s="242"/>
      <c r="M321" s="243" t="s">
        <v>1</v>
      </c>
      <c r="N321" s="244" t="s">
        <v>42</v>
      </c>
      <c r="O321" s="82"/>
      <c r="P321" s="201">
        <f>O321*H321</f>
        <v>0</v>
      </c>
      <c r="Q321" s="201">
        <v>0.0010200000000000001</v>
      </c>
      <c r="R321" s="201">
        <f>Q321*H321</f>
        <v>0.0091800000000000007</v>
      </c>
      <c r="S321" s="201">
        <v>0</v>
      </c>
      <c r="T321" s="202">
        <f>S321*H321</f>
        <v>0</v>
      </c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R321" s="203" t="s">
        <v>260</v>
      </c>
      <c r="AT321" s="203" t="s">
        <v>272</v>
      </c>
      <c r="AU321" s="203" t="s">
        <v>89</v>
      </c>
      <c r="AY321" s="19" t="s">
        <v>218</v>
      </c>
      <c r="BE321" s="204">
        <f>IF(N321="základná",J321,0)</f>
        <v>0</v>
      </c>
      <c r="BF321" s="204">
        <f>IF(N321="znížená",J321,0)</f>
        <v>0</v>
      </c>
      <c r="BG321" s="204">
        <f>IF(N321="zákl. prenesená",J321,0)</f>
        <v>0</v>
      </c>
      <c r="BH321" s="204">
        <f>IF(N321="zníž. prenesená",J321,0)</f>
        <v>0</v>
      </c>
      <c r="BI321" s="204">
        <f>IF(N321="nulová",J321,0)</f>
        <v>0</v>
      </c>
      <c r="BJ321" s="19" t="s">
        <v>89</v>
      </c>
      <c r="BK321" s="204">
        <f>ROUND(I321*H321,2)</f>
        <v>0</v>
      </c>
      <c r="BL321" s="19" t="s">
        <v>223</v>
      </c>
      <c r="BM321" s="203" t="s">
        <v>688</v>
      </c>
    </row>
    <row r="322" s="2" customFormat="1" ht="24.15" customHeight="1">
      <c r="A322" s="38"/>
      <c r="B322" s="190"/>
      <c r="C322" s="234" t="s">
        <v>420</v>
      </c>
      <c r="D322" s="234" t="s">
        <v>272</v>
      </c>
      <c r="E322" s="235" t="s">
        <v>1720</v>
      </c>
      <c r="F322" s="236" t="s">
        <v>1721</v>
      </c>
      <c r="G322" s="237" t="s">
        <v>297</v>
      </c>
      <c r="H322" s="238">
        <v>3</v>
      </c>
      <c r="I322" s="239"/>
      <c r="J322" s="240">
        <f>ROUND(I322*H322,2)</f>
        <v>0</v>
      </c>
      <c r="K322" s="241"/>
      <c r="L322" s="242"/>
      <c r="M322" s="243" t="s">
        <v>1</v>
      </c>
      <c r="N322" s="244" t="s">
        <v>42</v>
      </c>
      <c r="O322" s="82"/>
      <c r="P322" s="201">
        <f>O322*H322</f>
        <v>0</v>
      </c>
      <c r="Q322" s="201">
        <v>0.020400000000000001</v>
      </c>
      <c r="R322" s="201">
        <f>Q322*H322</f>
        <v>0.061200000000000004</v>
      </c>
      <c r="S322" s="201">
        <v>0</v>
      </c>
      <c r="T322" s="202">
        <f>S322*H322</f>
        <v>0</v>
      </c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R322" s="203" t="s">
        <v>260</v>
      </c>
      <c r="AT322" s="203" t="s">
        <v>272</v>
      </c>
      <c r="AU322" s="203" t="s">
        <v>89</v>
      </c>
      <c r="AY322" s="19" t="s">
        <v>218</v>
      </c>
      <c r="BE322" s="204">
        <f>IF(N322="základná",J322,0)</f>
        <v>0</v>
      </c>
      <c r="BF322" s="204">
        <f>IF(N322="znížená",J322,0)</f>
        <v>0</v>
      </c>
      <c r="BG322" s="204">
        <f>IF(N322="zákl. prenesená",J322,0)</f>
        <v>0</v>
      </c>
      <c r="BH322" s="204">
        <f>IF(N322="zníž. prenesená",J322,0)</f>
        <v>0</v>
      </c>
      <c r="BI322" s="204">
        <f>IF(N322="nulová",J322,0)</f>
        <v>0</v>
      </c>
      <c r="BJ322" s="19" t="s">
        <v>89</v>
      </c>
      <c r="BK322" s="204">
        <f>ROUND(I322*H322,2)</f>
        <v>0</v>
      </c>
      <c r="BL322" s="19" t="s">
        <v>223</v>
      </c>
      <c r="BM322" s="203" t="s">
        <v>692</v>
      </c>
    </row>
    <row r="323" s="2" customFormat="1" ht="24.15" customHeight="1">
      <c r="A323" s="38"/>
      <c r="B323" s="190"/>
      <c r="C323" s="234" t="s">
        <v>425</v>
      </c>
      <c r="D323" s="234" t="s">
        <v>272</v>
      </c>
      <c r="E323" s="235" t="s">
        <v>1722</v>
      </c>
      <c r="F323" s="236" t="s">
        <v>1723</v>
      </c>
      <c r="G323" s="237" t="s">
        <v>297</v>
      </c>
      <c r="H323" s="238">
        <v>5</v>
      </c>
      <c r="I323" s="239"/>
      <c r="J323" s="240">
        <f>ROUND(I323*H323,2)</f>
        <v>0</v>
      </c>
      <c r="K323" s="241"/>
      <c r="L323" s="242"/>
      <c r="M323" s="243" t="s">
        <v>1</v>
      </c>
      <c r="N323" s="244" t="s">
        <v>42</v>
      </c>
      <c r="O323" s="82"/>
      <c r="P323" s="201">
        <f>O323*H323</f>
        <v>0</v>
      </c>
      <c r="Q323" s="201">
        <v>0.050999999999999997</v>
      </c>
      <c r="R323" s="201">
        <f>Q323*H323</f>
        <v>0.255</v>
      </c>
      <c r="S323" s="201">
        <v>0</v>
      </c>
      <c r="T323" s="202">
        <f>S323*H323</f>
        <v>0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203" t="s">
        <v>260</v>
      </c>
      <c r="AT323" s="203" t="s">
        <v>272</v>
      </c>
      <c r="AU323" s="203" t="s">
        <v>89</v>
      </c>
      <c r="AY323" s="19" t="s">
        <v>218</v>
      </c>
      <c r="BE323" s="204">
        <f>IF(N323="základná",J323,0)</f>
        <v>0</v>
      </c>
      <c r="BF323" s="204">
        <f>IF(N323="znížená",J323,0)</f>
        <v>0</v>
      </c>
      <c r="BG323" s="204">
        <f>IF(N323="zákl. prenesená",J323,0)</f>
        <v>0</v>
      </c>
      <c r="BH323" s="204">
        <f>IF(N323="zníž. prenesená",J323,0)</f>
        <v>0</v>
      </c>
      <c r="BI323" s="204">
        <f>IF(N323="nulová",J323,0)</f>
        <v>0</v>
      </c>
      <c r="BJ323" s="19" t="s">
        <v>89</v>
      </c>
      <c r="BK323" s="204">
        <f>ROUND(I323*H323,2)</f>
        <v>0</v>
      </c>
      <c r="BL323" s="19" t="s">
        <v>223</v>
      </c>
      <c r="BM323" s="203" t="s">
        <v>695</v>
      </c>
    </row>
    <row r="324" s="2" customFormat="1" ht="16.5" customHeight="1">
      <c r="A324" s="38"/>
      <c r="B324" s="190"/>
      <c r="C324" s="191" t="s">
        <v>429</v>
      </c>
      <c r="D324" s="191" t="s">
        <v>220</v>
      </c>
      <c r="E324" s="192" t="s">
        <v>1724</v>
      </c>
      <c r="F324" s="193" t="s">
        <v>1725</v>
      </c>
      <c r="G324" s="194" t="s">
        <v>297</v>
      </c>
      <c r="H324" s="195">
        <v>2</v>
      </c>
      <c r="I324" s="196"/>
      <c r="J324" s="197">
        <f>ROUND(I324*H324,2)</f>
        <v>0</v>
      </c>
      <c r="K324" s="198"/>
      <c r="L324" s="39"/>
      <c r="M324" s="199" t="s">
        <v>1</v>
      </c>
      <c r="N324" s="200" t="s">
        <v>42</v>
      </c>
      <c r="O324" s="82"/>
      <c r="P324" s="201">
        <f>O324*H324</f>
        <v>0</v>
      </c>
      <c r="Q324" s="201">
        <v>4.0000000000000003E-05</v>
      </c>
      <c r="R324" s="201">
        <f>Q324*H324</f>
        <v>8.0000000000000007E-05</v>
      </c>
      <c r="S324" s="201">
        <v>0</v>
      </c>
      <c r="T324" s="202">
        <f>S324*H324</f>
        <v>0</v>
      </c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R324" s="203" t="s">
        <v>223</v>
      </c>
      <c r="AT324" s="203" t="s">
        <v>220</v>
      </c>
      <c r="AU324" s="203" t="s">
        <v>89</v>
      </c>
      <c r="AY324" s="19" t="s">
        <v>218</v>
      </c>
      <c r="BE324" s="204">
        <f>IF(N324="základná",J324,0)</f>
        <v>0</v>
      </c>
      <c r="BF324" s="204">
        <f>IF(N324="znížená",J324,0)</f>
        <v>0</v>
      </c>
      <c r="BG324" s="204">
        <f>IF(N324="zákl. prenesená",J324,0)</f>
        <v>0</v>
      </c>
      <c r="BH324" s="204">
        <f>IF(N324="zníž. prenesená",J324,0)</f>
        <v>0</v>
      </c>
      <c r="BI324" s="204">
        <f>IF(N324="nulová",J324,0)</f>
        <v>0</v>
      </c>
      <c r="BJ324" s="19" t="s">
        <v>89</v>
      </c>
      <c r="BK324" s="204">
        <f>ROUND(I324*H324,2)</f>
        <v>0</v>
      </c>
      <c r="BL324" s="19" t="s">
        <v>223</v>
      </c>
      <c r="BM324" s="203" t="s">
        <v>698</v>
      </c>
    </row>
    <row r="325" s="2" customFormat="1" ht="24.15" customHeight="1">
      <c r="A325" s="38"/>
      <c r="B325" s="190"/>
      <c r="C325" s="234" t="s">
        <v>435</v>
      </c>
      <c r="D325" s="234" t="s">
        <v>272</v>
      </c>
      <c r="E325" s="235" t="s">
        <v>1726</v>
      </c>
      <c r="F325" s="236" t="s">
        <v>1727</v>
      </c>
      <c r="G325" s="237" t="s">
        <v>297</v>
      </c>
      <c r="H325" s="238">
        <v>2</v>
      </c>
      <c r="I325" s="239"/>
      <c r="J325" s="240">
        <f>ROUND(I325*H325,2)</f>
        <v>0</v>
      </c>
      <c r="K325" s="241"/>
      <c r="L325" s="242"/>
      <c r="M325" s="243" t="s">
        <v>1</v>
      </c>
      <c r="N325" s="244" t="s">
        <v>42</v>
      </c>
      <c r="O325" s="82"/>
      <c r="P325" s="201">
        <f>O325*H325</f>
        <v>0</v>
      </c>
      <c r="Q325" s="201">
        <v>0.00027999999999999998</v>
      </c>
      <c r="R325" s="201">
        <f>Q325*H325</f>
        <v>0.00055999999999999995</v>
      </c>
      <c r="S325" s="201">
        <v>0</v>
      </c>
      <c r="T325" s="202">
        <f>S325*H325</f>
        <v>0</v>
      </c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R325" s="203" t="s">
        <v>260</v>
      </c>
      <c r="AT325" s="203" t="s">
        <v>272</v>
      </c>
      <c r="AU325" s="203" t="s">
        <v>89</v>
      </c>
      <c r="AY325" s="19" t="s">
        <v>218</v>
      </c>
      <c r="BE325" s="204">
        <f>IF(N325="základná",J325,0)</f>
        <v>0</v>
      </c>
      <c r="BF325" s="204">
        <f>IF(N325="znížená",J325,0)</f>
        <v>0</v>
      </c>
      <c r="BG325" s="204">
        <f>IF(N325="zákl. prenesená",J325,0)</f>
        <v>0</v>
      </c>
      <c r="BH325" s="204">
        <f>IF(N325="zníž. prenesená",J325,0)</f>
        <v>0</v>
      </c>
      <c r="BI325" s="204">
        <f>IF(N325="nulová",J325,0)</f>
        <v>0</v>
      </c>
      <c r="BJ325" s="19" t="s">
        <v>89</v>
      </c>
      <c r="BK325" s="204">
        <f>ROUND(I325*H325,2)</f>
        <v>0</v>
      </c>
      <c r="BL325" s="19" t="s">
        <v>223</v>
      </c>
      <c r="BM325" s="203" t="s">
        <v>701</v>
      </c>
    </row>
    <row r="326" s="2" customFormat="1" ht="16.5" customHeight="1">
      <c r="A326" s="38"/>
      <c r="B326" s="190"/>
      <c r="C326" s="191" t="s">
        <v>439</v>
      </c>
      <c r="D326" s="191" t="s">
        <v>220</v>
      </c>
      <c r="E326" s="192" t="s">
        <v>1728</v>
      </c>
      <c r="F326" s="193" t="s">
        <v>1729</v>
      </c>
      <c r="G326" s="194" t="s">
        <v>297</v>
      </c>
      <c r="H326" s="195">
        <v>2</v>
      </c>
      <c r="I326" s="196"/>
      <c r="J326" s="197">
        <f>ROUND(I326*H326,2)</f>
        <v>0</v>
      </c>
      <c r="K326" s="198"/>
      <c r="L326" s="39"/>
      <c r="M326" s="199" t="s">
        <v>1</v>
      </c>
      <c r="N326" s="200" t="s">
        <v>42</v>
      </c>
      <c r="O326" s="82"/>
      <c r="P326" s="201">
        <f>O326*H326</f>
        <v>0</v>
      </c>
      <c r="Q326" s="201">
        <v>5.0000000000000002E-05</v>
      </c>
      <c r="R326" s="201">
        <f>Q326*H326</f>
        <v>0.00010000000000000001</v>
      </c>
      <c r="S326" s="201">
        <v>0</v>
      </c>
      <c r="T326" s="202">
        <f>S326*H326</f>
        <v>0</v>
      </c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R326" s="203" t="s">
        <v>223</v>
      </c>
      <c r="AT326" s="203" t="s">
        <v>220</v>
      </c>
      <c r="AU326" s="203" t="s">
        <v>89</v>
      </c>
      <c r="AY326" s="19" t="s">
        <v>218</v>
      </c>
      <c r="BE326" s="204">
        <f>IF(N326="základná",J326,0)</f>
        <v>0</v>
      </c>
      <c r="BF326" s="204">
        <f>IF(N326="znížená",J326,0)</f>
        <v>0</v>
      </c>
      <c r="BG326" s="204">
        <f>IF(N326="zákl. prenesená",J326,0)</f>
        <v>0</v>
      </c>
      <c r="BH326" s="204">
        <f>IF(N326="zníž. prenesená",J326,0)</f>
        <v>0</v>
      </c>
      <c r="BI326" s="204">
        <f>IF(N326="nulová",J326,0)</f>
        <v>0</v>
      </c>
      <c r="BJ326" s="19" t="s">
        <v>89</v>
      </c>
      <c r="BK326" s="204">
        <f>ROUND(I326*H326,2)</f>
        <v>0</v>
      </c>
      <c r="BL326" s="19" t="s">
        <v>223</v>
      </c>
      <c r="BM326" s="203" t="s">
        <v>702</v>
      </c>
    </row>
    <row r="327" s="2" customFormat="1" ht="24.15" customHeight="1">
      <c r="A327" s="38"/>
      <c r="B327" s="190"/>
      <c r="C327" s="234" t="s">
        <v>445</v>
      </c>
      <c r="D327" s="234" t="s">
        <v>272</v>
      </c>
      <c r="E327" s="235" t="s">
        <v>1730</v>
      </c>
      <c r="F327" s="236" t="s">
        <v>1731</v>
      </c>
      <c r="G327" s="237" t="s">
        <v>297</v>
      </c>
      <c r="H327" s="238">
        <v>2</v>
      </c>
      <c r="I327" s="239"/>
      <c r="J327" s="240">
        <f>ROUND(I327*H327,2)</f>
        <v>0</v>
      </c>
      <c r="K327" s="241"/>
      <c r="L327" s="242"/>
      <c r="M327" s="243" t="s">
        <v>1</v>
      </c>
      <c r="N327" s="244" t="s">
        <v>42</v>
      </c>
      <c r="O327" s="82"/>
      <c r="P327" s="201">
        <f>O327*H327</f>
        <v>0</v>
      </c>
      <c r="Q327" s="201">
        <v>0.00093000000000000005</v>
      </c>
      <c r="R327" s="201">
        <f>Q327*H327</f>
        <v>0.0018600000000000001</v>
      </c>
      <c r="S327" s="201">
        <v>0</v>
      </c>
      <c r="T327" s="202">
        <f>S327*H327</f>
        <v>0</v>
      </c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R327" s="203" t="s">
        <v>260</v>
      </c>
      <c r="AT327" s="203" t="s">
        <v>272</v>
      </c>
      <c r="AU327" s="203" t="s">
        <v>89</v>
      </c>
      <c r="AY327" s="19" t="s">
        <v>218</v>
      </c>
      <c r="BE327" s="204">
        <f>IF(N327="základná",J327,0)</f>
        <v>0</v>
      </c>
      <c r="BF327" s="204">
        <f>IF(N327="znížená",J327,0)</f>
        <v>0</v>
      </c>
      <c r="BG327" s="204">
        <f>IF(N327="zákl. prenesená",J327,0)</f>
        <v>0</v>
      </c>
      <c r="BH327" s="204">
        <f>IF(N327="zníž. prenesená",J327,0)</f>
        <v>0</v>
      </c>
      <c r="BI327" s="204">
        <f>IF(N327="nulová",J327,0)</f>
        <v>0</v>
      </c>
      <c r="BJ327" s="19" t="s">
        <v>89</v>
      </c>
      <c r="BK327" s="204">
        <f>ROUND(I327*H327,2)</f>
        <v>0</v>
      </c>
      <c r="BL327" s="19" t="s">
        <v>223</v>
      </c>
      <c r="BM327" s="203" t="s">
        <v>703</v>
      </c>
    </row>
    <row r="328" s="2" customFormat="1" ht="16.5" customHeight="1">
      <c r="A328" s="38"/>
      <c r="B328" s="190"/>
      <c r="C328" s="191" t="s">
        <v>449</v>
      </c>
      <c r="D328" s="191" t="s">
        <v>220</v>
      </c>
      <c r="E328" s="192" t="s">
        <v>1732</v>
      </c>
      <c r="F328" s="193" t="s">
        <v>1733</v>
      </c>
      <c r="G328" s="194" t="s">
        <v>297</v>
      </c>
      <c r="H328" s="195">
        <v>2</v>
      </c>
      <c r="I328" s="196"/>
      <c r="J328" s="197">
        <f>ROUND(I328*H328,2)</f>
        <v>0</v>
      </c>
      <c r="K328" s="198"/>
      <c r="L328" s="39"/>
      <c r="M328" s="199" t="s">
        <v>1</v>
      </c>
      <c r="N328" s="200" t="s">
        <v>42</v>
      </c>
      <c r="O328" s="82"/>
      <c r="P328" s="201">
        <f>O328*H328</f>
        <v>0</v>
      </c>
      <c r="Q328" s="201">
        <v>6.9999999999999994E-05</v>
      </c>
      <c r="R328" s="201">
        <f>Q328*H328</f>
        <v>0.00013999999999999999</v>
      </c>
      <c r="S328" s="201">
        <v>0</v>
      </c>
      <c r="T328" s="202">
        <f>S328*H328</f>
        <v>0</v>
      </c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R328" s="203" t="s">
        <v>223</v>
      </c>
      <c r="AT328" s="203" t="s">
        <v>220</v>
      </c>
      <c r="AU328" s="203" t="s">
        <v>89</v>
      </c>
      <c r="AY328" s="19" t="s">
        <v>218</v>
      </c>
      <c r="BE328" s="204">
        <f>IF(N328="základná",J328,0)</f>
        <v>0</v>
      </c>
      <c r="BF328" s="204">
        <f>IF(N328="znížená",J328,0)</f>
        <v>0</v>
      </c>
      <c r="BG328" s="204">
        <f>IF(N328="zákl. prenesená",J328,0)</f>
        <v>0</v>
      </c>
      <c r="BH328" s="204">
        <f>IF(N328="zníž. prenesená",J328,0)</f>
        <v>0</v>
      </c>
      <c r="BI328" s="204">
        <f>IF(N328="nulová",J328,0)</f>
        <v>0</v>
      </c>
      <c r="BJ328" s="19" t="s">
        <v>89</v>
      </c>
      <c r="BK328" s="204">
        <f>ROUND(I328*H328,2)</f>
        <v>0</v>
      </c>
      <c r="BL328" s="19" t="s">
        <v>223</v>
      </c>
      <c r="BM328" s="203" t="s">
        <v>706</v>
      </c>
    </row>
    <row r="329" s="2" customFormat="1" ht="24.15" customHeight="1">
      <c r="A329" s="38"/>
      <c r="B329" s="190"/>
      <c r="C329" s="234" t="s">
        <v>455</v>
      </c>
      <c r="D329" s="234" t="s">
        <v>272</v>
      </c>
      <c r="E329" s="235" t="s">
        <v>1734</v>
      </c>
      <c r="F329" s="236" t="s">
        <v>1735</v>
      </c>
      <c r="G329" s="237" t="s">
        <v>297</v>
      </c>
      <c r="H329" s="238">
        <v>2</v>
      </c>
      <c r="I329" s="239"/>
      <c r="J329" s="240">
        <f>ROUND(I329*H329,2)</f>
        <v>0</v>
      </c>
      <c r="K329" s="241"/>
      <c r="L329" s="242"/>
      <c r="M329" s="243" t="s">
        <v>1</v>
      </c>
      <c r="N329" s="244" t="s">
        <v>42</v>
      </c>
      <c r="O329" s="82"/>
      <c r="P329" s="201">
        <f>O329*H329</f>
        <v>0</v>
      </c>
      <c r="Q329" s="201">
        <v>0.00125</v>
      </c>
      <c r="R329" s="201">
        <f>Q329*H329</f>
        <v>0.0025000000000000001</v>
      </c>
      <c r="S329" s="201">
        <v>0</v>
      </c>
      <c r="T329" s="202">
        <f>S329*H329</f>
        <v>0</v>
      </c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R329" s="203" t="s">
        <v>260</v>
      </c>
      <c r="AT329" s="203" t="s">
        <v>272</v>
      </c>
      <c r="AU329" s="203" t="s">
        <v>89</v>
      </c>
      <c r="AY329" s="19" t="s">
        <v>218</v>
      </c>
      <c r="BE329" s="204">
        <f>IF(N329="základná",J329,0)</f>
        <v>0</v>
      </c>
      <c r="BF329" s="204">
        <f>IF(N329="znížená",J329,0)</f>
        <v>0</v>
      </c>
      <c r="BG329" s="204">
        <f>IF(N329="zákl. prenesená",J329,0)</f>
        <v>0</v>
      </c>
      <c r="BH329" s="204">
        <f>IF(N329="zníž. prenesená",J329,0)</f>
        <v>0</v>
      </c>
      <c r="BI329" s="204">
        <f>IF(N329="nulová",J329,0)</f>
        <v>0</v>
      </c>
      <c r="BJ329" s="19" t="s">
        <v>89</v>
      </c>
      <c r="BK329" s="204">
        <f>ROUND(I329*H329,2)</f>
        <v>0</v>
      </c>
      <c r="BL329" s="19" t="s">
        <v>223</v>
      </c>
      <c r="BM329" s="203" t="s">
        <v>707</v>
      </c>
    </row>
    <row r="330" s="2" customFormat="1" ht="16.5" customHeight="1">
      <c r="A330" s="38"/>
      <c r="B330" s="190"/>
      <c r="C330" s="191" t="s">
        <v>463</v>
      </c>
      <c r="D330" s="191" t="s">
        <v>220</v>
      </c>
      <c r="E330" s="192" t="s">
        <v>1736</v>
      </c>
      <c r="F330" s="193" t="s">
        <v>1737</v>
      </c>
      <c r="G330" s="194" t="s">
        <v>297</v>
      </c>
      <c r="H330" s="195">
        <v>7</v>
      </c>
      <c r="I330" s="196"/>
      <c r="J330" s="197">
        <f>ROUND(I330*H330,2)</f>
        <v>0</v>
      </c>
      <c r="K330" s="198"/>
      <c r="L330" s="39"/>
      <c r="M330" s="199" t="s">
        <v>1</v>
      </c>
      <c r="N330" s="200" t="s">
        <v>42</v>
      </c>
      <c r="O330" s="82"/>
      <c r="P330" s="201">
        <f>O330*H330</f>
        <v>0</v>
      </c>
      <c r="Q330" s="201">
        <v>0.00010000000000000001</v>
      </c>
      <c r="R330" s="201">
        <f>Q330*H330</f>
        <v>0.00069999999999999999</v>
      </c>
      <c r="S330" s="201">
        <v>0</v>
      </c>
      <c r="T330" s="202">
        <f>S330*H330</f>
        <v>0</v>
      </c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R330" s="203" t="s">
        <v>223</v>
      </c>
      <c r="AT330" s="203" t="s">
        <v>220</v>
      </c>
      <c r="AU330" s="203" t="s">
        <v>89</v>
      </c>
      <c r="AY330" s="19" t="s">
        <v>218</v>
      </c>
      <c r="BE330" s="204">
        <f>IF(N330="základná",J330,0)</f>
        <v>0</v>
      </c>
      <c r="BF330" s="204">
        <f>IF(N330="znížená",J330,0)</f>
        <v>0</v>
      </c>
      <c r="BG330" s="204">
        <f>IF(N330="zákl. prenesená",J330,0)</f>
        <v>0</v>
      </c>
      <c r="BH330" s="204">
        <f>IF(N330="zníž. prenesená",J330,0)</f>
        <v>0</v>
      </c>
      <c r="BI330" s="204">
        <f>IF(N330="nulová",J330,0)</f>
        <v>0</v>
      </c>
      <c r="BJ330" s="19" t="s">
        <v>89</v>
      </c>
      <c r="BK330" s="204">
        <f>ROUND(I330*H330,2)</f>
        <v>0</v>
      </c>
      <c r="BL330" s="19" t="s">
        <v>223</v>
      </c>
      <c r="BM330" s="203" t="s">
        <v>712</v>
      </c>
    </row>
    <row r="331" s="2" customFormat="1" ht="24.15" customHeight="1">
      <c r="A331" s="38"/>
      <c r="B331" s="190"/>
      <c r="C331" s="234" t="s">
        <v>467</v>
      </c>
      <c r="D331" s="234" t="s">
        <v>272</v>
      </c>
      <c r="E331" s="235" t="s">
        <v>1738</v>
      </c>
      <c r="F331" s="236" t="s">
        <v>1739</v>
      </c>
      <c r="G331" s="237" t="s">
        <v>297</v>
      </c>
      <c r="H331" s="238">
        <v>7</v>
      </c>
      <c r="I331" s="239"/>
      <c r="J331" s="240">
        <f>ROUND(I331*H331,2)</f>
        <v>0</v>
      </c>
      <c r="K331" s="241"/>
      <c r="L331" s="242"/>
      <c r="M331" s="243" t="s">
        <v>1</v>
      </c>
      <c r="N331" s="244" t="s">
        <v>42</v>
      </c>
      <c r="O331" s="82"/>
      <c r="P331" s="201">
        <f>O331*H331</f>
        <v>0</v>
      </c>
      <c r="Q331" s="201">
        <v>0.0047600000000000003</v>
      </c>
      <c r="R331" s="201">
        <f>Q331*H331</f>
        <v>0.033320000000000002</v>
      </c>
      <c r="S331" s="201">
        <v>0</v>
      </c>
      <c r="T331" s="202">
        <f>S331*H331</f>
        <v>0</v>
      </c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R331" s="203" t="s">
        <v>260</v>
      </c>
      <c r="AT331" s="203" t="s">
        <v>272</v>
      </c>
      <c r="AU331" s="203" t="s">
        <v>89</v>
      </c>
      <c r="AY331" s="19" t="s">
        <v>218</v>
      </c>
      <c r="BE331" s="204">
        <f>IF(N331="základná",J331,0)</f>
        <v>0</v>
      </c>
      <c r="BF331" s="204">
        <f>IF(N331="znížená",J331,0)</f>
        <v>0</v>
      </c>
      <c r="BG331" s="204">
        <f>IF(N331="zákl. prenesená",J331,0)</f>
        <v>0</v>
      </c>
      <c r="BH331" s="204">
        <f>IF(N331="zníž. prenesená",J331,0)</f>
        <v>0</v>
      </c>
      <c r="BI331" s="204">
        <f>IF(N331="nulová",J331,0)</f>
        <v>0</v>
      </c>
      <c r="BJ331" s="19" t="s">
        <v>89</v>
      </c>
      <c r="BK331" s="204">
        <f>ROUND(I331*H331,2)</f>
        <v>0</v>
      </c>
      <c r="BL331" s="19" t="s">
        <v>223</v>
      </c>
      <c r="BM331" s="203" t="s">
        <v>716</v>
      </c>
    </row>
    <row r="332" s="2" customFormat="1" ht="24.15" customHeight="1">
      <c r="A332" s="38"/>
      <c r="B332" s="190"/>
      <c r="C332" s="234" t="s">
        <v>474</v>
      </c>
      <c r="D332" s="234" t="s">
        <v>272</v>
      </c>
      <c r="E332" s="235" t="s">
        <v>1740</v>
      </c>
      <c r="F332" s="236" t="s">
        <v>1741</v>
      </c>
      <c r="G332" s="237" t="s">
        <v>297</v>
      </c>
      <c r="H332" s="238">
        <v>2</v>
      </c>
      <c r="I332" s="239"/>
      <c r="J332" s="240">
        <f>ROUND(I332*H332,2)</f>
        <v>0</v>
      </c>
      <c r="K332" s="241"/>
      <c r="L332" s="242"/>
      <c r="M332" s="243" t="s">
        <v>1</v>
      </c>
      <c r="N332" s="244" t="s">
        <v>42</v>
      </c>
      <c r="O332" s="82"/>
      <c r="P332" s="201">
        <f>O332*H332</f>
        <v>0</v>
      </c>
      <c r="Q332" s="201">
        <v>0.00613</v>
      </c>
      <c r="R332" s="201">
        <f>Q332*H332</f>
        <v>0.01226</v>
      </c>
      <c r="S332" s="201">
        <v>0</v>
      </c>
      <c r="T332" s="202">
        <f>S332*H332</f>
        <v>0</v>
      </c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R332" s="203" t="s">
        <v>260</v>
      </c>
      <c r="AT332" s="203" t="s">
        <v>272</v>
      </c>
      <c r="AU332" s="203" t="s">
        <v>89</v>
      </c>
      <c r="AY332" s="19" t="s">
        <v>218</v>
      </c>
      <c r="BE332" s="204">
        <f>IF(N332="základná",J332,0)</f>
        <v>0</v>
      </c>
      <c r="BF332" s="204">
        <f>IF(N332="znížená",J332,0)</f>
        <v>0</v>
      </c>
      <c r="BG332" s="204">
        <f>IF(N332="zákl. prenesená",J332,0)</f>
        <v>0</v>
      </c>
      <c r="BH332" s="204">
        <f>IF(N332="zníž. prenesená",J332,0)</f>
        <v>0</v>
      </c>
      <c r="BI332" s="204">
        <f>IF(N332="nulová",J332,0)</f>
        <v>0</v>
      </c>
      <c r="BJ332" s="19" t="s">
        <v>89</v>
      </c>
      <c r="BK332" s="204">
        <f>ROUND(I332*H332,2)</f>
        <v>0</v>
      </c>
      <c r="BL332" s="19" t="s">
        <v>223</v>
      </c>
      <c r="BM332" s="203" t="s">
        <v>826</v>
      </c>
    </row>
    <row r="333" s="2" customFormat="1" ht="33" customHeight="1">
      <c r="A333" s="38"/>
      <c r="B333" s="190"/>
      <c r="C333" s="191" t="s">
        <v>180</v>
      </c>
      <c r="D333" s="191" t="s">
        <v>220</v>
      </c>
      <c r="E333" s="192" t="s">
        <v>1742</v>
      </c>
      <c r="F333" s="193" t="s">
        <v>1743</v>
      </c>
      <c r="G333" s="194" t="s">
        <v>297</v>
      </c>
      <c r="H333" s="195">
        <v>11</v>
      </c>
      <c r="I333" s="196"/>
      <c r="J333" s="197">
        <f>ROUND(I333*H333,2)</f>
        <v>0</v>
      </c>
      <c r="K333" s="198"/>
      <c r="L333" s="39"/>
      <c r="M333" s="199" t="s">
        <v>1</v>
      </c>
      <c r="N333" s="200" t="s">
        <v>42</v>
      </c>
      <c r="O333" s="82"/>
      <c r="P333" s="201">
        <f>O333*H333</f>
        <v>0</v>
      </c>
      <c r="Q333" s="201">
        <v>0.0044000000000000003</v>
      </c>
      <c r="R333" s="201">
        <f>Q333*H333</f>
        <v>0.048400000000000006</v>
      </c>
      <c r="S333" s="201">
        <v>0</v>
      </c>
      <c r="T333" s="202">
        <f>S333*H333</f>
        <v>0</v>
      </c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R333" s="203" t="s">
        <v>223</v>
      </c>
      <c r="AT333" s="203" t="s">
        <v>220</v>
      </c>
      <c r="AU333" s="203" t="s">
        <v>89</v>
      </c>
      <c r="AY333" s="19" t="s">
        <v>218</v>
      </c>
      <c r="BE333" s="204">
        <f>IF(N333="základná",J333,0)</f>
        <v>0</v>
      </c>
      <c r="BF333" s="204">
        <f>IF(N333="znížená",J333,0)</f>
        <v>0</v>
      </c>
      <c r="BG333" s="204">
        <f>IF(N333="zákl. prenesená",J333,0)</f>
        <v>0</v>
      </c>
      <c r="BH333" s="204">
        <f>IF(N333="zníž. prenesená",J333,0)</f>
        <v>0</v>
      </c>
      <c r="BI333" s="204">
        <f>IF(N333="nulová",J333,0)</f>
        <v>0</v>
      </c>
      <c r="BJ333" s="19" t="s">
        <v>89</v>
      </c>
      <c r="BK333" s="204">
        <f>ROUND(I333*H333,2)</f>
        <v>0</v>
      </c>
      <c r="BL333" s="19" t="s">
        <v>223</v>
      </c>
      <c r="BM333" s="203" t="s">
        <v>828</v>
      </c>
    </row>
    <row r="334" s="2" customFormat="1" ht="33" customHeight="1">
      <c r="A334" s="38"/>
      <c r="B334" s="190"/>
      <c r="C334" s="234" t="s">
        <v>481</v>
      </c>
      <c r="D334" s="234" t="s">
        <v>272</v>
      </c>
      <c r="E334" s="235" t="s">
        <v>1744</v>
      </c>
      <c r="F334" s="236" t="s">
        <v>1745</v>
      </c>
      <c r="G334" s="237" t="s">
        <v>297</v>
      </c>
      <c r="H334" s="238">
        <v>10</v>
      </c>
      <c r="I334" s="239"/>
      <c r="J334" s="240">
        <f>ROUND(I334*H334,2)</f>
        <v>0</v>
      </c>
      <c r="K334" s="241"/>
      <c r="L334" s="242"/>
      <c r="M334" s="243" t="s">
        <v>1</v>
      </c>
      <c r="N334" s="244" t="s">
        <v>42</v>
      </c>
      <c r="O334" s="82"/>
      <c r="P334" s="201">
        <f>O334*H334</f>
        <v>0</v>
      </c>
      <c r="Q334" s="201">
        <v>0.54000000000000004</v>
      </c>
      <c r="R334" s="201">
        <f>Q334*H334</f>
        <v>5.4000000000000004</v>
      </c>
      <c r="S334" s="201">
        <v>0</v>
      </c>
      <c r="T334" s="202">
        <f>S334*H334</f>
        <v>0</v>
      </c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R334" s="203" t="s">
        <v>260</v>
      </c>
      <c r="AT334" s="203" t="s">
        <v>272</v>
      </c>
      <c r="AU334" s="203" t="s">
        <v>89</v>
      </c>
      <c r="AY334" s="19" t="s">
        <v>218</v>
      </c>
      <c r="BE334" s="204">
        <f>IF(N334="základná",J334,0)</f>
        <v>0</v>
      </c>
      <c r="BF334" s="204">
        <f>IF(N334="znížená",J334,0)</f>
        <v>0</v>
      </c>
      <c r="BG334" s="204">
        <f>IF(N334="zákl. prenesená",J334,0)</f>
        <v>0</v>
      </c>
      <c r="BH334" s="204">
        <f>IF(N334="zníž. prenesená",J334,0)</f>
        <v>0</v>
      </c>
      <c r="BI334" s="204">
        <f>IF(N334="nulová",J334,0)</f>
        <v>0</v>
      </c>
      <c r="BJ334" s="19" t="s">
        <v>89</v>
      </c>
      <c r="BK334" s="204">
        <f>ROUND(I334*H334,2)</f>
        <v>0</v>
      </c>
      <c r="BL334" s="19" t="s">
        <v>223</v>
      </c>
      <c r="BM334" s="203" t="s">
        <v>831</v>
      </c>
    </row>
    <row r="335" s="2" customFormat="1" ht="37.8" customHeight="1">
      <c r="A335" s="38"/>
      <c r="B335" s="190"/>
      <c r="C335" s="234" t="s">
        <v>486</v>
      </c>
      <c r="D335" s="234" t="s">
        <v>272</v>
      </c>
      <c r="E335" s="235" t="s">
        <v>1746</v>
      </c>
      <c r="F335" s="236" t="s">
        <v>1747</v>
      </c>
      <c r="G335" s="237" t="s">
        <v>297</v>
      </c>
      <c r="H335" s="238">
        <v>2</v>
      </c>
      <c r="I335" s="239"/>
      <c r="J335" s="240">
        <f>ROUND(I335*H335,2)</f>
        <v>0</v>
      </c>
      <c r="K335" s="241"/>
      <c r="L335" s="242"/>
      <c r="M335" s="243" t="s">
        <v>1</v>
      </c>
      <c r="N335" s="244" t="s">
        <v>42</v>
      </c>
      <c r="O335" s="82"/>
      <c r="P335" s="201">
        <f>O335*H335</f>
        <v>0</v>
      </c>
      <c r="Q335" s="201">
        <v>1.2</v>
      </c>
      <c r="R335" s="201">
        <f>Q335*H335</f>
        <v>2.3999999999999999</v>
      </c>
      <c r="S335" s="201">
        <v>0</v>
      </c>
      <c r="T335" s="202">
        <f>S335*H335</f>
        <v>0</v>
      </c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R335" s="203" t="s">
        <v>260</v>
      </c>
      <c r="AT335" s="203" t="s">
        <v>272</v>
      </c>
      <c r="AU335" s="203" t="s">
        <v>89</v>
      </c>
      <c r="AY335" s="19" t="s">
        <v>218</v>
      </c>
      <c r="BE335" s="204">
        <f>IF(N335="základná",J335,0)</f>
        <v>0</v>
      </c>
      <c r="BF335" s="204">
        <f>IF(N335="znížená",J335,0)</f>
        <v>0</v>
      </c>
      <c r="BG335" s="204">
        <f>IF(N335="zákl. prenesená",J335,0)</f>
        <v>0</v>
      </c>
      <c r="BH335" s="204">
        <f>IF(N335="zníž. prenesená",J335,0)</f>
        <v>0</v>
      </c>
      <c r="BI335" s="204">
        <f>IF(N335="nulová",J335,0)</f>
        <v>0</v>
      </c>
      <c r="BJ335" s="19" t="s">
        <v>89</v>
      </c>
      <c r="BK335" s="204">
        <f>ROUND(I335*H335,2)</f>
        <v>0</v>
      </c>
      <c r="BL335" s="19" t="s">
        <v>223</v>
      </c>
      <c r="BM335" s="203" t="s">
        <v>832</v>
      </c>
    </row>
    <row r="336" s="2" customFormat="1" ht="37.8" customHeight="1">
      <c r="A336" s="38"/>
      <c r="B336" s="190"/>
      <c r="C336" s="234" t="s">
        <v>491</v>
      </c>
      <c r="D336" s="234" t="s">
        <v>272</v>
      </c>
      <c r="E336" s="235" t="s">
        <v>1748</v>
      </c>
      <c r="F336" s="236" t="s">
        <v>1749</v>
      </c>
      <c r="G336" s="237" t="s">
        <v>297</v>
      </c>
      <c r="H336" s="238">
        <v>6</v>
      </c>
      <c r="I336" s="239"/>
      <c r="J336" s="240">
        <f>ROUND(I336*H336,2)</f>
        <v>0</v>
      </c>
      <c r="K336" s="241"/>
      <c r="L336" s="242"/>
      <c r="M336" s="243" t="s">
        <v>1</v>
      </c>
      <c r="N336" s="244" t="s">
        <v>42</v>
      </c>
      <c r="O336" s="82"/>
      <c r="P336" s="201">
        <f>O336*H336</f>
        <v>0</v>
      </c>
      <c r="Q336" s="201">
        <v>2.1000000000000001</v>
      </c>
      <c r="R336" s="201">
        <f>Q336*H336</f>
        <v>12.600000000000001</v>
      </c>
      <c r="S336" s="201">
        <v>0</v>
      </c>
      <c r="T336" s="202">
        <f>S336*H336</f>
        <v>0</v>
      </c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R336" s="203" t="s">
        <v>260</v>
      </c>
      <c r="AT336" s="203" t="s">
        <v>272</v>
      </c>
      <c r="AU336" s="203" t="s">
        <v>89</v>
      </c>
      <c r="AY336" s="19" t="s">
        <v>218</v>
      </c>
      <c r="BE336" s="204">
        <f>IF(N336="základná",J336,0)</f>
        <v>0</v>
      </c>
      <c r="BF336" s="204">
        <f>IF(N336="znížená",J336,0)</f>
        <v>0</v>
      </c>
      <c r="BG336" s="204">
        <f>IF(N336="zákl. prenesená",J336,0)</f>
        <v>0</v>
      </c>
      <c r="BH336" s="204">
        <f>IF(N336="zníž. prenesená",J336,0)</f>
        <v>0</v>
      </c>
      <c r="BI336" s="204">
        <f>IF(N336="nulová",J336,0)</f>
        <v>0</v>
      </c>
      <c r="BJ336" s="19" t="s">
        <v>89</v>
      </c>
      <c r="BK336" s="204">
        <f>ROUND(I336*H336,2)</f>
        <v>0</v>
      </c>
      <c r="BL336" s="19" t="s">
        <v>223</v>
      </c>
      <c r="BM336" s="203" t="s">
        <v>833</v>
      </c>
    </row>
    <row r="337" s="2" customFormat="1" ht="37.8" customHeight="1">
      <c r="A337" s="38"/>
      <c r="B337" s="190"/>
      <c r="C337" s="234" t="s">
        <v>497</v>
      </c>
      <c r="D337" s="234" t="s">
        <v>272</v>
      </c>
      <c r="E337" s="235" t="s">
        <v>1750</v>
      </c>
      <c r="F337" s="236" t="s">
        <v>1751</v>
      </c>
      <c r="G337" s="237" t="s">
        <v>297</v>
      </c>
      <c r="H337" s="238">
        <v>4</v>
      </c>
      <c r="I337" s="239"/>
      <c r="J337" s="240">
        <f>ROUND(I337*H337,2)</f>
        <v>0</v>
      </c>
      <c r="K337" s="241"/>
      <c r="L337" s="242"/>
      <c r="M337" s="243" t="s">
        <v>1</v>
      </c>
      <c r="N337" s="244" t="s">
        <v>42</v>
      </c>
      <c r="O337" s="82"/>
      <c r="P337" s="201">
        <f>O337*H337</f>
        <v>0</v>
      </c>
      <c r="Q337" s="201">
        <v>0.19</v>
      </c>
      <c r="R337" s="201">
        <f>Q337*H337</f>
        <v>0.76000000000000001</v>
      </c>
      <c r="S337" s="201">
        <v>0</v>
      </c>
      <c r="T337" s="202">
        <f>S337*H337</f>
        <v>0</v>
      </c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R337" s="203" t="s">
        <v>260</v>
      </c>
      <c r="AT337" s="203" t="s">
        <v>272</v>
      </c>
      <c r="AU337" s="203" t="s">
        <v>89</v>
      </c>
      <c r="AY337" s="19" t="s">
        <v>218</v>
      </c>
      <c r="BE337" s="204">
        <f>IF(N337="základná",J337,0)</f>
        <v>0</v>
      </c>
      <c r="BF337" s="204">
        <f>IF(N337="znížená",J337,0)</f>
        <v>0</v>
      </c>
      <c r="BG337" s="204">
        <f>IF(N337="zákl. prenesená",J337,0)</f>
        <v>0</v>
      </c>
      <c r="BH337" s="204">
        <f>IF(N337="zníž. prenesená",J337,0)</f>
        <v>0</v>
      </c>
      <c r="BI337" s="204">
        <f>IF(N337="nulová",J337,0)</f>
        <v>0</v>
      </c>
      <c r="BJ337" s="19" t="s">
        <v>89</v>
      </c>
      <c r="BK337" s="204">
        <f>ROUND(I337*H337,2)</f>
        <v>0</v>
      </c>
      <c r="BL337" s="19" t="s">
        <v>223</v>
      </c>
      <c r="BM337" s="203" t="s">
        <v>834</v>
      </c>
    </row>
    <row r="338" s="2" customFormat="1" ht="37.8" customHeight="1">
      <c r="A338" s="38"/>
      <c r="B338" s="190"/>
      <c r="C338" s="234" t="s">
        <v>502</v>
      </c>
      <c r="D338" s="234" t="s">
        <v>272</v>
      </c>
      <c r="E338" s="235" t="s">
        <v>1752</v>
      </c>
      <c r="F338" s="236" t="s">
        <v>1753</v>
      </c>
      <c r="G338" s="237" t="s">
        <v>297</v>
      </c>
      <c r="H338" s="238">
        <v>5</v>
      </c>
      <c r="I338" s="239"/>
      <c r="J338" s="240">
        <f>ROUND(I338*H338,2)</f>
        <v>0</v>
      </c>
      <c r="K338" s="241"/>
      <c r="L338" s="242"/>
      <c r="M338" s="243" t="s">
        <v>1</v>
      </c>
      <c r="N338" s="244" t="s">
        <v>42</v>
      </c>
      <c r="O338" s="82"/>
      <c r="P338" s="201">
        <f>O338*H338</f>
        <v>0</v>
      </c>
      <c r="Q338" s="201">
        <v>0.42999999999999999</v>
      </c>
      <c r="R338" s="201">
        <f>Q338*H338</f>
        <v>2.1499999999999999</v>
      </c>
      <c r="S338" s="201">
        <v>0</v>
      </c>
      <c r="T338" s="202">
        <f>S338*H338</f>
        <v>0</v>
      </c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R338" s="203" t="s">
        <v>260</v>
      </c>
      <c r="AT338" s="203" t="s">
        <v>272</v>
      </c>
      <c r="AU338" s="203" t="s">
        <v>89</v>
      </c>
      <c r="AY338" s="19" t="s">
        <v>218</v>
      </c>
      <c r="BE338" s="204">
        <f>IF(N338="základná",J338,0)</f>
        <v>0</v>
      </c>
      <c r="BF338" s="204">
        <f>IF(N338="znížená",J338,0)</f>
        <v>0</v>
      </c>
      <c r="BG338" s="204">
        <f>IF(N338="zákl. prenesená",J338,0)</f>
        <v>0</v>
      </c>
      <c r="BH338" s="204">
        <f>IF(N338="zníž. prenesená",J338,0)</f>
        <v>0</v>
      </c>
      <c r="BI338" s="204">
        <f>IF(N338="nulová",J338,0)</f>
        <v>0</v>
      </c>
      <c r="BJ338" s="19" t="s">
        <v>89</v>
      </c>
      <c r="BK338" s="204">
        <f>ROUND(I338*H338,2)</f>
        <v>0</v>
      </c>
      <c r="BL338" s="19" t="s">
        <v>223</v>
      </c>
      <c r="BM338" s="203" t="s">
        <v>835</v>
      </c>
    </row>
    <row r="339" s="2" customFormat="1" ht="44.25" customHeight="1">
      <c r="A339" s="38"/>
      <c r="B339" s="190"/>
      <c r="C339" s="234" t="s">
        <v>506</v>
      </c>
      <c r="D339" s="234" t="s">
        <v>272</v>
      </c>
      <c r="E339" s="235" t="s">
        <v>1754</v>
      </c>
      <c r="F339" s="236" t="s">
        <v>1755</v>
      </c>
      <c r="G339" s="237" t="s">
        <v>297</v>
      </c>
      <c r="H339" s="238">
        <v>1</v>
      </c>
      <c r="I339" s="239"/>
      <c r="J339" s="240">
        <f>ROUND(I339*H339,2)</f>
        <v>0</v>
      </c>
      <c r="K339" s="241"/>
      <c r="L339" s="242"/>
      <c r="M339" s="243" t="s">
        <v>1</v>
      </c>
      <c r="N339" s="244" t="s">
        <v>42</v>
      </c>
      <c r="O339" s="82"/>
      <c r="P339" s="201">
        <f>O339*H339</f>
        <v>0</v>
      </c>
      <c r="Q339" s="201">
        <v>3.9140000000000001</v>
      </c>
      <c r="R339" s="201">
        <f>Q339*H339</f>
        <v>3.9140000000000001</v>
      </c>
      <c r="S339" s="201">
        <v>0</v>
      </c>
      <c r="T339" s="202">
        <f>S339*H339</f>
        <v>0</v>
      </c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R339" s="203" t="s">
        <v>260</v>
      </c>
      <c r="AT339" s="203" t="s">
        <v>272</v>
      </c>
      <c r="AU339" s="203" t="s">
        <v>89</v>
      </c>
      <c r="AY339" s="19" t="s">
        <v>218</v>
      </c>
      <c r="BE339" s="204">
        <f>IF(N339="základná",J339,0)</f>
        <v>0</v>
      </c>
      <c r="BF339" s="204">
        <f>IF(N339="znížená",J339,0)</f>
        <v>0</v>
      </c>
      <c r="BG339" s="204">
        <f>IF(N339="zákl. prenesená",J339,0)</f>
        <v>0</v>
      </c>
      <c r="BH339" s="204">
        <f>IF(N339="zníž. prenesená",J339,0)</f>
        <v>0</v>
      </c>
      <c r="BI339" s="204">
        <f>IF(N339="nulová",J339,0)</f>
        <v>0</v>
      </c>
      <c r="BJ339" s="19" t="s">
        <v>89</v>
      </c>
      <c r="BK339" s="204">
        <f>ROUND(I339*H339,2)</f>
        <v>0</v>
      </c>
      <c r="BL339" s="19" t="s">
        <v>223</v>
      </c>
      <c r="BM339" s="203" t="s">
        <v>836</v>
      </c>
    </row>
    <row r="340" s="2" customFormat="1" ht="44.25" customHeight="1">
      <c r="A340" s="38"/>
      <c r="B340" s="190"/>
      <c r="C340" s="234" t="s">
        <v>512</v>
      </c>
      <c r="D340" s="234" t="s">
        <v>272</v>
      </c>
      <c r="E340" s="235" t="s">
        <v>1756</v>
      </c>
      <c r="F340" s="236" t="s">
        <v>1757</v>
      </c>
      <c r="G340" s="237" t="s">
        <v>297</v>
      </c>
      <c r="H340" s="238">
        <v>5</v>
      </c>
      <c r="I340" s="239"/>
      <c r="J340" s="240">
        <f>ROUND(I340*H340,2)</f>
        <v>0</v>
      </c>
      <c r="K340" s="241"/>
      <c r="L340" s="242"/>
      <c r="M340" s="243" t="s">
        <v>1</v>
      </c>
      <c r="N340" s="244" t="s">
        <v>42</v>
      </c>
      <c r="O340" s="82"/>
      <c r="P340" s="201">
        <f>O340*H340</f>
        <v>0</v>
      </c>
      <c r="Q340" s="201">
        <v>0.44</v>
      </c>
      <c r="R340" s="201">
        <f>Q340*H340</f>
        <v>2.2000000000000002</v>
      </c>
      <c r="S340" s="201">
        <v>0</v>
      </c>
      <c r="T340" s="202">
        <f>S340*H340</f>
        <v>0</v>
      </c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R340" s="203" t="s">
        <v>260</v>
      </c>
      <c r="AT340" s="203" t="s">
        <v>272</v>
      </c>
      <c r="AU340" s="203" t="s">
        <v>89</v>
      </c>
      <c r="AY340" s="19" t="s">
        <v>218</v>
      </c>
      <c r="BE340" s="204">
        <f>IF(N340="základná",J340,0)</f>
        <v>0</v>
      </c>
      <c r="BF340" s="204">
        <f>IF(N340="znížená",J340,0)</f>
        <v>0</v>
      </c>
      <c r="BG340" s="204">
        <f>IF(N340="zákl. prenesená",J340,0)</f>
        <v>0</v>
      </c>
      <c r="BH340" s="204">
        <f>IF(N340="zníž. prenesená",J340,0)</f>
        <v>0</v>
      </c>
      <c r="BI340" s="204">
        <f>IF(N340="nulová",J340,0)</f>
        <v>0</v>
      </c>
      <c r="BJ340" s="19" t="s">
        <v>89</v>
      </c>
      <c r="BK340" s="204">
        <f>ROUND(I340*H340,2)</f>
        <v>0</v>
      </c>
      <c r="BL340" s="19" t="s">
        <v>223</v>
      </c>
      <c r="BM340" s="203" t="s">
        <v>837</v>
      </c>
    </row>
    <row r="341" s="2" customFormat="1" ht="44.25" customHeight="1">
      <c r="A341" s="38"/>
      <c r="B341" s="190"/>
      <c r="C341" s="234" t="s">
        <v>517</v>
      </c>
      <c r="D341" s="234" t="s">
        <v>272</v>
      </c>
      <c r="E341" s="235" t="s">
        <v>1758</v>
      </c>
      <c r="F341" s="236" t="s">
        <v>1759</v>
      </c>
      <c r="G341" s="237" t="s">
        <v>297</v>
      </c>
      <c r="H341" s="238">
        <v>1</v>
      </c>
      <c r="I341" s="239"/>
      <c r="J341" s="240">
        <f>ROUND(I341*H341,2)</f>
        <v>0</v>
      </c>
      <c r="K341" s="241"/>
      <c r="L341" s="242"/>
      <c r="M341" s="243" t="s">
        <v>1</v>
      </c>
      <c r="N341" s="244" t="s">
        <v>42</v>
      </c>
      <c r="O341" s="82"/>
      <c r="P341" s="201">
        <f>O341*H341</f>
        <v>0</v>
      </c>
      <c r="Q341" s="201">
        <v>0.215</v>
      </c>
      <c r="R341" s="201">
        <f>Q341*H341</f>
        <v>0.215</v>
      </c>
      <c r="S341" s="201">
        <v>0</v>
      </c>
      <c r="T341" s="202">
        <f>S341*H341</f>
        <v>0</v>
      </c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R341" s="203" t="s">
        <v>260</v>
      </c>
      <c r="AT341" s="203" t="s">
        <v>272</v>
      </c>
      <c r="AU341" s="203" t="s">
        <v>89</v>
      </c>
      <c r="AY341" s="19" t="s">
        <v>218</v>
      </c>
      <c r="BE341" s="204">
        <f>IF(N341="základná",J341,0)</f>
        <v>0</v>
      </c>
      <c r="BF341" s="204">
        <f>IF(N341="znížená",J341,0)</f>
        <v>0</v>
      </c>
      <c r="BG341" s="204">
        <f>IF(N341="zákl. prenesená",J341,0)</f>
        <v>0</v>
      </c>
      <c r="BH341" s="204">
        <f>IF(N341="zníž. prenesená",J341,0)</f>
        <v>0</v>
      </c>
      <c r="BI341" s="204">
        <f>IF(N341="nulová",J341,0)</f>
        <v>0</v>
      </c>
      <c r="BJ341" s="19" t="s">
        <v>89</v>
      </c>
      <c r="BK341" s="204">
        <f>ROUND(I341*H341,2)</f>
        <v>0</v>
      </c>
      <c r="BL341" s="19" t="s">
        <v>223</v>
      </c>
      <c r="BM341" s="203" t="s">
        <v>838</v>
      </c>
    </row>
    <row r="342" s="2" customFormat="1" ht="55.5" customHeight="1">
      <c r="A342" s="38"/>
      <c r="B342" s="190"/>
      <c r="C342" s="234" t="s">
        <v>521</v>
      </c>
      <c r="D342" s="234" t="s">
        <v>272</v>
      </c>
      <c r="E342" s="235" t="s">
        <v>1760</v>
      </c>
      <c r="F342" s="236" t="s">
        <v>1761</v>
      </c>
      <c r="G342" s="237" t="s">
        <v>297</v>
      </c>
      <c r="H342" s="238">
        <v>1</v>
      </c>
      <c r="I342" s="239"/>
      <c r="J342" s="240">
        <f>ROUND(I342*H342,2)</f>
        <v>0</v>
      </c>
      <c r="K342" s="241"/>
      <c r="L342" s="242"/>
      <c r="M342" s="243" t="s">
        <v>1</v>
      </c>
      <c r="N342" s="244" t="s">
        <v>42</v>
      </c>
      <c r="O342" s="82"/>
      <c r="P342" s="201">
        <f>O342*H342</f>
        <v>0</v>
      </c>
      <c r="Q342" s="201">
        <v>0.69999999999999996</v>
      </c>
      <c r="R342" s="201">
        <f>Q342*H342</f>
        <v>0.69999999999999996</v>
      </c>
      <c r="S342" s="201">
        <v>0</v>
      </c>
      <c r="T342" s="202">
        <f>S342*H342</f>
        <v>0</v>
      </c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R342" s="203" t="s">
        <v>260</v>
      </c>
      <c r="AT342" s="203" t="s">
        <v>272</v>
      </c>
      <c r="AU342" s="203" t="s">
        <v>89</v>
      </c>
      <c r="AY342" s="19" t="s">
        <v>218</v>
      </c>
      <c r="BE342" s="204">
        <f>IF(N342="základná",J342,0)</f>
        <v>0</v>
      </c>
      <c r="BF342" s="204">
        <f>IF(N342="znížená",J342,0)</f>
        <v>0</v>
      </c>
      <c r="BG342" s="204">
        <f>IF(N342="zákl. prenesená",J342,0)</f>
        <v>0</v>
      </c>
      <c r="BH342" s="204">
        <f>IF(N342="zníž. prenesená",J342,0)</f>
        <v>0</v>
      </c>
      <c r="BI342" s="204">
        <f>IF(N342="nulová",J342,0)</f>
        <v>0</v>
      </c>
      <c r="BJ342" s="19" t="s">
        <v>89</v>
      </c>
      <c r="BK342" s="204">
        <f>ROUND(I342*H342,2)</f>
        <v>0</v>
      </c>
      <c r="BL342" s="19" t="s">
        <v>223</v>
      </c>
      <c r="BM342" s="203" t="s">
        <v>841</v>
      </c>
    </row>
    <row r="343" s="2" customFormat="1" ht="24.15" customHeight="1">
      <c r="A343" s="38"/>
      <c r="B343" s="190"/>
      <c r="C343" s="234" t="s">
        <v>527</v>
      </c>
      <c r="D343" s="234" t="s">
        <v>272</v>
      </c>
      <c r="E343" s="235" t="s">
        <v>1762</v>
      </c>
      <c r="F343" s="236" t="s">
        <v>1763</v>
      </c>
      <c r="G343" s="237" t="s">
        <v>297</v>
      </c>
      <c r="H343" s="238">
        <v>3</v>
      </c>
      <c r="I343" s="239"/>
      <c r="J343" s="240">
        <f>ROUND(I343*H343,2)</f>
        <v>0</v>
      </c>
      <c r="K343" s="241"/>
      <c r="L343" s="242"/>
      <c r="M343" s="243" t="s">
        <v>1</v>
      </c>
      <c r="N343" s="244" t="s">
        <v>42</v>
      </c>
      <c r="O343" s="82"/>
      <c r="P343" s="201">
        <f>O343*H343</f>
        <v>0</v>
      </c>
      <c r="Q343" s="201">
        <v>0.032000000000000001</v>
      </c>
      <c r="R343" s="201">
        <f>Q343*H343</f>
        <v>0.096000000000000002</v>
      </c>
      <c r="S343" s="201">
        <v>0</v>
      </c>
      <c r="T343" s="202">
        <f>S343*H343</f>
        <v>0</v>
      </c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R343" s="203" t="s">
        <v>260</v>
      </c>
      <c r="AT343" s="203" t="s">
        <v>272</v>
      </c>
      <c r="AU343" s="203" t="s">
        <v>89</v>
      </c>
      <c r="AY343" s="19" t="s">
        <v>218</v>
      </c>
      <c r="BE343" s="204">
        <f>IF(N343="základná",J343,0)</f>
        <v>0</v>
      </c>
      <c r="BF343" s="204">
        <f>IF(N343="znížená",J343,0)</f>
        <v>0</v>
      </c>
      <c r="BG343" s="204">
        <f>IF(N343="zákl. prenesená",J343,0)</f>
        <v>0</v>
      </c>
      <c r="BH343" s="204">
        <f>IF(N343="zníž. prenesená",J343,0)</f>
        <v>0</v>
      </c>
      <c r="BI343" s="204">
        <f>IF(N343="nulová",J343,0)</f>
        <v>0</v>
      </c>
      <c r="BJ343" s="19" t="s">
        <v>89</v>
      </c>
      <c r="BK343" s="204">
        <f>ROUND(I343*H343,2)</f>
        <v>0</v>
      </c>
      <c r="BL343" s="19" t="s">
        <v>223</v>
      </c>
      <c r="BM343" s="203" t="s">
        <v>842</v>
      </c>
    </row>
    <row r="344" s="2" customFormat="1" ht="24.15" customHeight="1">
      <c r="A344" s="38"/>
      <c r="B344" s="190"/>
      <c r="C344" s="234" t="s">
        <v>533</v>
      </c>
      <c r="D344" s="234" t="s">
        <v>272</v>
      </c>
      <c r="E344" s="235" t="s">
        <v>1764</v>
      </c>
      <c r="F344" s="236" t="s">
        <v>1765</v>
      </c>
      <c r="G344" s="237" t="s">
        <v>297</v>
      </c>
      <c r="H344" s="238">
        <v>3</v>
      </c>
      <c r="I344" s="239"/>
      <c r="J344" s="240">
        <f>ROUND(I344*H344,2)</f>
        <v>0</v>
      </c>
      <c r="K344" s="241"/>
      <c r="L344" s="242"/>
      <c r="M344" s="243" t="s">
        <v>1</v>
      </c>
      <c r="N344" s="244" t="s">
        <v>42</v>
      </c>
      <c r="O344" s="82"/>
      <c r="P344" s="201">
        <f>O344*H344</f>
        <v>0</v>
      </c>
      <c r="Q344" s="201">
        <v>0.043999999999999997</v>
      </c>
      <c r="R344" s="201">
        <f>Q344*H344</f>
        <v>0.13200000000000001</v>
      </c>
      <c r="S344" s="201">
        <v>0</v>
      </c>
      <c r="T344" s="202">
        <f>S344*H344</f>
        <v>0</v>
      </c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R344" s="203" t="s">
        <v>260</v>
      </c>
      <c r="AT344" s="203" t="s">
        <v>272</v>
      </c>
      <c r="AU344" s="203" t="s">
        <v>89</v>
      </c>
      <c r="AY344" s="19" t="s">
        <v>218</v>
      </c>
      <c r="BE344" s="204">
        <f>IF(N344="základná",J344,0)</f>
        <v>0</v>
      </c>
      <c r="BF344" s="204">
        <f>IF(N344="znížená",J344,0)</f>
        <v>0</v>
      </c>
      <c r="BG344" s="204">
        <f>IF(N344="zákl. prenesená",J344,0)</f>
        <v>0</v>
      </c>
      <c r="BH344" s="204">
        <f>IF(N344="zníž. prenesená",J344,0)</f>
        <v>0</v>
      </c>
      <c r="BI344" s="204">
        <f>IF(N344="nulová",J344,0)</f>
        <v>0</v>
      </c>
      <c r="BJ344" s="19" t="s">
        <v>89</v>
      </c>
      <c r="BK344" s="204">
        <f>ROUND(I344*H344,2)</f>
        <v>0</v>
      </c>
      <c r="BL344" s="19" t="s">
        <v>223</v>
      </c>
      <c r="BM344" s="203" t="s">
        <v>843</v>
      </c>
    </row>
    <row r="345" s="2" customFormat="1" ht="33" customHeight="1">
      <c r="A345" s="38"/>
      <c r="B345" s="190"/>
      <c r="C345" s="191" t="s">
        <v>538</v>
      </c>
      <c r="D345" s="191" t="s">
        <v>220</v>
      </c>
      <c r="E345" s="192" t="s">
        <v>1766</v>
      </c>
      <c r="F345" s="193" t="s">
        <v>1767</v>
      </c>
      <c r="G345" s="194" t="s">
        <v>297</v>
      </c>
      <c r="H345" s="195">
        <v>1</v>
      </c>
      <c r="I345" s="196"/>
      <c r="J345" s="197">
        <f>ROUND(I345*H345,2)</f>
        <v>0</v>
      </c>
      <c r="K345" s="198"/>
      <c r="L345" s="39"/>
      <c r="M345" s="199" t="s">
        <v>1</v>
      </c>
      <c r="N345" s="200" t="s">
        <v>42</v>
      </c>
      <c r="O345" s="82"/>
      <c r="P345" s="201">
        <f>O345*H345</f>
        <v>0</v>
      </c>
      <c r="Q345" s="201">
        <v>3.0000000000000001E-05</v>
      </c>
      <c r="R345" s="201">
        <f>Q345*H345</f>
        <v>3.0000000000000001E-05</v>
      </c>
      <c r="S345" s="201">
        <v>0</v>
      </c>
      <c r="T345" s="202">
        <f>S345*H345</f>
        <v>0</v>
      </c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R345" s="203" t="s">
        <v>223</v>
      </c>
      <c r="AT345" s="203" t="s">
        <v>220</v>
      </c>
      <c r="AU345" s="203" t="s">
        <v>89</v>
      </c>
      <c r="AY345" s="19" t="s">
        <v>218</v>
      </c>
      <c r="BE345" s="204">
        <f>IF(N345="základná",J345,0)</f>
        <v>0</v>
      </c>
      <c r="BF345" s="204">
        <f>IF(N345="znížená",J345,0)</f>
        <v>0</v>
      </c>
      <c r="BG345" s="204">
        <f>IF(N345="zákl. prenesená",J345,0)</f>
        <v>0</v>
      </c>
      <c r="BH345" s="204">
        <f>IF(N345="zníž. prenesená",J345,0)</f>
        <v>0</v>
      </c>
      <c r="BI345" s="204">
        <f>IF(N345="nulová",J345,0)</f>
        <v>0</v>
      </c>
      <c r="BJ345" s="19" t="s">
        <v>89</v>
      </c>
      <c r="BK345" s="204">
        <f>ROUND(I345*H345,2)</f>
        <v>0</v>
      </c>
      <c r="BL345" s="19" t="s">
        <v>223</v>
      </c>
      <c r="BM345" s="203" t="s">
        <v>846</v>
      </c>
    </row>
    <row r="346" s="2" customFormat="1" ht="24.15" customHeight="1">
      <c r="A346" s="38"/>
      <c r="B346" s="190"/>
      <c r="C346" s="234" t="s">
        <v>544</v>
      </c>
      <c r="D346" s="234" t="s">
        <v>272</v>
      </c>
      <c r="E346" s="235" t="s">
        <v>1768</v>
      </c>
      <c r="F346" s="236" t="s">
        <v>1769</v>
      </c>
      <c r="G346" s="237" t="s">
        <v>297</v>
      </c>
      <c r="H346" s="238">
        <v>4</v>
      </c>
      <c r="I346" s="239"/>
      <c r="J346" s="240">
        <f>ROUND(I346*H346,2)</f>
        <v>0</v>
      </c>
      <c r="K346" s="241"/>
      <c r="L346" s="242"/>
      <c r="M346" s="243" t="s">
        <v>1</v>
      </c>
      <c r="N346" s="244" t="s">
        <v>42</v>
      </c>
      <c r="O346" s="82"/>
      <c r="P346" s="201">
        <f>O346*H346</f>
        <v>0</v>
      </c>
      <c r="Q346" s="201">
        <v>0.053999999999999999</v>
      </c>
      <c r="R346" s="201">
        <f>Q346*H346</f>
        <v>0.216</v>
      </c>
      <c r="S346" s="201">
        <v>0</v>
      </c>
      <c r="T346" s="202">
        <f>S346*H346</f>
        <v>0</v>
      </c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R346" s="203" t="s">
        <v>260</v>
      </c>
      <c r="AT346" s="203" t="s">
        <v>272</v>
      </c>
      <c r="AU346" s="203" t="s">
        <v>89</v>
      </c>
      <c r="AY346" s="19" t="s">
        <v>218</v>
      </c>
      <c r="BE346" s="204">
        <f>IF(N346="základná",J346,0)</f>
        <v>0</v>
      </c>
      <c r="BF346" s="204">
        <f>IF(N346="znížená",J346,0)</f>
        <v>0</v>
      </c>
      <c r="BG346" s="204">
        <f>IF(N346="zákl. prenesená",J346,0)</f>
        <v>0</v>
      </c>
      <c r="BH346" s="204">
        <f>IF(N346="zníž. prenesená",J346,0)</f>
        <v>0</v>
      </c>
      <c r="BI346" s="204">
        <f>IF(N346="nulová",J346,0)</f>
        <v>0</v>
      </c>
      <c r="BJ346" s="19" t="s">
        <v>89</v>
      </c>
      <c r="BK346" s="204">
        <f>ROUND(I346*H346,2)</f>
        <v>0</v>
      </c>
      <c r="BL346" s="19" t="s">
        <v>223</v>
      </c>
      <c r="BM346" s="203" t="s">
        <v>848</v>
      </c>
    </row>
    <row r="347" s="2" customFormat="1" ht="33" customHeight="1">
      <c r="A347" s="38"/>
      <c r="B347" s="190"/>
      <c r="C347" s="234" t="s">
        <v>551</v>
      </c>
      <c r="D347" s="234" t="s">
        <v>272</v>
      </c>
      <c r="E347" s="235" t="s">
        <v>1770</v>
      </c>
      <c r="F347" s="236" t="s">
        <v>1771</v>
      </c>
      <c r="G347" s="237" t="s">
        <v>297</v>
      </c>
      <c r="H347" s="238">
        <v>1</v>
      </c>
      <c r="I347" s="239"/>
      <c r="J347" s="240">
        <f>ROUND(I347*H347,2)</f>
        <v>0</v>
      </c>
      <c r="K347" s="241"/>
      <c r="L347" s="242"/>
      <c r="M347" s="243" t="s">
        <v>1</v>
      </c>
      <c r="N347" s="244" t="s">
        <v>42</v>
      </c>
      <c r="O347" s="82"/>
      <c r="P347" s="201">
        <f>O347*H347</f>
        <v>0</v>
      </c>
      <c r="Q347" s="201">
        <v>0.0055300000000000002</v>
      </c>
      <c r="R347" s="201">
        <f>Q347*H347</f>
        <v>0.0055300000000000002</v>
      </c>
      <c r="S347" s="201">
        <v>0</v>
      </c>
      <c r="T347" s="202">
        <f>S347*H347</f>
        <v>0</v>
      </c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R347" s="203" t="s">
        <v>260</v>
      </c>
      <c r="AT347" s="203" t="s">
        <v>272</v>
      </c>
      <c r="AU347" s="203" t="s">
        <v>89</v>
      </c>
      <c r="AY347" s="19" t="s">
        <v>218</v>
      </c>
      <c r="BE347" s="204">
        <f>IF(N347="základná",J347,0)</f>
        <v>0</v>
      </c>
      <c r="BF347" s="204">
        <f>IF(N347="znížená",J347,0)</f>
        <v>0</v>
      </c>
      <c r="BG347" s="204">
        <f>IF(N347="zákl. prenesená",J347,0)</f>
        <v>0</v>
      </c>
      <c r="BH347" s="204">
        <f>IF(N347="zníž. prenesená",J347,0)</f>
        <v>0</v>
      </c>
      <c r="BI347" s="204">
        <f>IF(N347="nulová",J347,0)</f>
        <v>0</v>
      </c>
      <c r="BJ347" s="19" t="s">
        <v>89</v>
      </c>
      <c r="BK347" s="204">
        <f>ROUND(I347*H347,2)</f>
        <v>0</v>
      </c>
      <c r="BL347" s="19" t="s">
        <v>223</v>
      </c>
      <c r="BM347" s="203" t="s">
        <v>849</v>
      </c>
    </row>
    <row r="348" s="2" customFormat="1" ht="24.15" customHeight="1">
      <c r="A348" s="38"/>
      <c r="B348" s="190"/>
      <c r="C348" s="234" t="s">
        <v>558</v>
      </c>
      <c r="D348" s="234" t="s">
        <v>272</v>
      </c>
      <c r="E348" s="235" t="s">
        <v>1772</v>
      </c>
      <c r="F348" s="236" t="s">
        <v>1773</v>
      </c>
      <c r="G348" s="237" t="s">
        <v>297</v>
      </c>
      <c r="H348" s="238">
        <v>1</v>
      </c>
      <c r="I348" s="239"/>
      <c r="J348" s="240">
        <f>ROUND(I348*H348,2)</f>
        <v>0</v>
      </c>
      <c r="K348" s="241"/>
      <c r="L348" s="242"/>
      <c r="M348" s="243" t="s">
        <v>1</v>
      </c>
      <c r="N348" s="244" t="s">
        <v>42</v>
      </c>
      <c r="O348" s="82"/>
      <c r="P348" s="201">
        <f>O348*H348</f>
        <v>0</v>
      </c>
      <c r="Q348" s="201">
        <v>0.044999999999999998</v>
      </c>
      <c r="R348" s="201">
        <f>Q348*H348</f>
        <v>0.044999999999999998</v>
      </c>
      <c r="S348" s="201">
        <v>0</v>
      </c>
      <c r="T348" s="202">
        <f>S348*H348</f>
        <v>0</v>
      </c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R348" s="203" t="s">
        <v>260</v>
      </c>
      <c r="AT348" s="203" t="s">
        <v>272</v>
      </c>
      <c r="AU348" s="203" t="s">
        <v>89</v>
      </c>
      <c r="AY348" s="19" t="s">
        <v>218</v>
      </c>
      <c r="BE348" s="204">
        <f>IF(N348="základná",J348,0)</f>
        <v>0</v>
      </c>
      <c r="BF348" s="204">
        <f>IF(N348="znížená",J348,0)</f>
        <v>0</v>
      </c>
      <c r="BG348" s="204">
        <f>IF(N348="zákl. prenesená",J348,0)</f>
        <v>0</v>
      </c>
      <c r="BH348" s="204">
        <f>IF(N348="zníž. prenesená",J348,0)</f>
        <v>0</v>
      </c>
      <c r="BI348" s="204">
        <f>IF(N348="nulová",J348,0)</f>
        <v>0</v>
      </c>
      <c r="BJ348" s="19" t="s">
        <v>89</v>
      </c>
      <c r="BK348" s="204">
        <f>ROUND(I348*H348,2)</f>
        <v>0</v>
      </c>
      <c r="BL348" s="19" t="s">
        <v>223</v>
      </c>
      <c r="BM348" s="203" t="s">
        <v>850</v>
      </c>
    </row>
    <row r="349" s="2" customFormat="1" ht="24.15" customHeight="1">
      <c r="A349" s="38"/>
      <c r="B349" s="190"/>
      <c r="C349" s="234" t="s">
        <v>569</v>
      </c>
      <c r="D349" s="234" t="s">
        <v>272</v>
      </c>
      <c r="E349" s="235" t="s">
        <v>1774</v>
      </c>
      <c r="F349" s="236" t="s">
        <v>1775</v>
      </c>
      <c r="G349" s="237" t="s">
        <v>297</v>
      </c>
      <c r="H349" s="238">
        <v>2</v>
      </c>
      <c r="I349" s="239"/>
      <c r="J349" s="240">
        <f>ROUND(I349*H349,2)</f>
        <v>0</v>
      </c>
      <c r="K349" s="241"/>
      <c r="L349" s="242"/>
      <c r="M349" s="243" t="s">
        <v>1</v>
      </c>
      <c r="N349" s="244" t="s">
        <v>42</v>
      </c>
      <c r="O349" s="82"/>
      <c r="P349" s="201">
        <f>O349*H349</f>
        <v>0</v>
      </c>
      <c r="Q349" s="201">
        <v>0.00066</v>
      </c>
      <c r="R349" s="201">
        <f>Q349*H349</f>
        <v>0.00132</v>
      </c>
      <c r="S349" s="201">
        <v>0</v>
      </c>
      <c r="T349" s="202">
        <f>S349*H349</f>
        <v>0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203" t="s">
        <v>260</v>
      </c>
      <c r="AT349" s="203" t="s">
        <v>272</v>
      </c>
      <c r="AU349" s="203" t="s">
        <v>89</v>
      </c>
      <c r="AY349" s="19" t="s">
        <v>218</v>
      </c>
      <c r="BE349" s="204">
        <f>IF(N349="základná",J349,0)</f>
        <v>0</v>
      </c>
      <c r="BF349" s="204">
        <f>IF(N349="znížená",J349,0)</f>
        <v>0</v>
      </c>
      <c r="BG349" s="204">
        <f>IF(N349="zákl. prenesená",J349,0)</f>
        <v>0</v>
      </c>
      <c r="BH349" s="204">
        <f>IF(N349="zníž. prenesená",J349,0)</f>
        <v>0</v>
      </c>
      <c r="BI349" s="204">
        <f>IF(N349="nulová",J349,0)</f>
        <v>0</v>
      </c>
      <c r="BJ349" s="19" t="s">
        <v>89</v>
      </c>
      <c r="BK349" s="204">
        <f>ROUND(I349*H349,2)</f>
        <v>0</v>
      </c>
      <c r="BL349" s="19" t="s">
        <v>223</v>
      </c>
      <c r="BM349" s="203" t="s">
        <v>853</v>
      </c>
    </row>
    <row r="350" s="2" customFormat="1" ht="24.15" customHeight="1">
      <c r="A350" s="38"/>
      <c r="B350" s="190"/>
      <c r="C350" s="191" t="s">
        <v>561</v>
      </c>
      <c r="D350" s="191" t="s">
        <v>220</v>
      </c>
      <c r="E350" s="192" t="s">
        <v>1466</v>
      </c>
      <c r="F350" s="193" t="s">
        <v>1467</v>
      </c>
      <c r="G350" s="194" t="s">
        <v>297</v>
      </c>
      <c r="H350" s="195">
        <v>1</v>
      </c>
      <c r="I350" s="196"/>
      <c r="J350" s="197">
        <f>ROUND(I350*H350,2)</f>
        <v>0</v>
      </c>
      <c r="K350" s="198"/>
      <c r="L350" s="39"/>
      <c r="M350" s="199" t="s">
        <v>1</v>
      </c>
      <c r="N350" s="200" t="s">
        <v>42</v>
      </c>
      <c r="O350" s="82"/>
      <c r="P350" s="201">
        <f>O350*H350</f>
        <v>0</v>
      </c>
      <c r="Q350" s="201">
        <v>0.0041999999999999997</v>
      </c>
      <c r="R350" s="201">
        <f>Q350*H350</f>
        <v>0.0041999999999999997</v>
      </c>
      <c r="S350" s="201">
        <v>0</v>
      </c>
      <c r="T350" s="202">
        <f>S350*H350</f>
        <v>0</v>
      </c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R350" s="203" t="s">
        <v>223</v>
      </c>
      <c r="AT350" s="203" t="s">
        <v>220</v>
      </c>
      <c r="AU350" s="203" t="s">
        <v>89</v>
      </c>
      <c r="AY350" s="19" t="s">
        <v>218</v>
      </c>
      <c r="BE350" s="204">
        <f>IF(N350="základná",J350,0)</f>
        <v>0</v>
      </c>
      <c r="BF350" s="204">
        <f>IF(N350="znížená",J350,0)</f>
        <v>0</v>
      </c>
      <c r="BG350" s="204">
        <f>IF(N350="zákl. prenesená",J350,0)</f>
        <v>0</v>
      </c>
      <c r="BH350" s="204">
        <f>IF(N350="zníž. prenesená",J350,0)</f>
        <v>0</v>
      </c>
      <c r="BI350" s="204">
        <f>IF(N350="nulová",J350,0)</f>
        <v>0</v>
      </c>
      <c r="BJ350" s="19" t="s">
        <v>89</v>
      </c>
      <c r="BK350" s="204">
        <f>ROUND(I350*H350,2)</f>
        <v>0</v>
      </c>
      <c r="BL350" s="19" t="s">
        <v>223</v>
      </c>
      <c r="BM350" s="203" t="s">
        <v>572</v>
      </c>
    </row>
    <row r="351" s="2" customFormat="1" ht="24.15" customHeight="1">
      <c r="A351" s="38"/>
      <c r="B351" s="190"/>
      <c r="C351" s="234" t="s">
        <v>579</v>
      </c>
      <c r="D351" s="234" t="s">
        <v>272</v>
      </c>
      <c r="E351" s="235" t="s">
        <v>1776</v>
      </c>
      <c r="F351" s="236" t="s">
        <v>1777</v>
      </c>
      <c r="G351" s="237" t="s">
        <v>297</v>
      </c>
      <c r="H351" s="238">
        <v>1</v>
      </c>
      <c r="I351" s="239"/>
      <c r="J351" s="240">
        <f>ROUND(I351*H351,2)</f>
        <v>0</v>
      </c>
      <c r="K351" s="241"/>
      <c r="L351" s="242"/>
      <c r="M351" s="243" t="s">
        <v>1</v>
      </c>
      <c r="N351" s="244" t="s">
        <v>42</v>
      </c>
      <c r="O351" s="82"/>
      <c r="P351" s="201">
        <f>O351*H351</f>
        <v>0</v>
      </c>
      <c r="Q351" s="201">
        <v>0.059999999999999998</v>
      </c>
      <c r="R351" s="201">
        <f>Q351*H351</f>
        <v>0.059999999999999998</v>
      </c>
      <c r="S351" s="201">
        <v>0</v>
      </c>
      <c r="T351" s="202">
        <f>S351*H351</f>
        <v>0</v>
      </c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R351" s="203" t="s">
        <v>260</v>
      </c>
      <c r="AT351" s="203" t="s">
        <v>272</v>
      </c>
      <c r="AU351" s="203" t="s">
        <v>89</v>
      </c>
      <c r="AY351" s="19" t="s">
        <v>218</v>
      </c>
      <c r="BE351" s="204">
        <f>IF(N351="základná",J351,0)</f>
        <v>0</v>
      </c>
      <c r="BF351" s="204">
        <f>IF(N351="znížená",J351,0)</f>
        <v>0</v>
      </c>
      <c r="BG351" s="204">
        <f>IF(N351="zákl. prenesená",J351,0)</f>
        <v>0</v>
      </c>
      <c r="BH351" s="204">
        <f>IF(N351="zníž. prenesená",J351,0)</f>
        <v>0</v>
      </c>
      <c r="BI351" s="204">
        <f>IF(N351="nulová",J351,0)</f>
        <v>0</v>
      </c>
      <c r="BJ351" s="19" t="s">
        <v>89</v>
      </c>
      <c r="BK351" s="204">
        <f>ROUND(I351*H351,2)</f>
        <v>0</v>
      </c>
      <c r="BL351" s="19" t="s">
        <v>223</v>
      </c>
      <c r="BM351" s="203" t="s">
        <v>854</v>
      </c>
    </row>
    <row r="352" s="2" customFormat="1" ht="24.15" customHeight="1">
      <c r="A352" s="38"/>
      <c r="B352" s="190"/>
      <c r="C352" s="191" t="s">
        <v>584</v>
      </c>
      <c r="D352" s="191" t="s">
        <v>220</v>
      </c>
      <c r="E352" s="192" t="s">
        <v>1778</v>
      </c>
      <c r="F352" s="193" t="s">
        <v>1779</v>
      </c>
      <c r="G352" s="194" t="s">
        <v>297</v>
      </c>
      <c r="H352" s="195">
        <v>12</v>
      </c>
      <c r="I352" s="196"/>
      <c r="J352" s="197">
        <f>ROUND(I352*H352,2)</f>
        <v>0</v>
      </c>
      <c r="K352" s="198"/>
      <c r="L352" s="39"/>
      <c r="M352" s="199" t="s">
        <v>1</v>
      </c>
      <c r="N352" s="200" t="s">
        <v>42</v>
      </c>
      <c r="O352" s="82"/>
      <c r="P352" s="201">
        <f>O352*H352</f>
        <v>0</v>
      </c>
      <c r="Q352" s="201">
        <v>0.0070200000000000002</v>
      </c>
      <c r="R352" s="201">
        <f>Q352*H352</f>
        <v>0.084240000000000009</v>
      </c>
      <c r="S352" s="201">
        <v>0</v>
      </c>
      <c r="T352" s="202">
        <f>S352*H352</f>
        <v>0</v>
      </c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R352" s="203" t="s">
        <v>223</v>
      </c>
      <c r="AT352" s="203" t="s">
        <v>220</v>
      </c>
      <c r="AU352" s="203" t="s">
        <v>89</v>
      </c>
      <c r="AY352" s="19" t="s">
        <v>218</v>
      </c>
      <c r="BE352" s="204">
        <f>IF(N352="základná",J352,0)</f>
        <v>0</v>
      </c>
      <c r="BF352" s="204">
        <f>IF(N352="znížená",J352,0)</f>
        <v>0</v>
      </c>
      <c r="BG352" s="204">
        <f>IF(N352="zákl. prenesená",J352,0)</f>
        <v>0</v>
      </c>
      <c r="BH352" s="204">
        <f>IF(N352="zníž. prenesená",J352,0)</f>
        <v>0</v>
      </c>
      <c r="BI352" s="204">
        <f>IF(N352="nulová",J352,0)</f>
        <v>0</v>
      </c>
      <c r="BJ352" s="19" t="s">
        <v>89</v>
      </c>
      <c r="BK352" s="204">
        <f>ROUND(I352*H352,2)</f>
        <v>0</v>
      </c>
      <c r="BL352" s="19" t="s">
        <v>223</v>
      </c>
      <c r="BM352" s="203" t="s">
        <v>855</v>
      </c>
    </row>
    <row r="353" s="2" customFormat="1" ht="33" customHeight="1">
      <c r="A353" s="38"/>
      <c r="B353" s="190"/>
      <c r="C353" s="234" t="s">
        <v>590</v>
      </c>
      <c r="D353" s="234" t="s">
        <v>272</v>
      </c>
      <c r="E353" s="235" t="s">
        <v>1780</v>
      </c>
      <c r="F353" s="236" t="s">
        <v>1781</v>
      </c>
      <c r="G353" s="237" t="s">
        <v>297</v>
      </c>
      <c r="H353" s="238">
        <v>11</v>
      </c>
      <c r="I353" s="239"/>
      <c r="J353" s="240">
        <f>ROUND(I353*H353,2)</f>
        <v>0</v>
      </c>
      <c r="K353" s="241"/>
      <c r="L353" s="242"/>
      <c r="M353" s="243" t="s">
        <v>1</v>
      </c>
      <c r="N353" s="244" t="s">
        <v>42</v>
      </c>
      <c r="O353" s="82"/>
      <c r="P353" s="201">
        <f>O353*H353</f>
        <v>0</v>
      </c>
      <c r="Q353" s="201">
        <v>0.086400000000000005</v>
      </c>
      <c r="R353" s="201">
        <f>Q353*H353</f>
        <v>0.95040000000000002</v>
      </c>
      <c r="S353" s="201">
        <v>0</v>
      </c>
      <c r="T353" s="202">
        <f>S353*H353</f>
        <v>0</v>
      </c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R353" s="203" t="s">
        <v>260</v>
      </c>
      <c r="AT353" s="203" t="s">
        <v>272</v>
      </c>
      <c r="AU353" s="203" t="s">
        <v>89</v>
      </c>
      <c r="AY353" s="19" t="s">
        <v>218</v>
      </c>
      <c r="BE353" s="204">
        <f>IF(N353="základná",J353,0)</f>
        <v>0</v>
      </c>
      <c r="BF353" s="204">
        <f>IF(N353="znížená",J353,0)</f>
        <v>0</v>
      </c>
      <c r="BG353" s="204">
        <f>IF(N353="zákl. prenesená",J353,0)</f>
        <v>0</v>
      </c>
      <c r="BH353" s="204">
        <f>IF(N353="zníž. prenesená",J353,0)</f>
        <v>0</v>
      </c>
      <c r="BI353" s="204">
        <f>IF(N353="nulová",J353,0)</f>
        <v>0</v>
      </c>
      <c r="BJ353" s="19" t="s">
        <v>89</v>
      </c>
      <c r="BK353" s="204">
        <f>ROUND(I353*H353,2)</f>
        <v>0</v>
      </c>
      <c r="BL353" s="19" t="s">
        <v>223</v>
      </c>
      <c r="BM353" s="203" t="s">
        <v>856</v>
      </c>
    </row>
    <row r="354" s="2" customFormat="1" ht="24.15" customHeight="1">
      <c r="A354" s="38"/>
      <c r="B354" s="190"/>
      <c r="C354" s="234" t="s">
        <v>596</v>
      </c>
      <c r="D354" s="234" t="s">
        <v>272</v>
      </c>
      <c r="E354" s="235" t="s">
        <v>1782</v>
      </c>
      <c r="F354" s="236" t="s">
        <v>1783</v>
      </c>
      <c r="G354" s="237" t="s">
        <v>297</v>
      </c>
      <c r="H354" s="238">
        <v>1</v>
      </c>
      <c r="I354" s="239"/>
      <c r="J354" s="240">
        <f>ROUND(I354*H354,2)</f>
        <v>0</v>
      </c>
      <c r="K354" s="241"/>
      <c r="L354" s="242"/>
      <c r="M354" s="243" t="s">
        <v>1</v>
      </c>
      <c r="N354" s="244" t="s">
        <v>42</v>
      </c>
      <c r="O354" s="82"/>
      <c r="P354" s="201">
        <f>O354*H354</f>
        <v>0</v>
      </c>
      <c r="Q354" s="201">
        <v>0.035000000000000003</v>
      </c>
      <c r="R354" s="201">
        <f>Q354*H354</f>
        <v>0.035000000000000003</v>
      </c>
      <c r="S354" s="201">
        <v>0</v>
      </c>
      <c r="T354" s="202">
        <f>S354*H354</f>
        <v>0</v>
      </c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R354" s="203" t="s">
        <v>260</v>
      </c>
      <c r="AT354" s="203" t="s">
        <v>272</v>
      </c>
      <c r="AU354" s="203" t="s">
        <v>89</v>
      </c>
      <c r="AY354" s="19" t="s">
        <v>218</v>
      </c>
      <c r="BE354" s="204">
        <f>IF(N354="základná",J354,0)</f>
        <v>0</v>
      </c>
      <c r="BF354" s="204">
        <f>IF(N354="znížená",J354,0)</f>
        <v>0</v>
      </c>
      <c r="BG354" s="204">
        <f>IF(N354="zákl. prenesená",J354,0)</f>
        <v>0</v>
      </c>
      <c r="BH354" s="204">
        <f>IF(N354="zníž. prenesená",J354,0)</f>
        <v>0</v>
      </c>
      <c r="BI354" s="204">
        <f>IF(N354="nulová",J354,0)</f>
        <v>0</v>
      </c>
      <c r="BJ354" s="19" t="s">
        <v>89</v>
      </c>
      <c r="BK354" s="204">
        <f>ROUND(I354*H354,2)</f>
        <v>0</v>
      </c>
      <c r="BL354" s="19" t="s">
        <v>223</v>
      </c>
      <c r="BM354" s="203" t="s">
        <v>857</v>
      </c>
    </row>
    <row r="355" s="2" customFormat="1" ht="24.15" customHeight="1">
      <c r="A355" s="38"/>
      <c r="B355" s="190"/>
      <c r="C355" s="191" t="s">
        <v>601</v>
      </c>
      <c r="D355" s="191" t="s">
        <v>220</v>
      </c>
      <c r="E355" s="192" t="s">
        <v>1784</v>
      </c>
      <c r="F355" s="193" t="s">
        <v>1785</v>
      </c>
      <c r="G355" s="194" t="s">
        <v>297</v>
      </c>
      <c r="H355" s="195">
        <v>2</v>
      </c>
      <c r="I355" s="196"/>
      <c r="J355" s="197">
        <f>ROUND(I355*H355,2)</f>
        <v>0</v>
      </c>
      <c r="K355" s="198"/>
      <c r="L355" s="39"/>
      <c r="M355" s="199" t="s">
        <v>1</v>
      </c>
      <c r="N355" s="200" t="s">
        <v>42</v>
      </c>
      <c r="O355" s="82"/>
      <c r="P355" s="201">
        <f>O355*H355</f>
        <v>0</v>
      </c>
      <c r="Q355" s="201">
        <v>0</v>
      </c>
      <c r="R355" s="201">
        <f>Q355*H355</f>
        <v>0</v>
      </c>
      <c r="S355" s="201">
        <v>0</v>
      </c>
      <c r="T355" s="202">
        <f>S355*H355</f>
        <v>0</v>
      </c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R355" s="203" t="s">
        <v>223</v>
      </c>
      <c r="AT355" s="203" t="s">
        <v>220</v>
      </c>
      <c r="AU355" s="203" t="s">
        <v>89</v>
      </c>
      <c r="AY355" s="19" t="s">
        <v>218</v>
      </c>
      <c r="BE355" s="204">
        <f>IF(N355="základná",J355,0)</f>
        <v>0</v>
      </c>
      <c r="BF355" s="204">
        <f>IF(N355="znížená",J355,0)</f>
        <v>0</v>
      </c>
      <c r="BG355" s="204">
        <f>IF(N355="zákl. prenesená",J355,0)</f>
        <v>0</v>
      </c>
      <c r="BH355" s="204">
        <f>IF(N355="zníž. prenesená",J355,0)</f>
        <v>0</v>
      </c>
      <c r="BI355" s="204">
        <f>IF(N355="nulová",J355,0)</f>
        <v>0</v>
      </c>
      <c r="BJ355" s="19" t="s">
        <v>89</v>
      </c>
      <c r="BK355" s="204">
        <f>ROUND(I355*H355,2)</f>
        <v>0</v>
      </c>
      <c r="BL355" s="19" t="s">
        <v>223</v>
      </c>
      <c r="BM355" s="203" t="s">
        <v>858</v>
      </c>
    </row>
    <row r="356" s="2" customFormat="1" ht="49.05" customHeight="1">
      <c r="A356" s="38"/>
      <c r="B356" s="190"/>
      <c r="C356" s="234" t="s">
        <v>688</v>
      </c>
      <c r="D356" s="234" t="s">
        <v>272</v>
      </c>
      <c r="E356" s="235" t="s">
        <v>1786</v>
      </c>
      <c r="F356" s="236" t="s">
        <v>1787</v>
      </c>
      <c r="G356" s="237" t="s">
        <v>297</v>
      </c>
      <c r="H356" s="238">
        <v>2</v>
      </c>
      <c r="I356" s="239"/>
      <c r="J356" s="240">
        <f>ROUND(I356*H356,2)</f>
        <v>0</v>
      </c>
      <c r="K356" s="241"/>
      <c r="L356" s="242"/>
      <c r="M356" s="243" t="s">
        <v>1</v>
      </c>
      <c r="N356" s="244" t="s">
        <v>42</v>
      </c>
      <c r="O356" s="82"/>
      <c r="P356" s="201">
        <f>O356*H356</f>
        <v>0</v>
      </c>
      <c r="Q356" s="201">
        <v>0.25</v>
      </c>
      <c r="R356" s="201">
        <f>Q356*H356</f>
        <v>0.5</v>
      </c>
      <c r="S356" s="201">
        <v>0</v>
      </c>
      <c r="T356" s="202">
        <f>S356*H356</f>
        <v>0</v>
      </c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R356" s="203" t="s">
        <v>260</v>
      </c>
      <c r="AT356" s="203" t="s">
        <v>272</v>
      </c>
      <c r="AU356" s="203" t="s">
        <v>89</v>
      </c>
      <c r="AY356" s="19" t="s">
        <v>218</v>
      </c>
      <c r="BE356" s="204">
        <f>IF(N356="základná",J356,0)</f>
        <v>0</v>
      </c>
      <c r="BF356" s="204">
        <f>IF(N356="znížená",J356,0)</f>
        <v>0</v>
      </c>
      <c r="BG356" s="204">
        <f>IF(N356="zákl. prenesená",J356,0)</f>
        <v>0</v>
      </c>
      <c r="BH356" s="204">
        <f>IF(N356="zníž. prenesená",J356,0)</f>
        <v>0</v>
      </c>
      <c r="BI356" s="204">
        <f>IF(N356="nulová",J356,0)</f>
        <v>0</v>
      </c>
      <c r="BJ356" s="19" t="s">
        <v>89</v>
      </c>
      <c r="BK356" s="204">
        <f>ROUND(I356*H356,2)</f>
        <v>0</v>
      </c>
      <c r="BL356" s="19" t="s">
        <v>223</v>
      </c>
      <c r="BM356" s="203" t="s">
        <v>859</v>
      </c>
    </row>
    <row r="357" s="2" customFormat="1" ht="24.15" customHeight="1">
      <c r="A357" s="38"/>
      <c r="B357" s="190"/>
      <c r="C357" s="191" t="s">
        <v>1110</v>
      </c>
      <c r="D357" s="191" t="s">
        <v>220</v>
      </c>
      <c r="E357" s="192" t="s">
        <v>1788</v>
      </c>
      <c r="F357" s="193" t="s">
        <v>1789</v>
      </c>
      <c r="G357" s="194" t="s">
        <v>297</v>
      </c>
      <c r="H357" s="195">
        <v>1</v>
      </c>
      <c r="I357" s="196"/>
      <c r="J357" s="197">
        <f>ROUND(I357*H357,2)</f>
        <v>0</v>
      </c>
      <c r="K357" s="198"/>
      <c r="L357" s="39"/>
      <c r="M357" s="199" t="s">
        <v>1</v>
      </c>
      <c r="N357" s="200" t="s">
        <v>42</v>
      </c>
      <c r="O357" s="82"/>
      <c r="P357" s="201">
        <f>O357*H357</f>
        <v>0</v>
      </c>
      <c r="Q357" s="201">
        <v>0</v>
      </c>
      <c r="R357" s="201">
        <f>Q357*H357</f>
        <v>0</v>
      </c>
      <c r="S357" s="201">
        <v>0</v>
      </c>
      <c r="T357" s="202">
        <f>S357*H357</f>
        <v>0</v>
      </c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R357" s="203" t="s">
        <v>223</v>
      </c>
      <c r="AT357" s="203" t="s">
        <v>220</v>
      </c>
      <c r="AU357" s="203" t="s">
        <v>89</v>
      </c>
      <c r="AY357" s="19" t="s">
        <v>218</v>
      </c>
      <c r="BE357" s="204">
        <f>IF(N357="základná",J357,0)</f>
        <v>0</v>
      </c>
      <c r="BF357" s="204">
        <f>IF(N357="znížená",J357,0)</f>
        <v>0</v>
      </c>
      <c r="BG357" s="204">
        <f>IF(N357="zákl. prenesená",J357,0)</f>
        <v>0</v>
      </c>
      <c r="BH357" s="204">
        <f>IF(N357="zníž. prenesená",J357,0)</f>
        <v>0</v>
      </c>
      <c r="BI357" s="204">
        <f>IF(N357="nulová",J357,0)</f>
        <v>0</v>
      </c>
      <c r="BJ357" s="19" t="s">
        <v>89</v>
      </c>
      <c r="BK357" s="204">
        <f>ROUND(I357*H357,2)</f>
        <v>0</v>
      </c>
      <c r="BL357" s="19" t="s">
        <v>223</v>
      </c>
      <c r="BM357" s="203" t="s">
        <v>1111</v>
      </c>
    </row>
    <row r="358" s="2" customFormat="1" ht="62.7" customHeight="1">
      <c r="A358" s="38"/>
      <c r="B358" s="190"/>
      <c r="C358" s="234" t="s">
        <v>692</v>
      </c>
      <c r="D358" s="234" t="s">
        <v>272</v>
      </c>
      <c r="E358" s="235" t="s">
        <v>1790</v>
      </c>
      <c r="F358" s="236" t="s">
        <v>1791</v>
      </c>
      <c r="G358" s="237" t="s">
        <v>297</v>
      </c>
      <c r="H358" s="238">
        <v>1</v>
      </c>
      <c r="I358" s="239"/>
      <c r="J358" s="240">
        <f>ROUND(I358*H358,2)</f>
        <v>0</v>
      </c>
      <c r="K358" s="241"/>
      <c r="L358" s="242"/>
      <c r="M358" s="243" t="s">
        <v>1</v>
      </c>
      <c r="N358" s="244" t="s">
        <v>42</v>
      </c>
      <c r="O358" s="82"/>
      <c r="P358" s="201">
        <f>O358*H358</f>
        <v>0</v>
      </c>
      <c r="Q358" s="201">
        <v>8.0999999999999996</v>
      </c>
      <c r="R358" s="201">
        <f>Q358*H358</f>
        <v>8.0999999999999996</v>
      </c>
      <c r="S358" s="201">
        <v>0</v>
      </c>
      <c r="T358" s="202">
        <f>S358*H358</f>
        <v>0</v>
      </c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R358" s="203" t="s">
        <v>260</v>
      </c>
      <c r="AT358" s="203" t="s">
        <v>272</v>
      </c>
      <c r="AU358" s="203" t="s">
        <v>89</v>
      </c>
      <c r="AY358" s="19" t="s">
        <v>218</v>
      </c>
      <c r="BE358" s="204">
        <f>IF(N358="základná",J358,0)</f>
        <v>0</v>
      </c>
      <c r="BF358" s="204">
        <f>IF(N358="znížená",J358,0)</f>
        <v>0</v>
      </c>
      <c r="BG358" s="204">
        <f>IF(N358="zákl. prenesená",J358,0)</f>
        <v>0</v>
      </c>
      <c r="BH358" s="204">
        <f>IF(N358="zníž. prenesená",J358,0)</f>
        <v>0</v>
      </c>
      <c r="BI358" s="204">
        <f>IF(N358="nulová",J358,0)</f>
        <v>0</v>
      </c>
      <c r="BJ358" s="19" t="s">
        <v>89</v>
      </c>
      <c r="BK358" s="204">
        <f>ROUND(I358*H358,2)</f>
        <v>0</v>
      </c>
      <c r="BL358" s="19" t="s">
        <v>223</v>
      </c>
      <c r="BM358" s="203" t="s">
        <v>159</v>
      </c>
    </row>
    <row r="359" s="2" customFormat="1" ht="24.15" customHeight="1">
      <c r="A359" s="38"/>
      <c r="B359" s="190"/>
      <c r="C359" s="234" t="s">
        <v>1113</v>
      </c>
      <c r="D359" s="234" t="s">
        <v>272</v>
      </c>
      <c r="E359" s="235" t="s">
        <v>1792</v>
      </c>
      <c r="F359" s="236" t="s">
        <v>1793</v>
      </c>
      <c r="G359" s="237" t="s">
        <v>297</v>
      </c>
      <c r="H359" s="238">
        <v>1</v>
      </c>
      <c r="I359" s="239"/>
      <c r="J359" s="240">
        <f>ROUND(I359*H359,2)</f>
        <v>0</v>
      </c>
      <c r="K359" s="241"/>
      <c r="L359" s="242"/>
      <c r="M359" s="243" t="s">
        <v>1</v>
      </c>
      <c r="N359" s="244" t="s">
        <v>42</v>
      </c>
      <c r="O359" s="82"/>
      <c r="P359" s="201">
        <f>O359*H359</f>
        <v>0</v>
      </c>
      <c r="Q359" s="201">
        <v>0.23999999999999999</v>
      </c>
      <c r="R359" s="201">
        <f>Q359*H359</f>
        <v>0.23999999999999999</v>
      </c>
      <c r="S359" s="201">
        <v>0</v>
      </c>
      <c r="T359" s="202">
        <f>S359*H359</f>
        <v>0</v>
      </c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R359" s="203" t="s">
        <v>260</v>
      </c>
      <c r="AT359" s="203" t="s">
        <v>272</v>
      </c>
      <c r="AU359" s="203" t="s">
        <v>89</v>
      </c>
      <c r="AY359" s="19" t="s">
        <v>218</v>
      </c>
      <c r="BE359" s="204">
        <f>IF(N359="základná",J359,0)</f>
        <v>0</v>
      </c>
      <c r="BF359" s="204">
        <f>IF(N359="znížená",J359,0)</f>
        <v>0</v>
      </c>
      <c r="BG359" s="204">
        <f>IF(N359="zákl. prenesená",J359,0)</f>
        <v>0</v>
      </c>
      <c r="BH359" s="204">
        <f>IF(N359="zníž. prenesená",J359,0)</f>
        <v>0</v>
      </c>
      <c r="BI359" s="204">
        <f>IF(N359="nulová",J359,0)</f>
        <v>0</v>
      </c>
      <c r="BJ359" s="19" t="s">
        <v>89</v>
      </c>
      <c r="BK359" s="204">
        <f>ROUND(I359*H359,2)</f>
        <v>0</v>
      </c>
      <c r="BL359" s="19" t="s">
        <v>223</v>
      </c>
      <c r="BM359" s="203" t="s">
        <v>1116</v>
      </c>
    </row>
    <row r="360" s="2" customFormat="1" ht="24.15" customHeight="1">
      <c r="A360" s="38"/>
      <c r="B360" s="190"/>
      <c r="C360" s="234" t="s">
        <v>695</v>
      </c>
      <c r="D360" s="234" t="s">
        <v>272</v>
      </c>
      <c r="E360" s="235" t="s">
        <v>1794</v>
      </c>
      <c r="F360" s="236" t="s">
        <v>1795</v>
      </c>
      <c r="G360" s="237" t="s">
        <v>1796</v>
      </c>
      <c r="H360" s="238">
        <v>1</v>
      </c>
      <c r="I360" s="239"/>
      <c r="J360" s="240">
        <f>ROUND(I360*H360,2)</f>
        <v>0</v>
      </c>
      <c r="K360" s="241"/>
      <c r="L360" s="242"/>
      <c r="M360" s="243" t="s">
        <v>1</v>
      </c>
      <c r="N360" s="244" t="s">
        <v>42</v>
      </c>
      <c r="O360" s="82"/>
      <c r="P360" s="201">
        <f>O360*H360</f>
        <v>0</v>
      </c>
      <c r="Q360" s="201">
        <v>0</v>
      </c>
      <c r="R360" s="201">
        <f>Q360*H360</f>
        <v>0</v>
      </c>
      <c r="S360" s="201">
        <v>0</v>
      </c>
      <c r="T360" s="202">
        <f>S360*H360</f>
        <v>0</v>
      </c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R360" s="203" t="s">
        <v>260</v>
      </c>
      <c r="AT360" s="203" t="s">
        <v>272</v>
      </c>
      <c r="AU360" s="203" t="s">
        <v>89</v>
      </c>
      <c r="AY360" s="19" t="s">
        <v>218</v>
      </c>
      <c r="BE360" s="204">
        <f>IF(N360="základná",J360,0)</f>
        <v>0</v>
      </c>
      <c r="BF360" s="204">
        <f>IF(N360="znížená",J360,0)</f>
        <v>0</v>
      </c>
      <c r="BG360" s="204">
        <f>IF(N360="zákl. prenesená",J360,0)</f>
        <v>0</v>
      </c>
      <c r="BH360" s="204">
        <f>IF(N360="zníž. prenesená",J360,0)</f>
        <v>0</v>
      </c>
      <c r="BI360" s="204">
        <f>IF(N360="nulová",J360,0)</f>
        <v>0</v>
      </c>
      <c r="BJ360" s="19" t="s">
        <v>89</v>
      </c>
      <c r="BK360" s="204">
        <f>ROUND(I360*H360,2)</f>
        <v>0</v>
      </c>
      <c r="BL360" s="19" t="s">
        <v>223</v>
      </c>
      <c r="BM360" s="203" t="s">
        <v>1119</v>
      </c>
    </row>
    <row r="361" s="2" customFormat="1" ht="37.8" customHeight="1">
      <c r="A361" s="38"/>
      <c r="B361" s="190"/>
      <c r="C361" s="191" t="s">
        <v>1120</v>
      </c>
      <c r="D361" s="191" t="s">
        <v>220</v>
      </c>
      <c r="E361" s="192" t="s">
        <v>1797</v>
      </c>
      <c r="F361" s="193" t="s">
        <v>1798</v>
      </c>
      <c r="G361" s="194" t="s">
        <v>297</v>
      </c>
      <c r="H361" s="195">
        <v>2</v>
      </c>
      <c r="I361" s="196"/>
      <c r="J361" s="197">
        <f>ROUND(I361*H361,2)</f>
        <v>0</v>
      </c>
      <c r="K361" s="198"/>
      <c r="L361" s="39"/>
      <c r="M361" s="199" t="s">
        <v>1</v>
      </c>
      <c r="N361" s="200" t="s">
        <v>42</v>
      </c>
      <c r="O361" s="82"/>
      <c r="P361" s="201">
        <f>O361*H361</f>
        <v>0</v>
      </c>
      <c r="Q361" s="201">
        <v>2.2477</v>
      </c>
      <c r="R361" s="201">
        <f>Q361*H361</f>
        <v>4.4954000000000001</v>
      </c>
      <c r="S361" s="201">
        <v>0</v>
      </c>
      <c r="T361" s="202">
        <f>S361*H361</f>
        <v>0</v>
      </c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R361" s="203" t="s">
        <v>223</v>
      </c>
      <c r="AT361" s="203" t="s">
        <v>220</v>
      </c>
      <c r="AU361" s="203" t="s">
        <v>89</v>
      </c>
      <c r="AY361" s="19" t="s">
        <v>218</v>
      </c>
      <c r="BE361" s="204">
        <f>IF(N361="základná",J361,0)</f>
        <v>0</v>
      </c>
      <c r="BF361" s="204">
        <f>IF(N361="znížená",J361,0)</f>
        <v>0</v>
      </c>
      <c r="BG361" s="204">
        <f>IF(N361="zákl. prenesená",J361,0)</f>
        <v>0</v>
      </c>
      <c r="BH361" s="204">
        <f>IF(N361="zníž. prenesená",J361,0)</f>
        <v>0</v>
      </c>
      <c r="BI361" s="204">
        <f>IF(N361="nulová",J361,0)</f>
        <v>0</v>
      </c>
      <c r="BJ361" s="19" t="s">
        <v>89</v>
      </c>
      <c r="BK361" s="204">
        <f>ROUND(I361*H361,2)</f>
        <v>0</v>
      </c>
      <c r="BL361" s="19" t="s">
        <v>223</v>
      </c>
      <c r="BM361" s="203" t="s">
        <v>1123</v>
      </c>
    </row>
    <row r="362" s="2" customFormat="1" ht="21.75" customHeight="1">
      <c r="A362" s="38"/>
      <c r="B362" s="190"/>
      <c r="C362" s="191" t="s">
        <v>698</v>
      </c>
      <c r="D362" s="191" t="s">
        <v>220</v>
      </c>
      <c r="E362" s="192" t="s">
        <v>1799</v>
      </c>
      <c r="F362" s="193" t="s">
        <v>1800</v>
      </c>
      <c r="G362" s="194" t="s">
        <v>179</v>
      </c>
      <c r="H362" s="195">
        <v>36.799999999999997</v>
      </c>
      <c r="I362" s="196"/>
      <c r="J362" s="197">
        <f>ROUND(I362*H362,2)</f>
        <v>0</v>
      </c>
      <c r="K362" s="198"/>
      <c r="L362" s="39"/>
      <c r="M362" s="199" t="s">
        <v>1</v>
      </c>
      <c r="N362" s="200" t="s">
        <v>42</v>
      </c>
      <c r="O362" s="82"/>
      <c r="P362" s="201">
        <f>O362*H362</f>
        <v>0</v>
      </c>
      <c r="Q362" s="201">
        <v>0</v>
      </c>
      <c r="R362" s="201">
        <f>Q362*H362</f>
        <v>0</v>
      </c>
      <c r="S362" s="201">
        <v>0</v>
      </c>
      <c r="T362" s="202">
        <f>S362*H362</f>
        <v>0</v>
      </c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R362" s="203" t="s">
        <v>223</v>
      </c>
      <c r="AT362" s="203" t="s">
        <v>220</v>
      </c>
      <c r="AU362" s="203" t="s">
        <v>89</v>
      </c>
      <c r="AY362" s="19" t="s">
        <v>218</v>
      </c>
      <c r="BE362" s="204">
        <f>IF(N362="základná",J362,0)</f>
        <v>0</v>
      </c>
      <c r="BF362" s="204">
        <f>IF(N362="znížená",J362,0)</f>
        <v>0</v>
      </c>
      <c r="BG362" s="204">
        <f>IF(N362="zákl. prenesená",J362,0)</f>
        <v>0</v>
      </c>
      <c r="BH362" s="204">
        <f>IF(N362="zníž. prenesená",J362,0)</f>
        <v>0</v>
      </c>
      <c r="BI362" s="204">
        <f>IF(N362="nulová",J362,0)</f>
        <v>0</v>
      </c>
      <c r="BJ362" s="19" t="s">
        <v>89</v>
      </c>
      <c r="BK362" s="204">
        <f>ROUND(I362*H362,2)</f>
        <v>0</v>
      </c>
      <c r="BL362" s="19" t="s">
        <v>223</v>
      </c>
      <c r="BM362" s="203" t="s">
        <v>1126</v>
      </c>
    </row>
    <row r="363" s="2" customFormat="1" ht="16.5" customHeight="1">
      <c r="A363" s="38"/>
      <c r="B363" s="190"/>
      <c r="C363" s="191" t="s">
        <v>1127</v>
      </c>
      <c r="D363" s="191" t="s">
        <v>220</v>
      </c>
      <c r="E363" s="192" t="s">
        <v>1801</v>
      </c>
      <c r="F363" s="193" t="s">
        <v>1802</v>
      </c>
      <c r="G363" s="194" t="s">
        <v>179</v>
      </c>
      <c r="H363" s="195">
        <v>116.7</v>
      </c>
      <c r="I363" s="196"/>
      <c r="J363" s="197">
        <f>ROUND(I363*H363,2)</f>
        <v>0</v>
      </c>
      <c r="K363" s="198"/>
      <c r="L363" s="39"/>
      <c r="M363" s="199" t="s">
        <v>1</v>
      </c>
      <c r="N363" s="200" t="s">
        <v>42</v>
      </c>
      <c r="O363" s="82"/>
      <c r="P363" s="201">
        <f>O363*H363</f>
        <v>0</v>
      </c>
      <c r="Q363" s="201">
        <v>0</v>
      </c>
      <c r="R363" s="201">
        <f>Q363*H363</f>
        <v>0</v>
      </c>
      <c r="S363" s="201">
        <v>0</v>
      </c>
      <c r="T363" s="202">
        <f>S363*H363</f>
        <v>0</v>
      </c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R363" s="203" t="s">
        <v>223</v>
      </c>
      <c r="AT363" s="203" t="s">
        <v>220</v>
      </c>
      <c r="AU363" s="203" t="s">
        <v>89</v>
      </c>
      <c r="AY363" s="19" t="s">
        <v>218</v>
      </c>
      <c r="BE363" s="204">
        <f>IF(N363="základná",J363,0)</f>
        <v>0</v>
      </c>
      <c r="BF363" s="204">
        <f>IF(N363="znížená",J363,0)</f>
        <v>0</v>
      </c>
      <c r="BG363" s="204">
        <f>IF(N363="zákl. prenesená",J363,0)</f>
        <v>0</v>
      </c>
      <c r="BH363" s="204">
        <f>IF(N363="zníž. prenesená",J363,0)</f>
        <v>0</v>
      </c>
      <c r="BI363" s="204">
        <f>IF(N363="nulová",J363,0)</f>
        <v>0</v>
      </c>
      <c r="BJ363" s="19" t="s">
        <v>89</v>
      </c>
      <c r="BK363" s="204">
        <f>ROUND(I363*H363,2)</f>
        <v>0</v>
      </c>
      <c r="BL363" s="19" t="s">
        <v>223</v>
      </c>
      <c r="BM363" s="203" t="s">
        <v>1130</v>
      </c>
    </row>
    <row r="364" s="2" customFormat="1" ht="16.5" customHeight="1">
      <c r="A364" s="38"/>
      <c r="B364" s="190"/>
      <c r="C364" s="191" t="s">
        <v>701</v>
      </c>
      <c r="D364" s="191" t="s">
        <v>220</v>
      </c>
      <c r="E364" s="192" t="s">
        <v>1803</v>
      </c>
      <c r="F364" s="193" t="s">
        <v>1804</v>
      </c>
      <c r="G364" s="194" t="s">
        <v>179</v>
      </c>
      <c r="H364" s="195">
        <v>36.5</v>
      </c>
      <c r="I364" s="196"/>
      <c r="J364" s="197">
        <f>ROUND(I364*H364,2)</f>
        <v>0</v>
      </c>
      <c r="K364" s="198"/>
      <c r="L364" s="39"/>
      <c r="M364" s="199" t="s">
        <v>1</v>
      </c>
      <c r="N364" s="200" t="s">
        <v>42</v>
      </c>
      <c r="O364" s="82"/>
      <c r="P364" s="201">
        <f>O364*H364</f>
        <v>0</v>
      </c>
      <c r="Q364" s="201">
        <v>0</v>
      </c>
      <c r="R364" s="201">
        <f>Q364*H364</f>
        <v>0</v>
      </c>
      <c r="S364" s="201">
        <v>0</v>
      </c>
      <c r="T364" s="202">
        <f>S364*H364</f>
        <v>0</v>
      </c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R364" s="203" t="s">
        <v>223</v>
      </c>
      <c r="AT364" s="203" t="s">
        <v>220</v>
      </c>
      <c r="AU364" s="203" t="s">
        <v>89</v>
      </c>
      <c r="AY364" s="19" t="s">
        <v>218</v>
      </c>
      <c r="BE364" s="204">
        <f>IF(N364="základná",J364,0)</f>
        <v>0</v>
      </c>
      <c r="BF364" s="204">
        <f>IF(N364="znížená",J364,0)</f>
        <v>0</v>
      </c>
      <c r="BG364" s="204">
        <f>IF(N364="zákl. prenesená",J364,0)</f>
        <v>0</v>
      </c>
      <c r="BH364" s="204">
        <f>IF(N364="zníž. prenesená",J364,0)</f>
        <v>0</v>
      </c>
      <c r="BI364" s="204">
        <f>IF(N364="nulová",J364,0)</f>
        <v>0</v>
      </c>
      <c r="BJ364" s="19" t="s">
        <v>89</v>
      </c>
      <c r="BK364" s="204">
        <f>ROUND(I364*H364,2)</f>
        <v>0</v>
      </c>
      <c r="BL364" s="19" t="s">
        <v>223</v>
      </c>
      <c r="BM364" s="203" t="s">
        <v>1131</v>
      </c>
    </row>
    <row r="365" s="2" customFormat="1" ht="33" customHeight="1">
      <c r="A365" s="38"/>
      <c r="B365" s="190"/>
      <c r="C365" s="191" t="s">
        <v>1132</v>
      </c>
      <c r="D365" s="191" t="s">
        <v>220</v>
      </c>
      <c r="E365" s="192" t="s">
        <v>1478</v>
      </c>
      <c r="F365" s="193" t="s">
        <v>1479</v>
      </c>
      <c r="G365" s="194" t="s">
        <v>297</v>
      </c>
      <c r="H365" s="195">
        <v>2</v>
      </c>
      <c r="I365" s="196"/>
      <c r="J365" s="197">
        <f>ROUND(I365*H365,2)</f>
        <v>0</v>
      </c>
      <c r="K365" s="198"/>
      <c r="L365" s="39"/>
      <c r="M365" s="199" t="s">
        <v>1</v>
      </c>
      <c r="N365" s="200" t="s">
        <v>42</v>
      </c>
      <c r="O365" s="82"/>
      <c r="P365" s="201">
        <f>O365*H365</f>
        <v>0</v>
      </c>
      <c r="Q365" s="201">
        <v>0.00025000000000000001</v>
      </c>
      <c r="R365" s="201">
        <f>Q365*H365</f>
        <v>0.00050000000000000001</v>
      </c>
      <c r="S365" s="201">
        <v>0</v>
      </c>
      <c r="T365" s="202">
        <f>S365*H365</f>
        <v>0</v>
      </c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R365" s="203" t="s">
        <v>223</v>
      </c>
      <c r="AT365" s="203" t="s">
        <v>220</v>
      </c>
      <c r="AU365" s="203" t="s">
        <v>89</v>
      </c>
      <c r="AY365" s="19" t="s">
        <v>218</v>
      </c>
      <c r="BE365" s="204">
        <f>IF(N365="základná",J365,0)</f>
        <v>0</v>
      </c>
      <c r="BF365" s="204">
        <f>IF(N365="znížená",J365,0)</f>
        <v>0</v>
      </c>
      <c r="BG365" s="204">
        <f>IF(N365="zákl. prenesená",J365,0)</f>
        <v>0</v>
      </c>
      <c r="BH365" s="204">
        <f>IF(N365="zníž. prenesená",J365,0)</f>
        <v>0</v>
      </c>
      <c r="BI365" s="204">
        <f>IF(N365="nulová",J365,0)</f>
        <v>0</v>
      </c>
      <c r="BJ365" s="19" t="s">
        <v>89</v>
      </c>
      <c r="BK365" s="204">
        <f>ROUND(I365*H365,2)</f>
        <v>0</v>
      </c>
      <c r="BL365" s="19" t="s">
        <v>223</v>
      </c>
      <c r="BM365" s="203" t="s">
        <v>1133</v>
      </c>
    </row>
    <row r="366" s="2" customFormat="1" ht="24.15" customHeight="1">
      <c r="A366" s="38"/>
      <c r="B366" s="190"/>
      <c r="C366" s="191" t="s">
        <v>702</v>
      </c>
      <c r="D366" s="191" t="s">
        <v>220</v>
      </c>
      <c r="E366" s="192" t="s">
        <v>1805</v>
      </c>
      <c r="F366" s="193" t="s">
        <v>1806</v>
      </c>
      <c r="G366" s="194" t="s">
        <v>179</v>
      </c>
      <c r="H366" s="195">
        <v>185</v>
      </c>
      <c r="I366" s="196"/>
      <c r="J366" s="197">
        <f>ROUND(I366*H366,2)</f>
        <v>0</v>
      </c>
      <c r="K366" s="198"/>
      <c r="L366" s="39"/>
      <c r="M366" s="199" t="s">
        <v>1</v>
      </c>
      <c r="N366" s="200" t="s">
        <v>42</v>
      </c>
      <c r="O366" s="82"/>
      <c r="P366" s="201">
        <f>O366*H366</f>
        <v>0</v>
      </c>
      <c r="Q366" s="201">
        <v>0.00010000000000000001</v>
      </c>
      <c r="R366" s="201">
        <f>Q366*H366</f>
        <v>0.018500000000000003</v>
      </c>
      <c r="S366" s="201">
        <v>0</v>
      </c>
      <c r="T366" s="202">
        <f>S366*H366</f>
        <v>0</v>
      </c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R366" s="203" t="s">
        <v>223</v>
      </c>
      <c r="AT366" s="203" t="s">
        <v>220</v>
      </c>
      <c r="AU366" s="203" t="s">
        <v>89</v>
      </c>
      <c r="AY366" s="19" t="s">
        <v>218</v>
      </c>
      <c r="BE366" s="204">
        <f>IF(N366="základná",J366,0)</f>
        <v>0</v>
      </c>
      <c r="BF366" s="204">
        <f>IF(N366="znížená",J366,0)</f>
        <v>0</v>
      </c>
      <c r="BG366" s="204">
        <f>IF(N366="zákl. prenesená",J366,0)</f>
        <v>0</v>
      </c>
      <c r="BH366" s="204">
        <f>IF(N366="zníž. prenesená",J366,0)</f>
        <v>0</v>
      </c>
      <c r="BI366" s="204">
        <f>IF(N366="nulová",J366,0)</f>
        <v>0</v>
      </c>
      <c r="BJ366" s="19" t="s">
        <v>89</v>
      </c>
      <c r="BK366" s="204">
        <f>ROUND(I366*H366,2)</f>
        <v>0</v>
      </c>
      <c r="BL366" s="19" t="s">
        <v>223</v>
      </c>
      <c r="BM366" s="203" t="s">
        <v>1134</v>
      </c>
    </row>
    <row r="367" s="2" customFormat="1" ht="37.8" customHeight="1">
      <c r="A367" s="38"/>
      <c r="B367" s="190"/>
      <c r="C367" s="191" t="s">
        <v>1135</v>
      </c>
      <c r="D367" s="191" t="s">
        <v>220</v>
      </c>
      <c r="E367" s="192" t="s">
        <v>1807</v>
      </c>
      <c r="F367" s="193" t="s">
        <v>1808</v>
      </c>
      <c r="G367" s="194" t="s">
        <v>297</v>
      </c>
      <c r="H367" s="195">
        <v>6</v>
      </c>
      <c r="I367" s="196"/>
      <c r="J367" s="197">
        <f>ROUND(I367*H367,2)</f>
        <v>0</v>
      </c>
      <c r="K367" s="198"/>
      <c r="L367" s="39"/>
      <c r="M367" s="199" t="s">
        <v>1</v>
      </c>
      <c r="N367" s="200" t="s">
        <v>42</v>
      </c>
      <c r="O367" s="82"/>
      <c r="P367" s="201">
        <f>O367*H367</f>
        <v>0</v>
      </c>
      <c r="Q367" s="201">
        <v>0.0015</v>
      </c>
      <c r="R367" s="201">
        <f>Q367*H367</f>
        <v>0.0090000000000000011</v>
      </c>
      <c r="S367" s="201">
        <v>0</v>
      </c>
      <c r="T367" s="202">
        <f>S367*H367</f>
        <v>0</v>
      </c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R367" s="203" t="s">
        <v>223</v>
      </c>
      <c r="AT367" s="203" t="s">
        <v>220</v>
      </c>
      <c r="AU367" s="203" t="s">
        <v>89</v>
      </c>
      <c r="AY367" s="19" t="s">
        <v>218</v>
      </c>
      <c r="BE367" s="204">
        <f>IF(N367="základná",J367,0)</f>
        <v>0</v>
      </c>
      <c r="BF367" s="204">
        <f>IF(N367="znížená",J367,0)</f>
        <v>0</v>
      </c>
      <c r="BG367" s="204">
        <f>IF(N367="zákl. prenesená",J367,0)</f>
        <v>0</v>
      </c>
      <c r="BH367" s="204">
        <f>IF(N367="zníž. prenesená",J367,0)</f>
        <v>0</v>
      </c>
      <c r="BI367" s="204">
        <f>IF(N367="nulová",J367,0)</f>
        <v>0</v>
      </c>
      <c r="BJ367" s="19" t="s">
        <v>89</v>
      </c>
      <c r="BK367" s="204">
        <f>ROUND(I367*H367,2)</f>
        <v>0</v>
      </c>
      <c r="BL367" s="19" t="s">
        <v>223</v>
      </c>
      <c r="BM367" s="203" t="s">
        <v>1136</v>
      </c>
    </row>
    <row r="368" s="2" customFormat="1" ht="37.8" customHeight="1">
      <c r="A368" s="38"/>
      <c r="B368" s="190"/>
      <c r="C368" s="191" t="s">
        <v>703</v>
      </c>
      <c r="D368" s="191" t="s">
        <v>220</v>
      </c>
      <c r="E368" s="192" t="s">
        <v>1809</v>
      </c>
      <c r="F368" s="193" t="s">
        <v>1810</v>
      </c>
      <c r="G368" s="194" t="s">
        <v>297</v>
      </c>
      <c r="H368" s="195">
        <v>4</v>
      </c>
      <c r="I368" s="196"/>
      <c r="J368" s="197">
        <f>ROUND(I368*H368,2)</f>
        <v>0</v>
      </c>
      <c r="K368" s="198"/>
      <c r="L368" s="39"/>
      <c r="M368" s="199" t="s">
        <v>1</v>
      </c>
      <c r="N368" s="200" t="s">
        <v>42</v>
      </c>
      <c r="O368" s="82"/>
      <c r="P368" s="201">
        <f>O368*H368</f>
        <v>0</v>
      </c>
      <c r="Q368" s="201">
        <v>0.0015</v>
      </c>
      <c r="R368" s="201">
        <f>Q368*H368</f>
        <v>0.0060000000000000001</v>
      </c>
      <c r="S368" s="201">
        <v>0</v>
      </c>
      <c r="T368" s="202">
        <f>S368*H368</f>
        <v>0</v>
      </c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R368" s="203" t="s">
        <v>223</v>
      </c>
      <c r="AT368" s="203" t="s">
        <v>220</v>
      </c>
      <c r="AU368" s="203" t="s">
        <v>89</v>
      </c>
      <c r="AY368" s="19" t="s">
        <v>218</v>
      </c>
      <c r="BE368" s="204">
        <f>IF(N368="základná",J368,0)</f>
        <v>0</v>
      </c>
      <c r="BF368" s="204">
        <f>IF(N368="znížená",J368,0)</f>
        <v>0</v>
      </c>
      <c r="BG368" s="204">
        <f>IF(N368="zákl. prenesená",J368,0)</f>
        <v>0</v>
      </c>
      <c r="BH368" s="204">
        <f>IF(N368="zníž. prenesená",J368,0)</f>
        <v>0</v>
      </c>
      <c r="BI368" s="204">
        <f>IF(N368="nulová",J368,0)</f>
        <v>0</v>
      </c>
      <c r="BJ368" s="19" t="s">
        <v>89</v>
      </c>
      <c r="BK368" s="204">
        <f>ROUND(I368*H368,2)</f>
        <v>0</v>
      </c>
      <c r="BL368" s="19" t="s">
        <v>223</v>
      </c>
      <c r="BM368" s="203" t="s">
        <v>1139</v>
      </c>
    </row>
    <row r="369" s="2" customFormat="1" ht="37.8" customHeight="1">
      <c r="A369" s="38"/>
      <c r="B369" s="190"/>
      <c r="C369" s="191" t="s">
        <v>1140</v>
      </c>
      <c r="D369" s="191" t="s">
        <v>220</v>
      </c>
      <c r="E369" s="192" t="s">
        <v>1811</v>
      </c>
      <c r="F369" s="193" t="s">
        <v>1812</v>
      </c>
      <c r="G369" s="194" t="s">
        <v>297</v>
      </c>
      <c r="H369" s="195">
        <v>4</v>
      </c>
      <c r="I369" s="196"/>
      <c r="J369" s="197">
        <f>ROUND(I369*H369,2)</f>
        <v>0</v>
      </c>
      <c r="K369" s="198"/>
      <c r="L369" s="39"/>
      <c r="M369" s="199" t="s">
        <v>1</v>
      </c>
      <c r="N369" s="200" t="s">
        <v>42</v>
      </c>
      <c r="O369" s="82"/>
      <c r="P369" s="201">
        <f>O369*H369</f>
        <v>0</v>
      </c>
      <c r="Q369" s="201">
        <v>0.0025000000000000001</v>
      </c>
      <c r="R369" s="201">
        <f>Q369*H369</f>
        <v>0.01</v>
      </c>
      <c r="S369" s="201">
        <v>0</v>
      </c>
      <c r="T369" s="202">
        <f>S369*H369</f>
        <v>0</v>
      </c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R369" s="203" t="s">
        <v>223</v>
      </c>
      <c r="AT369" s="203" t="s">
        <v>220</v>
      </c>
      <c r="AU369" s="203" t="s">
        <v>89</v>
      </c>
      <c r="AY369" s="19" t="s">
        <v>218</v>
      </c>
      <c r="BE369" s="204">
        <f>IF(N369="základná",J369,0)</f>
        <v>0</v>
      </c>
      <c r="BF369" s="204">
        <f>IF(N369="znížená",J369,0)</f>
        <v>0</v>
      </c>
      <c r="BG369" s="204">
        <f>IF(N369="zákl. prenesená",J369,0)</f>
        <v>0</v>
      </c>
      <c r="BH369" s="204">
        <f>IF(N369="zníž. prenesená",J369,0)</f>
        <v>0</v>
      </c>
      <c r="BI369" s="204">
        <f>IF(N369="nulová",J369,0)</f>
        <v>0</v>
      </c>
      <c r="BJ369" s="19" t="s">
        <v>89</v>
      </c>
      <c r="BK369" s="204">
        <f>ROUND(I369*H369,2)</f>
        <v>0</v>
      </c>
      <c r="BL369" s="19" t="s">
        <v>223</v>
      </c>
      <c r="BM369" s="203" t="s">
        <v>1143</v>
      </c>
    </row>
    <row r="370" s="2" customFormat="1" ht="16.5" customHeight="1">
      <c r="A370" s="38"/>
      <c r="B370" s="190"/>
      <c r="C370" s="191" t="s">
        <v>706</v>
      </c>
      <c r="D370" s="191" t="s">
        <v>220</v>
      </c>
      <c r="E370" s="192" t="s">
        <v>1502</v>
      </c>
      <c r="F370" s="193" t="s">
        <v>1813</v>
      </c>
      <c r="G370" s="194" t="s">
        <v>297</v>
      </c>
      <c r="H370" s="195">
        <v>1</v>
      </c>
      <c r="I370" s="196"/>
      <c r="J370" s="197">
        <f>ROUND(I370*H370,2)</f>
        <v>0</v>
      </c>
      <c r="K370" s="198"/>
      <c r="L370" s="39"/>
      <c r="M370" s="199" t="s">
        <v>1</v>
      </c>
      <c r="N370" s="200" t="s">
        <v>42</v>
      </c>
      <c r="O370" s="82"/>
      <c r="P370" s="201">
        <f>O370*H370</f>
        <v>0</v>
      </c>
      <c r="Q370" s="201">
        <v>0.0046800000000000001</v>
      </c>
      <c r="R370" s="201">
        <f>Q370*H370</f>
        <v>0.0046800000000000001</v>
      </c>
      <c r="S370" s="201">
        <v>0</v>
      </c>
      <c r="T370" s="202">
        <f>S370*H370</f>
        <v>0</v>
      </c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R370" s="203" t="s">
        <v>223</v>
      </c>
      <c r="AT370" s="203" t="s">
        <v>220</v>
      </c>
      <c r="AU370" s="203" t="s">
        <v>89</v>
      </c>
      <c r="AY370" s="19" t="s">
        <v>218</v>
      </c>
      <c r="BE370" s="204">
        <f>IF(N370="základná",J370,0)</f>
        <v>0</v>
      </c>
      <c r="BF370" s="204">
        <f>IF(N370="znížená",J370,0)</f>
        <v>0</v>
      </c>
      <c r="BG370" s="204">
        <f>IF(N370="zákl. prenesená",J370,0)</f>
        <v>0</v>
      </c>
      <c r="BH370" s="204">
        <f>IF(N370="zníž. prenesená",J370,0)</f>
        <v>0</v>
      </c>
      <c r="BI370" s="204">
        <f>IF(N370="nulová",J370,0)</f>
        <v>0</v>
      </c>
      <c r="BJ370" s="19" t="s">
        <v>89</v>
      </c>
      <c r="BK370" s="204">
        <f>ROUND(I370*H370,2)</f>
        <v>0</v>
      </c>
      <c r="BL370" s="19" t="s">
        <v>223</v>
      </c>
      <c r="BM370" s="203" t="s">
        <v>1146</v>
      </c>
    </row>
    <row r="371" s="2" customFormat="1" ht="16.5" customHeight="1">
      <c r="A371" s="38"/>
      <c r="B371" s="190"/>
      <c r="C371" s="191" t="s">
        <v>1147</v>
      </c>
      <c r="D371" s="191" t="s">
        <v>220</v>
      </c>
      <c r="E371" s="192" t="s">
        <v>1504</v>
      </c>
      <c r="F371" s="193" t="s">
        <v>1505</v>
      </c>
      <c r="G371" s="194" t="s">
        <v>297</v>
      </c>
      <c r="H371" s="195">
        <v>1</v>
      </c>
      <c r="I371" s="196"/>
      <c r="J371" s="197">
        <f>ROUND(I371*H371,2)</f>
        <v>0</v>
      </c>
      <c r="K371" s="198"/>
      <c r="L371" s="39"/>
      <c r="M371" s="199" t="s">
        <v>1</v>
      </c>
      <c r="N371" s="200" t="s">
        <v>42</v>
      </c>
      <c r="O371" s="82"/>
      <c r="P371" s="201">
        <f>O371*H371</f>
        <v>0</v>
      </c>
      <c r="Q371" s="201">
        <v>0</v>
      </c>
      <c r="R371" s="201">
        <f>Q371*H371</f>
        <v>0</v>
      </c>
      <c r="S371" s="201">
        <v>0</v>
      </c>
      <c r="T371" s="202">
        <f>S371*H371</f>
        <v>0</v>
      </c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R371" s="203" t="s">
        <v>223</v>
      </c>
      <c r="AT371" s="203" t="s">
        <v>220</v>
      </c>
      <c r="AU371" s="203" t="s">
        <v>89</v>
      </c>
      <c r="AY371" s="19" t="s">
        <v>218</v>
      </c>
      <c r="BE371" s="204">
        <f>IF(N371="základná",J371,0)</f>
        <v>0</v>
      </c>
      <c r="BF371" s="204">
        <f>IF(N371="znížená",J371,0)</f>
        <v>0</v>
      </c>
      <c r="BG371" s="204">
        <f>IF(N371="zákl. prenesená",J371,0)</f>
        <v>0</v>
      </c>
      <c r="BH371" s="204">
        <f>IF(N371="zníž. prenesená",J371,0)</f>
        <v>0</v>
      </c>
      <c r="BI371" s="204">
        <f>IF(N371="nulová",J371,0)</f>
        <v>0</v>
      </c>
      <c r="BJ371" s="19" t="s">
        <v>89</v>
      </c>
      <c r="BK371" s="204">
        <f>ROUND(I371*H371,2)</f>
        <v>0</v>
      </c>
      <c r="BL371" s="19" t="s">
        <v>223</v>
      </c>
      <c r="BM371" s="203" t="s">
        <v>1150</v>
      </c>
    </row>
    <row r="372" s="2" customFormat="1" ht="33" customHeight="1">
      <c r="A372" s="38"/>
      <c r="B372" s="190"/>
      <c r="C372" s="191" t="s">
        <v>707</v>
      </c>
      <c r="D372" s="191" t="s">
        <v>220</v>
      </c>
      <c r="E372" s="192" t="s">
        <v>1506</v>
      </c>
      <c r="F372" s="193" t="s">
        <v>1814</v>
      </c>
      <c r="G372" s="194" t="s">
        <v>1508</v>
      </c>
      <c r="H372" s="195">
        <v>80</v>
      </c>
      <c r="I372" s="196"/>
      <c r="J372" s="197">
        <f>ROUND(I372*H372,2)</f>
        <v>0</v>
      </c>
      <c r="K372" s="198"/>
      <c r="L372" s="39"/>
      <c r="M372" s="199" t="s">
        <v>1</v>
      </c>
      <c r="N372" s="200" t="s">
        <v>42</v>
      </c>
      <c r="O372" s="82"/>
      <c r="P372" s="201">
        <f>O372*H372</f>
        <v>0</v>
      </c>
      <c r="Q372" s="201">
        <v>0</v>
      </c>
      <c r="R372" s="201">
        <f>Q372*H372</f>
        <v>0</v>
      </c>
      <c r="S372" s="201">
        <v>0</v>
      </c>
      <c r="T372" s="202">
        <f>S372*H372</f>
        <v>0</v>
      </c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R372" s="203" t="s">
        <v>223</v>
      </c>
      <c r="AT372" s="203" t="s">
        <v>220</v>
      </c>
      <c r="AU372" s="203" t="s">
        <v>89</v>
      </c>
      <c r="AY372" s="19" t="s">
        <v>218</v>
      </c>
      <c r="BE372" s="204">
        <f>IF(N372="základná",J372,0)</f>
        <v>0</v>
      </c>
      <c r="BF372" s="204">
        <f>IF(N372="znížená",J372,0)</f>
        <v>0</v>
      </c>
      <c r="BG372" s="204">
        <f>IF(N372="zákl. prenesená",J372,0)</f>
        <v>0</v>
      </c>
      <c r="BH372" s="204">
        <f>IF(N372="zníž. prenesená",J372,0)</f>
        <v>0</v>
      </c>
      <c r="BI372" s="204">
        <f>IF(N372="nulová",J372,0)</f>
        <v>0</v>
      </c>
      <c r="BJ372" s="19" t="s">
        <v>89</v>
      </c>
      <c r="BK372" s="204">
        <f>ROUND(I372*H372,2)</f>
        <v>0</v>
      </c>
      <c r="BL372" s="19" t="s">
        <v>223</v>
      </c>
      <c r="BM372" s="203" t="s">
        <v>1153</v>
      </c>
    </row>
    <row r="373" s="12" customFormat="1" ht="22.8" customHeight="1">
      <c r="A373" s="12"/>
      <c r="B373" s="177"/>
      <c r="C373" s="12"/>
      <c r="D373" s="178" t="s">
        <v>75</v>
      </c>
      <c r="E373" s="188" t="s">
        <v>453</v>
      </c>
      <c r="F373" s="188" t="s">
        <v>1509</v>
      </c>
      <c r="G373" s="12"/>
      <c r="H373" s="12"/>
      <c r="I373" s="180"/>
      <c r="J373" s="189">
        <f>BK373</f>
        <v>0</v>
      </c>
      <c r="K373" s="12"/>
      <c r="L373" s="177"/>
      <c r="M373" s="182"/>
      <c r="N373" s="183"/>
      <c r="O373" s="183"/>
      <c r="P373" s="184">
        <f>SUM(P374:P375)</f>
        <v>0</v>
      </c>
      <c r="Q373" s="183"/>
      <c r="R373" s="184">
        <f>SUM(R374:R375)</f>
        <v>0</v>
      </c>
      <c r="S373" s="183"/>
      <c r="T373" s="185">
        <f>SUM(T374:T375)</f>
        <v>0</v>
      </c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R373" s="178" t="s">
        <v>83</v>
      </c>
      <c r="AT373" s="186" t="s">
        <v>75</v>
      </c>
      <c r="AU373" s="186" t="s">
        <v>83</v>
      </c>
      <c r="AY373" s="178" t="s">
        <v>218</v>
      </c>
      <c r="BK373" s="187">
        <f>SUM(BK374:BK375)</f>
        <v>0</v>
      </c>
    </row>
    <row r="374" s="2" customFormat="1" ht="33" customHeight="1">
      <c r="A374" s="38"/>
      <c r="B374" s="190"/>
      <c r="C374" s="191" t="s">
        <v>1154</v>
      </c>
      <c r="D374" s="191" t="s">
        <v>220</v>
      </c>
      <c r="E374" s="192" t="s">
        <v>1510</v>
      </c>
      <c r="F374" s="193" t="s">
        <v>1511</v>
      </c>
      <c r="G374" s="194" t="s">
        <v>257</v>
      </c>
      <c r="H374" s="195">
        <v>141.429</v>
      </c>
      <c r="I374" s="196"/>
      <c r="J374" s="197">
        <f>ROUND(I374*H374,2)</f>
        <v>0</v>
      </c>
      <c r="K374" s="198"/>
      <c r="L374" s="39"/>
      <c r="M374" s="199" t="s">
        <v>1</v>
      </c>
      <c r="N374" s="200" t="s">
        <v>42</v>
      </c>
      <c r="O374" s="82"/>
      <c r="P374" s="201">
        <f>O374*H374</f>
        <v>0</v>
      </c>
      <c r="Q374" s="201">
        <v>0</v>
      </c>
      <c r="R374" s="201">
        <f>Q374*H374</f>
        <v>0</v>
      </c>
      <c r="S374" s="201">
        <v>0</v>
      </c>
      <c r="T374" s="202">
        <f>S374*H374</f>
        <v>0</v>
      </c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R374" s="203" t="s">
        <v>223</v>
      </c>
      <c r="AT374" s="203" t="s">
        <v>220</v>
      </c>
      <c r="AU374" s="203" t="s">
        <v>89</v>
      </c>
      <c r="AY374" s="19" t="s">
        <v>218</v>
      </c>
      <c r="BE374" s="204">
        <f>IF(N374="základná",J374,0)</f>
        <v>0</v>
      </c>
      <c r="BF374" s="204">
        <f>IF(N374="znížená",J374,0)</f>
        <v>0</v>
      </c>
      <c r="BG374" s="204">
        <f>IF(N374="zákl. prenesená",J374,0)</f>
        <v>0</v>
      </c>
      <c r="BH374" s="204">
        <f>IF(N374="zníž. prenesená",J374,0)</f>
        <v>0</v>
      </c>
      <c r="BI374" s="204">
        <f>IF(N374="nulová",J374,0)</f>
        <v>0</v>
      </c>
      <c r="BJ374" s="19" t="s">
        <v>89</v>
      </c>
      <c r="BK374" s="204">
        <f>ROUND(I374*H374,2)</f>
        <v>0</v>
      </c>
      <c r="BL374" s="19" t="s">
        <v>223</v>
      </c>
      <c r="BM374" s="203" t="s">
        <v>1157</v>
      </c>
    </row>
    <row r="375" s="2" customFormat="1" ht="49.05" customHeight="1">
      <c r="A375" s="38"/>
      <c r="B375" s="190"/>
      <c r="C375" s="191" t="s">
        <v>712</v>
      </c>
      <c r="D375" s="191" t="s">
        <v>220</v>
      </c>
      <c r="E375" s="192" t="s">
        <v>1512</v>
      </c>
      <c r="F375" s="193" t="s">
        <v>1513</v>
      </c>
      <c r="G375" s="194" t="s">
        <v>257</v>
      </c>
      <c r="H375" s="195">
        <v>141.429</v>
      </c>
      <c r="I375" s="196"/>
      <c r="J375" s="197">
        <f>ROUND(I375*H375,2)</f>
        <v>0</v>
      </c>
      <c r="K375" s="198"/>
      <c r="L375" s="39"/>
      <c r="M375" s="253" t="s">
        <v>1</v>
      </c>
      <c r="N375" s="254" t="s">
        <v>42</v>
      </c>
      <c r="O375" s="255"/>
      <c r="P375" s="256">
        <f>O375*H375</f>
        <v>0</v>
      </c>
      <c r="Q375" s="256">
        <v>0</v>
      </c>
      <c r="R375" s="256">
        <f>Q375*H375</f>
        <v>0</v>
      </c>
      <c r="S375" s="256">
        <v>0</v>
      </c>
      <c r="T375" s="257">
        <f>S375*H375</f>
        <v>0</v>
      </c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R375" s="203" t="s">
        <v>223</v>
      </c>
      <c r="AT375" s="203" t="s">
        <v>220</v>
      </c>
      <c r="AU375" s="203" t="s">
        <v>89</v>
      </c>
      <c r="AY375" s="19" t="s">
        <v>218</v>
      </c>
      <c r="BE375" s="204">
        <f>IF(N375="základná",J375,0)</f>
        <v>0</v>
      </c>
      <c r="BF375" s="204">
        <f>IF(N375="znížená",J375,0)</f>
        <v>0</v>
      </c>
      <c r="BG375" s="204">
        <f>IF(N375="zákl. prenesená",J375,0)</f>
        <v>0</v>
      </c>
      <c r="BH375" s="204">
        <f>IF(N375="zníž. prenesená",J375,0)</f>
        <v>0</v>
      </c>
      <c r="BI375" s="204">
        <f>IF(N375="nulová",J375,0)</f>
        <v>0</v>
      </c>
      <c r="BJ375" s="19" t="s">
        <v>89</v>
      </c>
      <c r="BK375" s="204">
        <f>ROUND(I375*H375,2)</f>
        <v>0</v>
      </c>
      <c r="BL375" s="19" t="s">
        <v>223</v>
      </c>
      <c r="BM375" s="203" t="s">
        <v>1158</v>
      </c>
    </row>
    <row r="376" s="2" customFormat="1" ht="6.96" customHeight="1">
      <c r="A376" s="38"/>
      <c r="B376" s="65"/>
      <c r="C376" s="66"/>
      <c r="D376" s="66"/>
      <c r="E376" s="66"/>
      <c r="F376" s="66"/>
      <c r="G376" s="66"/>
      <c r="H376" s="66"/>
      <c r="I376" s="66"/>
      <c r="J376" s="66"/>
      <c r="K376" s="66"/>
      <c r="L376" s="39"/>
      <c r="M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</row>
  </sheetData>
  <autoFilter ref="C120:K375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133</v>
      </c>
      <c r="AZ2" s="134" t="s">
        <v>1815</v>
      </c>
      <c r="BA2" s="134" t="s">
        <v>1816</v>
      </c>
      <c r="BB2" s="134" t="s">
        <v>148</v>
      </c>
      <c r="BC2" s="134" t="s">
        <v>1817</v>
      </c>
      <c r="BD2" s="134" t="s">
        <v>89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  <c r="AZ3" s="134" t="s">
        <v>1818</v>
      </c>
      <c r="BA3" s="134" t="s">
        <v>1818</v>
      </c>
      <c r="BB3" s="134" t="s">
        <v>148</v>
      </c>
      <c r="BC3" s="134" t="s">
        <v>1819</v>
      </c>
      <c r="BD3" s="134" t="s">
        <v>89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  <c r="AZ4" s="134" t="s">
        <v>1820</v>
      </c>
      <c r="BA4" s="134" t="s">
        <v>1820</v>
      </c>
      <c r="BB4" s="134" t="s">
        <v>148</v>
      </c>
      <c r="BC4" s="134" t="s">
        <v>1821</v>
      </c>
      <c r="BD4" s="134" t="s">
        <v>89</v>
      </c>
    </row>
    <row r="5" s="1" customFormat="1" ht="6.96" customHeight="1">
      <c r="B5" s="22"/>
      <c r="L5" s="22"/>
      <c r="AZ5" s="134" t="s">
        <v>1822</v>
      </c>
      <c r="BA5" s="134" t="s">
        <v>1823</v>
      </c>
      <c r="BB5" s="134" t="s">
        <v>148</v>
      </c>
      <c r="BC5" s="134" t="s">
        <v>1824</v>
      </c>
      <c r="BD5" s="134" t="s">
        <v>89</v>
      </c>
    </row>
    <row r="6" s="1" customFormat="1" ht="12" customHeight="1">
      <c r="B6" s="22"/>
      <c r="D6" s="32" t="s">
        <v>15</v>
      </c>
      <c r="L6" s="22"/>
      <c r="AZ6" s="134" t="s">
        <v>1825</v>
      </c>
      <c r="BA6" s="134" t="s">
        <v>1825</v>
      </c>
      <c r="BB6" s="134" t="s">
        <v>148</v>
      </c>
      <c r="BC6" s="134" t="s">
        <v>1826</v>
      </c>
      <c r="BD6" s="134" t="s">
        <v>89</v>
      </c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  <c r="AZ7" s="134" t="s">
        <v>1827</v>
      </c>
      <c r="BA7" s="134" t="s">
        <v>1827</v>
      </c>
      <c r="BB7" s="134" t="s">
        <v>179</v>
      </c>
      <c r="BC7" s="134" t="s">
        <v>162</v>
      </c>
      <c r="BD7" s="134" t="s">
        <v>89</v>
      </c>
    </row>
    <row r="8" s="2" customFormat="1" ht="12" customHeight="1">
      <c r="A8" s="38"/>
      <c r="B8" s="39"/>
      <c r="C8" s="38"/>
      <c r="D8" s="32" t="s">
        <v>166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Z8" s="134" t="s">
        <v>1828</v>
      </c>
      <c r="BA8" s="134" t="s">
        <v>1828</v>
      </c>
      <c r="BB8" s="134" t="s">
        <v>148</v>
      </c>
      <c r="BC8" s="134" t="s">
        <v>1829</v>
      </c>
      <c r="BD8" s="134" t="s">
        <v>89</v>
      </c>
    </row>
    <row r="9" s="2" customFormat="1" ht="30" customHeight="1">
      <c r="A9" s="38"/>
      <c r="B9" s="39"/>
      <c r="C9" s="38"/>
      <c r="D9" s="38"/>
      <c r="E9" s="72" t="s">
        <v>1830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Z9" s="134" t="s">
        <v>167</v>
      </c>
      <c r="BA9" s="134" t="s">
        <v>168</v>
      </c>
      <c r="BB9" s="134" t="s">
        <v>148</v>
      </c>
      <c r="BC9" s="134" t="s">
        <v>1831</v>
      </c>
      <c r="BD9" s="134" t="s">
        <v>89</v>
      </c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Z10" s="134" t="s">
        <v>1832</v>
      </c>
      <c r="BA10" s="134" t="s">
        <v>1832</v>
      </c>
      <c r="BB10" s="134" t="s">
        <v>169</v>
      </c>
      <c r="BC10" s="134" t="s">
        <v>1833</v>
      </c>
      <c r="BD10" s="134" t="s">
        <v>89</v>
      </c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28. 7. 2026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181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7"/>
      <c r="B27" s="138"/>
      <c r="C27" s="137"/>
      <c r="D27" s="137"/>
      <c r="E27" s="36" t="s">
        <v>1</v>
      </c>
      <c r="F27" s="36"/>
      <c r="G27" s="36"/>
      <c r="H27" s="36"/>
      <c r="I27" s="137"/>
      <c r="J27" s="137"/>
      <c r="K27" s="137"/>
      <c r="L27" s="139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40" t="s">
        <v>36</v>
      </c>
      <c r="E30" s="38"/>
      <c r="F30" s="38"/>
      <c r="G30" s="38"/>
      <c r="H30" s="38"/>
      <c r="I30" s="38"/>
      <c r="J30" s="101">
        <f>ROUND(J127,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41" t="s">
        <v>40</v>
      </c>
      <c r="E33" s="45" t="s">
        <v>41</v>
      </c>
      <c r="F33" s="142">
        <f>ROUND((SUM(BE127:BE298)),  2)</f>
        <v>0</v>
      </c>
      <c r="G33" s="143"/>
      <c r="H33" s="143"/>
      <c r="I33" s="144">
        <v>0.23000000000000001</v>
      </c>
      <c r="J33" s="142">
        <f>ROUND(((SUM(BE127:BE298))*I33),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42</v>
      </c>
      <c r="F34" s="145">
        <f>ROUND((SUM(BF127:BF298)),  2)</f>
        <v>0</v>
      </c>
      <c r="G34" s="38"/>
      <c r="H34" s="38"/>
      <c r="I34" s="146">
        <v>0.23000000000000001</v>
      </c>
      <c r="J34" s="145">
        <f>ROUND(((SUM(BF127:BF298))*I34),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45">
        <f>ROUND((SUM(BG127:BG298)),  2)</f>
        <v>0</v>
      </c>
      <c r="G35" s="38"/>
      <c r="H35" s="38"/>
      <c r="I35" s="146">
        <v>0.23000000000000001</v>
      </c>
      <c r="J35" s="14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45">
        <f>ROUND((SUM(BH127:BH298)),  2)</f>
        <v>0</v>
      </c>
      <c r="G36" s="38"/>
      <c r="H36" s="38"/>
      <c r="I36" s="146">
        <v>0.23000000000000001</v>
      </c>
      <c r="J36" s="14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45</v>
      </c>
      <c r="F37" s="142">
        <f>ROUND((SUM(BI127:BI298)),  2)</f>
        <v>0</v>
      </c>
      <c r="G37" s="143"/>
      <c r="H37" s="143"/>
      <c r="I37" s="144">
        <v>0</v>
      </c>
      <c r="J37" s="14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47"/>
      <c r="D39" s="148" t="s">
        <v>46</v>
      </c>
      <c r="E39" s="86"/>
      <c r="F39" s="86"/>
      <c r="G39" s="149" t="s">
        <v>47</v>
      </c>
      <c r="H39" s="150" t="s">
        <v>48</v>
      </c>
      <c r="I39" s="86"/>
      <c r="J39" s="151">
        <f>SUM(J30:J37)</f>
        <v>0</v>
      </c>
      <c r="K39" s="15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166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30" customHeight="1">
      <c r="A87" s="38"/>
      <c r="B87" s="39"/>
      <c r="C87" s="38"/>
      <c r="D87" s="38"/>
      <c r="E87" s="72" t="str">
        <f>E9</f>
        <v>SO.05 - Bezbariérová rampa k služob. vstupu a k vstupu do depozitu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Kapitulská 23, 975 59 Banská Bystrica</v>
      </c>
      <c r="G89" s="38"/>
      <c r="H89" s="38"/>
      <c r="I89" s="32" t="s">
        <v>21</v>
      </c>
      <c r="J89" s="74" t="str">
        <f>IF(J12="","",J12)</f>
        <v>28. 7. 2026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25.65" customHeight="1">
      <c r="A91" s="38"/>
      <c r="B91" s="39"/>
      <c r="C91" s="32" t="s">
        <v>23</v>
      </c>
      <c r="D91" s="38"/>
      <c r="E91" s="38"/>
      <c r="F91" s="27" t="str">
        <f>E15</f>
        <v>Múzeum SNP Banská Bystrica</v>
      </c>
      <c r="G91" s="38"/>
      <c r="H91" s="38"/>
      <c r="I91" s="32" t="s">
        <v>29</v>
      </c>
      <c r="J91" s="36" t="str">
        <f>E21</f>
        <v>Akad. Arch. Pavol Kuzma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25.6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Ing. Hladíková, Ing. Žarnovický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55" t="s">
        <v>183</v>
      </c>
      <c r="D94" s="147"/>
      <c r="E94" s="147"/>
      <c r="F94" s="147"/>
      <c r="G94" s="147"/>
      <c r="H94" s="147"/>
      <c r="I94" s="147"/>
      <c r="J94" s="156" t="s">
        <v>184</v>
      </c>
      <c r="K94" s="14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57" t="s">
        <v>185</v>
      </c>
      <c r="D96" s="38"/>
      <c r="E96" s="38"/>
      <c r="F96" s="38"/>
      <c r="G96" s="38"/>
      <c r="H96" s="38"/>
      <c r="I96" s="38"/>
      <c r="J96" s="101">
        <f>J127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186</v>
      </c>
    </row>
    <row r="97" s="9" customFormat="1" ht="24.96" customHeight="1">
      <c r="A97" s="9"/>
      <c r="B97" s="158"/>
      <c r="C97" s="9"/>
      <c r="D97" s="159" t="s">
        <v>187</v>
      </c>
      <c r="E97" s="160"/>
      <c r="F97" s="160"/>
      <c r="G97" s="160"/>
      <c r="H97" s="160"/>
      <c r="I97" s="160"/>
      <c r="J97" s="161">
        <f>J128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188</v>
      </c>
      <c r="E98" s="164"/>
      <c r="F98" s="164"/>
      <c r="G98" s="164"/>
      <c r="H98" s="164"/>
      <c r="I98" s="164"/>
      <c r="J98" s="165">
        <f>J129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189</v>
      </c>
      <c r="E99" s="164"/>
      <c r="F99" s="164"/>
      <c r="G99" s="164"/>
      <c r="H99" s="164"/>
      <c r="I99" s="164"/>
      <c r="J99" s="165">
        <f>J169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190</v>
      </c>
      <c r="E100" s="164"/>
      <c r="F100" s="164"/>
      <c r="G100" s="164"/>
      <c r="H100" s="164"/>
      <c r="I100" s="164"/>
      <c r="J100" s="165">
        <f>J205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191</v>
      </c>
      <c r="E101" s="164"/>
      <c r="F101" s="164"/>
      <c r="G101" s="164"/>
      <c r="H101" s="164"/>
      <c r="I101" s="164"/>
      <c r="J101" s="165">
        <f>J215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192</v>
      </c>
      <c r="E102" s="164"/>
      <c r="F102" s="164"/>
      <c r="G102" s="164"/>
      <c r="H102" s="164"/>
      <c r="I102" s="164"/>
      <c r="J102" s="165">
        <f>J243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193</v>
      </c>
      <c r="E103" s="164"/>
      <c r="F103" s="164"/>
      <c r="G103" s="164"/>
      <c r="H103" s="164"/>
      <c r="I103" s="164"/>
      <c r="J103" s="165">
        <f>J249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195</v>
      </c>
      <c r="E104" s="160"/>
      <c r="F104" s="160"/>
      <c r="G104" s="160"/>
      <c r="H104" s="160"/>
      <c r="I104" s="160"/>
      <c r="J104" s="161">
        <f>J269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196</v>
      </c>
      <c r="E105" s="164"/>
      <c r="F105" s="164"/>
      <c r="G105" s="164"/>
      <c r="H105" s="164"/>
      <c r="I105" s="164"/>
      <c r="J105" s="165">
        <f>J270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197</v>
      </c>
      <c r="E106" s="164"/>
      <c r="F106" s="164"/>
      <c r="G106" s="164"/>
      <c r="H106" s="164"/>
      <c r="I106" s="164"/>
      <c r="J106" s="165">
        <f>J275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200</v>
      </c>
      <c r="E107" s="164"/>
      <c r="F107" s="164"/>
      <c r="G107" s="164"/>
      <c r="H107" s="164"/>
      <c r="I107" s="164"/>
      <c r="J107" s="165">
        <f>J290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8"/>
      <c r="B108" s="39"/>
      <c r="C108" s="38"/>
      <c r="D108" s="38"/>
      <c r="E108" s="38"/>
      <c r="F108" s="38"/>
      <c r="G108" s="38"/>
      <c r="H108" s="38"/>
      <c r="I108" s="38"/>
      <c r="J108" s="38"/>
      <c r="K108" s="3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65"/>
      <c r="C109" s="66"/>
      <c r="D109" s="66"/>
      <c r="E109" s="66"/>
      <c r="F109" s="66"/>
      <c r="G109" s="66"/>
      <c r="H109" s="66"/>
      <c r="I109" s="66"/>
      <c r="J109" s="66"/>
      <c r="K109" s="66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3" s="2" customFormat="1" ht="6.96" customHeight="1">
      <c r="A113" s="38"/>
      <c r="B113" s="67"/>
      <c r="C113" s="68"/>
      <c r="D113" s="68"/>
      <c r="E113" s="68"/>
      <c r="F113" s="68"/>
      <c r="G113" s="68"/>
      <c r="H113" s="68"/>
      <c r="I113" s="68"/>
      <c r="J113" s="68"/>
      <c r="K113" s="6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24.96" customHeight="1">
      <c r="A114" s="38"/>
      <c r="B114" s="39"/>
      <c r="C114" s="23" t="s">
        <v>204</v>
      </c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38"/>
      <c r="D115" s="38"/>
      <c r="E115" s="38"/>
      <c r="F115" s="38"/>
      <c r="G115" s="38"/>
      <c r="H115" s="38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15</v>
      </c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6.5" customHeight="1">
      <c r="A117" s="38"/>
      <c r="B117" s="39"/>
      <c r="C117" s="38"/>
      <c r="D117" s="38"/>
      <c r="E117" s="136" t="str">
        <f>E7</f>
        <v>Pamätník SNP - obnova veľkoplošnej dlažby</v>
      </c>
      <c r="F117" s="32"/>
      <c r="G117" s="32"/>
      <c r="H117" s="32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2" customHeight="1">
      <c r="A118" s="38"/>
      <c r="B118" s="39"/>
      <c r="C118" s="32" t="s">
        <v>166</v>
      </c>
      <c r="D118" s="38"/>
      <c r="E118" s="38"/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30" customHeight="1">
      <c r="A119" s="38"/>
      <c r="B119" s="39"/>
      <c r="C119" s="38"/>
      <c r="D119" s="38"/>
      <c r="E119" s="72" t="str">
        <f>E9</f>
        <v>SO.05 - Bezbariérová rampa k služob. vstupu a k vstupu do depozitu</v>
      </c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39"/>
      <c r="C120" s="38"/>
      <c r="D120" s="38"/>
      <c r="E120" s="38"/>
      <c r="F120" s="38"/>
      <c r="G120" s="38"/>
      <c r="H120" s="38"/>
      <c r="I120" s="38"/>
      <c r="J120" s="38"/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19</v>
      </c>
      <c r="D121" s="38"/>
      <c r="E121" s="38"/>
      <c r="F121" s="27" t="str">
        <f>F12</f>
        <v>Kapitulská 23, 975 59 Banská Bystrica</v>
      </c>
      <c r="G121" s="38"/>
      <c r="H121" s="38"/>
      <c r="I121" s="32" t="s">
        <v>21</v>
      </c>
      <c r="J121" s="74" t="str">
        <f>IF(J12="","",J12)</f>
        <v>28. 7. 2026</v>
      </c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6.96" customHeight="1">
      <c r="A122" s="38"/>
      <c r="B122" s="39"/>
      <c r="C122" s="38"/>
      <c r="D122" s="38"/>
      <c r="E122" s="38"/>
      <c r="F122" s="38"/>
      <c r="G122" s="38"/>
      <c r="H122" s="38"/>
      <c r="I122" s="38"/>
      <c r="J122" s="38"/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25.65" customHeight="1">
      <c r="A123" s="38"/>
      <c r="B123" s="39"/>
      <c r="C123" s="32" t="s">
        <v>23</v>
      </c>
      <c r="D123" s="38"/>
      <c r="E123" s="38"/>
      <c r="F123" s="27" t="str">
        <f>E15</f>
        <v>Múzeum SNP Banská Bystrica</v>
      </c>
      <c r="G123" s="38"/>
      <c r="H123" s="38"/>
      <c r="I123" s="32" t="s">
        <v>29</v>
      </c>
      <c r="J123" s="36" t="str">
        <f>E21</f>
        <v>Akad. Arch. Pavol Kuzma</v>
      </c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25.65" customHeight="1">
      <c r="A124" s="38"/>
      <c r="B124" s="39"/>
      <c r="C124" s="32" t="s">
        <v>27</v>
      </c>
      <c r="D124" s="38"/>
      <c r="E124" s="38"/>
      <c r="F124" s="27" t="str">
        <f>IF(E18="","",E18)</f>
        <v>Vyplň údaj</v>
      </c>
      <c r="G124" s="38"/>
      <c r="H124" s="38"/>
      <c r="I124" s="32" t="s">
        <v>32</v>
      </c>
      <c r="J124" s="36" t="str">
        <f>E24</f>
        <v>Ing. Hladíková, Ing. Žarnovický</v>
      </c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0.32" customHeight="1">
      <c r="A125" s="38"/>
      <c r="B125" s="39"/>
      <c r="C125" s="38"/>
      <c r="D125" s="38"/>
      <c r="E125" s="38"/>
      <c r="F125" s="38"/>
      <c r="G125" s="38"/>
      <c r="H125" s="38"/>
      <c r="I125" s="38"/>
      <c r="J125" s="38"/>
      <c r="K125" s="38"/>
      <c r="L125" s="60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11" customFormat="1" ht="29.28" customHeight="1">
      <c r="A126" s="166"/>
      <c r="B126" s="167"/>
      <c r="C126" s="168" t="s">
        <v>205</v>
      </c>
      <c r="D126" s="169" t="s">
        <v>61</v>
      </c>
      <c r="E126" s="169" t="s">
        <v>57</v>
      </c>
      <c r="F126" s="169" t="s">
        <v>58</v>
      </c>
      <c r="G126" s="169" t="s">
        <v>206</v>
      </c>
      <c r="H126" s="169" t="s">
        <v>207</v>
      </c>
      <c r="I126" s="169" t="s">
        <v>208</v>
      </c>
      <c r="J126" s="170" t="s">
        <v>184</v>
      </c>
      <c r="K126" s="171" t="s">
        <v>209</v>
      </c>
      <c r="L126" s="172"/>
      <c r="M126" s="91" t="s">
        <v>1</v>
      </c>
      <c r="N126" s="92" t="s">
        <v>40</v>
      </c>
      <c r="O126" s="92" t="s">
        <v>210</v>
      </c>
      <c r="P126" s="92" t="s">
        <v>211</v>
      </c>
      <c r="Q126" s="92" t="s">
        <v>212</v>
      </c>
      <c r="R126" s="92" t="s">
        <v>213</v>
      </c>
      <c r="S126" s="92" t="s">
        <v>214</v>
      </c>
      <c r="T126" s="93" t="s">
        <v>215</v>
      </c>
      <c r="U126" s="166"/>
      <c r="V126" s="166"/>
      <c r="W126" s="166"/>
      <c r="X126" s="166"/>
      <c r="Y126" s="166"/>
      <c r="Z126" s="166"/>
      <c r="AA126" s="166"/>
      <c r="AB126" s="166"/>
      <c r="AC126" s="166"/>
      <c r="AD126" s="166"/>
      <c r="AE126" s="166"/>
    </row>
    <row r="127" s="2" customFormat="1" ht="22.8" customHeight="1">
      <c r="A127" s="38"/>
      <c r="B127" s="39"/>
      <c r="C127" s="98" t="s">
        <v>185</v>
      </c>
      <c r="D127" s="38"/>
      <c r="E127" s="38"/>
      <c r="F127" s="38"/>
      <c r="G127" s="38"/>
      <c r="H127" s="38"/>
      <c r="I127" s="38"/>
      <c r="J127" s="173">
        <f>BK127</f>
        <v>0</v>
      </c>
      <c r="K127" s="38"/>
      <c r="L127" s="39"/>
      <c r="M127" s="94"/>
      <c r="N127" s="78"/>
      <c r="O127" s="95"/>
      <c r="P127" s="174">
        <f>P128+P269</f>
        <v>0</v>
      </c>
      <c r="Q127" s="95"/>
      <c r="R127" s="174">
        <f>R128+R269</f>
        <v>275.83408119315999</v>
      </c>
      <c r="S127" s="95"/>
      <c r="T127" s="175">
        <f>T128+T269</f>
        <v>8.8351000000000006</v>
      </c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9" t="s">
        <v>75</v>
      </c>
      <c r="AU127" s="19" t="s">
        <v>186</v>
      </c>
      <c r="BK127" s="176">
        <f>BK128+BK269</f>
        <v>0</v>
      </c>
    </row>
    <row r="128" s="12" customFormat="1" ht="25.92" customHeight="1">
      <c r="A128" s="12"/>
      <c r="B128" s="177"/>
      <c r="C128" s="12"/>
      <c r="D128" s="178" t="s">
        <v>75</v>
      </c>
      <c r="E128" s="179" t="s">
        <v>216</v>
      </c>
      <c r="F128" s="179" t="s">
        <v>217</v>
      </c>
      <c r="G128" s="12"/>
      <c r="H128" s="12"/>
      <c r="I128" s="180"/>
      <c r="J128" s="181">
        <f>BK128</f>
        <v>0</v>
      </c>
      <c r="K128" s="12"/>
      <c r="L128" s="177"/>
      <c r="M128" s="182"/>
      <c r="N128" s="183"/>
      <c r="O128" s="183"/>
      <c r="P128" s="184">
        <f>P129+P169+P205+P215+P243+P249</f>
        <v>0</v>
      </c>
      <c r="Q128" s="183"/>
      <c r="R128" s="184">
        <f>R129+R169+R205+R215+R243+R249</f>
        <v>275.78020880586001</v>
      </c>
      <c r="S128" s="183"/>
      <c r="T128" s="185">
        <f>T129+T169+T205+T215+T243+T249</f>
        <v>8.8351000000000006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8" t="s">
        <v>83</v>
      </c>
      <c r="AT128" s="186" t="s">
        <v>75</v>
      </c>
      <c r="AU128" s="186" t="s">
        <v>76</v>
      </c>
      <c r="AY128" s="178" t="s">
        <v>218</v>
      </c>
      <c r="BK128" s="187">
        <f>BK129+BK169+BK205+BK215+BK243+BK249</f>
        <v>0</v>
      </c>
    </row>
    <row r="129" s="12" customFormat="1" ht="22.8" customHeight="1">
      <c r="A129" s="12"/>
      <c r="B129" s="177"/>
      <c r="C129" s="12"/>
      <c r="D129" s="178" t="s">
        <v>75</v>
      </c>
      <c r="E129" s="188" t="s">
        <v>83</v>
      </c>
      <c r="F129" s="188" t="s">
        <v>219</v>
      </c>
      <c r="G129" s="12"/>
      <c r="H129" s="12"/>
      <c r="I129" s="180"/>
      <c r="J129" s="189">
        <f>BK129</f>
        <v>0</v>
      </c>
      <c r="K129" s="12"/>
      <c r="L129" s="177"/>
      <c r="M129" s="182"/>
      <c r="N129" s="183"/>
      <c r="O129" s="183"/>
      <c r="P129" s="184">
        <f>SUM(P130:P168)</f>
        <v>0</v>
      </c>
      <c r="Q129" s="183"/>
      <c r="R129" s="184">
        <f>SUM(R130:R168)</f>
        <v>49.052055000000003</v>
      </c>
      <c r="S129" s="183"/>
      <c r="T129" s="185">
        <f>SUM(T130:T168)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78" t="s">
        <v>83</v>
      </c>
      <c r="AT129" s="186" t="s">
        <v>75</v>
      </c>
      <c r="AU129" s="186" t="s">
        <v>83</v>
      </c>
      <c r="AY129" s="178" t="s">
        <v>218</v>
      </c>
      <c r="BK129" s="187">
        <f>SUM(BK130:BK168)</f>
        <v>0</v>
      </c>
    </row>
    <row r="130" s="2" customFormat="1" ht="21.75" customHeight="1">
      <c r="A130" s="38"/>
      <c r="B130" s="190"/>
      <c r="C130" s="191" t="s">
        <v>83</v>
      </c>
      <c r="D130" s="191" t="s">
        <v>220</v>
      </c>
      <c r="E130" s="192" t="s">
        <v>1834</v>
      </c>
      <c r="F130" s="193" t="s">
        <v>1835</v>
      </c>
      <c r="G130" s="194" t="s">
        <v>169</v>
      </c>
      <c r="H130" s="195">
        <v>40.865000000000002</v>
      </c>
      <c r="I130" s="196"/>
      <c r="J130" s="197">
        <f>ROUND(I130*H130,2)</f>
        <v>0</v>
      </c>
      <c r="K130" s="198"/>
      <c r="L130" s="39"/>
      <c r="M130" s="199" t="s">
        <v>1</v>
      </c>
      <c r="N130" s="200" t="s">
        <v>42</v>
      </c>
      <c r="O130" s="82"/>
      <c r="P130" s="201">
        <f>O130*H130</f>
        <v>0</v>
      </c>
      <c r="Q130" s="201">
        <v>0</v>
      </c>
      <c r="R130" s="201">
        <f>Q130*H130</f>
        <v>0</v>
      </c>
      <c r="S130" s="201">
        <v>0</v>
      </c>
      <c r="T130" s="20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03" t="s">
        <v>223</v>
      </c>
      <c r="AT130" s="203" t="s">
        <v>220</v>
      </c>
      <c r="AU130" s="203" t="s">
        <v>89</v>
      </c>
      <c r="AY130" s="19" t="s">
        <v>218</v>
      </c>
      <c r="BE130" s="204">
        <f>IF(N130="základná",J130,0)</f>
        <v>0</v>
      </c>
      <c r="BF130" s="204">
        <f>IF(N130="znížená",J130,0)</f>
        <v>0</v>
      </c>
      <c r="BG130" s="204">
        <f>IF(N130="zákl. prenesená",J130,0)</f>
        <v>0</v>
      </c>
      <c r="BH130" s="204">
        <f>IF(N130="zníž. prenesená",J130,0)</f>
        <v>0</v>
      </c>
      <c r="BI130" s="204">
        <f>IF(N130="nulová",J130,0)</f>
        <v>0</v>
      </c>
      <c r="BJ130" s="19" t="s">
        <v>89</v>
      </c>
      <c r="BK130" s="204">
        <f>ROUND(I130*H130,2)</f>
        <v>0</v>
      </c>
      <c r="BL130" s="19" t="s">
        <v>223</v>
      </c>
      <c r="BM130" s="203" t="s">
        <v>1836</v>
      </c>
    </row>
    <row r="131" s="13" customFormat="1">
      <c r="A131" s="13"/>
      <c r="B131" s="205"/>
      <c r="C131" s="13"/>
      <c r="D131" s="206" t="s">
        <v>225</v>
      </c>
      <c r="E131" s="207" t="s">
        <v>1</v>
      </c>
      <c r="F131" s="208" t="s">
        <v>1837</v>
      </c>
      <c r="G131" s="13"/>
      <c r="H131" s="209">
        <v>40.865000000000002</v>
      </c>
      <c r="I131" s="210"/>
      <c r="J131" s="13"/>
      <c r="K131" s="13"/>
      <c r="L131" s="205"/>
      <c r="M131" s="211"/>
      <c r="N131" s="212"/>
      <c r="O131" s="212"/>
      <c r="P131" s="212"/>
      <c r="Q131" s="212"/>
      <c r="R131" s="212"/>
      <c r="S131" s="212"/>
      <c r="T131" s="2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07" t="s">
        <v>225</v>
      </c>
      <c r="AU131" s="207" t="s">
        <v>89</v>
      </c>
      <c r="AV131" s="13" t="s">
        <v>89</v>
      </c>
      <c r="AW131" s="13" t="s">
        <v>31</v>
      </c>
      <c r="AX131" s="13" t="s">
        <v>76</v>
      </c>
      <c r="AY131" s="207" t="s">
        <v>218</v>
      </c>
    </row>
    <row r="132" s="13" customFormat="1">
      <c r="A132" s="13"/>
      <c r="B132" s="205"/>
      <c r="C132" s="13"/>
      <c r="D132" s="206" t="s">
        <v>225</v>
      </c>
      <c r="E132" s="207" t="s">
        <v>1</v>
      </c>
      <c r="F132" s="208" t="s">
        <v>1838</v>
      </c>
      <c r="G132" s="13"/>
      <c r="H132" s="209">
        <v>0</v>
      </c>
      <c r="I132" s="210"/>
      <c r="J132" s="13"/>
      <c r="K132" s="13"/>
      <c r="L132" s="205"/>
      <c r="M132" s="211"/>
      <c r="N132" s="212"/>
      <c r="O132" s="212"/>
      <c r="P132" s="212"/>
      <c r="Q132" s="212"/>
      <c r="R132" s="212"/>
      <c r="S132" s="212"/>
      <c r="T132" s="2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07" t="s">
        <v>225</v>
      </c>
      <c r="AU132" s="207" t="s">
        <v>89</v>
      </c>
      <c r="AV132" s="13" t="s">
        <v>89</v>
      </c>
      <c r="AW132" s="13" t="s">
        <v>31</v>
      </c>
      <c r="AX132" s="13" t="s">
        <v>76</v>
      </c>
      <c r="AY132" s="207" t="s">
        <v>218</v>
      </c>
    </row>
    <row r="133" s="14" customFormat="1">
      <c r="A133" s="14"/>
      <c r="B133" s="214"/>
      <c r="C133" s="14"/>
      <c r="D133" s="206" t="s">
        <v>225</v>
      </c>
      <c r="E133" s="215" t="s">
        <v>167</v>
      </c>
      <c r="F133" s="216" t="s">
        <v>230</v>
      </c>
      <c r="G133" s="14"/>
      <c r="H133" s="217">
        <v>40.865000000000002</v>
      </c>
      <c r="I133" s="218"/>
      <c r="J133" s="14"/>
      <c r="K133" s="14"/>
      <c r="L133" s="214"/>
      <c r="M133" s="219"/>
      <c r="N133" s="220"/>
      <c r="O133" s="220"/>
      <c r="P133" s="220"/>
      <c r="Q133" s="220"/>
      <c r="R133" s="220"/>
      <c r="S133" s="220"/>
      <c r="T133" s="221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15" t="s">
        <v>225</v>
      </c>
      <c r="AU133" s="215" t="s">
        <v>89</v>
      </c>
      <c r="AV133" s="14" t="s">
        <v>96</v>
      </c>
      <c r="AW133" s="14" t="s">
        <v>31</v>
      </c>
      <c r="AX133" s="14" t="s">
        <v>76</v>
      </c>
      <c r="AY133" s="215" t="s">
        <v>218</v>
      </c>
    </row>
    <row r="134" s="15" customFormat="1">
      <c r="A134" s="15"/>
      <c r="B134" s="222"/>
      <c r="C134" s="15"/>
      <c r="D134" s="206" t="s">
        <v>225</v>
      </c>
      <c r="E134" s="223" t="s">
        <v>1</v>
      </c>
      <c r="F134" s="224" t="s">
        <v>231</v>
      </c>
      <c r="G134" s="15"/>
      <c r="H134" s="225">
        <v>40.865000000000002</v>
      </c>
      <c r="I134" s="226"/>
      <c r="J134" s="15"/>
      <c r="K134" s="15"/>
      <c r="L134" s="222"/>
      <c r="M134" s="227"/>
      <c r="N134" s="228"/>
      <c r="O134" s="228"/>
      <c r="P134" s="228"/>
      <c r="Q134" s="228"/>
      <c r="R134" s="228"/>
      <c r="S134" s="228"/>
      <c r="T134" s="229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T134" s="223" t="s">
        <v>225</v>
      </c>
      <c r="AU134" s="223" t="s">
        <v>89</v>
      </c>
      <c r="AV134" s="15" t="s">
        <v>223</v>
      </c>
      <c r="AW134" s="15" t="s">
        <v>31</v>
      </c>
      <c r="AX134" s="15" t="s">
        <v>83</v>
      </c>
      <c r="AY134" s="223" t="s">
        <v>218</v>
      </c>
    </row>
    <row r="135" s="2" customFormat="1" ht="24.15" customHeight="1">
      <c r="A135" s="38"/>
      <c r="B135" s="190"/>
      <c r="C135" s="191" t="s">
        <v>89</v>
      </c>
      <c r="D135" s="191" t="s">
        <v>220</v>
      </c>
      <c r="E135" s="192" t="s">
        <v>232</v>
      </c>
      <c r="F135" s="193" t="s">
        <v>233</v>
      </c>
      <c r="G135" s="194" t="s">
        <v>169</v>
      </c>
      <c r="H135" s="195">
        <v>12.26</v>
      </c>
      <c r="I135" s="196"/>
      <c r="J135" s="197">
        <f>ROUND(I135*H135,2)</f>
        <v>0</v>
      </c>
      <c r="K135" s="198"/>
      <c r="L135" s="39"/>
      <c r="M135" s="199" t="s">
        <v>1</v>
      </c>
      <c r="N135" s="200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223</v>
      </c>
      <c r="AT135" s="203" t="s">
        <v>220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223</v>
      </c>
      <c r="BM135" s="203" t="s">
        <v>1839</v>
      </c>
    </row>
    <row r="136" s="13" customFormat="1">
      <c r="A136" s="13"/>
      <c r="B136" s="205"/>
      <c r="C136" s="13"/>
      <c r="D136" s="206" t="s">
        <v>225</v>
      </c>
      <c r="E136" s="207" t="s">
        <v>1</v>
      </c>
      <c r="F136" s="208" t="s">
        <v>167</v>
      </c>
      <c r="G136" s="13"/>
      <c r="H136" s="209">
        <v>40.865000000000002</v>
      </c>
      <c r="I136" s="210"/>
      <c r="J136" s="13"/>
      <c r="K136" s="13"/>
      <c r="L136" s="205"/>
      <c r="M136" s="211"/>
      <c r="N136" s="212"/>
      <c r="O136" s="212"/>
      <c r="P136" s="212"/>
      <c r="Q136" s="212"/>
      <c r="R136" s="212"/>
      <c r="S136" s="212"/>
      <c r="T136" s="2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07" t="s">
        <v>225</v>
      </c>
      <c r="AU136" s="207" t="s">
        <v>89</v>
      </c>
      <c r="AV136" s="13" t="s">
        <v>89</v>
      </c>
      <c r="AW136" s="13" t="s">
        <v>31</v>
      </c>
      <c r="AX136" s="13" t="s">
        <v>83</v>
      </c>
      <c r="AY136" s="207" t="s">
        <v>218</v>
      </c>
    </row>
    <row r="137" s="13" customFormat="1">
      <c r="A137" s="13"/>
      <c r="B137" s="205"/>
      <c r="C137" s="13"/>
      <c r="D137" s="206" t="s">
        <v>225</v>
      </c>
      <c r="E137" s="13"/>
      <c r="F137" s="208" t="s">
        <v>1840</v>
      </c>
      <c r="G137" s="13"/>
      <c r="H137" s="209">
        <v>12.26</v>
      </c>
      <c r="I137" s="210"/>
      <c r="J137" s="13"/>
      <c r="K137" s="13"/>
      <c r="L137" s="205"/>
      <c r="M137" s="211"/>
      <c r="N137" s="212"/>
      <c r="O137" s="212"/>
      <c r="P137" s="212"/>
      <c r="Q137" s="212"/>
      <c r="R137" s="212"/>
      <c r="S137" s="212"/>
      <c r="T137" s="2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07" t="s">
        <v>225</v>
      </c>
      <c r="AU137" s="207" t="s">
        <v>89</v>
      </c>
      <c r="AV137" s="13" t="s">
        <v>89</v>
      </c>
      <c r="AW137" s="13" t="s">
        <v>3</v>
      </c>
      <c r="AX137" s="13" t="s">
        <v>83</v>
      </c>
      <c r="AY137" s="207" t="s">
        <v>218</v>
      </c>
    </row>
    <row r="138" s="2" customFormat="1" ht="21.75" customHeight="1">
      <c r="A138" s="38"/>
      <c r="B138" s="190"/>
      <c r="C138" s="191" t="s">
        <v>96</v>
      </c>
      <c r="D138" s="191" t="s">
        <v>220</v>
      </c>
      <c r="E138" s="192" t="s">
        <v>1841</v>
      </c>
      <c r="F138" s="193" t="s">
        <v>1842</v>
      </c>
      <c r="G138" s="194" t="s">
        <v>169</v>
      </c>
      <c r="H138" s="195">
        <v>10.32</v>
      </c>
      <c r="I138" s="196"/>
      <c r="J138" s="197">
        <f>ROUND(I138*H138,2)</f>
        <v>0</v>
      </c>
      <c r="K138" s="198"/>
      <c r="L138" s="39"/>
      <c r="M138" s="199" t="s">
        <v>1</v>
      </c>
      <c r="N138" s="200" t="s">
        <v>42</v>
      </c>
      <c r="O138" s="8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03" t="s">
        <v>223</v>
      </c>
      <c r="AT138" s="203" t="s">
        <v>220</v>
      </c>
      <c r="AU138" s="203" t="s">
        <v>89</v>
      </c>
      <c r="AY138" s="19" t="s">
        <v>218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9" t="s">
        <v>89</v>
      </c>
      <c r="BK138" s="204">
        <f>ROUND(I138*H138,2)</f>
        <v>0</v>
      </c>
      <c r="BL138" s="19" t="s">
        <v>223</v>
      </c>
      <c r="BM138" s="203" t="s">
        <v>1843</v>
      </c>
    </row>
    <row r="139" s="13" customFormat="1">
      <c r="A139" s="13"/>
      <c r="B139" s="205"/>
      <c r="C139" s="13"/>
      <c r="D139" s="206" t="s">
        <v>225</v>
      </c>
      <c r="E139" s="207" t="s">
        <v>1</v>
      </c>
      <c r="F139" s="208" t="s">
        <v>1844</v>
      </c>
      <c r="G139" s="13"/>
      <c r="H139" s="209">
        <v>10.32</v>
      </c>
      <c r="I139" s="210"/>
      <c r="J139" s="13"/>
      <c r="K139" s="13"/>
      <c r="L139" s="205"/>
      <c r="M139" s="211"/>
      <c r="N139" s="212"/>
      <c r="O139" s="212"/>
      <c r="P139" s="212"/>
      <c r="Q139" s="212"/>
      <c r="R139" s="212"/>
      <c r="S139" s="212"/>
      <c r="T139" s="2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07" t="s">
        <v>225</v>
      </c>
      <c r="AU139" s="207" t="s">
        <v>89</v>
      </c>
      <c r="AV139" s="13" t="s">
        <v>89</v>
      </c>
      <c r="AW139" s="13" t="s">
        <v>31</v>
      </c>
      <c r="AX139" s="13" t="s">
        <v>76</v>
      </c>
      <c r="AY139" s="207" t="s">
        <v>218</v>
      </c>
    </row>
    <row r="140" s="14" customFormat="1">
      <c r="A140" s="14"/>
      <c r="B140" s="214"/>
      <c r="C140" s="14"/>
      <c r="D140" s="206" t="s">
        <v>225</v>
      </c>
      <c r="E140" s="215" t="s">
        <v>1832</v>
      </c>
      <c r="F140" s="216" t="s">
        <v>230</v>
      </c>
      <c r="G140" s="14"/>
      <c r="H140" s="217">
        <v>10.32</v>
      </c>
      <c r="I140" s="218"/>
      <c r="J140" s="14"/>
      <c r="K140" s="14"/>
      <c r="L140" s="214"/>
      <c r="M140" s="219"/>
      <c r="N140" s="220"/>
      <c r="O140" s="220"/>
      <c r="P140" s="220"/>
      <c r="Q140" s="220"/>
      <c r="R140" s="220"/>
      <c r="S140" s="220"/>
      <c r="T140" s="221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15" t="s">
        <v>225</v>
      </c>
      <c r="AU140" s="215" t="s">
        <v>89</v>
      </c>
      <c r="AV140" s="14" t="s">
        <v>96</v>
      </c>
      <c r="AW140" s="14" t="s">
        <v>31</v>
      </c>
      <c r="AX140" s="14" t="s">
        <v>76</v>
      </c>
      <c r="AY140" s="215" t="s">
        <v>218</v>
      </c>
    </row>
    <row r="141" s="15" customFormat="1">
      <c r="A141" s="15"/>
      <c r="B141" s="222"/>
      <c r="C141" s="15"/>
      <c r="D141" s="206" t="s">
        <v>225</v>
      </c>
      <c r="E141" s="223" t="s">
        <v>1</v>
      </c>
      <c r="F141" s="224" t="s">
        <v>231</v>
      </c>
      <c r="G141" s="15"/>
      <c r="H141" s="225">
        <v>10.32</v>
      </c>
      <c r="I141" s="226"/>
      <c r="J141" s="15"/>
      <c r="K141" s="15"/>
      <c r="L141" s="222"/>
      <c r="M141" s="227"/>
      <c r="N141" s="228"/>
      <c r="O141" s="228"/>
      <c r="P141" s="228"/>
      <c r="Q141" s="228"/>
      <c r="R141" s="228"/>
      <c r="S141" s="228"/>
      <c r="T141" s="229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T141" s="223" t="s">
        <v>225</v>
      </c>
      <c r="AU141" s="223" t="s">
        <v>89</v>
      </c>
      <c r="AV141" s="15" t="s">
        <v>223</v>
      </c>
      <c r="AW141" s="15" t="s">
        <v>31</v>
      </c>
      <c r="AX141" s="15" t="s">
        <v>83</v>
      </c>
      <c r="AY141" s="223" t="s">
        <v>218</v>
      </c>
    </row>
    <row r="142" s="2" customFormat="1" ht="37.8" customHeight="1">
      <c r="A142" s="38"/>
      <c r="B142" s="190"/>
      <c r="C142" s="191" t="s">
        <v>223</v>
      </c>
      <c r="D142" s="191" t="s">
        <v>220</v>
      </c>
      <c r="E142" s="192" t="s">
        <v>1845</v>
      </c>
      <c r="F142" s="193" t="s">
        <v>1846</v>
      </c>
      <c r="G142" s="194" t="s">
        <v>169</v>
      </c>
      <c r="H142" s="195">
        <v>3.0960000000000001</v>
      </c>
      <c r="I142" s="196"/>
      <c r="J142" s="197">
        <f>ROUND(I142*H142,2)</f>
        <v>0</v>
      </c>
      <c r="K142" s="198"/>
      <c r="L142" s="39"/>
      <c r="M142" s="199" t="s">
        <v>1</v>
      </c>
      <c r="N142" s="200" t="s">
        <v>42</v>
      </c>
      <c r="O142" s="8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03" t="s">
        <v>223</v>
      </c>
      <c r="AT142" s="203" t="s">
        <v>220</v>
      </c>
      <c r="AU142" s="203" t="s">
        <v>89</v>
      </c>
      <c r="AY142" s="19" t="s">
        <v>218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9" t="s">
        <v>89</v>
      </c>
      <c r="BK142" s="204">
        <f>ROUND(I142*H142,2)</f>
        <v>0</v>
      </c>
      <c r="BL142" s="19" t="s">
        <v>223</v>
      </c>
      <c r="BM142" s="203" t="s">
        <v>1847</v>
      </c>
    </row>
    <row r="143" s="13" customFormat="1">
      <c r="A143" s="13"/>
      <c r="B143" s="205"/>
      <c r="C143" s="13"/>
      <c r="D143" s="206" t="s">
        <v>225</v>
      </c>
      <c r="E143" s="13"/>
      <c r="F143" s="208" t="s">
        <v>1848</v>
      </c>
      <c r="G143" s="13"/>
      <c r="H143" s="209">
        <v>3.0960000000000001</v>
      </c>
      <c r="I143" s="210"/>
      <c r="J143" s="13"/>
      <c r="K143" s="13"/>
      <c r="L143" s="205"/>
      <c r="M143" s="211"/>
      <c r="N143" s="212"/>
      <c r="O143" s="212"/>
      <c r="P143" s="212"/>
      <c r="Q143" s="212"/>
      <c r="R143" s="212"/>
      <c r="S143" s="212"/>
      <c r="T143" s="2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07" t="s">
        <v>225</v>
      </c>
      <c r="AU143" s="207" t="s">
        <v>89</v>
      </c>
      <c r="AV143" s="13" t="s">
        <v>89</v>
      </c>
      <c r="AW143" s="13" t="s">
        <v>3</v>
      </c>
      <c r="AX143" s="13" t="s">
        <v>83</v>
      </c>
      <c r="AY143" s="207" t="s">
        <v>218</v>
      </c>
    </row>
    <row r="144" s="2" customFormat="1" ht="24.15" customHeight="1">
      <c r="A144" s="38"/>
      <c r="B144" s="190"/>
      <c r="C144" s="191" t="s">
        <v>243</v>
      </c>
      <c r="D144" s="191" t="s">
        <v>220</v>
      </c>
      <c r="E144" s="192" t="s">
        <v>236</v>
      </c>
      <c r="F144" s="193" t="s">
        <v>237</v>
      </c>
      <c r="G144" s="194" t="s">
        <v>169</v>
      </c>
      <c r="H144" s="195">
        <v>51.185000000000002</v>
      </c>
      <c r="I144" s="196"/>
      <c r="J144" s="197">
        <f>ROUND(I144*H144,2)</f>
        <v>0</v>
      </c>
      <c r="K144" s="198"/>
      <c r="L144" s="39"/>
      <c r="M144" s="199" t="s">
        <v>1</v>
      </c>
      <c r="N144" s="200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223</v>
      </c>
      <c r="AT144" s="203" t="s">
        <v>220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223</v>
      </c>
      <c r="BM144" s="203" t="s">
        <v>1849</v>
      </c>
    </row>
    <row r="145" s="13" customFormat="1">
      <c r="A145" s="13"/>
      <c r="B145" s="205"/>
      <c r="C145" s="13"/>
      <c r="D145" s="206" t="s">
        <v>225</v>
      </c>
      <c r="E145" s="207" t="s">
        <v>1</v>
      </c>
      <c r="F145" s="208" t="s">
        <v>167</v>
      </c>
      <c r="G145" s="13"/>
      <c r="H145" s="209">
        <v>40.865000000000002</v>
      </c>
      <c r="I145" s="210"/>
      <c r="J145" s="13"/>
      <c r="K145" s="13"/>
      <c r="L145" s="205"/>
      <c r="M145" s="211"/>
      <c r="N145" s="212"/>
      <c r="O145" s="212"/>
      <c r="P145" s="212"/>
      <c r="Q145" s="212"/>
      <c r="R145" s="212"/>
      <c r="S145" s="212"/>
      <c r="T145" s="2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07" t="s">
        <v>225</v>
      </c>
      <c r="AU145" s="207" t="s">
        <v>89</v>
      </c>
      <c r="AV145" s="13" t="s">
        <v>89</v>
      </c>
      <c r="AW145" s="13" t="s">
        <v>31</v>
      </c>
      <c r="AX145" s="13" t="s">
        <v>76</v>
      </c>
      <c r="AY145" s="207" t="s">
        <v>218</v>
      </c>
    </row>
    <row r="146" s="13" customFormat="1">
      <c r="A146" s="13"/>
      <c r="B146" s="205"/>
      <c r="C146" s="13"/>
      <c r="D146" s="206" t="s">
        <v>225</v>
      </c>
      <c r="E146" s="207" t="s">
        <v>1</v>
      </c>
      <c r="F146" s="208" t="s">
        <v>1832</v>
      </c>
      <c r="G146" s="13"/>
      <c r="H146" s="209">
        <v>10.32</v>
      </c>
      <c r="I146" s="210"/>
      <c r="J146" s="13"/>
      <c r="K146" s="13"/>
      <c r="L146" s="205"/>
      <c r="M146" s="211"/>
      <c r="N146" s="212"/>
      <c r="O146" s="212"/>
      <c r="P146" s="212"/>
      <c r="Q146" s="212"/>
      <c r="R146" s="212"/>
      <c r="S146" s="212"/>
      <c r="T146" s="2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07" t="s">
        <v>225</v>
      </c>
      <c r="AU146" s="207" t="s">
        <v>89</v>
      </c>
      <c r="AV146" s="13" t="s">
        <v>89</v>
      </c>
      <c r="AW146" s="13" t="s">
        <v>31</v>
      </c>
      <c r="AX146" s="13" t="s">
        <v>76</v>
      </c>
      <c r="AY146" s="207" t="s">
        <v>218</v>
      </c>
    </row>
    <row r="147" s="15" customFormat="1">
      <c r="A147" s="15"/>
      <c r="B147" s="222"/>
      <c r="C147" s="15"/>
      <c r="D147" s="206" t="s">
        <v>225</v>
      </c>
      <c r="E147" s="223" t="s">
        <v>1</v>
      </c>
      <c r="F147" s="224" t="s">
        <v>231</v>
      </c>
      <c r="G147" s="15"/>
      <c r="H147" s="225">
        <v>51.185000000000002</v>
      </c>
      <c r="I147" s="226"/>
      <c r="J147" s="15"/>
      <c r="K147" s="15"/>
      <c r="L147" s="222"/>
      <c r="M147" s="227"/>
      <c r="N147" s="228"/>
      <c r="O147" s="228"/>
      <c r="P147" s="228"/>
      <c r="Q147" s="228"/>
      <c r="R147" s="228"/>
      <c r="S147" s="228"/>
      <c r="T147" s="229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T147" s="223" t="s">
        <v>225</v>
      </c>
      <c r="AU147" s="223" t="s">
        <v>89</v>
      </c>
      <c r="AV147" s="15" t="s">
        <v>223</v>
      </c>
      <c r="AW147" s="15" t="s">
        <v>31</v>
      </c>
      <c r="AX147" s="15" t="s">
        <v>83</v>
      </c>
      <c r="AY147" s="223" t="s">
        <v>218</v>
      </c>
    </row>
    <row r="148" s="2" customFormat="1" ht="37.8" customHeight="1">
      <c r="A148" s="38"/>
      <c r="B148" s="190"/>
      <c r="C148" s="191" t="s">
        <v>250</v>
      </c>
      <c r="D148" s="191" t="s">
        <v>220</v>
      </c>
      <c r="E148" s="192" t="s">
        <v>239</v>
      </c>
      <c r="F148" s="193" t="s">
        <v>240</v>
      </c>
      <c r="G148" s="194" t="s">
        <v>169</v>
      </c>
      <c r="H148" s="195">
        <v>25.234999999999999</v>
      </c>
      <c r="I148" s="196"/>
      <c r="J148" s="197">
        <f>ROUND(I148*H148,2)</f>
        <v>0</v>
      </c>
      <c r="K148" s="198"/>
      <c r="L148" s="39"/>
      <c r="M148" s="199" t="s">
        <v>1</v>
      </c>
      <c r="N148" s="200" t="s">
        <v>42</v>
      </c>
      <c r="O148" s="8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223</v>
      </c>
      <c r="AT148" s="203" t="s">
        <v>220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223</v>
      </c>
      <c r="BM148" s="203" t="s">
        <v>1850</v>
      </c>
    </row>
    <row r="149" s="13" customFormat="1">
      <c r="A149" s="13"/>
      <c r="B149" s="205"/>
      <c r="C149" s="13"/>
      <c r="D149" s="206" t="s">
        <v>225</v>
      </c>
      <c r="E149" s="207" t="s">
        <v>1</v>
      </c>
      <c r="F149" s="208" t="s">
        <v>1851</v>
      </c>
      <c r="G149" s="13"/>
      <c r="H149" s="209">
        <v>25.234999999999999</v>
      </c>
      <c r="I149" s="210"/>
      <c r="J149" s="13"/>
      <c r="K149" s="13"/>
      <c r="L149" s="205"/>
      <c r="M149" s="211"/>
      <c r="N149" s="212"/>
      <c r="O149" s="212"/>
      <c r="P149" s="212"/>
      <c r="Q149" s="212"/>
      <c r="R149" s="212"/>
      <c r="S149" s="212"/>
      <c r="T149" s="2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07" t="s">
        <v>225</v>
      </c>
      <c r="AU149" s="207" t="s">
        <v>89</v>
      </c>
      <c r="AV149" s="13" t="s">
        <v>89</v>
      </c>
      <c r="AW149" s="13" t="s">
        <v>31</v>
      </c>
      <c r="AX149" s="13" t="s">
        <v>83</v>
      </c>
      <c r="AY149" s="207" t="s">
        <v>218</v>
      </c>
    </row>
    <row r="150" s="2" customFormat="1" ht="37.8" customHeight="1">
      <c r="A150" s="38"/>
      <c r="B150" s="190"/>
      <c r="C150" s="191" t="s">
        <v>254</v>
      </c>
      <c r="D150" s="191" t="s">
        <v>220</v>
      </c>
      <c r="E150" s="192" t="s">
        <v>244</v>
      </c>
      <c r="F150" s="193" t="s">
        <v>245</v>
      </c>
      <c r="G150" s="194" t="s">
        <v>169</v>
      </c>
      <c r="H150" s="195">
        <v>189.26300000000001</v>
      </c>
      <c r="I150" s="196"/>
      <c r="J150" s="197">
        <f>ROUND(I150*H150,2)</f>
        <v>0</v>
      </c>
      <c r="K150" s="198"/>
      <c r="L150" s="39"/>
      <c r="M150" s="199" t="s">
        <v>1</v>
      </c>
      <c r="N150" s="200" t="s">
        <v>42</v>
      </c>
      <c r="O150" s="8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223</v>
      </c>
      <c r="AT150" s="203" t="s">
        <v>220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223</v>
      </c>
      <c r="BM150" s="203" t="s">
        <v>1852</v>
      </c>
    </row>
    <row r="151" s="2" customFormat="1">
      <c r="A151" s="38"/>
      <c r="B151" s="39"/>
      <c r="C151" s="38"/>
      <c r="D151" s="206" t="s">
        <v>247</v>
      </c>
      <c r="E151" s="38"/>
      <c r="F151" s="230" t="s">
        <v>248</v>
      </c>
      <c r="G151" s="38"/>
      <c r="H151" s="38"/>
      <c r="I151" s="231"/>
      <c r="J151" s="38"/>
      <c r="K151" s="38"/>
      <c r="L151" s="39"/>
      <c r="M151" s="232"/>
      <c r="N151" s="233"/>
      <c r="O151" s="82"/>
      <c r="P151" s="82"/>
      <c r="Q151" s="82"/>
      <c r="R151" s="82"/>
      <c r="S151" s="82"/>
      <c r="T151" s="83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9" t="s">
        <v>247</v>
      </c>
      <c r="AU151" s="19" t="s">
        <v>89</v>
      </c>
    </row>
    <row r="152" s="13" customFormat="1">
      <c r="A152" s="13"/>
      <c r="B152" s="205"/>
      <c r="C152" s="13"/>
      <c r="D152" s="206" t="s">
        <v>225</v>
      </c>
      <c r="E152" s="207" t="s">
        <v>1</v>
      </c>
      <c r="F152" s="208" t="s">
        <v>1853</v>
      </c>
      <c r="G152" s="13"/>
      <c r="H152" s="209">
        <v>189.26300000000001</v>
      </c>
      <c r="I152" s="210"/>
      <c r="J152" s="13"/>
      <c r="K152" s="13"/>
      <c r="L152" s="205"/>
      <c r="M152" s="211"/>
      <c r="N152" s="212"/>
      <c r="O152" s="212"/>
      <c r="P152" s="212"/>
      <c r="Q152" s="212"/>
      <c r="R152" s="212"/>
      <c r="S152" s="212"/>
      <c r="T152" s="2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07" t="s">
        <v>225</v>
      </c>
      <c r="AU152" s="207" t="s">
        <v>89</v>
      </c>
      <c r="AV152" s="13" t="s">
        <v>89</v>
      </c>
      <c r="AW152" s="13" t="s">
        <v>31</v>
      </c>
      <c r="AX152" s="13" t="s">
        <v>83</v>
      </c>
      <c r="AY152" s="207" t="s">
        <v>218</v>
      </c>
    </row>
    <row r="153" s="2" customFormat="1" ht="21.75" customHeight="1">
      <c r="A153" s="38"/>
      <c r="B153" s="190"/>
      <c r="C153" s="191" t="s">
        <v>260</v>
      </c>
      <c r="D153" s="191" t="s">
        <v>220</v>
      </c>
      <c r="E153" s="192" t="s">
        <v>251</v>
      </c>
      <c r="F153" s="193" t="s">
        <v>252</v>
      </c>
      <c r="G153" s="194" t="s">
        <v>169</v>
      </c>
      <c r="H153" s="195">
        <v>25.234999999999999</v>
      </c>
      <c r="I153" s="196"/>
      <c r="J153" s="197">
        <f>ROUND(I153*H153,2)</f>
        <v>0</v>
      </c>
      <c r="K153" s="198"/>
      <c r="L153" s="39"/>
      <c r="M153" s="199" t="s">
        <v>1</v>
      </c>
      <c r="N153" s="200" t="s">
        <v>42</v>
      </c>
      <c r="O153" s="8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03" t="s">
        <v>223</v>
      </c>
      <c r="AT153" s="203" t="s">
        <v>220</v>
      </c>
      <c r="AU153" s="203" t="s">
        <v>89</v>
      </c>
      <c r="AY153" s="19" t="s">
        <v>218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9" t="s">
        <v>89</v>
      </c>
      <c r="BK153" s="204">
        <f>ROUND(I153*H153,2)</f>
        <v>0</v>
      </c>
      <c r="BL153" s="19" t="s">
        <v>223</v>
      </c>
      <c r="BM153" s="203" t="s">
        <v>1854</v>
      </c>
    </row>
    <row r="154" s="13" customFormat="1">
      <c r="A154" s="13"/>
      <c r="B154" s="205"/>
      <c r="C154" s="13"/>
      <c r="D154" s="206" t="s">
        <v>225</v>
      </c>
      <c r="E154" s="207" t="s">
        <v>1</v>
      </c>
      <c r="F154" s="208" t="s">
        <v>1851</v>
      </c>
      <c r="G154" s="13"/>
      <c r="H154" s="209">
        <v>25.234999999999999</v>
      </c>
      <c r="I154" s="210"/>
      <c r="J154" s="13"/>
      <c r="K154" s="13"/>
      <c r="L154" s="205"/>
      <c r="M154" s="211"/>
      <c r="N154" s="212"/>
      <c r="O154" s="212"/>
      <c r="P154" s="212"/>
      <c r="Q154" s="212"/>
      <c r="R154" s="212"/>
      <c r="S154" s="212"/>
      <c r="T154" s="2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07" t="s">
        <v>225</v>
      </c>
      <c r="AU154" s="207" t="s">
        <v>89</v>
      </c>
      <c r="AV154" s="13" t="s">
        <v>89</v>
      </c>
      <c r="AW154" s="13" t="s">
        <v>31</v>
      </c>
      <c r="AX154" s="13" t="s">
        <v>83</v>
      </c>
      <c r="AY154" s="207" t="s">
        <v>218</v>
      </c>
    </row>
    <row r="155" s="2" customFormat="1" ht="24.15" customHeight="1">
      <c r="A155" s="38"/>
      <c r="B155" s="190"/>
      <c r="C155" s="191" t="s">
        <v>265</v>
      </c>
      <c r="D155" s="191" t="s">
        <v>220</v>
      </c>
      <c r="E155" s="192" t="s">
        <v>255</v>
      </c>
      <c r="F155" s="193" t="s">
        <v>256</v>
      </c>
      <c r="G155" s="194" t="s">
        <v>257</v>
      </c>
      <c r="H155" s="195">
        <v>45.423000000000002</v>
      </c>
      <c r="I155" s="196"/>
      <c r="J155" s="197">
        <f>ROUND(I155*H155,2)</f>
        <v>0</v>
      </c>
      <c r="K155" s="198"/>
      <c r="L155" s="39"/>
      <c r="M155" s="199" t="s">
        <v>1</v>
      </c>
      <c r="N155" s="200" t="s">
        <v>42</v>
      </c>
      <c r="O155" s="82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203" t="s">
        <v>223</v>
      </c>
      <c r="AT155" s="203" t="s">
        <v>220</v>
      </c>
      <c r="AU155" s="203" t="s">
        <v>89</v>
      </c>
      <c r="AY155" s="19" t="s">
        <v>218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9" t="s">
        <v>89</v>
      </c>
      <c r="BK155" s="204">
        <f>ROUND(I155*H155,2)</f>
        <v>0</v>
      </c>
      <c r="BL155" s="19" t="s">
        <v>223</v>
      </c>
      <c r="BM155" s="203" t="s">
        <v>1855</v>
      </c>
    </row>
    <row r="156" s="13" customFormat="1">
      <c r="A156" s="13"/>
      <c r="B156" s="205"/>
      <c r="C156" s="13"/>
      <c r="D156" s="206" t="s">
        <v>225</v>
      </c>
      <c r="E156" s="207" t="s">
        <v>1</v>
      </c>
      <c r="F156" s="208" t="s">
        <v>1856</v>
      </c>
      <c r="G156" s="13"/>
      <c r="H156" s="209">
        <v>45.423000000000002</v>
      </c>
      <c r="I156" s="210"/>
      <c r="J156" s="13"/>
      <c r="K156" s="13"/>
      <c r="L156" s="205"/>
      <c r="M156" s="211"/>
      <c r="N156" s="212"/>
      <c r="O156" s="212"/>
      <c r="P156" s="212"/>
      <c r="Q156" s="212"/>
      <c r="R156" s="212"/>
      <c r="S156" s="212"/>
      <c r="T156" s="2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07" t="s">
        <v>225</v>
      </c>
      <c r="AU156" s="207" t="s">
        <v>89</v>
      </c>
      <c r="AV156" s="13" t="s">
        <v>89</v>
      </c>
      <c r="AW156" s="13" t="s">
        <v>31</v>
      </c>
      <c r="AX156" s="13" t="s">
        <v>83</v>
      </c>
      <c r="AY156" s="207" t="s">
        <v>218</v>
      </c>
    </row>
    <row r="157" s="2" customFormat="1" ht="16.5" customHeight="1">
      <c r="A157" s="38"/>
      <c r="B157" s="190"/>
      <c r="C157" s="191" t="s">
        <v>271</v>
      </c>
      <c r="D157" s="191" t="s">
        <v>220</v>
      </c>
      <c r="E157" s="192" t="s">
        <v>261</v>
      </c>
      <c r="F157" s="193" t="s">
        <v>262</v>
      </c>
      <c r="G157" s="194" t="s">
        <v>169</v>
      </c>
      <c r="H157" s="195">
        <v>25.949999999999999</v>
      </c>
      <c r="I157" s="196"/>
      <c r="J157" s="197">
        <f>ROUND(I157*H157,2)</f>
        <v>0</v>
      </c>
      <c r="K157" s="198"/>
      <c r="L157" s="39"/>
      <c r="M157" s="199" t="s">
        <v>1</v>
      </c>
      <c r="N157" s="200" t="s">
        <v>42</v>
      </c>
      <c r="O157" s="8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203" t="s">
        <v>223</v>
      </c>
      <c r="AT157" s="203" t="s">
        <v>220</v>
      </c>
      <c r="AU157" s="203" t="s">
        <v>89</v>
      </c>
      <c r="AY157" s="19" t="s">
        <v>218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9" t="s">
        <v>89</v>
      </c>
      <c r="BK157" s="204">
        <f>ROUND(I157*H157,2)</f>
        <v>0</v>
      </c>
      <c r="BL157" s="19" t="s">
        <v>223</v>
      </c>
      <c r="BM157" s="203" t="s">
        <v>1857</v>
      </c>
    </row>
    <row r="158" s="2" customFormat="1">
      <c r="A158" s="38"/>
      <c r="B158" s="39"/>
      <c r="C158" s="38"/>
      <c r="D158" s="206" t="s">
        <v>247</v>
      </c>
      <c r="E158" s="38"/>
      <c r="F158" s="230" t="s">
        <v>1858</v>
      </c>
      <c r="G158" s="38"/>
      <c r="H158" s="38"/>
      <c r="I158" s="231"/>
      <c r="J158" s="38"/>
      <c r="K158" s="38"/>
      <c r="L158" s="39"/>
      <c r="M158" s="232"/>
      <c r="N158" s="233"/>
      <c r="O158" s="82"/>
      <c r="P158" s="82"/>
      <c r="Q158" s="82"/>
      <c r="R158" s="82"/>
      <c r="S158" s="82"/>
      <c r="T158" s="83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9" t="s">
        <v>247</v>
      </c>
      <c r="AU158" s="19" t="s">
        <v>89</v>
      </c>
    </row>
    <row r="159" s="13" customFormat="1">
      <c r="A159" s="13"/>
      <c r="B159" s="205"/>
      <c r="C159" s="13"/>
      <c r="D159" s="206" t="s">
        <v>225</v>
      </c>
      <c r="E159" s="207" t="s">
        <v>1</v>
      </c>
      <c r="F159" s="208" t="s">
        <v>1859</v>
      </c>
      <c r="G159" s="13"/>
      <c r="H159" s="209">
        <v>25.949999999999999</v>
      </c>
      <c r="I159" s="210"/>
      <c r="J159" s="13"/>
      <c r="K159" s="13"/>
      <c r="L159" s="205"/>
      <c r="M159" s="211"/>
      <c r="N159" s="212"/>
      <c r="O159" s="212"/>
      <c r="P159" s="212"/>
      <c r="Q159" s="212"/>
      <c r="R159" s="212"/>
      <c r="S159" s="212"/>
      <c r="T159" s="2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07" t="s">
        <v>225</v>
      </c>
      <c r="AU159" s="207" t="s">
        <v>89</v>
      </c>
      <c r="AV159" s="13" t="s">
        <v>89</v>
      </c>
      <c r="AW159" s="13" t="s">
        <v>31</v>
      </c>
      <c r="AX159" s="13" t="s">
        <v>83</v>
      </c>
      <c r="AY159" s="207" t="s">
        <v>218</v>
      </c>
    </row>
    <row r="160" s="2" customFormat="1" ht="16.5" customHeight="1">
      <c r="A160" s="38"/>
      <c r="B160" s="190"/>
      <c r="C160" s="234" t="s">
        <v>279</v>
      </c>
      <c r="D160" s="234" t="s">
        <v>272</v>
      </c>
      <c r="E160" s="235" t="s">
        <v>1860</v>
      </c>
      <c r="F160" s="236" t="s">
        <v>1861</v>
      </c>
      <c r="G160" s="237" t="s">
        <v>257</v>
      </c>
      <c r="H160" s="238">
        <v>49.045999999999999</v>
      </c>
      <c r="I160" s="239"/>
      <c r="J160" s="240">
        <f>ROUND(I160*H160,2)</f>
        <v>0</v>
      </c>
      <c r="K160" s="241"/>
      <c r="L160" s="242"/>
      <c r="M160" s="243" t="s">
        <v>1</v>
      </c>
      <c r="N160" s="244" t="s">
        <v>42</v>
      </c>
      <c r="O160" s="82"/>
      <c r="P160" s="201">
        <f>O160*H160</f>
        <v>0</v>
      </c>
      <c r="Q160" s="201">
        <v>1</v>
      </c>
      <c r="R160" s="201">
        <f>Q160*H160</f>
        <v>49.045999999999999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260</v>
      </c>
      <c r="AT160" s="203" t="s">
        <v>272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223</v>
      </c>
      <c r="BM160" s="203" t="s">
        <v>1862</v>
      </c>
    </row>
    <row r="161" s="13" customFormat="1">
      <c r="A161" s="13"/>
      <c r="B161" s="205"/>
      <c r="C161" s="13"/>
      <c r="D161" s="206" t="s">
        <v>225</v>
      </c>
      <c r="E161" s="207" t="s">
        <v>1</v>
      </c>
      <c r="F161" s="208" t="s">
        <v>1859</v>
      </c>
      <c r="G161" s="13"/>
      <c r="H161" s="209">
        <v>25.949999999999999</v>
      </c>
      <c r="I161" s="210"/>
      <c r="J161" s="13"/>
      <c r="K161" s="13"/>
      <c r="L161" s="205"/>
      <c r="M161" s="211"/>
      <c r="N161" s="212"/>
      <c r="O161" s="212"/>
      <c r="P161" s="212"/>
      <c r="Q161" s="212"/>
      <c r="R161" s="212"/>
      <c r="S161" s="212"/>
      <c r="T161" s="2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07" t="s">
        <v>225</v>
      </c>
      <c r="AU161" s="207" t="s">
        <v>89</v>
      </c>
      <c r="AV161" s="13" t="s">
        <v>89</v>
      </c>
      <c r="AW161" s="13" t="s">
        <v>31</v>
      </c>
      <c r="AX161" s="13" t="s">
        <v>83</v>
      </c>
      <c r="AY161" s="207" t="s">
        <v>218</v>
      </c>
    </row>
    <row r="162" s="13" customFormat="1">
      <c r="A162" s="13"/>
      <c r="B162" s="205"/>
      <c r="C162" s="13"/>
      <c r="D162" s="206" t="s">
        <v>225</v>
      </c>
      <c r="E162" s="13"/>
      <c r="F162" s="208" t="s">
        <v>1863</v>
      </c>
      <c r="G162" s="13"/>
      <c r="H162" s="209">
        <v>49.045999999999999</v>
      </c>
      <c r="I162" s="210"/>
      <c r="J162" s="13"/>
      <c r="K162" s="13"/>
      <c r="L162" s="205"/>
      <c r="M162" s="211"/>
      <c r="N162" s="212"/>
      <c r="O162" s="212"/>
      <c r="P162" s="212"/>
      <c r="Q162" s="212"/>
      <c r="R162" s="212"/>
      <c r="S162" s="212"/>
      <c r="T162" s="2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07" t="s">
        <v>225</v>
      </c>
      <c r="AU162" s="207" t="s">
        <v>89</v>
      </c>
      <c r="AV162" s="13" t="s">
        <v>89</v>
      </c>
      <c r="AW162" s="13" t="s">
        <v>3</v>
      </c>
      <c r="AX162" s="13" t="s">
        <v>83</v>
      </c>
      <c r="AY162" s="207" t="s">
        <v>218</v>
      </c>
    </row>
    <row r="163" s="2" customFormat="1" ht="21.75" customHeight="1">
      <c r="A163" s="38"/>
      <c r="B163" s="190"/>
      <c r="C163" s="191" t="s">
        <v>284</v>
      </c>
      <c r="D163" s="191" t="s">
        <v>220</v>
      </c>
      <c r="E163" s="192" t="s">
        <v>266</v>
      </c>
      <c r="F163" s="193" t="s">
        <v>267</v>
      </c>
      <c r="G163" s="194" t="s">
        <v>148</v>
      </c>
      <c r="H163" s="195">
        <v>173</v>
      </c>
      <c r="I163" s="196"/>
      <c r="J163" s="197">
        <f>ROUND(I163*H163,2)</f>
        <v>0</v>
      </c>
      <c r="K163" s="198"/>
      <c r="L163" s="39"/>
      <c r="M163" s="199" t="s">
        <v>1</v>
      </c>
      <c r="N163" s="200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223</v>
      </c>
      <c r="AT163" s="203" t="s">
        <v>220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223</v>
      </c>
      <c r="BM163" s="203" t="s">
        <v>1864</v>
      </c>
    </row>
    <row r="164" s="13" customFormat="1">
      <c r="A164" s="13"/>
      <c r="B164" s="205"/>
      <c r="C164" s="13"/>
      <c r="D164" s="206" t="s">
        <v>225</v>
      </c>
      <c r="E164" s="207" t="s">
        <v>1</v>
      </c>
      <c r="F164" s="208" t="s">
        <v>1865</v>
      </c>
      <c r="G164" s="13"/>
      <c r="H164" s="209">
        <v>173</v>
      </c>
      <c r="I164" s="210"/>
      <c r="J164" s="13"/>
      <c r="K164" s="13"/>
      <c r="L164" s="205"/>
      <c r="M164" s="211"/>
      <c r="N164" s="212"/>
      <c r="O164" s="212"/>
      <c r="P164" s="212"/>
      <c r="Q164" s="212"/>
      <c r="R164" s="212"/>
      <c r="S164" s="212"/>
      <c r="T164" s="2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07" t="s">
        <v>225</v>
      </c>
      <c r="AU164" s="207" t="s">
        <v>89</v>
      </c>
      <c r="AV164" s="13" t="s">
        <v>89</v>
      </c>
      <c r="AW164" s="13" t="s">
        <v>31</v>
      </c>
      <c r="AX164" s="13" t="s">
        <v>76</v>
      </c>
      <c r="AY164" s="207" t="s">
        <v>218</v>
      </c>
    </row>
    <row r="165" s="14" customFormat="1">
      <c r="A165" s="14"/>
      <c r="B165" s="214"/>
      <c r="C165" s="14"/>
      <c r="D165" s="206" t="s">
        <v>225</v>
      </c>
      <c r="E165" s="215" t="s">
        <v>1822</v>
      </c>
      <c r="F165" s="216" t="s">
        <v>230</v>
      </c>
      <c r="G165" s="14"/>
      <c r="H165" s="217">
        <v>173</v>
      </c>
      <c r="I165" s="218"/>
      <c r="J165" s="14"/>
      <c r="K165" s="14"/>
      <c r="L165" s="214"/>
      <c r="M165" s="219"/>
      <c r="N165" s="220"/>
      <c r="O165" s="220"/>
      <c r="P165" s="220"/>
      <c r="Q165" s="220"/>
      <c r="R165" s="220"/>
      <c r="S165" s="220"/>
      <c r="T165" s="221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15" t="s">
        <v>225</v>
      </c>
      <c r="AU165" s="215" t="s">
        <v>89</v>
      </c>
      <c r="AV165" s="14" t="s">
        <v>96</v>
      </c>
      <c r="AW165" s="14" t="s">
        <v>31</v>
      </c>
      <c r="AX165" s="14" t="s">
        <v>76</v>
      </c>
      <c r="AY165" s="215" t="s">
        <v>218</v>
      </c>
    </row>
    <row r="166" s="15" customFormat="1">
      <c r="A166" s="15"/>
      <c r="B166" s="222"/>
      <c r="C166" s="15"/>
      <c r="D166" s="206" t="s">
        <v>225</v>
      </c>
      <c r="E166" s="223" t="s">
        <v>1</v>
      </c>
      <c r="F166" s="224" t="s">
        <v>231</v>
      </c>
      <c r="G166" s="15"/>
      <c r="H166" s="225">
        <v>173</v>
      </c>
      <c r="I166" s="226"/>
      <c r="J166" s="15"/>
      <c r="K166" s="15"/>
      <c r="L166" s="222"/>
      <c r="M166" s="227"/>
      <c r="N166" s="228"/>
      <c r="O166" s="228"/>
      <c r="P166" s="228"/>
      <c r="Q166" s="228"/>
      <c r="R166" s="228"/>
      <c r="S166" s="228"/>
      <c r="T166" s="229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T166" s="223" t="s">
        <v>225</v>
      </c>
      <c r="AU166" s="223" t="s">
        <v>89</v>
      </c>
      <c r="AV166" s="15" t="s">
        <v>223</v>
      </c>
      <c r="AW166" s="15" t="s">
        <v>31</v>
      </c>
      <c r="AX166" s="15" t="s">
        <v>83</v>
      </c>
      <c r="AY166" s="223" t="s">
        <v>218</v>
      </c>
    </row>
    <row r="167" s="2" customFormat="1" ht="16.5" customHeight="1">
      <c r="A167" s="38"/>
      <c r="B167" s="190"/>
      <c r="C167" s="234" t="s">
        <v>289</v>
      </c>
      <c r="D167" s="234" t="s">
        <v>272</v>
      </c>
      <c r="E167" s="235" t="s">
        <v>273</v>
      </c>
      <c r="F167" s="236" t="s">
        <v>274</v>
      </c>
      <c r="G167" s="237" t="s">
        <v>275</v>
      </c>
      <c r="H167" s="238">
        <v>6.0549999999999997</v>
      </c>
      <c r="I167" s="239"/>
      <c r="J167" s="240">
        <f>ROUND(I167*H167,2)</f>
        <v>0</v>
      </c>
      <c r="K167" s="241"/>
      <c r="L167" s="242"/>
      <c r="M167" s="243" t="s">
        <v>1</v>
      </c>
      <c r="N167" s="244" t="s">
        <v>42</v>
      </c>
      <c r="O167" s="82"/>
      <c r="P167" s="201">
        <f>O167*H167</f>
        <v>0</v>
      </c>
      <c r="Q167" s="201">
        <v>0.001</v>
      </c>
      <c r="R167" s="201">
        <f>Q167*H167</f>
        <v>0.0060549999999999996</v>
      </c>
      <c r="S167" s="201">
        <v>0</v>
      </c>
      <c r="T167" s="20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260</v>
      </c>
      <c r="AT167" s="203" t="s">
        <v>272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223</v>
      </c>
      <c r="BM167" s="203" t="s">
        <v>1866</v>
      </c>
    </row>
    <row r="168" s="13" customFormat="1">
      <c r="A168" s="13"/>
      <c r="B168" s="205"/>
      <c r="C168" s="13"/>
      <c r="D168" s="206" t="s">
        <v>225</v>
      </c>
      <c r="E168" s="13"/>
      <c r="F168" s="208" t="s">
        <v>1867</v>
      </c>
      <c r="G168" s="13"/>
      <c r="H168" s="209">
        <v>6.0549999999999997</v>
      </c>
      <c r="I168" s="210"/>
      <c r="J168" s="13"/>
      <c r="K168" s="13"/>
      <c r="L168" s="205"/>
      <c r="M168" s="211"/>
      <c r="N168" s="212"/>
      <c r="O168" s="212"/>
      <c r="P168" s="212"/>
      <c r="Q168" s="212"/>
      <c r="R168" s="212"/>
      <c r="S168" s="212"/>
      <c r="T168" s="2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07" t="s">
        <v>225</v>
      </c>
      <c r="AU168" s="207" t="s">
        <v>89</v>
      </c>
      <c r="AV168" s="13" t="s">
        <v>89</v>
      </c>
      <c r="AW168" s="13" t="s">
        <v>3</v>
      </c>
      <c r="AX168" s="13" t="s">
        <v>83</v>
      </c>
      <c r="AY168" s="207" t="s">
        <v>218</v>
      </c>
    </row>
    <row r="169" s="12" customFormat="1" ht="22.8" customHeight="1">
      <c r="A169" s="12"/>
      <c r="B169" s="177"/>
      <c r="C169" s="12"/>
      <c r="D169" s="178" t="s">
        <v>75</v>
      </c>
      <c r="E169" s="188" t="s">
        <v>89</v>
      </c>
      <c r="F169" s="188" t="s">
        <v>278</v>
      </c>
      <c r="G169" s="12"/>
      <c r="H169" s="12"/>
      <c r="I169" s="180"/>
      <c r="J169" s="189">
        <f>BK169</f>
        <v>0</v>
      </c>
      <c r="K169" s="12"/>
      <c r="L169" s="177"/>
      <c r="M169" s="182"/>
      <c r="N169" s="183"/>
      <c r="O169" s="183"/>
      <c r="P169" s="184">
        <f>SUM(P170:P204)</f>
        <v>0</v>
      </c>
      <c r="Q169" s="183"/>
      <c r="R169" s="184">
        <f>SUM(R170:R204)</f>
        <v>56.222468170860004</v>
      </c>
      <c r="S169" s="183"/>
      <c r="T169" s="185">
        <f>SUM(T170:T204)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78" t="s">
        <v>83</v>
      </c>
      <c r="AT169" s="186" t="s">
        <v>75</v>
      </c>
      <c r="AU169" s="186" t="s">
        <v>83</v>
      </c>
      <c r="AY169" s="178" t="s">
        <v>218</v>
      </c>
      <c r="BK169" s="187">
        <f>SUM(BK170:BK204)</f>
        <v>0</v>
      </c>
    </row>
    <row r="170" s="2" customFormat="1" ht="24.15" customHeight="1">
      <c r="A170" s="38"/>
      <c r="B170" s="190"/>
      <c r="C170" s="191" t="s">
        <v>294</v>
      </c>
      <c r="D170" s="191" t="s">
        <v>220</v>
      </c>
      <c r="E170" s="192" t="s">
        <v>280</v>
      </c>
      <c r="F170" s="193" t="s">
        <v>1868</v>
      </c>
      <c r="G170" s="194" t="s">
        <v>148</v>
      </c>
      <c r="H170" s="195">
        <v>82.299999999999997</v>
      </c>
      <c r="I170" s="196"/>
      <c r="J170" s="197">
        <f>ROUND(I170*H170,2)</f>
        <v>0</v>
      </c>
      <c r="K170" s="198"/>
      <c r="L170" s="39"/>
      <c r="M170" s="199" t="s">
        <v>1</v>
      </c>
      <c r="N170" s="200" t="s">
        <v>42</v>
      </c>
      <c r="O170" s="8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03" t="s">
        <v>223</v>
      </c>
      <c r="AT170" s="203" t="s">
        <v>220</v>
      </c>
      <c r="AU170" s="203" t="s">
        <v>89</v>
      </c>
      <c r="AY170" s="19" t="s">
        <v>218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9" t="s">
        <v>89</v>
      </c>
      <c r="BK170" s="204">
        <f>ROUND(I170*H170,2)</f>
        <v>0</v>
      </c>
      <c r="BL170" s="19" t="s">
        <v>223</v>
      </c>
      <c r="BM170" s="203" t="s">
        <v>1869</v>
      </c>
    </row>
    <row r="171" s="13" customFormat="1">
      <c r="A171" s="13"/>
      <c r="B171" s="205"/>
      <c r="C171" s="13"/>
      <c r="D171" s="206" t="s">
        <v>225</v>
      </c>
      <c r="E171" s="207" t="s">
        <v>1</v>
      </c>
      <c r="F171" s="208" t="s">
        <v>1825</v>
      </c>
      <c r="G171" s="13"/>
      <c r="H171" s="209">
        <v>82.299999999999997</v>
      </c>
      <c r="I171" s="210"/>
      <c r="J171" s="13"/>
      <c r="K171" s="13"/>
      <c r="L171" s="205"/>
      <c r="M171" s="211"/>
      <c r="N171" s="212"/>
      <c r="O171" s="212"/>
      <c r="P171" s="212"/>
      <c r="Q171" s="212"/>
      <c r="R171" s="212"/>
      <c r="S171" s="212"/>
      <c r="T171" s="2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07" t="s">
        <v>225</v>
      </c>
      <c r="AU171" s="207" t="s">
        <v>89</v>
      </c>
      <c r="AV171" s="13" t="s">
        <v>89</v>
      </c>
      <c r="AW171" s="13" t="s">
        <v>31</v>
      </c>
      <c r="AX171" s="13" t="s">
        <v>83</v>
      </c>
      <c r="AY171" s="207" t="s">
        <v>218</v>
      </c>
    </row>
    <row r="172" s="2" customFormat="1" ht="24.15" customHeight="1">
      <c r="A172" s="38"/>
      <c r="B172" s="190"/>
      <c r="C172" s="191" t="s">
        <v>299</v>
      </c>
      <c r="D172" s="191" t="s">
        <v>220</v>
      </c>
      <c r="E172" s="192" t="s">
        <v>1870</v>
      </c>
      <c r="F172" s="193" t="s">
        <v>1871</v>
      </c>
      <c r="G172" s="194" t="s">
        <v>169</v>
      </c>
      <c r="H172" s="195">
        <v>9.2210000000000001</v>
      </c>
      <c r="I172" s="196"/>
      <c r="J172" s="197">
        <f>ROUND(I172*H172,2)</f>
        <v>0</v>
      </c>
      <c r="K172" s="198"/>
      <c r="L172" s="39"/>
      <c r="M172" s="199" t="s">
        <v>1</v>
      </c>
      <c r="N172" s="200" t="s">
        <v>42</v>
      </c>
      <c r="O172" s="82"/>
      <c r="P172" s="201">
        <f>O172*H172</f>
        <v>0</v>
      </c>
      <c r="Q172" s="201">
        <v>2.4157202</v>
      </c>
      <c r="R172" s="201">
        <f>Q172*H172</f>
        <v>22.275355964199999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223</v>
      </c>
      <c r="AT172" s="203" t="s">
        <v>220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223</v>
      </c>
      <c r="BM172" s="203" t="s">
        <v>1872</v>
      </c>
    </row>
    <row r="173" s="2" customFormat="1">
      <c r="A173" s="38"/>
      <c r="B173" s="39"/>
      <c r="C173" s="38"/>
      <c r="D173" s="206" t="s">
        <v>247</v>
      </c>
      <c r="E173" s="38"/>
      <c r="F173" s="230" t="s">
        <v>1873</v>
      </c>
      <c r="G173" s="38"/>
      <c r="H173" s="38"/>
      <c r="I173" s="231"/>
      <c r="J173" s="38"/>
      <c r="K173" s="38"/>
      <c r="L173" s="39"/>
      <c r="M173" s="232"/>
      <c r="N173" s="233"/>
      <c r="O173" s="82"/>
      <c r="P173" s="82"/>
      <c r="Q173" s="82"/>
      <c r="R173" s="82"/>
      <c r="S173" s="82"/>
      <c r="T173" s="83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9" t="s">
        <v>247</v>
      </c>
      <c r="AU173" s="19" t="s">
        <v>89</v>
      </c>
    </row>
    <row r="174" s="16" customFormat="1">
      <c r="A174" s="16"/>
      <c r="B174" s="245"/>
      <c r="C174" s="16"/>
      <c r="D174" s="206" t="s">
        <v>225</v>
      </c>
      <c r="E174" s="246" t="s">
        <v>1</v>
      </c>
      <c r="F174" s="247" t="s">
        <v>1874</v>
      </c>
      <c r="G174" s="16"/>
      <c r="H174" s="246" t="s">
        <v>1</v>
      </c>
      <c r="I174" s="248"/>
      <c r="J174" s="16"/>
      <c r="K174" s="16"/>
      <c r="L174" s="245"/>
      <c r="M174" s="249"/>
      <c r="N174" s="250"/>
      <c r="O174" s="250"/>
      <c r="P174" s="250"/>
      <c r="Q174" s="250"/>
      <c r="R174" s="250"/>
      <c r="S174" s="250"/>
      <c r="T174" s="251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T174" s="246" t="s">
        <v>225</v>
      </c>
      <c r="AU174" s="246" t="s">
        <v>89</v>
      </c>
      <c r="AV174" s="16" t="s">
        <v>83</v>
      </c>
      <c r="AW174" s="16" t="s">
        <v>31</v>
      </c>
      <c r="AX174" s="16" t="s">
        <v>76</v>
      </c>
      <c r="AY174" s="246" t="s">
        <v>218</v>
      </c>
    </row>
    <row r="175" s="13" customFormat="1">
      <c r="A175" s="13"/>
      <c r="B175" s="205"/>
      <c r="C175" s="13"/>
      <c r="D175" s="206" t="s">
        <v>225</v>
      </c>
      <c r="E175" s="207" t="s">
        <v>1</v>
      </c>
      <c r="F175" s="208" t="s">
        <v>1875</v>
      </c>
      <c r="G175" s="13"/>
      <c r="H175" s="209">
        <v>18.023</v>
      </c>
      <c r="I175" s="210"/>
      <c r="J175" s="13"/>
      <c r="K175" s="13"/>
      <c r="L175" s="205"/>
      <c r="M175" s="211"/>
      <c r="N175" s="212"/>
      <c r="O175" s="212"/>
      <c r="P175" s="212"/>
      <c r="Q175" s="212"/>
      <c r="R175" s="212"/>
      <c r="S175" s="212"/>
      <c r="T175" s="2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07" t="s">
        <v>225</v>
      </c>
      <c r="AU175" s="207" t="s">
        <v>89</v>
      </c>
      <c r="AV175" s="13" t="s">
        <v>89</v>
      </c>
      <c r="AW175" s="13" t="s">
        <v>31</v>
      </c>
      <c r="AX175" s="13" t="s">
        <v>76</v>
      </c>
      <c r="AY175" s="207" t="s">
        <v>218</v>
      </c>
    </row>
    <row r="176" s="13" customFormat="1">
      <c r="A176" s="13"/>
      <c r="B176" s="205"/>
      <c r="C176" s="13"/>
      <c r="D176" s="206" t="s">
        <v>225</v>
      </c>
      <c r="E176" s="207" t="s">
        <v>1</v>
      </c>
      <c r="F176" s="208" t="s">
        <v>1876</v>
      </c>
      <c r="G176" s="13"/>
      <c r="H176" s="209">
        <v>23.268999999999998</v>
      </c>
      <c r="I176" s="210"/>
      <c r="J176" s="13"/>
      <c r="K176" s="13"/>
      <c r="L176" s="205"/>
      <c r="M176" s="211"/>
      <c r="N176" s="212"/>
      <c r="O176" s="212"/>
      <c r="P176" s="212"/>
      <c r="Q176" s="212"/>
      <c r="R176" s="212"/>
      <c r="S176" s="212"/>
      <c r="T176" s="2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07" t="s">
        <v>225</v>
      </c>
      <c r="AU176" s="207" t="s">
        <v>89</v>
      </c>
      <c r="AV176" s="13" t="s">
        <v>89</v>
      </c>
      <c r="AW176" s="13" t="s">
        <v>31</v>
      </c>
      <c r="AX176" s="13" t="s">
        <v>76</v>
      </c>
      <c r="AY176" s="207" t="s">
        <v>218</v>
      </c>
    </row>
    <row r="177" s="13" customFormat="1">
      <c r="A177" s="13"/>
      <c r="B177" s="205"/>
      <c r="C177" s="13"/>
      <c r="D177" s="206" t="s">
        <v>225</v>
      </c>
      <c r="E177" s="207" t="s">
        <v>1</v>
      </c>
      <c r="F177" s="208" t="s">
        <v>1877</v>
      </c>
      <c r="G177" s="13"/>
      <c r="H177" s="209">
        <v>11.4</v>
      </c>
      <c r="I177" s="210"/>
      <c r="J177" s="13"/>
      <c r="K177" s="13"/>
      <c r="L177" s="205"/>
      <c r="M177" s="211"/>
      <c r="N177" s="212"/>
      <c r="O177" s="212"/>
      <c r="P177" s="212"/>
      <c r="Q177" s="212"/>
      <c r="R177" s="212"/>
      <c r="S177" s="212"/>
      <c r="T177" s="2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07" t="s">
        <v>225</v>
      </c>
      <c r="AU177" s="207" t="s">
        <v>89</v>
      </c>
      <c r="AV177" s="13" t="s">
        <v>89</v>
      </c>
      <c r="AW177" s="13" t="s">
        <v>31</v>
      </c>
      <c r="AX177" s="13" t="s">
        <v>76</v>
      </c>
      <c r="AY177" s="207" t="s">
        <v>218</v>
      </c>
    </row>
    <row r="178" s="14" customFormat="1">
      <c r="A178" s="14"/>
      <c r="B178" s="214"/>
      <c r="C178" s="14"/>
      <c r="D178" s="206" t="s">
        <v>225</v>
      </c>
      <c r="E178" s="215" t="s">
        <v>1818</v>
      </c>
      <c r="F178" s="216" t="s">
        <v>230</v>
      </c>
      <c r="G178" s="14"/>
      <c r="H178" s="217">
        <v>52.692</v>
      </c>
      <c r="I178" s="218"/>
      <c r="J178" s="14"/>
      <c r="K178" s="14"/>
      <c r="L178" s="214"/>
      <c r="M178" s="219"/>
      <c r="N178" s="220"/>
      <c r="O178" s="220"/>
      <c r="P178" s="220"/>
      <c r="Q178" s="220"/>
      <c r="R178" s="220"/>
      <c r="S178" s="220"/>
      <c r="T178" s="221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15" t="s">
        <v>225</v>
      </c>
      <c r="AU178" s="215" t="s">
        <v>89</v>
      </c>
      <c r="AV178" s="14" t="s">
        <v>96</v>
      </c>
      <c r="AW178" s="14" t="s">
        <v>31</v>
      </c>
      <c r="AX178" s="14" t="s">
        <v>76</v>
      </c>
      <c r="AY178" s="215" t="s">
        <v>218</v>
      </c>
    </row>
    <row r="179" s="13" customFormat="1">
      <c r="A179" s="13"/>
      <c r="B179" s="205"/>
      <c r="C179" s="13"/>
      <c r="D179" s="206" t="s">
        <v>225</v>
      </c>
      <c r="E179" s="207" t="s">
        <v>1</v>
      </c>
      <c r="F179" s="208" t="s">
        <v>1878</v>
      </c>
      <c r="G179" s="13"/>
      <c r="H179" s="209">
        <v>9.2210000000000001</v>
      </c>
      <c r="I179" s="210"/>
      <c r="J179" s="13"/>
      <c r="K179" s="13"/>
      <c r="L179" s="205"/>
      <c r="M179" s="211"/>
      <c r="N179" s="212"/>
      <c r="O179" s="212"/>
      <c r="P179" s="212"/>
      <c r="Q179" s="212"/>
      <c r="R179" s="212"/>
      <c r="S179" s="212"/>
      <c r="T179" s="2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07" t="s">
        <v>225</v>
      </c>
      <c r="AU179" s="207" t="s">
        <v>89</v>
      </c>
      <c r="AV179" s="13" t="s">
        <v>89</v>
      </c>
      <c r="AW179" s="13" t="s">
        <v>31</v>
      </c>
      <c r="AX179" s="13" t="s">
        <v>76</v>
      </c>
      <c r="AY179" s="207" t="s">
        <v>218</v>
      </c>
    </row>
    <row r="180" s="14" customFormat="1">
      <c r="A180" s="14"/>
      <c r="B180" s="214"/>
      <c r="C180" s="14"/>
      <c r="D180" s="206" t="s">
        <v>225</v>
      </c>
      <c r="E180" s="215" t="s">
        <v>1</v>
      </c>
      <c r="F180" s="216" t="s">
        <v>230</v>
      </c>
      <c r="G180" s="14"/>
      <c r="H180" s="217">
        <v>9.2210000000000001</v>
      </c>
      <c r="I180" s="218"/>
      <c r="J180" s="14"/>
      <c r="K180" s="14"/>
      <c r="L180" s="214"/>
      <c r="M180" s="219"/>
      <c r="N180" s="220"/>
      <c r="O180" s="220"/>
      <c r="P180" s="220"/>
      <c r="Q180" s="220"/>
      <c r="R180" s="220"/>
      <c r="S180" s="220"/>
      <c r="T180" s="221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15" t="s">
        <v>225</v>
      </c>
      <c r="AU180" s="215" t="s">
        <v>89</v>
      </c>
      <c r="AV180" s="14" t="s">
        <v>96</v>
      </c>
      <c r="AW180" s="14" t="s">
        <v>31</v>
      </c>
      <c r="AX180" s="14" t="s">
        <v>83</v>
      </c>
      <c r="AY180" s="215" t="s">
        <v>218</v>
      </c>
    </row>
    <row r="181" s="2" customFormat="1" ht="21.75" customHeight="1">
      <c r="A181" s="38"/>
      <c r="B181" s="190"/>
      <c r="C181" s="191" t="s">
        <v>304</v>
      </c>
      <c r="D181" s="191" t="s">
        <v>220</v>
      </c>
      <c r="E181" s="192" t="s">
        <v>1879</v>
      </c>
      <c r="F181" s="193" t="s">
        <v>1880</v>
      </c>
      <c r="G181" s="194" t="s">
        <v>148</v>
      </c>
      <c r="H181" s="195">
        <v>11.897</v>
      </c>
      <c r="I181" s="196"/>
      <c r="J181" s="197">
        <f>ROUND(I181*H181,2)</f>
        <v>0</v>
      </c>
      <c r="K181" s="198"/>
      <c r="L181" s="39"/>
      <c r="M181" s="199" t="s">
        <v>1</v>
      </c>
      <c r="N181" s="200" t="s">
        <v>42</v>
      </c>
      <c r="O181" s="82"/>
      <c r="P181" s="201">
        <f>O181*H181</f>
        <v>0</v>
      </c>
      <c r="Q181" s="201">
        <v>0.0015947400000000001</v>
      </c>
      <c r="R181" s="201">
        <f>Q181*H181</f>
        <v>0.018972621780000001</v>
      </c>
      <c r="S181" s="201">
        <v>0</v>
      </c>
      <c r="T181" s="20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03" t="s">
        <v>223</v>
      </c>
      <c r="AT181" s="203" t="s">
        <v>220</v>
      </c>
      <c r="AU181" s="203" t="s">
        <v>89</v>
      </c>
      <c r="AY181" s="19" t="s">
        <v>218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9" t="s">
        <v>89</v>
      </c>
      <c r="BK181" s="204">
        <f>ROUND(I181*H181,2)</f>
        <v>0</v>
      </c>
      <c r="BL181" s="19" t="s">
        <v>223</v>
      </c>
      <c r="BM181" s="203" t="s">
        <v>1881</v>
      </c>
    </row>
    <row r="182" s="2" customFormat="1">
      <c r="A182" s="38"/>
      <c r="B182" s="39"/>
      <c r="C182" s="38"/>
      <c r="D182" s="206" t="s">
        <v>247</v>
      </c>
      <c r="E182" s="38"/>
      <c r="F182" s="230" t="s">
        <v>1882</v>
      </c>
      <c r="G182" s="38"/>
      <c r="H182" s="38"/>
      <c r="I182" s="231"/>
      <c r="J182" s="38"/>
      <c r="K182" s="38"/>
      <c r="L182" s="39"/>
      <c r="M182" s="232"/>
      <c r="N182" s="233"/>
      <c r="O182" s="82"/>
      <c r="P182" s="82"/>
      <c r="Q182" s="82"/>
      <c r="R182" s="82"/>
      <c r="S182" s="82"/>
      <c r="T182" s="83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9" t="s">
        <v>247</v>
      </c>
      <c r="AU182" s="19" t="s">
        <v>89</v>
      </c>
    </row>
    <row r="183" s="13" customFormat="1">
      <c r="A183" s="13"/>
      <c r="B183" s="205"/>
      <c r="C183" s="13"/>
      <c r="D183" s="206" t="s">
        <v>225</v>
      </c>
      <c r="E183" s="207" t="s">
        <v>1</v>
      </c>
      <c r="F183" s="208" t="s">
        <v>1883</v>
      </c>
      <c r="G183" s="13"/>
      <c r="H183" s="209">
        <v>3.5910000000000002</v>
      </c>
      <c r="I183" s="210"/>
      <c r="J183" s="13"/>
      <c r="K183" s="13"/>
      <c r="L183" s="205"/>
      <c r="M183" s="211"/>
      <c r="N183" s="212"/>
      <c r="O183" s="212"/>
      <c r="P183" s="212"/>
      <c r="Q183" s="212"/>
      <c r="R183" s="212"/>
      <c r="S183" s="212"/>
      <c r="T183" s="2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07" t="s">
        <v>225</v>
      </c>
      <c r="AU183" s="207" t="s">
        <v>89</v>
      </c>
      <c r="AV183" s="13" t="s">
        <v>89</v>
      </c>
      <c r="AW183" s="13" t="s">
        <v>31</v>
      </c>
      <c r="AX183" s="13" t="s">
        <v>76</v>
      </c>
      <c r="AY183" s="207" t="s">
        <v>218</v>
      </c>
    </row>
    <row r="184" s="13" customFormat="1">
      <c r="A184" s="13"/>
      <c r="B184" s="205"/>
      <c r="C184" s="13"/>
      <c r="D184" s="206" t="s">
        <v>225</v>
      </c>
      <c r="E184" s="207" t="s">
        <v>1</v>
      </c>
      <c r="F184" s="208" t="s">
        <v>1884</v>
      </c>
      <c r="G184" s="13"/>
      <c r="H184" s="209">
        <v>5.1210000000000004</v>
      </c>
      <c r="I184" s="210"/>
      <c r="J184" s="13"/>
      <c r="K184" s="13"/>
      <c r="L184" s="205"/>
      <c r="M184" s="211"/>
      <c r="N184" s="212"/>
      <c r="O184" s="212"/>
      <c r="P184" s="212"/>
      <c r="Q184" s="212"/>
      <c r="R184" s="212"/>
      <c r="S184" s="212"/>
      <c r="T184" s="2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07" t="s">
        <v>225</v>
      </c>
      <c r="AU184" s="207" t="s">
        <v>89</v>
      </c>
      <c r="AV184" s="13" t="s">
        <v>89</v>
      </c>
      <c r="AW184" s="13" t="s">
        <v>31</v>
      </c>
      <c r="AX184" s="13" t="s">
        <v>76</v>
      </c>
      <c r="AY184" s="207" t="s">
        <v>218</v>
      </c>
    </row>
    <row r="185" s="13" customFormat="1">
      <c r="A185" s="13"/>
      <c r="B185" s="205"/>
      <c r="C185" s="13"/>
      <c r="D185" s="206" t="s">
        <v>225</v>
      </c>
      <c r="E185" s="207" t="s">
        <v>1</v>
      </c>
      <c r="F185" s="208" t="s">
        <v>1885</v>
      </c>
      <c r="G185" s="13"/>
      <c r="H185" s="209">
        <v>3.1850000000000001</v>
      </c>
      <c r="I185" s="210"/>
      <c r="J185" s="13"/>
      <c r="K185" s="13"/>
      <c r="L185" s="205"/>
      <c r="M185" s="211"/>
      <c r="N185" s="212"/>
      <c r="O185" s="212"/>
      <c r="P185" s="212"/>
      <c r="Q185" s="212"/>
      <c r="R185" s="212"/>
      <c r="S185" s="212"/>
      <c r="T185" s="2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07" t="s">
        <v>225</v>
      </c>
      <c r="AU185" s="207" t="s">
        <v>89</v>
      </c>
      <c r="AV185" s="13" t="s">
        <v>89</v>
      </c>
      <c r="AW185" s="13" t="s">
        <v>31</v>
      </c>
      <c r="AX185" s="13" t="s">
        <v>76</v>
      </c>
      <c r="AY185" s="207" t="s">
        <v>218</v>
      </c>
    </row>
    <row r="186" s="14" customFormat="1">
      <c r="A186" s="14"/>
      <c r="B186" s="214"/>
      <c r="C186" s="14"/>
      <c r="D186" s="206" t="s">
        <v>225</v>
      </c>
      <c r="E186" s="215" t="s">
        <v>1</v>
      </c>
      <c r="F186" s="216" t="s">
        <v>230</v>
      </c>
      <c r="G186" s="14"/>
      <c r="H186" s="217">
        <v>11.897</v>
      </c>
      <c r="I186" s="218"/>
      <c r="J186" s="14"/>
      <c r="K186" s="14"/>
      <c r="L186" s="214"/>
      <c r="M186" s="219"/>
      <c r="N186" s="220"/>
      <c r="O186" s="220"/>
      <c r="P186" s="220"/>
      <c r="Q186" s="220"/>
      <c r="R186" s="220"/>
      <c r="S186" s="220"/>
      <c r="T186" s="221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15" t="s">
        <v>225</v>
      </c>
      <c r="AU186" s="215" t="s">
        <v>89</v>
      </c>
      <c r="AV186" s="14" t="s">
        <v>96</v>
      </c>
      <c r="AW186" s="14" t="s">
        <v>31</v>
      </c>
      <c r="AX186" s="14" t="s">
        <v>76</v>
      </c>
      <c r="AY186" s="215" t="s">
        <v>218</v>
      </c>
    </row>
    <row r="187" s="15" customFormat="1">
      <c r="A187" s="15"/>
      <c r="B187" s="222"/>
      <c r="C187" s="15"/>
      <c r="D187" s="206" t="s">
        <v>225</v>
      </c>
      <c r="E187" s="223" t="s">
        <v>1</v>
      </c>
      <c r="F187" s="224" t="s">
        <v>231</v>
      </c>
      <c r="G187" s="15"/>
      <c r="H187" s="225">
        <v>11.897</v>
      </c>
      <c r="I187" s="226"/>
      <c r="J187" s="15"/>
      <c r="K187" s="15"/>
      <c r="L187" s="222"/>
      <c r="M187" s="227"/>
      <c r="N187" s="228"/>
      <c r="O187" s="228"/>
      <c r="P187" s="228"/>
      <c r="Q187" s="228"/>
      <c r="R187" s="228"/>
      <c r="S187" s="228"/>
      <c r="T187" s="229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T187" s="223" t="s">
        <v>225</v>
      </c>
      <c r="AU187" s="223" t="s">
        <v>89</v>
      </c>
      <c r="AV187" s="15" t="s">
        <v>223</v>
      </c>
      <c r="AW187" s="15" t="s">
        <v>31</v>
      </c>
      <c r="AX187" s="15" t="s">
        <v>83</v>
      </c>
      <c r="AY187" s="223" t="s">
        <v>218</v>
      </c>
    </row>
    <row r="188" s="2" customFormat="1" ht="21.75" customHeight="1">
      <c r="A188" s="38"/>
      <c r="B188" s="190"/>
      <c r="C188" s="191" t="s">
        <v>314</v>
      </c>
      <c r="D188" s="191" t="s">
        <v>220</v>
      </c>
      <c r="E188" s="192" t="s">
        <v>1886</v>
      </c>
      <c r="F188" s="193" t="s">
        <v>1887</v>
      </c>
      <c r="G188" s="194" t="s">
        <v>148</v>
      </c>
      <c r="H188" s="195">
        <v>11.897</v>
      </c>
      <c r="I188" s="196"/>
      <c r="J188" s="197">
        <f>ROUND(I188*H188,2)</f>
        <v>0</v>
      </c>
      <c r="K188" s="198"/>
      <c r="L188" s="39"/>
      <c r="M188" s="199" t="s">
        <v>1</v>
      </c>
      <c r="N188" s="200" t="s">
        <v>42</v>
      </c>
      <c r="O188" s="82"/>
      <c r="P188" s="201">
        <f>O188*H188</f>
        <v>0</v>
      </c>
      <c r="Q188" s="201">
        <v>0</v>
      </c>
      <c r="R188" s="201">
        <f>Q188*H188</f>
        <v>0</v>
      </c>
      <c r="S188" s="201">
        <v>0</v>
      </c>
      <c r="T188" s="202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203" t="s">
        <v>223</v>
      </c>
      <c r="AT188" s="203" t="s">
        <v>220</v>
      </c>
      <c r="AU188" s="203" t="s">
        <v>89</v>
      </c>
      <c r="AY188" s="19" t="s">
        <v>218</v>
      </c>
      <c r="BE188" s="204">
        <f>IF(N188="základná",J188,0)</f>
        <v>0</v>
      </c>
      <c r="BF188" s="204">
        <f>IF(N188="znížená",J188,0)</f>
        <v>0</v>
      </c>
      <c r="BG188" s="204">
        <f>IF(N188="zákl. prenesená",J188,0)</f>
        <v>0</v>
      </c>
      <c r="BH188" s="204">
        <f>IF(N188="zníž. prenesená",J188,0)</f>
        <v>0</v>
      </c>
      <c r="BI188" s="204">
        <f>IF(N188="nulová",J188,0)</f>
        <v>0</v>
      </c>
      <c r="BJ188" s="19" t="s">
        <v>89</v>
      </c>
      <c r="BK188" s="204">
        <f>ROUND(I188*H188,2)</f>
        <v>0</v>
      </c>
      <c r="BL188" s="19" t="s">
        <v>223</v>
      </c>
      <c r="BM188" s="203" t="s">
        <v>1888</v>
      </c>
    </row>
    <row r="189" s="2" customFormat="1" ht="24.15" customHeight="1">
      <c r="A189" s="38"/>
      <c r="B189" s="190"/>
      <c r="C189" s="191" t="s">
        <v>319</v>
      </c>
      <c r="D189" s="191" t="s">
        <v>220</v>
      </c>
      <c r="E189" s="192" t="s">
        <v>1889</v>
      </c>
      <c r="F189" s="193" t="s">
        <v>1890</v>
      </c>
      <c r="G189" s="194" t="s">
        <v>169</v>
      </c>
      <c r="H189" s="195">
        <v>7.7629999999999999</v>
      </c>
      <c r="I189" s="196"/>
      <c r="J189" s="197">
        <f>ROUND(I189*H189,2)</f>
        <v>0</v>
      </c>
      <c r="K189" s="198"/>
      <c r="L189" s="39"/>
      <c r="M189" s="199" t="s">
        <v>1</v>
      </c>
      <c r="N189" s="200" t="s">
        <v>42</v>
      </c>
      <c r="O189" s="82"/>
      <c r="P189" s="201">
        <f>O189*H189</f>
        <v>0</v>
      </c>
      <c r="Q189" s="201">
        <v>2.4157202</v>
      </c>
      <c r="R189" s="201">
        <f>Q189*H189</f>
        <v>18.753235912600001</v>
      </c>
      <c r="S189" s="201">
        <v>0</v>
      </c>
      <c r="T189" s="202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03" t="s">
        <v>223</v>
      </c>
      <c r="AT189" s="203" t="s">
        <v>220</v>
      </c>
      <c r="AU189" s="203" t="s">
        <v>89</v>
      </c>
      <c r="AY189" s="19" t="s">
        <v>218</v>
      </c>
      <c r="BE189" s="204">
        <f>IF(N189="základná",J189,0)</f>
        <v>0</v>
      </c>
      <c r="BF189" s="204">
        <f>IF(N189="znížená",J189,0)</f>
        <v>0</v>
      </c>
      <c r="BG189" s="204">
        <f>IF(N189="zákl. prenesená",J189,0)</f>
        <v>0</v>
      </c>
      <c r="BH189" s="204">
        <f>IF(N189="zníž. prenesená",J189,0)</f>
        <v>0</v>
      </c>
      <c r="BI189" s="204">
        <f>IF(N189="nulová",J189,0)</f>
        <v>0</v>
      </c>
      <c r="BJ189" s="19" t="s">
        <v>89</v>
      </c>
      <c r="BK189" s="204">
        <f>ROUND(I189*H189,2)</f>
        <v>0</v>
      </c>
      <c r="BL189" s="19" t="s">
        <v>223</v>
      </c>
      <c r="BM189" s="203" t="s">
        <v>1891</v>
      </c>
    </row>
    <row r="190" s="16" customFormat="1">
      <c r="A190" s="16"/>
      <c r="B190" s="245"/>
      <c r="C190" s="16"/>
      <c r="D190" s="206" t="s">
        <v>225</v>
      </c>
      <c r="E190" s="246" t="s">
        <v>1</v>
      </c>
      <c r="F190" s="247" t="s">
        <v>1892</v>
      </c>
      <c r="G190" s="16"/>
      <c r="H190" s="246" t="s">
        <v>1</v>
      </c>
      <c r="I190" s="248"/>
      <c r="J190" s="16"/>
      <c r="K190" s="16"/>
      <c r="L190" s="245"/>
      <c r="M190" s="249"/>
      <c r="N190" s="250"/>
      <c r="O190" s="250"/>
      <c r="P190" s="250"/>
      <c r="Q190" s="250"/>
      <c r="R190" s="250"/>
      <c r="S190" s="250"/>
      <c r="T190" s="251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T190" s="246" t="s">
        <v>225</v>
      </c>
      <c r="AU190" s="246" t="s">
        <v>89</v>
      </c>
      <c r="AV190" s="16" t="s">
        <v>83</v>
      </c>
      <c r="AW190" s="16" t="s">
        <v>31</v>
      </c>
      <c r="AX190" s="16" t="s">
        <v>76</v>
      </c>
      <c r="AY190" s="246" t="s">
        <v>218</v>
      </c>
    </row>
    <row r="191" s="13" customFormat="1">
      <c r="A191" s="13"/>
      <c r="B191" s="205"/>
      <c r="C191" s="13"/>
      <c r="D191" s="206" t="s">
        <v>225</v>
      </c>
      <c r="E191" s="207" t="s">
        <v>1</v>
      </c>
      <c r="F191" s="208" t="s">
        <v>1893</v>
      </c>
      <c r="G191" s="13"/>
      <c r="H191" s="209">
        <v>7.452</v>
      </c>
      <c r="I191" s="210"/>
      <c r="J191" s="13"/>
      <c r="K191" s="13"/>
      <c r="L191" s="205"/>
      <c r="M191" s="211"/>
      <c r="N191" s="212"/>
      <c r="O191" s="212"/>
      <c r="P191" s="212"/>
      <c r="Q191" s="212"/>
      <c r="R191" s="212"/>
      <c r="S191" s="212"/>
      <c r="T191" s="2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07" t="s">
        <v>225</v>
      </c>
      <c r="AU191" s="207" t="s">
        <v>89</v>
      </c>
      <c r="AV191" s="13" t="s">
        <v>89</v>
      </c>
      <c r="AW191" s="13" t="s">
        <v>31</v>
      </c>
      <c r="AX191" s="13" t="s">
        <v>76</v>
      </c>
      <c r="AY191" s="207" t="s">
        <v>218</v>
      </c>
    </row>
    <row r="192" s="13" customFormat="1">
      <c r="A192" s="13"/>
      <c r="B192" s="205"/>
      <c r="C192" s="13"/>
      <c r="D192" s="206" t="s">
        <v>225</v>
      </c>
      <c r="E192" s="207" t="s">
        <v>1</v>
      </c>
      <c r="F192" s="208" t="s">
        <v>1894</v>
      </c>
      <c r="G192" s="13"/>
      <c r="H192" s="209">
        <v>0.311</v>
      </c>
      <c r="I192" s="210"/>
      <c r="J192" s="13"/>
      <c r="K192" s="13"/>
      <c r="L192" s="205"/>
      <c r="M192" s="211"/>
      <c r="N192" s="212"/>
      <c r="O192" s="212"/>
      <c r="P192" s="212"/>
      <c r="Q192" s="212"/>
      <c r="R192" s="212"/>
      <c r="S192" s="212"/>
      <c r="T192" s="2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07" t="s">
        <v>225</v>
      </c>
      <c r="AU192" s="207" t="s">
        <v>89</v>
      </c>
      <c r="AV192" s="13" t="s">
        <v>89</v>
      </c>
      <c r="AW192" s="13" t="s">
        <v>31</v>
      </c>
      <c r="AX192" s="13" t="s">
        <v>76</v>
      </c>
      <c r="AY192" s="207" t="s">
        <v>218</v>
      </c>
    </row>
    <row r="193" s="15" customFormat="1">
      <c r="A193" s="15"/>
      <c r="B193" s="222"/>
      <c r="C193" s="15"/>
      <c r="D193" s="206" t="s">
        <v>225</v>
      </c>
      <c r="E193" s="223" t="s">
        <v>1</v>
      </c>
      <c r="F193" s="224" t="s">
        <v>231</v>
      </c>
      <c r="G193" s="15"/>
      <c r="H193" s="225">
        <v>7.7629999999999999</v>
      </c>
      <c r="I193" s="226"/>
      <c r="J193" s="15"/>
      <c r="K193" s="15"/>
      <c r="L193" s="222"/>
      <c r="M193" s="227"/>
      <c r="N193" s="228"/>
      <c r="O193" s="228"/>
      <c r="P193" s="228"/>
      <c r="Q193" s="228"/>
      <c r="R193" s="228"/>
      <c r="S193" s="228"/>
      <c r="T193" s="229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T193" s="223" t="s">
        <v>225</v>
      </c>
      <c r="AU193" s="223" t="s">
        <v>89</v>
      </c>
      <c r="AV193" s="15" t="s">
        <v>223</v>
      </c>
      <c r="AW193" s="15" t="s">
        <v>31</v>
      </c>
      <c r="AX193" s="15" t="s">
        <v>83</v>
      </c>
      <c r="AY193" s="223" t="s">
        <v>218</v>
      </c>
    </row>
    <row r="194" s="2" customFormat="1" ht="24.15" customHeight="1">
      <c r="A194" s="38"/>
      <c r="B194" s="190"/>
      <c r="C194" s="191" t="s">
        <v>326</v>
      </c>
      <c r="D194" s="191" t="s">
        <v>220</v>
      </c>
      <c r="E194" s="192" t="s">
        <v>1895</v>
      </c>
      <c r="F194" s="193" t="s">
        <v>1896</v>
      </c>
      <c r="G194" s="194" t="s">
        <v>169</v>
      </c>
      <c r="H194" s="195">
        <v>5.96</v>
      </c>
      <c r="I194" s="196"/>
      <c r="J194" s="197">
        <f>ROUND(I194*H194,2)</f>
        <v>0</v>
      </c>
      <c r="K194" s="198"/>
      <c r="L194" s="39"/>
      <c r="M194" s="199" t="s">
        <v>1</v>
      </c>
      <c r="N194" s="200" t="s">
        <v>42</v>
      </c>
      <c r="O194" s="82"/>
      <c r="P194" s="201">
        <f>O194*H194</f>
        <v>0</v>
      </c>
      <c r="Q194" s="201">
        <v>2.4157202</v>
      </c>
      <c r="R194" s="201">
        <f>Q194*H194</f>
        <v>14.397692392</v>
      </c>
      <c r="S194" s="201">
        <v>0</v>
      </c>
      <c r="T194" s="202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03" t="s">
        <v>223</v>
      </c>
      <c r="AT194" s="203" t="s">
        <v>220</v>
      </c>
      <c r="AU194" s="203" t="s">
        <v>89</v>
      </c>
      <c r="AY194" s="19" t="s">
        <v>218</v>
      </c>
      <c r="BE194" s="204">
        <f>IF(N194="základná",J194,0)</f>
        <v>0</v>
      </c>
      <c r="BF194" s="204">
        <f>IF(N194="znížená",J194,0)</f>
        <v>0</v>
      </c>
      <c r="BG194" s="204">
        <f>IF(N194="zákl. prenesená",J194,0)</f>
        <v>0</v>
      </c>
      <c r="BH194" s="204">
        <f>IF(N194="zníž. prenesená",J194,0)</f>
        <v>0</v>
      </c>
      <c r="BI194" s="204">
        <f>IF(N194="nulová",J194,0)</f>
        <v>0</v>
      </c>
      <c r="BJ194" s="19" t="s">
        <v>89</v>
      </c>
      <c r="BK194" s="204">
        <f>ROUND(I194*H194,2)</f>
        <v>0</v>
      </c>
      <c r="BL194" s="19" t="s">
        <v>223</v>
      </c>
      <c r="BM194" s="203" t="s">
        <v>1897</v>
      </c>
    </row>
    <row r="195" s="13" customFormat="1">
      <c r="A195" s="13"/>
      <c r="B195" s="205"/>
      <c r="C195" s="13"/>
      <c r="D195" s="206" t="s">
        <v>225</v>
      </c>
      <c r="E195" s="207" t="s">
        <v>1</v>
      </c>
      <c r="F195" s="208" t="s">
        <v>1898</v>
      </c>
      <c r="G195" s="13"/>
      <c r="H195" s="209">
        <v>5.8200000000000003</v>
      </c>
      <c r="I195" s="210"/>
      <c r="J195" s="13"/>
      <c r="K195" s="13"/>
      <c r="L195" s="205"/>
      <c r="M195" s="211"/>
      <c r="N195" s="212"/>
      <c r="O195" s="212"/>
      <c r="P195" s="212"/>
      <c r="Q195" s="212"/>
      <c r="R195" s="212"/>
      <c r="S195" s="212"/>
      <c r="T195" s="2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07" t="s">
        <v>225</v>
      </c>
      <c r="AU195" s="207" t="s">
        <v>89</v>
      </c>
      <c r="AV195" s="13" t="s">
        <v>89</v>
      </c>
      <c r="AW195" s="13" t="s">
        <v>31</v>
      </c>
      <c r="AX195" s="13" t="s">
        <v>76</v>
      </c>
      <c r="AY195" s="207" t="s">
        <v>218</v>
      </c>
    </row>
    <row r="196" s="13" customFormat="1">
      <c r="A196" s="13"/>
      <c r="B196" s="205"/>
      <c r="C196" s="13"/>
      <c r="D196" s="206" t="s">
        <v>225</v>
      </c>
      <c r="E196" s="207" t="s">
        <v>1</v>
      </c>
      <c r="F196" s="208" t="s">
        <v>1899</v>
      </c>
      <c r="G196" s="13"/>
      <c r="H196" s="209">
        <v>0.14000000000000001</v>
      </c>
      <c r="I196" s="210"/>
      <c r="J196" s="13"/>
      <c r="K196" s="13"/>
      <c r="L196" s="205"/>
      <c r="M196" s="211"/>
      <c r="N196" s="212"/>
      <c r="O196" s="212"/>
      <c r="P196" s="212"/>
      <c r="Q196" s="212"/>
      <c r="R196" s="212"/>
      <c r="S196" s="212"/>
      <c r="T196" s="2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07" t="s">
        <v>225</v>
      </c>
      <c r="AU196" s="207" t="s">
        <v>89</v>
      </c>
      <c r="AV196" s="13" t="s">
        <v>89</v>
      </c>
      <c r="AW196" s="13" t="s">
        <v>31</v>
      </c>
      <c r="AX196" s="13" t="s">
        <v>76</v>
      </c>
      <c r="AY196" s="207" t="s">
        <v>218</v>
      </c>
    </row>
    <row r="197" s="15" customFormat="1">
      <c r="A197" s="15"/>
      <c r="B197" s="222"/>
      <c r="C197" s="15"/>
      <c r="D197" s="206" t="s">
        <v>225</v>
      </c>
      <c r="E197" s="223" t="s">
        <v>1</v>
      </c>
      <c r="F197" s="224" t="s">
        <v>231</v>
      </c>
      <c r="G197" s="15"/>
      <c r="H197" s="225">
        <v>5.96</v>
      </c>
      <c r="I197" s="226"/>
      <c r="J197" s="15"/>
      <c r="K197" s="15"/>
      <c r="L197" s="222"/>
      <c r="M197" s="227"/>
      <c r="N197" s="228"/>
      <c r="O197" s="228"/>
      <c r="P197" s="228"/>
      <c r="Q197" s="228"/>
      <c r="R197" s="228"/>
      <c r="S197" s="228"/>
      <c r="T197" s="229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T197" s="223" t="s">
        <v>225</v>
      </c>
      <c r="AU197" s="223" t="s">
        <v>89</v>
      </c>
      <c r="AV197" s="15" t="s">
        <v>223</v>
      </c>
      <c r="AW197" s="15" t="s">
        <v>31</v>
      </c>
      <c r="AX197" s="15" t="s">
        <v>83</v>
      </c>
      <c r="AY197" s="223" t="s">
        <v>218</v>
      </c>
    </row>
    <row r="198" s="2" customFormat="1" ht="24.15" customHeight="1">
      <c r="A198" s="38"/>
      <c r="B198" s="190"/>
      <c r="C198" s="191" t="s">
        <v>331</v>
      </c>
      <c r="D198" s="191" t="s">
        <v>220</v>
      </c>
      <c r="E198" s="192" t="s">
        <v>1900</v>
      </c>
      <c r="F198" s="193" t="s">
        <v>1901</v>
      </c>
      <c r="G198" s="194" t="s">
        <v>148</v>
      </c>
      <c r="H198" s="195">
        <v>59.603999999999999</v>
      </c>
      <c r="I198" s="196"/>
      <c r="J198" s="197">
        <f>ROUND(I198*H198,2)</f>
        <v>0</v>
      </c>
      <c r="K198" s="198"/>
      <c r="L198" s="39"/>
      <c r="M198" s="199" t="s">
        <v>1</v>
      </c>
      <c r="N198" s="200" t="s">
        <v>42</v>
      </c>
      <c r="O198" s="82"/>
      <c r="P198" s="201">
        <f>O198*H198</f>
        <v>0</v>
      </c>
      <c r="Q198" s="201">
        <v>0.0013462800000000001</v>
      </c>
      <c r="R198" s="201">
        <f>Q198*H198</f>
        <v>0.080243673119999998</v>
      </c>
      <c r="S198" s="201">
        <v>0</v>
      </c>
      <c r="T198" s="202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203" t="s">
        <v>223</v>
      </c>
      <c r="AT198" s="203" t="s">
        <v>220</v>
      </c>
      <c r="AU198" s="203" t="s">
        <v>89</v>
      </c>
      <c r="AY198" s="19" t="s">
        <v>218</v>
      </c>
      <c r="BE198" s="204">
        <f>IF(N198="základná",J198,0)</f>
        <v>0</v>
      </c>
      <c r="BF198" s="204">
        <f>IF(N198="znížená",J198,0)</f>
        <v>0</v>
      </c>
      <c r="BG198" s="204">
        <f>IF(N198="zákl. prenesená",J198,0)</f>
        <v>0</v>
      </c>
      <c r="BH198" s="204">
        <f>IF(N198="zníž. prenesená",J198,0)</f>
        <v>0</v>
      </c>
      <c r="BI198" s="204">
        <f>IF(N198="nulová",J198,0)</f>
        <v>0</v>
      </c>
      <c r="BJ198" s="19" t="s">
        <v>89</v>
      </c>
      <c r="BK198" s="204">
        <f>ROUND(I198*H198,2)</f>
        <v>0</v>
      </c>
      <c r="BL198" s="19" t="s">
        <v>223</v>
      </c>
      <c r="BM198" s="203" t="s">
        <v>1902</v>
      </c>
    </row>
    <row r="199" s="13" customFormat="1">
      <c r="A199" s="13"/>
      <c r="B199" s="205"/>
      <c r="C199" s="13"/>
      <c r="D199" s="206" t="s">
        <v>225</v>
      </c>
      <c r="E199" s="207" t="s">
        <v>1</v>
      </c>
      <c r="F199" s="208" t="s">
        <v>1903</v>
      </c>
      <c r="G199" s="13"/>
      <c r="H199" s="209">
        <v>58.200000000000003</v>
      </c>
      <c r="I199" s="210"/>
      <c r="J199" s="13"/>
      <c r="K199" s="13"/>
      <c r="L199" s="205"/>
      <c r="M199" s="211"/>
      <c r="N199" s="212"/>
      <c r="O199" s="212"/>
      <c r="P199" s="212"/>
      <c r="Q199" s="212"/>
      <c r="R199" s="212"/>
      <c r="S199" s="212"/>
      <c r="T199" s="2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07" t="s">
        <v>225</v>
      </c>
      <c r="AU199" s="207" t="s">
        <v>89</v>
      </c>
      <c r="AV199" s="13" t="s">
        <v>89</v>
      </c>
      <c r="AW199" s="13" t="s">
        <v>31</v>
      </c>
      <c r="AX199" s="13" t="s">
        <v>76</v>
      </c>
      <c r="AY199" s="207" t="s">
        <v>218</v>
      </c>
    </row>
    <row r="200" s="13" customFormat="1">
      <c r="A200" s="13"/>
      <c r="B200" s="205"/>
      <c r="C200" s="13"/>
      <c r="D200" s="206" t="s">
        <v>225</v>
      </c>
      <c r="E200" s="207" t="s">
        <v>1</v>
      </c>
      <c r="F200" s="208" t="s">
        <v>1904</v>
      </c>
      <c r="G200" s="13"/>
      <c r="H200" s="209">
        <v>1.4039999999999999</v>
      </c>
      <c r="I200" s="210"/>
      <c r="J200" s="13"/>
      <c r="K200" s="13"/>
      <c r="L200" s="205"/>
      <c r="M200" s="211"/>
      <c r="N200" s="212"/>
      <c r="O200" s="212"/>
      <c r="P200" s="212"/>
      <c r="Q200" s="212"/>
      <c r="R200" s="212"/>
      <c r="S200" s="212"/>
      <c r="T200" s="2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07" t="s">
        <v>225</v>
      </c>
      <c r="AU200" s="207" t="s">
        <v>89</v>
      </c>
      <c r="AV200" s="13" t="s">
        <v>89</v>
      </c>
      <c r="AW200" s="13" t="s">
        <v>31</v>
      </c>
      <c r="AX200" s="13" t="s">
        <v>76</v>
      </c>
      <c r="AY200" s="207" t="s">
        <v>218</v>
      </c>
    </row>
    <row r="201" s="15" customFormat="1">
      <c r="A201" s="15"/>
      <c r="B201" s="222"/>
      <c r="C201" s="15"/>
      <c r="D201" s="206" t="s">
        <v>225</v>
      </c>
      <c r="E201" s="223" t="s">
        <v>1</v>
      </c>
      <c r="F201" s="224" t="s">
        <v>231</v>
      </c>
      <c r="G201" s="15"/>
      <c r="H201" s="225">
        <v>59.603999999999999</v>
      </c>
      <c r="I201" s="226"/>
      <c r="J201" s="15"/>
      <c r="K201" s="15"/>
      <c r="L201" s="222"/>
      <c r="M201" s="227"/>
      <c r="N201" s="228"/>
      <c r="O201" s="228"/>
      <c r="P201" s="228"/>
      <c r="Q201" s="228"/>
      <c r="R201" s="228"/>
      <c r="S201" s="228"/>
      <c r="T201" s="229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T201" s="223" t="s">
        <v>225</v>
      </c>
      <c r="AU201" s="223" t="s">
        <v>89</v>
      </c>
      <c r="AV201" s="15" t="s">
        <v>223</v>
      </c>
      <c r="AW201" s="15" t="s">
        <v>31</v>
      </c>
      <c r="AX201" s="15" t="s">
        <v>83</v>
      </c>
      <c r="AY201" s="223" t="s">
        <v>218</v>
      </c>
    </row>
    <row r="202" s="2" customFormat="1" ht="24.15" customHeight="1">
      <c r="A202" s="38"/>
      <c r="B202" s="190"/>
      <c r="C202" s="191" t="s">
        <v>337</v>
      </c>
      <c r="D202" s="191" t="s">
        <v>220</v>
      </c>
      <c r="E202" s="192" t="s">
        <v>1905</v>
      </c>
      <c r="F202" s="193" t="s">
        <v>1906</v>
      </c>
      <c r="G202" s="194" t="s">
        <v>148</v>
      </c>
      <c r="H202" s="195">
        <v>59.603999999999999</v>
      </c>
      <c r="I202" s="196"/>
      <c r="J202" s="197">
        <f>ROUND(I202*H202,2)</f>
        <v>0</v>
      </c>
      <c r="K202" s="198"/>
      <c r="L202" s="39"/>
      <c r="M202" s="199" t="s">
        <v>1</v>
      </c>
      <c r="N202" s="200" t="s">
        <v>42</v>
      </c>
      <c r="O202" s="82"/>
      <c r="P202" s="201">
        <f>O202*H202</f>
        <v>0</v>
      </c>
      <c r="Q202" s="201">
        <v>0</v>
      </c>
      <c r="R202" s="201">
        <f>Q202*H202</f>
        <v>0</v>
      </c>
      <c r="S202" s="201">
        <v>0</v>
      </c>
      <c r="T202" s="202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03" t="s">
        <v>223</v>
      </c>
      <c r="AT202" s="203" t="s">
        <v>220</v>
      </c>
      <c r="AU202" s="203" t="s">
        <v>89</v>
      </c>
      <c r="AY202" s="19" t="s">
        <v>218</v>
      </c>
      <c r="BE202" s="204">
        <f>IF(N202="základná",J202,0)</f>
        <v>0</v>
      </c>
      <c r="BF202" s="204">
        <f>IF(N202="znížená",J202,0)</f>
        <v>0</v>
      </c>
      <c r="BG202" s="204">
        <f>IF(N202="zákl. prenesená",J202,0)</f>
        <v>0</v>
      </c>
      <c r="BH202" s="204">
        <f>IF(N202="zníž. prenesená",J202,0)</f>
        <v>0</v>
      </c>
      <c r="BI202" s="204">
        <f>IF(N202="nulová",J202,0)</f>
        <v>0</v>
      </c>
      <c r="BJ202" s="19" t="s">
        <v>89</v>
      </c>
      <c r="BK202" s="204">
        <f>ROUND(I202*H202,2)</f>
        <v>0</v>
      </c>
      <c r="BL202" s="19" t="s">
        <v>223</v>
      </c>
      <c r="BM202" s="203" t="s">
        <v>1907</v>
      </c>
    </row>
    <row r="203" s="2" customFormat="1" ht="16.5" customHeight="1">
      <c r="A203" s="38"/>
      <c r="B203" s="190"/>
      <c r="C203" s="191" t="s">
        <v>341</v>
      </c>
      <c r="D203" s="191" t="s">
        <v>220</v>
      </c>
      <c r="E203" s="192" t="s">
        <v>1908</v>
      </c>
      <c r="F203" s="193" t="s">
        <v>1909</v>
      </c>
      <c r="G203" s="194" t="s">
        <v>257</v>
      </c>
      <c r="H203" s="195">
        <v>0.68400000000000005</v>
      </c>
      <c r="I203" s="196"/>
      <c r="J203" s="197">
        <f>ROUND(I203*H203,2)</f>
        <v>0</v>
      </c>
      <c r="K203" s="198"/>
      <c r="L203" s="39"/>
      <c r="M203" s="199" t="s">
        <v>1</v>
      </c>
      <c r="N203" s="200" t="s">
        <v>42</v>
      </c>
      <c r="O203" s="82"/>
      <c r="P203" s="201">
        <f>O203*H203</f>
        <v>0</v>
      </c>
      <c r="Q203" s="201">
        <v>1.0189584899999999</v>
      </c>
      <c r="R203" s="201">
        <f>Q203*H203</f>
        <v>0.69696760716000006</v>
      </c>
      <c r="S203" s="201">
        <v>0</v>
      </c>
      <c r="T203" s="202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03" t="s">
        <v>223</v>
      </c>
      <c r="AT203" s="203" t="s">
        <v>220</v>
      </c>
      <c r="AU203" s="203" t="s">
        <v>89</v>
      </c>
      <c r="AY203" s="19" t="s">
        <v>218</v>
      </c>
      <c r="BE203" s="204">
        <f>IF(N203="základná",J203,0)</f>
        <v>0</v>
      </c>
      <c r="BF203" s="204">
        <f>IF(N203="znížená",J203,0)</f>
        <v>0</v>
      </c>
      <c r="BG203" s="204">
        <f>IF(N203="zákl. prenesená",J203,0)</f>
        <v>0</v>
      </c>
      <c r="BH203" s="204">
        <f>IF(N203="zníž. prenesená",J203,0)</f>
        <v>0</v>
      </c>
      <c r="BI203" s="204">
        <f>IF(N203="nulová",J203,0)</f>
        <v>0</v>
      </c>
      <c r="BJ203" s="19" t="s">
        <v>89</v>
      </c>
      <c r="BK203" s="204">
        <f>ROUND(I203*H203,2)</f>
        <v>0</v>
      </c>
      <c r="BL203" s="19" t="s">
        <v>223</v>
      </c>
      <c r="BM203" s="203" t="s">
        <v>1910</v>
      </c>
    </row>
    <row r="204" s="13" customFormat="1">
      <c r="A204" s="13"/>
      <c r="B204" s="205"/>
      <c r="C204" s="13"/>
      <c r="D204" s="206" t="s">
        <v>225</v>
      </c>
      <c r="E204" s="207" t="s">
        <v>1</v>
      </c>
      <c r="F204" s="208" t="s">
        <v>1911</v>
      </c>
      <c r="G204" s="13"/>
      <c r="H204" s="209">
        <v>0.68400000000000005</v>
      </c>
      <c r="I204" s="210"/>
      <c r="J204" s="13"/>
      <c r="K204" s="13"/>
      <c r="L204" s="205"/>
      <c r="M204" s="211"/>
      <c r="N204" s="212"/>
      <c r="O204" s="212"/>
      <c r="P204" s="212"/>
      <c r="Q204" s="212"/>
      <c r="R204" s="212"/>
      <c r="S204" s="212"/>
      <c r="T204" s="2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07" t="s">
        <v>225</v>
      </c>
      <c r="AU204" s="207" t="s">
        <v>89</v>
      </c>
      <c r="AV204" s="13" t="s">
        <v>89</v>
      </c>
      <c r="AW204" s="13" t="s">
        <v>31</v>
      </c>
      <c r="AX204" s="13" t="s">
        <v>83</v>
      </c>
      <c r="AY204" s="207" t="s">
        <v>218</v>
      </c>
    </row>
    <row r="205" s="12" customFormat="1" ht="22.8" customHeight="1">
      <c r="A205" s="12"/>
      <c r="B205" s="177"/>
      <c r="C205" s="12"/>
      <c r="D205" s="178" t="s">
        <v>75</v>
      </c>
      <c r="E205" s="188" t="s">
        <v>223</v>
      </c>
      <c r="F205" s="188" t="s">
        <v>283</v>
      </c>
      <c r="G205" s="12"/>
      <c r="H205" s="12"/>
      <c r="I205" s="180"/>
      <c r="J205" s="189">
        <f>BK205</f>
        <v>0</v>
      </c>
      <c r="K205" s="12"/>
      <c r="L205" s="177"/>
      <c r="M205" s="182"/>
      <c r="N205" s="183"/>
      <c r="O205" s="183"/>
      <c r="P205" s="184">
        <f>SUM(P206:P214)</f>
        <v>0</v>
      </c>
      <c r="Q205" s="183"/>
      <c r="R205" s="184">
        <f>SUM(R206:R214)</f>
        <v>1.0611314999999999</v>
      </c>
      <c r="S205" s="183"/>
      <c r="T205" s="185">
        <f>SUM(T206:T214)</f>
        <v>0</v>
      </c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R205" s="178" t="s">
        <v>83</v>
      </c>
      <c r="AT205" s="186" t="s">
        <v>75</v>
      </c>
      <c r="AU205" s="186" t="s">
        <v>83</v>
      </c>
      <c r="AY205" s="178" t="s">
        <v>218</v>
      </c>
      <c r="BK205" s="187">
        <f>SUM(BK206:BK214)</f>
        <v>0</v>
      </c>
    </row>
    <row r="206" s="2" customFormat="1" ht="21.75" customHeight="1">
      <c r="A206" s="38"/>
      <c r="B206" s="190"/>
      <c r="C206" s="191" t="s">
        <v>7</v>
      </c>
      <c r="D206" s="191" t="s">
        <v>220</v>
      </c>
      <c r="E206" s="192" t="s">
        <v>285</v>
      </c>
      <c r="F206" s="193" t="s">
        <v>286</v>
      </c>
      <c r="G206" s="194" t="s">
        <v>169</v>
      </c>
      <c r="H206" s="195">
        <v>0.45000000000000001</v>
      </c>
      <c r="I206" s="196"/>
      <c r="J206" s="197">
        <f>ROUND(I206*H206,2)</f>
        <v>0</v>
      </c>
      <c r="K206" s="198"/>
      <c r="L206" s="39"/>
      <c r="M206" s="199" t="s">
        <v>1</v>
      </c>
      <c r="N206" s="200" t="s">
        <v>42</v>
      </c>
      <c r="O206" s="82"/>
      <c r="P206" s="201">
        <f>O206*H206</f>
        <v>0</v>
      </c>
      <c r="Q206" s="201">
        <v>2.3141699999999998</v>
      </c>
      <c r="R206" s="201">
        <f>Q206*H206</f>
        <v>1.0413764999999999</v>
      </c>
      <c r="S206" s="201">
        <v>0</v>
      </c>
      <c r="T206" s="202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03" t="s">
        <v>223</v>
      </c>
      <c r="AT206" s="203" t="s">
        <v>220</v>
      </c>
      <c r="AU206" s="203" t="s">
        <v>89</v>
      </c>
      <c r="AY206" s="19" t="s">
        <v>218</v>
      </c>
      <c r="BE206" s="204">
        <f>IF(N206="základná",J206,0)</f>
        <v>0</v>
      </c>
      <c r="BF206" s="204">
        <f>IF(N206="znížená",J206,0)</f>
        <v>0</v>
      </c>
      <c r="BG206" s="204">
        <f>IF(N206="zákl. prenesená",J206,0)</f>
        <v>0</v>
      </c>
      <c r="BH206" s="204">
        <f>IF(N206="zníž. prenesená",J206,0)</f>
        <v>0</v>
      </c>
      <c r="BI206" s="204">
        <f>IF(N206="nulová",J206,0)</f>
        <v>0</v>
      </c>
      <c r="BJ206" s="19" t="s">
        <v>89</v>
      </c>
      <c r="BK206" s="204">
        <f>ROUND(I206*H206,2)</f>
        <v>0</v>
      </c>
      <c r="BL206" s="19" t="s">
        <v>223</v>
      </c>
      <c r="BM206" s="203" t="s">
        <v>1912</v>
      </c>
    </row>
    <row r="207" s="13" customFormat="1">
      <c r="A207" s="13"/>
      <c r="B207" s="205"/>
      <c r="C207" s="13"/>
      <c r="D207" s="206" t="s">
        <v>225</v>
      </c>
      <c r="E207" s="207" t="s">
        <v>1</v>
      </c>
      <c r="F207" s="208" t="s">
        <v>1913</v>
      </c>
      <c r="G207" s="13"/>
      <c r="H207" s="209">
        <v>2.25</v>
      </c>
      <c r="I207" s="210"/>
      <c r="J207" s="13"/>
      <c r="K207" s="13"/>
      <c r="L207" s="205"/>
      <c r="M207" s="211"/>
      <c r="N207" s="212"/>
      <c r="O207" s="212"/>
      <c r="P207" s="212"/>
      <c r="Q207" s="212"/>
      <c r="R207" s="212"/>
      <c r="S207" s="212"/>
      <c r="T207" s="2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07" t="s">
        <v>225</v>
      </c>
      <c r="AU207" s="207" t="s">
        <v>89</v>
      </c>
      <c r="AV207" s="13" t="s">
        <v>89</v>
      </c>
      <c r="AW207" s="13" t="s">
        <v>31</v>
      </c>
      <c r="AX207" s="13" t="s">
        <v>76</v>
      </c>
      <c r="AY207" s="207" t="s">
        <v>218</v>
      </c>
    </row>
    <row r="208" s="14" customFormat="1">
      <c r="A208" s="14"/>
      <c r="B208" s="214"/>
      <c r="C208" s="14"/>
      <c r="D208" s="206" t="s">
        <v>225</v>
      </c>
      <c r="E208" s="215" t="s">
        <v>1815</v>
      </c>
      <c r="F208" s="216" t="s">
        <v>230</v>
      </c>
      <c r="G208" s="14"/>
      <c r="H208" s="217">
        <v>2.25</v>
      </c>
      <c r="I208" s="218"/>
      <c r="J208" s="14"/>
      <c r="K208" s="14"/>
      <c r="L208" s="214"/>
      <c r="M208" s="219"/>
      <c r="N208" s="220"/>
      <c r="O208" s="220"/>
      <c r="P208" s="220"/>
      <c r="Q208" s="220"/>
      <c r="R208" s="220"/>
      <c r="S208" s="220"/>
      <c r="T208" s="221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15" t="s">
        <v>225</v>
      </c>
      <c r="AU208" s="215" t="s">
        <v>89</v>
      </c>
      <c r="AV208" s="14" t="s">
        <v>96</v>
      </c>
      <c r="AW208" s="14" t="s">
        <v>31</v>
      </c>
      <c r="AX208" s="14" t="s">
        <v>76</v>
      </c>
      <c r="AY208" s="215" t="s">
        <v>218</v>
      </c>
    </row>
    <row r="209" s="13" customFormat="1">
      <c r="A209" s="13"/>
      <c r="B209" s="205"/>
      <c r="C209" s="13"/>
      <c r="D209" s="206" t="s">
        <v>225</v>
      </c>
      <c r="E209" s="207" t="s">
        <v>1</v>
      </c>
      <c r="F209" s="208" t="s">
        <v>1914</v>
      </c>
      <c r="G209" s="13"/>
      <c r="H209" s="209">
        <v>0.45000000000000001</v>
      </c>
      <c r="I209" s="210"/>
      <c r="J209" s="13"/>
      <c r="K209" s="13"/>
      <c r="L209" s="205"/>
      <c r="M209" s="211"/>
      <c r="N209" s="212"/>
      <c r="O209" s="212"/>
      <c r="P209" s="212"/>
      <c r="Q209" s="212"/>
      <c r="R209" s="212"/>
      <c r="S209" s="212"/>
      <c r="T209" s="2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07" t="s">
        <v>225</v>
      </c>
      <c r="AU209" s="207" t="s">
        <v>89</v>
      </c>
      <c r="AV209" s="13" t="s">
        <v>89</v>
      </c>
      <c r="AW209" s="13" t="s">
        <v>31</v>
      </c>
      <c r="AX209" s="13" t="s">
        <v>76</v>
      </c>
      <c r="AY209" s="207" t="s">
        <v>218</v>
      </c>
    </row>
    <row r="210" s="14" customFormat="1">
      <c r="A210" s="14"/>
      <c r="B210" s="214"/>
      <c r="C210" s="14"/>
      <c r="D210" s="206" t="s">
        <v>225</v>
      </c>
      <c r="E210" s="215" t="s">
        <v>1</v>
      </c>
      <c r="F210" s="216" t="s">
        <v>230</v>
      </c>
      <c r="G210" s="14"/>
      <c r="H210" s="217">
        <v>0.45000000000000001</v>
      </c>
      <c r="I210" s="218"/>
      <c r="J210" s="14"/>
      <c r="K210" s="14"/>
      <c r="L210" s="214"/>
      <c r="M210" s="219"/>
      <c r="N210" s="220"/>
      <c r="O210" s="220"/>
      <c r="P210" s="220"/>
      <c r="Q210" s="220"/>
      <c r="R210" s="220"/>
      <c r="S210" s="220"/>
      <c r="T210" s="221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T210" s="215" t="s">
        <v>225</v>
      </c>
      <c r="AU210" s="215" t="s">
        <v>89</v>
      </c>
      <c r="AV210" s="14" t="s">
        <v>96</v>
      </c>
      <c r="AW210" s="14" t="s">
        <v>31</v>
      </c>
      <c r="AX210" s="14" t="s">
        <v>83</v>
      </c>
      <c r="AY210" s="215" t="s">
        <v>218</v>
      </c>
    </row>
    <row r="211" s="2" customFormat="1" ht="33" customHeight="1">
      <c r="A211" s="38"/>
      <c r="B211" s="190"/>
      <c r="C211" s="191" t="s">
        <v>348</v>
      </c>
      <c r="D211" s="191" t="s">
        <v>220</v>
      </c>
      <c r="E211" s="192" t="s">
        <v>290</v>
      </c>
      <c r="F211" s="193" t="s">
        <v>291</v>
      </c>
      <c r="G211" s="194" t="s">
        <v>148</v>
      </c>
      <c r="H211" s="195">
        <v>2.25</v>
      </c>
      <c r="I211" s="196"/>
      <c r="J211" s="197">
        <f>ROUND(I211*H211,2)</f>
        <v>0</v>
      </c>
      <c r="K211" s="198"/>
      <c r="L211" s="39"/>
      <c r="M211" s="199" t="s">
        <v>1</v>
      </c>
      <c r="N211" s="200" t="s">
        <v>42</v>
      </c>
      <c r="O211" s="82"/>
      <c r="P211" s="201">
        <f>O211*H211</f>
        <v>0</v>
      </c>
      <c r="Q211" s="201">
        <v>0.0087799999999999996</v>
      </c>
      <c r="R211" s="201">
        <f>Q211*H211</f>
        <v>0.019754999999999998</v>
      </c>
      <c r="S211" s="201">
        <v>0</v>
      </c>
      <c r="T211" s="202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03" t="s">
        <v>223</v>
      </c>
      <c r="AT211" s="203" t="s">
        <v>220</v>
      </c>
      <c r="AU211" s="203" t="s">
        <v>89</v>
      </c>
      <c r="AY211" s="19" t="s">
        <v>218</v>
      </c>
      <c r="BE211" s="204">
        <f>IF(N211="základná",J211,0)</f>
        <v>0</v>
      </c>
      <c r="BF211" s="204">
        <f>IF(N211="znížená",J211,0)</f>
        <v>0</v>
      </c>
      <c r="BG211" s="204">
        <f>IF(N211="zákl. prenesená",J211,0)</f>
        <v>0</v>
      </c>
      <c r="BH211" s="204">
        <f>IF(N211="zníž. prenesená",J211,0)</f>
        <v>0</v>
      </c>
      <c r="BI211" s="204">
        <f>IF(N211="nulová",J211,0)</f>
        <v>0</v>
      </c>
      <c r="BJ211" s="19" t="s">
        <v>89</v>
      </c>
      <c r="BK211" s="204">
        <f>ROUND(I211*H211,2)</f>
        <v>0</v>
      </c>
      <c r="BL211" s="19" t="s">
        <v>223</v>
      </c>
      <c r="BM211" s="203" t="s">
        <v>1915</v>
      </c>
    </row>
    <row r="212" s="13" customFormat="1">
      <c r="A212" s="13"/>
      <c r="B212" s="205"/>
      <c r="C212" s="13"/>
      <c r="D212" s="206" t="s">
        <v>225</v>
      </c>
      <c r="E212" s="207" t="s">
        <v>1</v>
      </c>
      <c r="F212" s="208" t="s">
        <v>1815</v>
      </c>
      <c r="G212" s="13"/>
      <c r="H212" s="209">
        <v>2.25</v>
      </c>
      <c r="I212" s="210"/>
      <c r="J212" s="13"/>
      <c r="K212" s="13"/>
      <c r="L212" s="205"/>
      <c r="M212" s="211"/>
      <c r="N212" s="212"/>
      <c r="O212" s="212"/>
      <c r="P212" s="212"/>
      <c r="Q212" s="212"/>
      <c r="R212" s="212"/>
      <c r="S212" s="212"/>
      <c r="T212" s="2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07" t="s">
        <v>225</v>
      </c>
      <c r="AU212" s="207" t="s">
        <v>89</v>
      </c>
      <c r="AV212" s="13" t="s">
        <v>89</v>
      </c>
      <c r="AW212" s="13" t="s">
        <v>31</v>
      </c>
      <c r="AX212" s="13" t="s">
        <v>83</v>
      </c>
      <c r="AY212" s="207" t="s">
        <v>218</v>
      </c>
    </row>
    <row r="213" s="2" customFormat="1" ht="21.75" customHeight="1">
      <c r="A213" s="38"/>
      <c r="B213" s="190"/>
      <c r="C213" s="191" t="s">
        <v>352</v>
      </c>
      <c r="D213" s="191" t="s">
        <v>220</v>
      </c>
      <c r="E213" s="192" t="s">
        <v>295</v>
      </c>
      <c r="F213" s="193" t="s">
        <v>296</v>
      </c>
      <c r="G213" s="194" t="s">
        <v>297</v>
      </c>
      <c r="H213" s="195">
        <v>1</v>
      </c>
      <c r="I213" s="196"/>
      <c r="J213" s="197">
        <f>ROUND(I213*H213,2)</f>
        <v>0</v>
      </c>
      <c r="K213" s="198"/>
      <c r="L213" s="39"/>
      <c r="M213" s="199" t="s">
        <v>1</v>
      </c>
      <c r="N213" s="200" t="s">
        <v>42</v>
      </c>
      <c r="O213" s="82"/>
      <c r="P213" s="201">
        <f>O213*H213</f>
        <v>0</v>
      </c>
      <c r="Q213" s="201">
        <v>0</v>
      </c>
      <c r="R213" s="201">
        <f>Q213*H213</f>
        <v>0</v>
      </c>
      <c r="S213" s="201">
        <v>0</v>
      </c>
      <c r="T213" s="202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03" t="s">
        <v>223</v>
      </c>
      <c r="AT213" s="203" t="s">
        <v>220</v>
      </c>
      <c r="AU213" s="203" t="s">
        <v>89</v>
      </c>
      <c r="AY213" s="19" t="s">
        <v>218</v>
      </c>
      <c r="BE213" s="204">
        <f>IF(N213="základná",J213,0)</f>
        <v>0</v>
      </c>
      <c r="BF213" s="204">
        <f>IF(N213="znížená",J213,0)</f>
        <v>0</v>
      </c>
      <c r="BG213" s="204">
        <f>IF(N213="zákl. prenesená",J213,0)</f>
        <v>0</v>
      </c>
      <c r="BH213" s="204">
        <f>IF(N213="zníž. prenesená",J213,0)</f>
        <v>0</v>
      </c>
      <c r="BI213" s="204">
        <f>IF(N213="nulová",J213,0)</f>
        <v>0</v>
      </c>
      <c r="BJ213" s="19" t="s">
        <v>89</v>
      </c>
      <c r="BK213" s="204">
        <f>ROUND(I213*H213,2)</f>
        <v>0</v>
      </c>
      <c r="BL213" s="19" t="s">
        <v>223</v>
      </c>
      <c r="BM213" s="203" t="s">
        <v>1916</v>
      </c>
    </row>
    <row r="214" s="2" customFormat="1" ht="16.5" customHeight="1">
      <c r="A214" s="38"/>
      <c r="B214" s="190"/>
      <c r="C214" s="191" t="s">
        <v>357</v>
      </c>
      <c r="D214" s="191" t="s">
        <v>220</v>
      </c>
      <c r="E214" s="192" t="s">
        <v>300</v>
      </c>
      <c r="F214" s="193" t="s">
        <v>301</v>
      </c>
      <c r="G214" s="194" t="s">
        <v>297</v>
      </c>
      <c r="H214" s="195">
        <v>2</v>
      </c>
      <c r="I214" s="196"/>
      <c r="J214" s="197">
        <f>ROUND(I214*H214,2)</f>
        <v>0</v>
      </c>
      <c r="K214" s="198"/>
      <c r="L214" s="39"/>
      <c r="M214" s="199" t="s">
        <v>1</v>
      </c>
      <c r="N214" s="200" t="s">
        <v>42</v>
      </c>
      <c r="O214" s="82"/>
      <c r="P214" s="201">
        <f>O214*H214</f>
        <v>0</v>
      </c>
      <c r="Q214" s="201">
        <v>0</v>
      </c>
      <c r="R214" s="201">
        <f>Q214*H214</f>
        <v>0</v>
      </c>
      <c r="S214" s="201">
        <v>0</v>
      </c>
      <c r="T214" s="202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03" t="s">
        <v>223</v>
      </c>
      <c r="AT214" s="203" t="s">
        <v>220</v>
      </c>
      <c r="AU214" s="203" t="s">
        <v>89</v>
      </c>
      <c r="AY214" s="19" t="s">
        <v>218</v>
      </c>
      <c r="BE214" s="204">
        <f>IF(N214="základná",J214,0)</f>
        <v>0</v>
      </c>
      <c r="BF214" s="204">
        <f>IF(N214="znížená",J214,0)</f>
        <v>0</v>
      </c>
      <c r="BG214" s="204">
        <f>IF(N214="zákl. prenesená",J214,0)</f>
        <v>0</v>
      </c>
      <c r="BH214" s="204">
        <f>IF(N214="zníž. prenesená",J214,0)</f>
        <v>0</v>
      </c>
      <c r="BI214" s="204">
        <f>IF(N214="nulová",J214,0)</f>
        <v>0</v>
      </c>
      <c r="BJ214" s="19" t="s">
        <v>89</v>
      </c>
      <c r="BK214" s="204">
        <f>ROUND(I214*H214,2)</f>
        <v>0</v>
      </c>
      <c r="BL214" s="19" t="s">
        <v>223</v>
      </c>
      <c r="BM214" s="203" t="s">
        <v>1917</v>
      </c>
    </row>
    <row r="215" s="12" customFormat="1" ht="22.8" customHeight="1">
      <c r="A215" s="12"/>
      <c r="B215" s="177"/>
      <c r="C215" s="12"/>
      <c r="D215" s="178" t="s">
        <v>75</v>
      </c>
      <c r="E215" s="188" t="s">
        <v>243</v>
      </c>
      <c r="F215" s="188" t="s">
        <v>303</v>
      </c>
      <c r="G215" s="12"/>
      <c r="H215" s="12"/>
      <c r="I215" s="180"/>
      <c r="J215" s="189">
        <f>BK215</f>
        <v>0</v>
      </c>
      <c r="K215" s="12"/>
      <c r="L215" s="177"/>
      <c r="M215" s="182"/>
      <c r="N215" s="183"/>
      <c r="O215" s="183"/>
      <c r="P215" s="184">
        <f>SUM(P216:P242)</f>
        <v>0</v>
      </c>
      <c r="Q215" s="183"/>
      <c r="R215" s="184">
        <f>SUM(R216:R242)</f>
        <v>169.41484769499999</v>
      </c>
      <c r="S215" s="183"/>
      <c r="T215" s="185">
        <f>SUM(T216:T242)</f>
        <v>0</v>
      </c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R215" s="178" t="s">
        <v>83</v>
      </c>
      <c r="AT215" s="186" t="s">
        <v>75</v>
      </c>
      <c r="AU215" s="186" t="s">
        <v>83</v>
      </c>
      <c r="AY215" s="178" t="s">
        <v>218</v>
      </c>
      <c r="BK215" s="187">
        <f>SUM(BK216:BK242)</f>
        <v>0</v>
      </c>
    </row>
    <row r="216" s="2" customFormat="1" ht="33" customHeight="1">
      <c r="A216" s="38"/>
      <c r="B216" s="190"/>
      <c r="C216" s="191" t="s">
        <v>362</v>
      </c>
      <c r="D216" s="191" t="s">
        <v>220</v>
      </c>
      <c r="E216" s="192" t="s">
        <v>345</v>
      </c>
      <c r="F216" s="193" t="s">
        <v>346</v>
      </c>
      <c r="G216" s="194" t="s">
        <v>148</v>
      </c>
      <c r="H216" s="195">
        <v>52.692</v>
      </c>
      <c r="I216" s="196"/>
      <c r="J216" s="197">
        <f>ROUND(I216*H216,2)</f>
        <v>0</v>
      </c>
      <c r="K216" s="198"/>
      <c r="L216" s="39"/>
      <c r="M216" s="199" t="s">
        <v>1</v>
      </c>
      <c r="N216" s="200" t="s">
        <v>42</v>
      </c>
      <c r="O216" s="82"/>
      <c r="P216" s="201">
        <f>O216*H216</f>
        <v>0</v>
      </c>
      <c r="Q216" s="201">
        <v>0.19900000000000001</v>
      </c>
      <c r="R216" s="201">
        <f>Q216*H216</f>
        <v>10.485708000000001</v>
      </c>
      <c r="S216" s="201">
        <v>0</v>
      </c>
      <c r="T216" s="202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203" t="s">
        <v>223</v>
      </c>
      <c r="AT216" s="203" t="s">
        <v>220</v>
      </c>
      <c r="AU216" s="203" t="s">
        <v>89</v>
      </c>
      <c r="AY216" s="19" t="s">
        <v>218</v>
      </c>
      <c r="BE216" s="204">
        <f>IF(N216="základná",J216,0)</f>
        <v>0</v>
      </c>
      <c r="BF216" s="204">
        <f>IF(N216="znížená",J216,0)</f>
        <v>0</v>
      </c>
      <c r="BG216" s="204">
        <f>IF(N216="zákl. prenesená",J216,0)</f>
        <v>0</v>
      </c>
      <c r="BH216" s="204">
        <f>IF(N216="zníž. prenesená",J216,0)</f>
        <v>0</v>
      </c>
      <c r="BI216" s="204">
        <f>IF(N216="nulová",J216,0)</f>
        <v>0</v>
      </c>
      <c r="BJ216" s="19" t="s">
        <v>89</v>
      </c>
      <c r="BK216" s="204">
        <f>ROUND(I216*H216,2)</f>
        <v>0</v>
      </c>
      <c r="BL216" s="19" t="s">
        <v>223</v>
      </c>
      <c r="BM216" s="203" t="s">
        <v>1918</v>
      </c>
    </row>
    <row r="217" s="13" customFormat="1">
      <c r="A217" s="13"/>
      <c r="B217" s="205"/>
      <c r="C217" s="13"/>
      <c r="D217" s="206" t="s">
        <v>225</v>
      </c>
      <c r="E217" s="207" t="s">
        <v>1</v>
      </c>
      <c r="F217" s="208" t="s">
        <v>1818</v>
      </c>
      <c r="G217" s="13"/>
      <c r="H217" s="209">
        <v>52.692</v>
      </c>
      <c r="I217" s="210"/>
      <c r="J217" s="13"/>
      <c r="K217" s="13"/>
      <c r="L217" s="205"/>
      <c r="M217" s="211"/>
      <c r="N217" s="212"/>
      <c r="O217" s="212"/>
      <c r="P217" s="212"/>
      <c r="Q217" s="212"/>
      <c r="R217" s="212"/>
      <c r="S217" s="212"/>
      <c r="T217" s="2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07" t="s">
        <v>225</v>
      </c>
      <c r="AU217" s="207" t="s">
        <v>89</v>
      </c>
      <c r="AV217" s="13" t="s">
        <v>89</v>
      </c>
      <c r="AW217" s="13" t="s">
        <v>31</v>
      </c>
      <c r="AX217" s="13" t="s">
        <v>76</v>
      </c>
      <c r="AY217" s="207" t="s">
        <v>218</v>
      </c>
    </row>
    <row r="218" s="15" customFormat="1">
      <c r="A218" s="15"/>
      <c r="B218" s="222"/>
      <c r="C218" s="15"/>
      <c r="D218" s="206" t="s">
        <v>225</v>
      </c>
      <c r="E218" s="223" t="s">
        <v>1</v>
      </c>
      <c r="F218" s="224" t="s">
        <v>231</v>
      </c>
      <c r="G218" s="15"/>
      <c r="H218" s="225">
        <v>52.692</v>
      </c>
      <c r="I218" s="226"/>
      <c r="J218" s="15"/>
      <c r="K218" s="15"/>
      <c r="L218" s="222"/>
      <c r="M218" s="227"/>
      <c r="N218" s="228"/>
      <c r="O218" s="228"/>
      <c r="P218" s="228"/>
      <c r="Q218" s="228"/>
      <c r="R218" s="228"/>
      <c r="S218" s="228"/>
      <c r="T218" s="229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T218" s="223" t="s">
        <v>225</v>
      </c>
      <c r="AU218" s="223" t="s">
        <v>89</v>
      </c>
      <c r="AV218" s="15" t="s">
        <v>223</v>
      </c>
      <c r="AW218" s="15" t="s">
        <v>31</v>
      </c>
      <c r="AX218" s="15" t="s">
        <v>83</v>
      </c>
      <c r="AY218" s="223" t="s">
        <v>218</v>
      </c>
    </row>
    <row r="219" s="2" customFormat="1" ht="33" customHeight="1">
      <c r="A219" s="38"/>
      <c r="B219" s="190"/>
      <c r="C219" s="191" t="s">
        <v>373</v>
      </c>
      <c r="D219" s="191" t="s">
        <v>220</v>
      </c>
      <c r="E219" s="192" t="s">
        <v>349</v>
      </c>
      <c r="F219" s="193" t="s">
        <v>350</v>
      </c>
      <c r="G219" s="194" t="s">
        <v>148</v>
      </c>
      <c r="H219" s="195">
        <v>7.069</v>
      </c>
      <c r="I219" s="196"/>
      <c r="J219" s="197">
        <f>ROUND(I219*H219,2)</f>
        <v>0</v>
      </c>
      <c r="K219" s="198"/>
      <c r="L219" s="39"/>
      <c r="M219" s="199" t="s">
        <v>1</v>
      </c>
      <c r="N219" s="200" t="s">
        <v>42</v>
      </c>
      <c r="O219" s="82"/>
      <c r="P219" s="201">
        <f>O219*H219</f>
        <v>0</v>
      </c>
      <c r="Q219" s="201">
        <v>0.39800000000000002</v>
      </c>
      <c r="R219" s="201">
        <f>Q219*H219</f>
        <v>2.8134619999999999</v>
      </c>
      <c r="S219" s="201">
        <v>0</v>
      </c>
      <c r="T219" s="202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203" t="s">
        <v>223</v>
      </c>
      <c r="AT219" s="203" t="s">
        <v>220</v>
      </c>
      <c r="AU219" s="203" t="s">
        <v>89</v>
      </c>
      <c r="AY219" s="19" t="s">
        <v>218</v>
      </c>
      <c r="BE219" s="204">
        <f>IF(N219="základná",J219,0)</f>
        <v>0</v>
      </c>
      <c r="BF219" s="204">
        <f>IF(N219="znížená",J219,0)</f>
        <v>0</v>
      </c>
      <c r="BG219" s="204">
        <f>IF(N219="zákl. prenesená",J219,0)</f>
        <v>0</v>
      </c>
      <c r="BH219" s="204">
        <f>IF(N219="zníž. prenesená",J219,0)</f>
        <v>0</v>
      </c>
      <c r="BI219" s="204">
        <f>IF(N219="nulová",J219,0)</f>
        <v>0</v>
      </c>
      <c r="BJ219" s="19" t="s">
        <v>89</v>
      </c>
      <c r="BK219" s="204">
        <f>ROUND(I219*H219,2)</f>
        <v>0</v>
      </c>
      <c r="BL219" s="19" t="s">
        <v>223</v>
      </c>
      <c r="BM219" s="203" t="s">
        <v>1919</v>
      </c>
    </row>
    <row r="220" s="13" customFormat="1">
      <c r="A220" s="13"/>
      <c r="B220" s="205"/>
      <c r="C220" s="13"/>
      <c r="D220" s="206" t="s">
        <v>225</v>
      </c>
      <c r="E220" s="207" t="s">
        <v>1</v>
      </c>
      <c r="F220" s="208" t="s">
        <v>1920</v>
      </c>
      <c r="G220" s="13"/>
      <c r="H220" s="209">
        <v>7.069</v>
      </c>
      <c r="I220" s="210"/>
      <c r="J220" s="13"/>
      <c r="K220" s="13"/>
      <c r="L220" s="205"/>
      <c r="M220" s="211"/>
      <c r="N220" s="212"/>
      <c r="O220" s="212"/>
      <c r="P220" s="212"/>
      <c r="Q220" s="212"/>
      <c r="R220" s="212"/>
      <c r="S220" s="212"/>
      <c r="T220" s="2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07" t="s">
        <v>225</v>
      </c>
      <c r="AU220" s="207" t="s">
        <v>89</v>
      </c>
      <c r="AV220" s="13" t="s">
        <v>89</v>
      </c>
      <c r="AW220" s="13" t="s">
        <v>31</v>
      </c>
      <c r="AX220" s="13" t="s">
        <v>83</v>
      </c>
      <c r="AY220" s="207" t="s">
        <v>218</v>
      </c>
    </row>
    <row r="221" s="2" customFormat="1" ht="33" customHeight="1">
      <c r="A221" s="38"/>
      <c r="B221" s="190"/>
      <c r="C221" s="191" t="s">
        <v>377</v>
      </c>
      <c r="D221" s="191" t="s">
        <v>220</v>
      </c>
      <c r="E221" s="192" t="s">
        <v>1921</v>
      </c>
      <c r="F221" s="193" t="s">
        <v>1922</v>
      </c>
      <c r="G221" s="194" t="s">
        <v>148</v>
      </c>
      <c r="H221" s="195">
        <v>54.942</v>
      </c>
      <c r="I221" s="196"/>
      <c r="J221" s="197">
        <f>ROUND(I221*H221,2)</f>
        <v>0</v>
      </c>
      <c r="K221" s="198"/>
      <c r="L221" s="39"/>
      <c r="M221" s="199" t="s">
        <v>1</v>
      </c>
      <c r="N221" s="200" t="s">
        <v>42</v>
      </c>
      <c r="O221" s="82"/>
      <c r="P221" s="201">
        <f>O221*H221</f>
        <v>0</v>
      </c>
      <c r="Q221" s="201">
        <v>0.38624999999999998</v>
      </c>
      <c r="R221" s="201">
        <f>Q221*H221</f>
        <v>21.2213475</v>
      </c>
      <c r="S221" s="201">
        <v>0</v>
      </c>
      <c r="T221" s="202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03" t="s">
        <v>223</v>
      </c>
      <c r="AT221" s="203" t="s">
        <v>220</v>
      </c>
      <c r="AU221" s="203" t="s">
        <v>89</v>
      </c>
      <c r="AY221" s="19" t="s">
        <v>218</v>
      </c>
      <c r="BE221" s="204">
        <f>IF(N221="základná",J221,0)</f>
        <v>0</v>
      </c>
      <c r="BF221" s="204">
        <f>IF(N221="znížená",J221,0)</f>
        <v>0</v>
      </c>
      <c r="BG221" s="204">
        <f>IF(N221="zákl. prenesená",J221,0)</f>
        <v>0</v>
      </c>
      <c r="BH221" s="204">
        <f>IF(N221="zníž. prenesená",J221,0)</f>
        <v>0</v>
      </c>
      <c r="BI221" s="204">
        <f>IF(N221="nulová",J221,0)</f>
        <v>0</v>
      </c>
      <c r="BJ221" s="19" t="s">
        <v>89</v>
      </c>
      <c r="BK221" s="204">
        <f>ROUND(I221*H221,2)</f>
        <v>0</v>
      </c>
      <c r="BL221" s="19" t="s">
        <v>223</v>
      </c>
      <c r="BM221" s="203" t="s">
        <v>1923</v>
      </c>
    </row>
    <row r="222" s="13" customFormat="1">
      <c r="A222" s="13"/>
      <c r="B222" s="205"/>
      <c r="C222" s="13"/>
      <c r="D222" s="206" t="s">
        <v>225</v>
      </c>
      <c r="E222" s="207" t="s">
        <v>1</v>
      </c>
      <c r="F222" s="208" t="s">
        <v>1818</v>
      </c>
      <c r="G222" s="13"/>
      <c r="H222" s="209">
        <v>52.692</v>
      </c>
      <c r="I222" s="210"/>
      <c r="J222" s="13"/>
      <c r="K222" s="13"/>
      <c r="L222" s="205"/>
      <c r="M222" s="211"/>
      <c r="N222" s="212"/>
      <c r="O222" s="212"/>
      <c r="P222" s="212"/>
      <c r="Q222" s="212"/>
      <c r="R222" s="212"/>
      <c r="S222" s="212"/>
      <c r="T222" s="2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07" t="s">
        <v>225</v>
      </c>
      <c r="AU222" s="207" t="s">
        <v>89</v>
      </c>
      <c r="AV222" s="13" t="s">
        <v>89</v>
      </c>
      <c r="AW222" s="13" t="s">
        <v>31</v>
      </c>
      <c r="AX222" s="13" t="s">
        <v>76</v>
      </c>
      <c r="AY222" s="207" t="s">
        <v>218</v>
      </c>
    </row>
    <row r="223" s="13" customFormat="1">
      <c r="A223" s="13"/>
      <c r="B223" s="205"/>
      <c r="C223" s="13"/>
      <c r="D223" s="206" t="s">
        <v>225</v>
      </c>
      <c r="E223" s="207" t="s">
        <v>1</v>
      </c>
      <c r="F223" s="208" t="s">
        <v>1815</v>
      </c>
      <c r="G223" s="13"/>
      <c r="H223" s="209">
        <v>2.25</v>
      </c>
      <c r="I223" s="210"/>
      <c r="J223" s="13"/>
      <c r="K223" s="13"/>
      <c r="L223" s="205"/>
      <c r="M223" s="211"/>
      <c r="N223" s="212"/>
      <c r="O223" s="212"/>
      <c r="P223" s="212"/>
      <c r="Q223" s="212"/>
      <c r="R223" s="212"/>
      <c r="S223" s="212"/>
      <c r="T223" s="2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07" t="s">
        <v>225</v>
      </c>
      <c r="AU223" s="207" t="s">
        <v>89</v>
      </c>
      <c r="AV223" s="13" t="s">
        <v>89</v>
      </c>
      <c r="AW223" s="13" t="s">
        <v>31</v>
      </c>
      <c r="AX223" s="13" t="s">
        <v>76</v>
      </c>
      <c r="AY223" s="207" t="s">
        <v>218</v>
      </c>
    </row>
    <row r="224" s="15" customFormat="1">
      <c r="A224" s="15"/>
      <c r="B224" s="222"/>
      <c r="C224" s="15"/>
      <c r="D224" s="206" t="s">
        <v>225</v>
      </c>
      <c r="E224" s="223" t="s">
        <v>1</v>
      </c>
      <c r="F224" s="224" t="s">
        <v>231</v>
      </c>
      <c r="G224" s="15"/>
      <c r="H224" s="225">
        <v>54.942</v>
      </c>
      <c r="I224" s="226"/>
      <c r="J224" s="15"/>
      <c r="K224" s="15"/>
      <c r="L224" s="222"/>
      <c r="M224" s="227"/>
      <c r="N224" s="228"/>
      <c r="O224" s="228"/>
      <c r="P224" s="228"/>
      <c r="Q224" s="228"/>
      <c r="R224" s="228"/>
      <c r="S224" s="228"/>
      <c r="T224" s="229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23" t="s">
        <v>225</v>
      </c>
      <c r="AU224" s="223" t="s">
        <v>89</v>
      </c>
      <c r="AV224" s="15" t="s">
        <v>223</v>
      </c>
      <c r="AW224" s="15" t="s">
        <v>31</v>
      </c>
      <c r="AX224" s="15" t="s">
        <v>83</v>
      </c>
      <c r="AY224" s="223" t="s">
        <v>218</v>
      </c>
    </row>
    <row r="225" s="2" customFormat="1" ht="24.15" customHeight="1">
      <c r="A225" s="38"/>
      <c r="B225" s="190"/>
      <c r="C225" s="191" t="s">
        <v>383</v>
      </c>
      <c r="D225" s="191" t="s">
        <v>220</v>
      </c>
      <c r="E225" s="192" t="s">
        <v>1924</v>
      </c>
      <c r="F225" s="193" t="s">
        <v>1925</v>
      </c>
      <c r="G225" s="194" t="s">
        <v>148</v>
      </c>
      <c r="H225" s="195">
        <v>106.55</v>
      </c>
      <c r="I225" s="196"/>
      <c r="J225" s="197">
        <f>ROUND(I225*H225,2)</f>
        <v>0</v>
      </c>
      <c r="K225" s="198"/>
      <c r="L225" s="39"/>
      <c r="M225" s="199" t="s">
        <v>1</v>
      </c>
      <c r="N225" s="200" t="s">
        <v>42</v>
      </c>
      <c r="O225" s="82"/>
      <c r="P225" s="201">
        <f>O225*H225</f>
        <v>0</v>
      </c>
      <c r="Q225" s="201">
        <v>0.34499999999999997</v>
      </c>
      <c r="R225" s="201">
        <f>Q225*H225</f>
        <v>36.759749999999997</v>
      </c>
      <c r="S225" s="201">
        <v>0</v>
      </c>
      <c r="T225" s="202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03" t="s">
        <v>223</v>
      </c>
      <c r="AT225" s="203" t="s">
        <v>220</v>
      </c>
      <c r="AU225" s="203" t="s">
        <v>89</v>
      </c>
      <c r="AY225" s="19" t="s">
        <v>218</v>
      </c>
      <c r="BE225" s="204">
        <f>IF(N225="základná",J225,0)</f>
        <v>0</v>
      </c>
      <c r="BF225" s="204">
        <f>IF(N225="znížená",J225,0)</f>
        <v>0</v>
      </c>
      <c r="BG225" s="204">
        <f>IF(N225="zákl. prenesená",J225,0)</f>
        <v>0</v>
      </c>
      <c r="BH225" s="204">
        <f>IF(N225="zníž. prenesená",J225,0)</f>
        <v>0</v>
      </c>
      <c r="BI225" s="204">
        <f>IF(N225="nulová",J225,0)</f>
        <v>0</v>
      </c>
      <c r="BJ225" s="19" t="s">
        <v>89</v>
      </c>
      <c r="BK225" s="204">
        <f>ROUND(I225*H225,2)</f>
        <v>0</v>
      </c>
      <c r="BL225" s="19" t="s">
        <v>223</v>
      </c>
      <c r="BM225" s="203" t="s">
        <v>1926</v>
      </c>
    </row>
    <row r="226" s="13" customFormat="1">
      <c r="A226" s="13"/>
      <c r="B226" s="205"/>
      <c r="C226" s="13"/>
      <c r="D226" s="206" t="s">
        <v>225</v>
      </c>
      <c r="E226" s="207" t="s">
        <v>1</v>
      </c>
      <c r="F226" s="208" t="s">
        <v>1927</v>
      </c>
      <c r="G226" s="13"/>
      <c r="H226" s="209">
        <v>82.299999999999997</v>
      </c>
      <c r="I226" s="210"/>
      <c r="J226" s="13"/>
      <c r="K226" s="13"/>
      <c r="L226" s="205"/>
      <c r="M226" s="211"/>
      <c r="N226" s="212"/>
      <c r="O226" s="212"/>
      <c r="P226" s="212"/>
      <c r="Q226" s="212"/>
      <c r="R226" s="212"/>
      <c r="S226" s="212"/>
      <c r="T226" s="2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07" t="s">
        <v>225</v>
      </c>
      <c r="AU226" s="207" t="s">
        <v>89</v>
      </c>
      <c r="AV226" s="13" t="s">
        <v>89</v>
      </c>
      <c r="AW226" s="13" t="s">
        <v>31</v>
      </c>
      <c r="AX226" s="13" t="s">
        <v>76</v>
      </c>
      <c r="AY226" s="207" t="s">
        <v>218</v>
      </c>
    </row>
    <row r="227" s="14" customFormat="1">
      <c r="A227" s="14"/>
      <c r="B227" s="214"/>
      <c r="C227" s="14"/>
      <c r="D227" s="206" t="s">
        <v>225</v>
      </c>
      <c r="E227" s="215" t="s">
        <v>1</v>
      </c>
      <c r="F227" s="216" t="s">
        <v>230</v>
      </c>
      <c r="G227" s="14"/>
      <c r="H227" s="217">
        <v>82.299999999999997</v>
      </c>
      <c r="I227" s="218"/>
      <c r="J227" s="14"/>
      <c r="K227" s="14"/>
      <c r="L227" s="214"/>
      <c r="M227" s="219"/>
      <c r="N227" s="220"/>
      <c r="O227" s="220"/>
      <c r="P227" s="220"/>
      <c r="Q227" s="220"/>
      <c r="R227" s="220"/>
      <c r="S227" s="220"/>
      <c r="T227" s="221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15" t="s">
        <v>225</v>
      </c>
      <c r="AU227" s="215" t="s">
        <v>89</v>
      </c>
      <c r="AV227" s="14" t="s">
        <v>96</v>
      </c>
      <c r="AW227" s="14" t="s">
        <v>31</v>
      </c>
      <c r="AX227" s="14" t="s">
        <v>76</v>
      </c>
      <c r="AY227" s="215" t="s">
        <v>218</v>
      </c>
    </row>
    <row r="228" s="13" customFormat="1">
      <c r="A228" s="13"/>
      <c r="B228" s="205"/>
      <c r="C228" s="13"/>
      <c r="D228" s="206" t="s">
        <v>225</v>
      </c>
      <c r="E228" s="207" t="s">
        <v>1</v>
      </c>
      <c r="F228" s="208" t="s">
        <v>1928</v>
      </c>
      <c r="G228" s="13"/>
      <c r="H228" s="209">
        <v>24.25</v>
      </c>
      <c r="I228" s="210"/>
      <c r="J228" s="13"/>
      <c r="K228" s="13"/>
      <c r="L228" s="205"/>
      <c r="M228" s="211"/>
      <c r="N228" s="212"/>
      <c r="O228" s="212"/>
      <c r="P228" s="212"/>
      <c r="Q228" s="212"/>
      <c r="R228" s="212"/>
      <c r="S228" s="212"/>
      <c r="T228" s="2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07" t="s">
        <v>225</v>
      </c>
      <c r="AU228" s="207" t="s">
        <v>89</v>
      </c>
      <c r="AV228" s="13" t="s">
        <v>89</v>
      </c>
      <c r="AW228" s="13" t="s">
        <v>31</v>
      </c>
      <c r="AX228" s="13" t="s">
        <v>76</v>
      </c>
      <c r="AY228" s="207" t="s">
        <v>218</v>
      </c>
    </row>
    <row r="229" s="14" customFormat="1">
      <c r="A229" s="14"/>
      <c r="B229" s="214"/>
      <c r="C229" s="14"/>
      <c r="D229" s="206" t="s">
        <v>225</v>
      </c>
      <c r="E229" s="215" t="s">
        <v>1828</v>
      </c>
      <c r="F229" s="216" t="s">
        <v>230</v>
      </c>
      <c r="G229" s="14"/>
      <c r="H229" s="217">
        <v>24.25</v>
      </c>
      <c r="I229" s="218"/>
      <c r="J229" s="14"/>
      <c r="K229" s="14"/>
      <c r="L229" s="214"/>
      <c r="M229" s="219"/>
      <c r="N229" s="220"/>
      <c r="O229" s="220"/>
      <c r="P229" s="220"/>
      <c r="Q229" s="220"/>
      <c r="R229" s="220"/>
      <c r="S229" s="220"/>
      <c r="T229" s="221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15" t="s">
        <v>225</v>
      </c>
      <c r="AU229" s="215" t="s">
        <v>89</v>
      </c>
      <c r="AV229" s="14" t="s">
        <v>96</v>
      </c>
      <c r="AW229" s="14" t="s">
        <v>31</v>
      </c>
      <c r="AX229" s="14" t="s">
        <v>76</v>
      </c>
      <c r="AY229" s="215" t="s">
        <v>218</v>
      </c>
    </row>
    <row r="230" s="15" customFormat="1">
      <c r="A230" s="15"/>
      <c r="B230" s="222"/>
      <c r="C230" s="15"/>
      <c r="D230" s="206" t="s">
        <v>225</v>
      </c>
      <c r="E230" s="223" t="s">
        <v>1</v>
      </c>
      <c r="F230" s="224" t="s">
        <v>231</v>
      </c>
      <c r="G230" s="15"/>
      <c r="H230" s="225">
        <v>106.55</v>
      </c>
      <c r="I230" s="226"/>
      <c r="J230" s="15"/>
      <c r="K230" s="15"/>
      <c r="L230" s="222"/>
      <c r="M230" s="227"/>
      <c r="N230" s="228"/>
      <c r="O230" s="228"/>
      <c r="P230" s="228"/>
      <c r="Q230" s="228"/>
      <c r="R230" s="228"/>
      <c r="S230" s="228"/>
      <c r="T230" s="229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T230" s="223" t="s">
        <v>225</v>
      </c>
      <c r="AU230" s="223" t="s">
        <v>89</v>
      </c>
      <c r="AV230" s="15" t="s">
        <v>223</v>
      </c>
      <c r="AW230" s="15" t="s">
        <v>31</v>
      </c>
      <c r="AX230" s="15" t="s">
        <v>83</v>
      </c>
      <c r="AY230" s="223" t="s">
        <v>218</v>
      </c>
    </row>
    <row r="231" s="2" customFormat="1" ht="24.15" customHeight="1">
      <c r="A231" s="38"/>
      <c r="B231" s="190"/>
      <c r="C231" s="191" t="s">
        <v>388</v>
      </c>
      <c r="D231" s="191" t="s">
        <v>220</v>
      </c>
      <c r="E231" s="192" t="s">
        <v>1929</v>
      </c>
      <c r="F231" s="193" t="s">
        <v>1930</v>
      </c>
      <c r="G231" s="194" t="s">
        <v>148</v>
      </c>
      <c r="H231" s="195">
        <v>82.299999999999997</v>
      </c>
      <c r="I231" s="196"/>
      <c r="J231" s="197">
        <f>ROUND(I231*H231,2)</f>
        <v>0</v>
      </c>
      <c r="K231" s="198"/>
      <c r="L231" s="39"/>
      <c r="M231" s="199" t="s">
        <v>1</v>
      </c>
      <c r="N231" s="200" t="s">
        <v>42</v>
      </c>
      <c r="O231" s="82"/>
      <c r="P231" s="201">
        <f>O231*H231</f>
        <v>0</v>
      </c>
      <c r="Q231" s="201">
        <v>0.34499999999999997</v>
      </c>
      <c r="R231" s="201">
        <f>Q231*H231</f>
        <v>28.393499999999996</v>
      </c>
      <c r="S231" s="201">
        <v>0</v>
      </c>
      <c r="T231" s="202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203" t="s">
        <v>223</v>
      </c>
      <c r="AT231" s="203" t="s">
        <v>220</v>
      </c>
      <c r="AU231" s="203" t="s">
        <v>89</v>
      </c>
      <c r="AY231" s="19" t="s">
        <v>218</v>
      </c>
      <c r="BE231" s="204">
        <f>IF(N231="základná",J231,0)</f>
        <v>0</v>
      </c>
      <c r="BF231" s="204">
        <f>IF(N231="znížená",J231,0)</f>
        <v>0</v>
      </c>
      <c r="BG231" s="204">
        <f>IF(N231="zákl. prenesená",J231,0)</f>
        <v>0</v>
      </c>
      <c r="BH231" s="204">
        <f>IF(N231="zníž. prenesená",J231,0)</f>
        <v>0</v>
      </c>
      <c r="BI231" s="204">
        <f>IF(N231="nulová",J231,0)</f>
        <v>0</v>
      </c>
      <c r="BJ231" s="19" t="s">
        <v>89</v>
      </c>
      <c r="BK231" s="204">
        <f>ROUND(I231*H231,2)</f>
        <v>0</v>
      </c>
      <c r="BL231" s="19" t="s">
        <v>223</v>
      </c>
      <c r="BM231" s="203" t="s">
        <v>1931</v>
      </c>
    </row>
    <row r="232" s="13" customFormat="1">
      <c r="A232" s="13"/>
      <c r="B232" s="205"/>
      <c r="C232" s="13"/>
      <c r="D232" s="206" t="s">
        <v>225</v>
      </c>
      <c r="E232" s="207" t="s">
        <v>1</v>
      </c>
      <c r="F232" s="208" t="s">
        <v>1932</v>
      </c>
      <c r="G232" s="13"/>
      <c r="H232" s="209">
        <v>82.299999999999997</v>
      </c>
      <c r="I232" s="210"/>
      <c r="J232" s="13"/>
      <c r="K232" s="13"/>
      <c r="L232" s="205"/>
      <c r="M232" s="211"/>
      <c r="N232" s="212"/>
      <c r="O232" s="212"/>
      <c r="P232" s="212"/>
      <c r="Q232" s="212"/>
      <c r="R232" s="212"/>
      <c r="S232" s="212"/>
      <c r="T232" s="2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07" t="s">
        <v>225</v>
      </c>
      <c r="AU232" s="207" t="s">
        <v>89</v>
      </c>
      <c r="AV232" s="13" t="s">
        <v>89</v>
      </c>
      <c r="AW232" s="13" t="s">
        <v>31</v>
      </c>
      <c r="AX232" s="13" t="s">
        <v>83</v>
      </c>
      <c r="AY232" s="207" t="s">
        <v>218</v>
      </c>
    </row>
    <row r="233" s="2" customFormat="1" ht="33" customHeight="1">
      <c r="A233" s="38"/>
      <c r="B233" s="190"/>
      <c r="C233" s="191" t="s">
        <v>396</v>
      </c>
      <c r="D233" s="191" t="s">
        <v>220</v>
      </c>
      <c r="E233" s="192" t="s">
        <v>1933</v>
      </c>
      <c r="F233" s="193" t="s">
        <v>1934</v>
      </c>
      <c r="G233" s="194" t="s">
        <v>148</v>
      </c>
      <c r="H233" s="195">
        <v>82.299999999999997</v>
      </c>
      <c r="I233" s="196"/>
      <c r="J233" s="197">
        <f>ROUND(I233*H233,2)</f>
        <v>0</v>
      </c>
      <c r="K233" s="198"/>
      <c r="L233" s="39"/>
      <c r="M233" s="199" t="s">
        <v>1</v>
      </c>
      <c r="N233" s="200" t="s">
        <v>42</v>
      </c>
      <c r="O233" s="82"/>
      <c r="P233" s="201">
        <f>O233*H233</f>
        <v>0</v>
      </c>
      <c r="Q233" s="201">
        <v>0.50182965000000002</v>
      </c>
      <c r="R233" s="201">
        <f>Q233*H233</f>
        <v>41.300580195000002</v>
      </c>
      <c r="S233" s="201">
        <v>0</v>
      </c>
      <c r="T233" s="202">
        <f>S233*H233</f>
        <v>0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03" t="s">
        <v>223</v>
      </c>
      <c r="AT233" s="203" t="s">
        <v>220</v>
      </c>
      <c r="AU233" s="203" t="s">
        <v>89</v>
      </c>
      <c r="AY233" s="19" t="s">
        <v>218</v>
      </c>
      <c r="BE233" s="204">
        <f>IF(N233="základná",J233,0)</f>
        <v>0</v>
      </c>
      <c r="BF233" s="204">
        <f>IF(N233="znížená",J233,0)</f>
        <v>0</v>
      </c>
      <c r="BG233" s="204">
        <f>IF(N233="zákl. prenesená",J233,0)</f>
        <v>0</v>
      </c>
      <c r="BH233" s="204">
        <f>IF(N233="zníž. prenesená",J233,0)</f>
        <v>0</v>
      </c>
      <c r="BI233" s="204">
        <f>IF(N233="nulová",J233,0)</f>
        <v>0</v>
      </c>
      <c r="BJ233" s="19" t="s">
        <v>89</v>
      </c>
      <c r="BK233" s="204">
        <f>ROUND(I233*H233,2)</f>
        <v>0</v>
      </c>
      <c r="BL233" s="19" t="s">
        <v>223</v>
      </c>
      <c r="BM233" s="203" t="s">
        <v>1935</v>
      </c>
    </row>
    <row r="234" s="13" customFormat="1">
      <c r="A234" s="13"/>
      <c r="B234" s="205"/>
      <c r="C234" s="13"/>
      <c r="D234" s="206" t="s">
        <v>225</v>
      </c>
      <c r="E234" s="207" t="s">
        <v>1</v>
      </c>
      <c r="F234" s="208" t="s">
        <v>1936</v>
      </c>
      <c r="G234" s="13"/>
      <c r="H234" s="209">
        <v>82.299999999999997</v>
      </c>
      <c r="I234" s="210"/>
      <c r="J234" s="13"/>
      <c r="K234" s="13"/>
      <c r="L234" s="205"/>
      <c r="M234" s="211"/>
      <c r="N234" s="212"/>
      <c r="O234" s="212"/>
      <c r="P234" s="212"/>
      <c r="Q234" s="212"/>
      <c r="R234" s="212"/>
      <c r="S234" s="212"/>
      <c r="T234" s="2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07" t="s">
        <v>225</v>
      </c>
      <c r="AU234" s="207" t="s">
        <v>89</v>
      </c>
      <c r="AV234" s="13" t="s">
        <v>89</v>
      </c>
      <c r="AW234" s="13" t="s">
        <v>31</v>
      </c>
      <c r="AX234" s="13" t="s">
        <v>76</v>
      </c>
      <c r="AY234" s="207" t="s">
        <v>218</v>
      </c>
    </row>
    <row r="235" s="14" customFormat="1">
      <c r="A235" s="14"/>
      <c r="B235" s="214"/>
      <c r="C235" s="14"/>
      <c r="D235" s="206" t="s">
        <v>225</v>
      </c>
      <c r="E235" s="215" t="s">
        <v>1825</v>
      </c>
      <c r="F235" s="216" t="s">
        <v>230</v>
      </c>
      <c r="G235" s="14"/>
      <c r="H235" s="217">
        <v>82.299999999999997</v>
      </c>
      <c r="I235" s="218"/>
      <c r="J235" s="14"/>
      <c r="K235" s="14"/>
      <c r="L235" s="214"/>
      <c r="M235" s="219"/>
      <c r="N235" s="220"/>
      <c r="O235" s="220"/>
      <c r="P235" s="220"/>
      <c r="Q235" s="220"/>
      <c r="R235" s="220"/>
      <c r="S235" s="220"/>
      <c r="T235" s="221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15" t="s">
        <v>225</v>
      </c>
      <c r="AU235" s="215" t="s">
        <v>89</v>
      </c>
      <c r="AV235" s="14" t="s">
        <v>96</v>
      </c>
      <c r="AW235" s="14" t="s">
        <v>31</v>
      </c>
      <c r="AX235" s="14" t="s">
        <v>76</v>
      </c>
      <c r="AY235" s="215" t="s">
        <v>218</v>
      </c>
    </row>
    <row r="236" s="15" customFormat="1">
      <c r="A236" s="15"/>
      <c r="B236" s="222"/>
      <c r="C236" s="15"/>
      <c r="D236" s="206" t="s">
        <v>225</v>
      </c>
      <c r="E236" s="223" t="s">
        <v>1</v>
      </c>
      <c r="F236" s="224" t="s">
        <v>231</v>
      </c>
      <c r="G236" s="15"/>
      <c r="H236" s="225">
        <v>82.299999999999997</v>
      </c>
      <c r="I236" s="226"/>
      <c r="J236" s="15"/>
      <c r="K236" s="15"/>
      <c r="L236" s="222"/>
      <c r="M236" s="227"/>
      <c r="N236" s="228"/>
      <c r="O236" s="228"/>
      <c r="P236" s="228"/>
      <c r="Q236" s="228"/>
      <c r="R236" s="228"/>
      <c r="S236" s="228"/>
      <c r="T236" s="229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T236" s="223" t="s">
        <v>225</v>
      </c>
      <c r="AU236" s="223" t="s">
        <v>89</v>
      </c>
      <c r="AV236" s="15" t="s">
        <v>223</v>
      </c>
      <c r="AW236" s="15" t="s">
        <v>31</v>
      </c>
      <c r="AX236" s="15" t="s">
        <v>83</v>
      </c>
      <c r="AY236" s="223" t="s">
        <v>218</v>
      </c>
    </row>
    <row r="237" s="2" customFormat="1" ht="24.15" customHeight="1">
      <c r="A237" s="38"/>
      <c r="B237" s="190"/>
      <c r="C237" s="191" t="s">
        <v>401</v>
      </c>
      <c r="D237" s="191" t="s">
        <v>220</v>
      </c>
      <c r="E237" s="192" t="s">
        <v>1937</v>
      </c>
      <c r="F237" s="193" t="s">
        <v>1938</v>
      </c>
      <c r="G237" s="194" t="s">
        <v>257</v>
      </c>
      <c r="H237" s="195">
        <v>28.129999999999999</v>
      </c>
      <c r="I237" s="196"/>
      <c r="J237" s="197">
        <f>ROUND(I237*H237,2)</f>
        <v>0</v>
      </c>
      <c r="K237" s="198"/>
      <c r="L237" s="39"/>
      <c r="M237" s="199" t="s">
        <v>1</v>
      </c>
      <c r="N237" s="200" t="s">
        <v>42</v>
      </c>
      <c r="O237" s="82"/>
      <c r="P237" s="201">
        <f>O237*H237</f>
        <v>0</v>
      </c>
      <c r="Q237" s="201">
        <v>1</v>
      </c>
      <c r="R237" s="201">
        <f>Q237*H237</f>
        <v>28.129999999999999</v>
      </c>
      <c r="S237" s="201">
        <v>0</v>
      </c>
      <c r="T237" s="202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203" t="s">
        <v>223</v>
      </c>
      <c r="AT237" s="203" t="s">
        <v>220</v>
      </c>
      <c r="AU237" s="203" t="s">
        <v>89</v>
      </c>
      <c r="AY237" s="19" t="s">
        <v>218</v>
      </c>
      <c r="BE237" s="204">
        <f>IF(N237="základná",J237,0)</f>
        <v>0</v>
      </c>
      <c r="BF237" s="204">
        <f>IF(N237="znížená",J237,0)</f>
        <v>0</v>
      </c>
      <c r="BG237" s="204">
        <f>IF(N237="zákl. prenesená",J237,0)</f>
        <v>0</v>
      </c>
      <c r="BH237" s="204">
        <f>IF(N237="zníž. prenesená",J237,0)</f>
        <v>0</v>
      </c>
      <c r="BI237" s="204">
        <f>IF(N237="nulová",J237,0)</f>
        <v>0</v>
      </c>
      <c r="BJ237" s="19" t="s">
        <v>89</v>
      </c>
      <c r="BK237" s="204">
        <f>ROUND(I237*H237,2)</f>
        <v>0</v>
      </c>
      <c r="BL237" s="19" t="s">
        <v>223</v>
      </c>
      <c r="BM237" s="203" t="s">
        <v>1939</v>
      </c>
    </row>
    <row r="238" s="2" customFormat="1">
      <c r="A238" s="38"/>
      <c r="B238" s="39"/>
      <c r="C238" s="38"/>
      <c r="D238" s="206" t="s">
        <v>247</v>
      </c>
      <c r="E238" s="38"/>
      <c r="F238" s="230" t="s">
        <v>1940</v>
      </c>
      <c r="G238" s="38"/>
      <c r="H238" s="38"/>
      <c r="I238" s="231"/>
      <c r="J238" s="38"/>
      <c r="K238" s="38"/>
      <c r="L238" s="39"/>
      <c r="M238" s="232"/>
      <c r="N238" s="233"/>
      <c r="O238" s="82"/>
      <c r="P238" s="82"/>
      <c r="Q238" s="82"/>
      <c r="R238" s="82"/>
      <c r="S238" s="82"/>
      <c r="T238" s="83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9" t="s">
        <v>247</v>
      </c>
      <c r="AU238" s="19" t="s">
        <v>89</v>
      </c>
    </row>
    <row r="239" s="13" customFormat="1">
      <c r="A239" s="13"/>
      <c r="B239" s="205"/>
      <c r="C239" s="13"/>
      <c r="D239" s="206" t="s">
        <v>225</v>
      </c>
      <c r="E239" s="207" t="s">
        <v>1</v>
      </c>
      <c r="F239" s="208" t="s">
        <v>1941</v>
      </c>
      <c r="G239" s="13"/>
      <c r="H239" s="209">
        <v>28.129999999999999</v>
      </c>
      <c r="I239" s="210"/>
      <c r="J239" s="13"/>
      <c r="K239" s="13"/>
      <c r="L239" s="205"/>
      <c r="M239" s="211"/>
      <c r="N239" s="212"/>
      <c r="O239" s="212"/>
      <c r="P239" s="212"/>
      <c r="Q239" s="212"/>
      <c r="R239" s="212"/>
      <c r="S239" s="212"/>
      <c r="T239" s="2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07" t="s">
        <v>225</v>
      </c>
      <c r="AU239" s="207" t="s">
        <v>89</v>
      </c>
      <c r="AV239" s="13" t="s">
        <v>89</v>
      </c>
      <c r="AW239" s="13" t="s">
        <v>31</v>
      </c>
      <c r="AX239" s="13" t="s">
        <v>83</v>
      </c>
      <c r="AY239" s="207" t="s">
        <v>218</v>
      </c>
    </row>
    <row r="240" s="2" customFormat="1" ht="49.05" customHeight="1">
      <c r="A240" s="38"/>
      <c r="B240" s="190"/>
      <c r="C240" s="191" t="s">
        <v>406</v>
      </c>
      <c r="D240" s="191" t="s">
        <v>220</v>
      </c>
      <c r="E240" s="192" t="s">
        <v>320</v>
      </c>
      <c r="F240" s="193" t="s">
        <v>321</v>
      </c>
      <c r="G240" s="194" t="s">
        <v>148</v>
      </c>
      <c r="H240" s="195">
        <v>2.25</v>
      </c>
      <c r="I240" s="196"/>
      <c r="J240" s="197">
        <f>ROUND(I240*H240,2)</f>
        <v>0</v>
      </c>
      <c r="K240" s="198"/>
      <c r="L240" s="39"/>
      <c r="M240" s="199" t="s">
        <v>1</v>
      </c>
      <c r="N240" s="200" t="s">
        <v>42</v>
      </c>
      <c r="O240" s="82"/>
      <c r="P240" s="201">
        <f>O240*H240</f>
        <v>0</v>
      </c>
      <c r="Q240" s="201">
        <v>0.13800000000000001</v>
      </c>
      <c r="R240" s="201">
        <f>Q240*H240</f>
        <v>0.3105</v>
      </c>
      <c r="S240" s="201">
        <v>0</v>
      </c>
      <c r="T240" s="202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03" t="s">
        <v>223</v>
      </c>
      <c r="AT240" s="203" t="s">
        <v>220</v>
      </c>
      <c r="AU240" s="203" t="s">
        <v>89</v>
      </c>
      <c r="AY240" s="19" t="s">
        <v>218</v>
      </c>
      <c r="BE240" s="204">
        <f>IF(N240="základná",J240,0)</f>
        <v>0</v>
      </c>
      <c r="BF240" s="204">
        <f>IF(N240="znížená",J240,0)</f>
        <v>0</v>
      </c>
      <c r="BG240" s="204">
        <f>IF(N240="zákl. prenesená",J240,0)</f>
        <v>0</v>
      </c>
      <c r="BH240" s="204">
        <f>IF(N240="zníž. prenesená",J240,0)</f>
        <v>0</v>
      </c>
      <c r="BI240" s="204">
        <f>IF(N240="nulová",J240,0)</f>
        <v>0</v>
      </c>
      <c r="BJ240" s="19" t="s">
        <v>89</v>
      </c>
      <c r="BK240" s="204">
        <f>ROUND(I240*H240,2)</f>
        <v>0</v>
      </c>
      <c r="BL240" s="19" t="s">
        <v>223</v>
      </c>
      <c r="BM240" s="203" t="s">
        <v>1942</v>
      </c>
    </row>
    <row r="241" s="13" customFormat="1">
      <c r="A241" s="13"/>
      <c r="B241" s="205"/>
      <c r="C241" s="13"/>
      <c r="D241" s="206" t="s">
        <v>225</v>
      </c>
      <c r="E241" s="207" t="s">
        <v>1</v>
      </c>
      <c r="F241" s="208" t="s">
        <v>1943</v>
      </c>
      <c r="G241" s="13"/>
      <c r="H241" s="209">
        <v>2.25</v>
      </c>
      <c r="I241" s="210"/>
      <c r="J241" s="13"/>
      <c r="K241" s="13"/>
      <c r="L241" s="205"/>
      <c r="M241" s="211"/>
      <c r="N241" s="212"/>
      <c r="O241" s="212"/>
      <c r="P241" s="212"/>
      <c r="Q241" s="212"/>
      <c r="R241" s="212"/>
      <c r="S241" s="212"/>
      <c r="T241" s="2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07" t="s">
        <v>225</v>
      </c>
      <c r="AU241" s="207" t="s">
        <v>89</v>
      </c>
      <c r="AV241" s="13" t="s">
        <v>89</v>
      </c>
      <c r="AW241" s="13" t="s">
        <v>31</v>
      </c>
      <c r="AX241" s="13" t="s">
        <v>76</v>
      </c>
      <c r="AY241" s="207" t="s">
        <v>218</v>
      </c>
    </row>
    <row r="242" s="15" customFormat="1">
      <c r="A242" s="15"/>
      <c r="B242" s="222"/>
      <c r="C242" s="15"/>
      <c r="D242" s="206" t="s">
        <v>225</v>
      </c>
      <c r="E242" s="223" t="s">
        <v>1</v>
      </c>
      <c r="F242" s="224" t="s">
        <v>231</v>
      </c>
      <c r="G242" s="15"/>
      <c r="H242" s="225">
        <v>2.25</v>
      </c>
      <c r="I242" s="226"/>
      <c r="J242" s="15"/>
      <c r="K242" s="15"/>
      <c r="L242" s="222"/>
      <c r="M242" s="227"/>
      <c r="N242" s="228"/>
      <c r="O242" s="228"/>
      <c r="P242" s="228"/>
      <c r="Q242" s="228"/>
      <c r="R242" s="228"/>
      <c r="S242" s="228"/>
      <c r="T242" s="229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T242" s="223" t="s">
        <v>225</v>
      </c>
      <c r="AU242" s="223" t="s">
        <v>89</v>
      </c>
      <c r="AV242" s="15" t="s">
        <v>223</v>
      </c>
      <c r="AW242" s="15" t="s">
        <v>31</v>
      </c>
      <c r="AX242" s="15" t="s">
        <v>83</v>
      </c>
      <c r="AY242" s="223" t="s">
        <v>218</v>
      </c>
    </row>
    <row r="243" s="12" customFormat="1" ht="22.8" customHeight="1">
      <c r="A243" s="12"/>
      <c r="B243" s="177"/>
      <c r="C243" s="12"/>
      <c r="D243" s="178" t="s">
        <v>75</v>
      </c>
      <c r="E243" s="188" t="s">
        <v>250</v>
      </c>
      <c r="F243" s="188" t="s">
        <v>356</v>
      </c>
      <c r="G243" s="12"/>
      <c r="H243" s="12"/>
      <c r="I243" s="180"/>
      <c r="J243" s="189">
        <f>BK243</f>
        <v>0</v>
      </c>
      <c r="K243" s="12"/>
      <c r="L243" s="177"/>
      <c r="M243" s="182"/>
      <c r="N243" s="183"/>
      <c r="O243" s="183"/>
      <c r="P243" s="184">
        <f>SUM(P244:P248)</f>
        <v>0</v>
      </c>
      <c r="Q243" s="183"/>
      <c r="R243" s="184">
        <f>SUM(R244:R248)</f>
        <v>0.02534144</v>
      </c>
      <c r="S243" s="183"/>
      <c r="T243" s="185">
        <f>SUM(T244:T248)</f>
        <v>0</v>
      </c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R243" s="178" t="s">
        <v>83</v>
      </c>
      <c r="AT243" s="186" t="s">
        <v>75</v>
      </c>
      <c r="AU243" s="186" t="s">
        <v>83</v>
      </c>
      <c r="AY243" s="178" t="s">
        <v>218</v>
      </c>
      <c r="BK243" s="187">
        <f>SUM(BK244:BK248)</f>
        <v>0</v>
      </c>
    </row>
    <row r="244" s="2" customFormat="1" ht="37.8" customHeight="1">
      <c r="A244" s="38"/>
      <c r="B244" s="190"/>
      <c r="C244" s="191" t="s">
        <v>415</v>
      </c>
      <c r="D244" s="191" t="s">
        <v>220</v>
      </c>
      <c r="E244" s="192" t="s">
        <v>363</v>
      </c>
      <c r="F244" s="193" t="s">
        <v>364</v>
      </c>
      <c r="G244" s="194" t="s">
        <v>148</v>
      </c>
      <c r="H244" s="195">
        <v>79.191999999999993</v>
      </c>
      <c r="I244" s="196"/>
      <c r="J244" s="197">
        <f>ROUND(I244*H244,2)</f>
        <v>0</v>
      </c>
      <c r="K244" s="198"/>
      <c r="L244" s="39"/>
      <c r="M244" s="199" t="s">
        <v>1</v>
      </c>
      <c r="N244" s="200" t="s">
        <v>42</v>
      </c>
      <c r="O244" s="82"/>
      <c r="P244" s="201">
        <f>O244*H244</f>
        <v>0</v>
      </c>
      <c r="Q244" s="201">
        <v>0.00032000000000000003</v>
      </c>
      <c r="R244" s="201">
        <f>Q244*H244</f>
        <v>0.02534144</v>
      </c>
      <c r="S244" s="201">
        <v>0</v>
      </c>
      <c r="T244" s="202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03" t="s">
        <v>223</v>
      </c>
      <c r="AT244" s="203" t="s">
        <v>220</v>
      </c>
      <c r="AU244" s="203" t="s">
        <v>89</v>
      </c>
      <c r="AY244" s="19" t="s">
        <v>218</v>
      </c>
      <c r="BE244" s="204">
        <f>IF(N244="základná",J244,0)</f>
        <v>0</v>
      </c>
      <c r="BF244" s="204">
        <f>IF(N244="znížená",J244,0)</f>
        <v>0</v>
      </c>
      <c r="BG244" s="204">
        <f>IF(N244="zákl. prenesená",J244,0)</f>
        <v>0</v>
      </c>
      <c r="BH244" s="204">
        <f>IF(N244="zníž. prenesená",J244,0)</f>
        <v>0</v>
      </c>
      <c r="BI244" s="204">
        <f>IF(N244="nulová",J244,0)</f>
        <v>0</v>
      </c>
      <c r="BJ244" s="19" t="s">
        <v>89</v>
      </c>
      <c r="BK244" s="204">
        <f>ROUND(I244*H244,2)</f>
        <v>0</v>
      </c>
      <c r="BL244" s="19" t="s">
        <v>223</v>
      </c>
      <c r="BM244" s="203" t="s">
        <v>1944</v>
      </c>
    </row>
    <row r="245" s="13" customFormat="1">
      <c r="A245" s="13"/>
      <c r="B245" s="205"/>
      <c r="C245" s="13"/>
      <c r="D245" s="206" t="s">
        <v>225</v>
      </c>
      <c r="E245" s="207" t="s">
        <v>1</v>
      </c>
      <c r="F245" s="208" t="s">
        <v>1815</v>
      </c>
      <c r="G245" s="13"/>
      <c r="H245" s="209">
        <v>2.25</v>
      </c>
      <c r="I245" s="210"/>
      <c r="J245" s="13"/>
      <c r="K245" s="13"/>
      <c r="L245" s="205"/>
      <c r="M245" s="211"/>
      <c r="N245" s="212"/>
      <c r="O245" s="212"/>
      <c r="P245" s="212"/>
      <c r="Q245" s="212"/>
      <c r="R245" s="212"/>
      <c r="S245" s="212"/>
      <c r="T245" s="2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07" t="s">
        <v>225</v>
      </c>
      <c r="AU245" s="207" t="s">
        <v>89</v>
      </c>
      <c r="AV245" s="13" t="s">
        <v>89</v>
      </c>
      <c r="AW245" s="13" t="s">
        <v>31</v>
      </c>
      <c r="AX245" s="13" t="s">
        <v>76</v>
      </c>
      <c r="AY245" s="207" t="s">
        <v>218</v>
      </c>
    </row>
    <row r="246" s="13" customFormat="1">
      <c r="A246" s="13"/>
      <c r="B246" s="205"/>
      <c r="C246" s="13"/>
      <c r="D246" s="206" t="s">
        <v>225</v>
      </c>
      <c r="E246" s="207" t="s">
        <v>1</v>
      </c>
      <c r="F246" s="208" t="s">
        <v>1818</v>
      </c>
      <c r="G246" s="13"/>
      <c r="H246" s="209">
        <v>52.692</v>
      </c>
      <c r="I246" s="210"/>
      <c r="J246" s="13"/>
      <c r="K246" s="13"/>
      <c r="L246" s="205"/>
      <c r="M246" s="211"/>
      <c r="N246" s="212"/>
      <c r="O246" s="212"/>
      <c r="P246" s="212"/>
      <c r="Q246" s="212"/>
      <c r="R246" s="212"/>
      <c r="S246" s="212"/>
      <c r="T246" s="2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07" t="s">
        <v>225</v>
      </c>
      <c r="AU246" s="207" t="s">
        <v>89</v>
      </c>
      <c r="AV246" s="13" t="s">
        <v>89</v>
      </c>
      <c r="AW246" s="13" t="s">
        <v>31</v>
      </c>
      <c r="AX246" s="13" t="s">
        <v>76</v>
      </c>
      <c r="AY246" s="207" t="s">
        <v>218</v>
      </c>
    </row>
    <row r="247" s="13" customFormat="1">
      <c r="A247" s="13"/>
      <c r="B247" s="205"/>
      <c r="C247" s="13"/>
      <c r="D247" s="206" t="s">
        <v>225</v>
      </c>
      <c r="E247" s="207" t="s">
        <v>1</v>
      </c>
      <c r="F247" s="208" t="s">
        <v>1828</v>
      </c>
      <c r="G247" s="13"/>
      <c r="H247" s="209">
        <v>24.25</v>
      </c>
      <c r="I247" s="210"/>
      <c r="J247" s="13"/>
      <c r="K247" s="13"/>
      <c r="L247" s="205"/>
      <c r="M247" s="211"/>
      <c r="N247" s="212"/>
      <c r="O247" s="212"/>
      <c r="P247" s="212"/>
      <c r="Q247" s="212"/>
      <c r="R247" s="212"/>
      <c r="S247" s="212"/>
      <c r="T247" s="2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07" t="s">
        <v>225</v>
      </c>
      <c r="AU247" s="207" t="s">
        <v>89</v>
      </c>
      <c r="AV247" s="13" t="s">
        <v>89</v>
      </c>
      <c r="AW247" s="13" t="s">
        <v>31</v>
      </c>
      <c r="AX247" s="13" t="s">
        <v>76</v>
      </c>
      <c r="AY247" s="207" t="s">
        <v>218</v>
      </c>
    </row>
    <row r="248" s="15" customFormat="1">
      <c r="A248" s="15"/>
      <c r="B248" s="222"/>
      <c r="C248" s="15"/>
      <c r="D248" s="206" t="s">
        <v>225</v>
      </c>
      <c r="E248" s="223" t="s">
        <v>1</v>
      </c>
      <c r="F248" s="224" t="s">
        <v>231</v>
      </c>
      <c r="G248" s="15"/>
      <c r="H248" s="225">
        <v>79.191999999999993</v>
      </c>
      <c r="I248" s="226"/>
      <c r="J248" s="15"/>
      <c r="K248" s="15"/>
      <c r="L248" s="222"/>
      <c r="M248" s="227"/>
      <c r="N248" s="228"/>
      <c r="O248" s="228"/>
      <c r="P248" s="228"/>
      <c r="Q248" s="228"/>
      <c r="R248" s="228"/>
      <c r="S248" s="228"/>
      <c r="T248" s="229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T248" s="223" t="s">
        <v>225</v>
      </c>
      <c r="AU248" s="223" t="s">
        <v>89</v>
      </c>
      <c r="AV248" s="15" t="s">
        <v>223</v>
      </c>
      <c r="AW248" s="15" t="s">
        <v>31</v>
      </c>
      <c r="AX248" s="15" t="s">
        <v>83</v>
      </c>
      <c r="AY248" s="223" t="s">
        <v>218</v>
      </c>
    </row>
    <row r="249" s="12" customFormat="1" ht="22.8" customHeight="1">
      <c r="A249" s="12"/>
      <c r="B249" s="177"/>
      <c r="C249" s="12"/>
      <c r="D249" s="178" t="s">
        <v>75</v>
      </c>
      <c r="E249" s="188" t="s">
        <v>265</v>
      </c>
      <c r="F249" s="188" t="s">
        <v>382</v>
      </c>
      <c r="G249" s="12"/>
      <c r="H249" s="12"/>
      <c r="I249" s="180"/>
      <c r="J249" s="189">
        <f>BK249</f>
        <v>0</v>
      </c>
      <c r="K249" s="12"/>
      <c r="L249" s="177"/>
      <c r="M249" s="182"/>
      <c r="N249" s="183"/>
      <c r="O249" s="183"/>
      <c r="P249" s="184">
        <f>SUM(P250:P268)</f>
        <v>0</v>
      </c>
      <c r="Q249" s="183"/>
      <c r="R249" s="184">
        <f>SUM(R250:R268)</f>
        <v>0.004365</v>
      </c>
      <c r="S249" s="183"/>
      <c r="T249" s="185">
        <f>SUM(T250:T268)</f>
        <v>8.8351000000000006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178" t="s">
        <v>83</v>
      </c>
      <c r="AT249" s="186" t="s">
        <v>75</v>
      </c>
      <c r="AU249" s="186" t="s">
        <v>83</v>
      </c>
      <c r="AY249" s="178" t="s">
        <v>218</v>
      </c>
      <c r="BK249" s="187">
        <f>SUM(BK250:BK268)</f>
        <v>0</v>
      </c>
    </row>
    <row r="250" s="2" customFormat="1" ht="24.15" customHeight="1">
      <c r="A250" s="38"/>
      <c r="B250" s="190"/>
      <c r="C250" s="191" t="s">
        <v>420</v>
      </c>
      <c r="D250" s="191" t="s">
        <v>220</v>
      </c>
      <c r="E250" s="192" t="s">
        <v>389</v>
      </c>
      <c r="F250" s="193" t="s">
        <v>390</v>
      </c>
      <c r="G250" s="194" t="s">
        <v>148</v>
      </c>
      <c r="H250" s="195">
        <v>24.25</v>
      </c>
      <c r="I250" s="196"/>
      <c r="J250" s="197">
        <f>ROUND(I250*H250,2)</f>
        <v>0</v>
      </c>
      <c r="K250" s="198"/>
      <c r="L250" s="39"/>
      <c r="M250" s="199" t="s">
        <v>1</v>
      </c>
      <c r="N250" s="200" t="s">
        <v>42</v>
      </c>
      <c r="O250" s="82"/>
      <c r="P250" s="201">
        <f>O250*H250</f>
        <v>0</v>
      </c>
      <c r="Q250" s="201">
        <v>0.00018000000000000001</v>
      </c>
      <c r="R250" s="201">
        <f>Q250*H250</f>
        <v>0.004365</v>
      </c>
      <c r="S250" s="201">
        <v>0</v>
      </c>
      <c r="T250" s="202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03" t="s">
        <v>223</v>
      </c>
      <c r="AT250" s="203" t="s">
        <v>220</v>
      </c>
      <c r="AU250" s="203" t="s">
        <v>89</v>
      </c>
      <c r="AY250" s="19" t="s">
        <v>218</v>
      </c>
      <c r="BE250" s="204">
        <f>IF(N250="základná",J250,0)</f>
        <v>0</v>
      </c>
      <c r="BF250" s="204">
        <f>IF(N250="znížená",J250,0)</f>
        <v>0</v>
      </c>
      <c r="BG250" s="204">
        <f>IF(N250="zákl. prenesená",J250,0)</f>
        <v>0</v>
      </c>
      <c r="BH250" s="204">
        <f>IF(N250="zníž. prenesená",J250,0)</f>
        <v>0</v>
      </c>
      <c r="BI250" s="204">
        <f>IF(N250="nulová",J250,0)</f>
        <v>0</v>
      </c>
      <c r="BJ250" s="19" t="s">
        <v>89</v>
      </c>
      <c r="BK250" s="204">
        <f>ROUND(I250*H250,2)</f>
        <v>0</v>
      </c>
      <c r="BL250" s="19" t="s">
        <v>223</v>
      </c>
      <c r="BM250" s="203" t="s">
        <v>1945</v>
      </c>
    </row>
    <row r="251" s="13" customFormat="1">
      <c r="A251" s="13"/>
      <c r="B251" s="205"/>
      <c r="C251" s="13"/>
      <c r="D251" s="206" t="s">
        <v>225</v>
      </c>
      <c r="E251" s="207" t="s">
        <v>1</v>
      </c>
      <c r="F251" s="208" t="s">
        <v>1828</v>
      </c>
      <c r="G251" s="13"/>
      <c r="H251" s="209">
        <v>24.25</v>
      </c>
      <c r="I251" s="210"/>
      <c r="J251" s="13"/>
      <c r="K251" s="13"/>
      <c r="L251" s="205"/>
      <c r="M251" s="211"/>
      <c r="N251" s="212"/>
      <c r="O251" s="212"/>
      <c r="P251" s="212"/>
      <c r="Q251" s="212"/>
      <c r="R251" s="212"/>
      <c r="S251" s="212"/>
      <c r="T251" s="2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07" t="s">
        <v>225</v>
      </c>
      <c r="AU251" s="207" t="s">
        <v>89</v>
      </c>
      <c r="AV251" s="13" t="s">
        <v>89</v>
      </c>
      <c r="AW251" s="13" t="s">
        <v>31</v>
      </c>
      <c r="AX251" s="13" t="s">
        <v>83</v>
      </c>
      <c r="AY251" s="207" t="s">
        <v>218</v>
      </c>
    </row>
    <row r="252" s="2" customFormat="1" ht="16.5" customHeight="1">
      <c r="A252" s="38"/>
      <c r="B252" s="190"/>
      <c r="C252" s="191" t="s">
        <v>425</v>
      </c>
      <c r="D252" s="191" t="s">
        <v>220</v>
      </c>
      <c r="E252" s="192" t="s">
        <v>1946</v>
      </c>
      <c r="F252" s="193" t="s">
        <v>1947</v>
      </c>
      <c r="G252" s="194" t="s">
        <v>169</v>
      </c>
      <c r="H252" s="195">
        <v>3.6150000000000002</v>
      </c>
      <c r="I252" s="196"/>
      <c r="J252" s="197">
        <f>ROUND(I252*H252,2)</f>
        <v>0</v>
      </c>
      <c r="K252" s="198"/>
      <c r="L252" s="39"/>
      <c r="M252" s="199" t="s">
        <v>1</v>
      </c>
      <c r="N252" s="200" t="s">
        <v>42</v>
      </c>
      <c r="O252" s="82"/>
      <c r="P252" s="201">
        <f>O252*H252</f>
        <v>0</v>
      </c>
      <c r="Q252" s="201">
        <v>0</v>
      </c>
      <c r="R252" s="201">
        <f>Q252*H252</f>
        <v>0</v>
      </c>
      <c r="S252" s="201">
        <v>2.3999999999999999</v>
      </c>
      <c r="T252" s="202">
        <f>S252*H252</f>
        <v>8.6760000000000002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03" t="s">
        <v>223</v>
      </c>
      <c r="AT252" s="203" t="s">
        <v>220</v>
      </c>
      <c r="AU252" s="203" t="s">
        <v>89</v>
      </c>
      <c r="AY252" s="19" t="s">
        <v>218</v>
      </c>
      <c r="BE252" s="204">
        <f>IF(N252="základná",J252,0)</f>
        <v>0</v>
      </c>
      <c r="BF252" s="204">
        <f>IF(N252="znížená",J252,0)</f>
        <v>0</v>
      </c>
      <c r="BG252" s="204">
        <f>IF(N252="zákl. prenesená",J252,0)</f>
        <v>0</v>
      </c>
      <c r="BH252" s="204">
        <f>IF(N252="zníž. prenesená",J252,0)</f>
        <v>0</v>
      </c>
      <c r="BI252" s="204">
        <f>IF(N252="nulová",J252,0)</f>
        <v>0</v>
      </c>
      <c r="BJ252" s="19" t="s">
        <v>89</v>
      </c>
      <c r="BK252" s="204">
        <f>ROUND(I252*H252,2)</f>
        <v>0</v>
      </c>
      <c r="BL252" s="19" t="s">
        <v>223</v>
      </c>
      <c r="BM252" s="203" t="s">
        <v>1948</v>
      </c>
    </row>
    <row r="253" s="13" customFormat="1">
      <c r="A253" s="13"/>
      <c r="B253" s="205"/>
      <c r="C253" s="13"/>
      <c r="D253" s="206" t="s">
        <v>225</v>
      </c>
      <c r="E253" s="207" t="s">
        <v>1</v>
      </c>
      <c r="F253" s="208" t="s">
        <v>1949</v>
      </c>
      <c r="G253" s="13"/>
      <c r="H253" s="209">
        <v>0.30599999999999999</v>
      </c>
      <c r="I253" s="210"/>
      <c r="J253" s="13"/>
      <c r="K253" s="13"/>
      <c r="L253" s="205"/>
      <c r="M253" s="211"/>
      <c r="N253" s="212"/>
      <c r="O253" s="212"/>
      <c r="P253" s="212"/>
      <c r="Q253" s="212"/>
      <c r="R253" s="212"/>
      <c r="S253" s="212"/>
      <c r="T253" s="2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07" t="s">
        <v>225</v>
      </c>
      <c r="AU253" s="207" t="s">
        <v>89</v>
      </c>
      <c r="AV253" s="13" t="s">
        <v>89</v>
      </c>
      <c r="AW253" s="13" t="s">
        <v>31</v>
      </c>
      <c r="AX253" s="13" t="s">
        <v>76</v>
      </c>
      <c r="AY253" s="207" t="s">
        <v>218</v>
      </c>
    </row>
    <row r="254" s="13" customFormat="1">
      <c r="A254" s="13"/>
      <c r="B254" s="205"/>
      <c r="C254" s="13"/>
      <c r="D254" s="206" t="s">
        <v>225</v>
      </c>
      <c r="E254" s="207" t="s">
        <v>1</v>
      </c>
      <c r="F254" s="208" t="s">
        <v>1950</v>
      </c>
      <c r="G254" s="13"/>
      <c r="H254" s="209">
        <v>2.5089999999999999</v>
      </c>
      <c r="I254" s="210"/>
      <c r="J254" s="13"/>
      <c r="K254" s="13"/>
      <c r="L254" s="205"/>
      <c r="M254" s="211"/>
      <c r="N254" s="212"/>
      <c r="O254" s="212"/>
      <c r="P254" s="212"/>
      <c r="Q254" s="212"/>
      <c r="R254" s="212"/>
      <c r="S254" s="212"/>
      <c r="T254" s="2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07" t="s">
        <v>225</v>
      </c>
      <c r="AU254" s="207" t="s">
        <v>89</v>
      </c>
      <c r="AV254" s="13" t="s">
        <v>89</v>
      </c>
      <c r="AW254" s="13" t="s">
        <v>31</v>
      </c>
      <c r="AX254" s="13" t="s">
        <v>76</v>
      </c>
      <c r="AY254" s="207" t="s">
        <v>218</v>
      </c>
    </row>
    <row r="255" s="13" customFormat="1">
      <c r="A255" s="13"/>
      <c r="B255" s="205"/>
      <c r="C255" s="13"/>
      <c r="D255" s="206" t="s">
        <v>225</v>
      </c>
      <c r="E255" s="207" t="s">
        <v>1</v>
      </c>
      <c r="F255" s="208" t="s">
        <v>1951</v>
      </c>
      <c r="G255" s="13"/>
      <c r="H255" s="209">
        <v>0.80000000000000004</v>
      </c>
      <c r="I255" s="210"/>
      <c r="J255" s="13"/>
      <c r="K255" s="13"/>
      <c r="L255" s="205"/>
      <c r="M255" s="211"/>
      <c r="N255" s="212"/>
      <c r="O255" s="212"/>
      <c r="P255" s="212"/>
      <c r="Q255" s="212"/>
      <c r="R255" s="212"/>
      <c r="S255" s="212"/>
      <c r="T255" s="2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07" t="s">
        <v>225</v>
      </c>
      <c r="AU255" s="207" t="s">
        <v>89</v>
      </c>
      <c r="AV255" s="13" t="s">
        <v>89</v>
      </c>
      <c r="AW255" s="13" t="s">
        <v>31</v>
      </c>
      <c r="AX255" s="13" t="s">
        <v>76</v>
      </c>
      <c r="AY255" s="207" t="s">
        <v>218</v>
      </c>
    </row>
    <row r="256" s="15" customFormat="1">
      <c r="A256" s="15"/>
      <c r="B256" s="222"/>
      <c r="C256" s="15"/>
      <c r="D256" s="206" t="s">
        <v>225</v>
      </c>
      <c r="E256" s="223" t="s">
        <v>1</v>
      </c>
      <c r="F256" s="224" t="s">
        <v>231</v>
      </c>
      <c r="G256" s="15"/>
      <c r="H256" s="225">
        <v>3.6150000000000002</v>
      </c>
      <c r="I256" s="226"/>
      <c r="J256" s="15"/>
      <c r="K256" s="15"/>
      <c r="L256" s="222"/>
      <c r="M256" s="227"/>
      <c r="N256" s="228"/>
      <c r="O256" s="228"/>
      <c r="P256" s="228"/>
      <c r="Q256" s="228"/>
      <c r="R256" s="228"/>
      <c r="S256" s="228"/>
      <c r="T256" s="229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T256" s="223" t="s">
        <v>225</v>
      </c>
      <c r="AU256" s="223" t="s">
        <v>89</v>
      </c>
      <c r="AV256" s="15" t="s">
        <v>223</v>
      </c>
      <c r="AW256" s="15" t="s">
        <v>31</v>
      </c>
      <c r="AX256" s="15" t="s">
        <v>83</v>
      </c>
      <c r="AY256" s="223" t="s">
        <v>218</v>
      </c>
    </row>
    <row r="257" s="2" customFormat="1" ht="16.5" customHeight="1">
      <c r="A257" s="38"/>
      <c r="B257" s="190"/>
      <c r="C257" s="191" t="s">
        <v>429</v>
      </c>
      <c r="D257" s="191" t="s">
        <v>220</v>
      </c>
      <c r="E257" s="192" t="s">
        <v>1952</v>
      </c>
      <c r="F257" s="193" t="s">
        <v>1953</v>
      </c>
      <c r="G257" s="194" t="s">
        <v>179</v>
      </c>
      <c r="H257" s="195">
        <v>4.2999999999999998</v>
      </c>
      <c r="I257" s="196"/>
      <c r="J257" s="197">
        <f>ROUND(I257*H257,2)</f>
        <v>0</v>
      </c>
      <c r="K257" s="198"/>
      <c r="L257" s="39"/>
      <c r="M257" s="199" t="s">
        <v>1</v>
      </c>
      <c r="N257" s="200" t="s">
        <v>42</v>
      </c>
      <c r="O257" s="82"/>
      <c r="P257" s="201">
        <f>O257*H257</f>
        <v>0</v>
      </c>
      <c r="Q257" s="201">
        <v>0</v>
      </c>
      <c r="R257" s="201">
        <f>Q257*H257</f>
        <v>0</v>
      </c>
      <c r="S257" s="201">
        <v>0.036999999999999998</v>
      </c>
      <c r="T257" s="202">
        <f>S257*H257</f>
        <v>0.15909999999999999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203" t="s">
        <v>223</v>
      </c>
      <c r="AT257" s="203" t="s">
        <v>220</v>
      </c>
      <c r="AU257" s="203" t="s">
        <v>89</v>
      </c>
      <c r="AY257" s="19" t="s">
        <v>218</v>
      </c>
      <c r="BE257" s="204">
        <f>IF(N257="základná",J257,0)</f>
        <v>0</v>
      </c>
      <c r="BF257" s="204">
        <f>IF(N257="znížená",J257,0)</f>
        <v>0</v>
      </c>
      <c r="BG257" s="204">
        <f>IF(N257="zákl. prenesená",J257,0)</f>
        <v>0</v>
      </c>
      <c r="BH257" s="204">
        <f>IF(N257="zníž. prenesená",J257,0)</f>
        <v>0</v>
      </c>
      <c r="BI257" s="204">
        <f>IF(N257="nulová",J257,0)</f>
        <v>0</v>
      </c>
      <c r="BJ257" s="19" t="s">
        <v>89</v>
      </c>
      <c r="BK257" s="204">
        <f>ROUND(I257*H257,2)</f>
        <v>0</v>
      </c>
      <c r="BL257" s="19" t="s">
        <v>223</v>
      </c>
      <c r="BM257" s="203" t="s">
        <v>1954</v>
      </c>
    </row>
    <row r="258" s="13" customFormat="1">
      <c r="A258" s="13"/>
      <c r="B258" s="205"/>
      <c r="C258" s="13"/>
      <c r="D258" s="206" t="s">
        <v>225</v>
      </c>
      <c r="E258" s="207" t="s">
        <v>1</v>
      </c>
      <c r="F258" s="208" t="s">
        <v>1955</v>
      </c>
      <c r="G258" s="13"/>
      <c r="H258" s="209">
        <v>4.2999999999999998</v>
      </c>
      <c r="I258" s="210"/>
      <c r="J258" s="13"/>
      <c r="K258" s="13"/>
      <c r="L258" s="205"/>
      <c r="M258" s="211"/>
      <c r="N258" s="212"/>
      <c r="O258" s="212"/>
      <c r="P258" s="212"/>
      <c r="Q258" s="212"/>
      <c r="R258" s="212"/>
      <c r="S258" s="212"/>
      <c r="T258" s="2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07" t="s">
        <v>225</v>
      </c>
      <c r="AU258" s="207" t="s">
        <v>89</v>
      </c>
      <c r="AV258" s="13" t="s">
        <v>89</v>
      </c>
      <c r="AW258" s="13" t="s">
        <v>31</v>
      </c>
      <c r="AX258" s="13" t="s">
        <v>83</v>
      </c>
      <c r="AY258" s="207" t="s">
        <v>218</v>
      </c>
    </row>
    <row r="259" s="2" customFormat="1" ht="21.75" customHeight="1">
      <c r="A259" s="38"/>
      <c r="B259" s="190"/>
      <c r="C259" s="191" t="s">
        <v>435</v>
      </c>
      <c r="D259" s="191" t="s">
        <v>220</v>
      </c>
      <c r="E259" s="192" t="s">
        <v>426</v>
      </c>
      <c r="F259" s="193" t="s">
        <v>427</v>
      </c>
      <c r="G259" s="194" t="s">
        <v>257</v>
      </c>
      <c r="H259" s="195">
        <v>8.8350000000000009</v>
      </c>
      <c r="I259" s="196"/>
      <c r="J259" s="197">
        <f>ROUND(I259*H259,2)</f>
        <v>0</v>
      </c>
      <c r="K259" s="198"/>
      <c r="L259" s="39"/>
      <c r="M259" s="199" t="s">
        <v>1</v>
      </c>
      <c r="N259" s="200" t="s">
        <v>42</v>
      </c>
      <c r="O259" s="82"/>
      <c r="P259" s="201">
        <f>O259*H259</f>
        <v>0</v>
      </c>
      <c r="Q259" s="201">
        <v>0</v>
      </c>
      <c r="R259" s="201">
        <f>Q259*H259</f>
        <v>0</v>
      </c>
      <c r="S259" s="201">
        <v>0</v>
      </c>
      <c r="T259" s="202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03" t="s">
        <v>223</v>
      </c>
      <c r="AT259" s="203" t="s">
        <v>220</v>
      </c>
      <c r="AU259" s="203" t="s">
        <v>89</v>
      </c>
      <c r="AY259" s="19" t="s">
        <v>218</v>
      </c>
      <c r="BE259" s="204">
        <f>IF(N259="základná",J259,0)</f>
        <v>0</v>
      </c>
      <c r="BF259" s="204">
        <f>IF(N259="znížená",J259,0)</f>
        <v>0</v>
      </c>
      <c r="BG259" s="204">
        <f>IF(N259="zákl. prenesená",J259,0)</f>
        <v>0</v>
      </c>
      <c r="BH259" s="204">
        <f>IF(N259="zníž. prenesená",J259,0)</f>
        <v>0</v>
      </c>
      <c r="BI259" s="204">
        <f>IF(N259="nulová",J259,0)</f>
        <v>0</v>
      </c>
      <c r="BJ259" s="19" t="s">
        <v>89</v>
      </c>
      <c r="BK259" s="204">
        <f>ROUND(I259*H259,2)</f>
        <v>0</v>
      </c>
      <c r="BL259" s="19" t="s">
        <v>223</v>
      </c>
      <c r="BM259" s="203" t="s">
        <v>1956</v>
      </c>
    </row>
    <row r="260" s="2" customFormat="1" ht="24.15" customHeight="1">
      <c r="A260" s="38"/>
      <c r="B260" s="190"/>
      <c r="C260" s="191" t="s">
        <v>439</v>
      </c>
      <c r="D260" s="191" t="s">
        <v>220</v>
      </c>
      <c r="E260" s="192" t="s">
        <v>430</v>
      </c>
      <c r="F260" s="193" t="s">
        <v>431</v>
      </c>
      <c r="G260" s="194" t="s">
        <v>257</v>
      </c>
      <c r="H260" s="195">
        <v>79.515000000000001</v>
      </c>
      <c r="I260" s="196"/>
      <c r="J260" s="197">
        <f>ROUND(I260*H260,2)</f>
        <v>0</v>
      </c>
      <c r="K260" s="198"/>
      <c r="L260" s="39"/>
      <c r="M260" s="199" t="s">
        <v>1</v>
      </c>
      <c r="N260" s="200" t="s">
        <v>42</v>
      </c>
      <c r="O260" s="82"/>
      <c r="P260" s="201">
        <f>O260*H260</f>
        <v>0</v>
      </c>
      <c r="Q260" s="201">
        <v>0</v>
      </c>
      <c r="R260" s="201">
        <f>Q260*H260</f>
        <v>0</v>
      </c>
      <c r="S260" s="201">
        <v>0</v>
      </c>
      <c r="T260" s="202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203" t="s">
        <v>223</v>
      </c>
      <c r="AT260" s="203" t="s">
        <v>220</v>
      </c>
      <c r="AU260" s="203" t="s">
        <v>89</v>
      </c>
      <c r="AY260" s="19" t="s">
        <v>218</v>
      </c>
      <c r="BE260" s="204">
        <f>IF(N260="základná",J260,0)</f>
        <v>0</v>
      </c>
      <c r="BF260" s="204">
        <f>IF(N260="znížená",J260,0)</f>
        <v>0</v>
      </c>
      <c r="BG260" s="204">
        <f>IF(N260="zákl. prenesená",J260,0)</f>
        <v>0</v>
      </c>
      <c r="BH260" s="204">
        <f>IF(N260="zníž. prenesená",J260,0)</f>
        <v>0</v>
      </c>
      <c r="BI260" s="204">
        <f>IF(N260="nulová",J260,0)</f>
        <v>0</v>
      </c>
      <c r="BJ260" s="19" t="s">
        <v>89</v>
      </c>
      <c r="BK260" s="204">
        <f>ROUND(I260*H260,2)</f>
        <v>0</v>
      </c>
      <c r="BL260" s="19" t="s">
        <v>223</v>
      </c>
      <c r="BM260" s="203" t="s">
        <v>1957</v>
      </c>
    </row>
    <row r="261" s="2" customFormat="1">
      <c r="A261" s="38"/>
      <c r="B261" s="39"/>
      <c r="C261" s="38"/>
      <c r="D261" s="206" t="s">
        <v>247</v>
      </c>
      <c r="E261" s="38"/>
      <c r="F261" s="230" t="s">
        <v>433</v>
      </c>
      <c r="G261" s="38"/>
      <c r="H261" s="38"/>
      <c r="I261" s="231"/>
      <c r="J261" s="38"/>
      <c r="K261" s="38"/>
      <c r="L261" s="39"/>
      <c r="M261" s="232"/>
      <c r="N261" s="233"/>
      <c r="O261" s="82"/>
      <c r="P261" s="82"/>
      <c r="Q261" s="82"/>
      <c r="R261" s="82"/>
      <c r="S261" s="82"/>
      <c r="T261" s="83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T261" s="19" t="s">
        <v>247</v>
      </c>
      <c r="AU261" s="19" t="s">
        <v>89</v>
      </c>
    </row>
    <row r="262" s="13" customFormat="1">
      <c r="A262" s="13"/>
      <c r="B262" s="205"/>
      <c r="C262" s="13"/>
      <c r="D262" s="206" t="s">
        <v>225</v>
      </c>
      <c r="E262" s="13"/>
      <c r="F262" s="208" t="s">
        <v>1958</v>
      </c>
      <c r="G262" s="13"/>
      <c r="H262" s="209">
        <v>79.515000000000001</v>
      </c>
      <c r="I262" s="210"/>
      <c r="J262" s="13"/>
      <c r="K262" s="13"/>
      <c r="L262" s="205"/>
      <c r="M262" s="211"/>
      <c r="N262" s="212"/>
      <c r="O262" s="212"/>
      <c r="P262" s="212"/>
      <c r="Q262" s="212"/>
      <c r="R262" s="212"/>
      <c r="S262" s="212"/>
      <c r="T262" s="2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07" t="s">
        <v>225</v>
      </c>
      <c r="AU262" s="207" t="s">
        <v>89</v>
      </c>
      <c r="AV262" s="13" t="s">
        <v>89</v>
      </c>
      <c r="AW262" s="13" t="s">
        <v>3</v>
      </c>
      <c r="AX262" s="13" t="s">
        <v>83</v>
      </c>
      <c r="AY262" s="207" t="s">
        <v>218</v>
      </c>
    </row>
    <row r="263" s="2" customFormat="1" ht="24.15" customHeight="1">
      <c r="A263" s="38"/>
      <c r="B263" s="190"/>
      <c r="C263" s="191" t="s">
        <v>445</v>
      </c>
      <c r="D263" s="191" t="s">
        <v>220</v>
      </c>
      <c r="E263" s="192" t="s">
        <v>436</v>
      </c>
      <c r="F263" s="193" t="s">
        <v>437</v>
      </c>
      <c r="G263" s="194" t="s">
        <v>257</v>
      </c>
      <c r="H263" s="195">
        <v>8.8350000000000009</v>
      </c>
      <c r="I263" s="196"/>
      <c r="J263" s="197">
        <f>ROUND(I263*H263,2)</f>
        <v>0</v>
      </c>
      <c r="K263" s="198"/>
      <c r="L263" s="39"/>
      <c r="M263" s="199" t="s">
        <v>1</v>
      </c>
      <c r="N263" s="200" t="s">
        <v>42</v>
      </c>
      <c r="O263" s="82"/>
      <c r="P263" s="201">
        <f>O263*H263</f>
        <v>0</v>
      </c>
      <c r="Q263" s="201">
        <v>0</v>
      </c>
      <c r="R263" s="201">
        <f>Q263*H263</f>
        <v>0</v>
      </c>
      <c r="S263" s="201">
        <v>0</v>
      </c>
      <c r="T263" s="202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203" t="s">
        <v>223</v>
      </c>
      <c r="AT263" s="203" t="s">
        <v>220</v>
      </c>
      <c r="AU263" s="203" t="s">
        <v>89</v>
      </c>
      <c r="AY263" s="19" t="s">
        <v>218</v>
      </c>
      <c r="BE263" s="204">
        <f>IF(N263="základná",J263,0)</f>
        <v>0</v>
      </c>
      <c r="BF263" s="204">
        <f>IF(N263="znížená",J263,0)</f>
        <v>0</v>
      </c>
      <c r="BG263" s="204">
        <f>IF(N263="zákl. prenesená",J263,0)</f>
        <v>0</v>
      </c>
      <c r="BH263" s="204">
        <f>IF(N263="zníž. prenesená",J263,0)</f>
        <v>0</v>
      </c>
      <c r="BI263" s="204">
        <f>IF(N263="nulová",J263,0)</f>
        <v>0</v>
      </c>
      <c r="BJ263" s="19" t="s">
        <v>89</v>
      </c>
      <c r="BK263" s="204">
        <f>ROUND(I263*H263,2)</f>
        <v>0</v>
      </c>
      <c r="BL263" s="19" t="s">
        <v>223</v>
      </c>
      <c r="BM263" s="203" t="s">
        <v>1959</v>
      </c>
    </row>
    <row r="264" s="2" customFormat="1" ht="24.15" customHeight="1">
      <c r="A264" s="38"/>
      <c r="B264" s="190"/>
      <c r="C264" s="191" t="s">
        <v>449</v>
      </c>
      <c r="D264" s="191" t="s">
        <v>220</v>
      </c>
      <c r="E264" s="192" t="s">
        <v>440</v>
      </c>
      <c r="F264" s="193" t="s">
        <v>441</v>
      </c>
      <c r="G264" s="194" t="s">
        <v>257</v>
      </c>
      <c r="H264" s="195">
        <v>44.174999999999997</v>
      </c>
      <c r="I264" s="196"/>
      <c r="J264" s="197">
        <f>ROUND(I264*H264,2)</f>
        <v>0</v>
      </c>
      <c r="K264" s="198"/>
      <c r="L264" s="39"/>
      <c r="M264" s="199" t="s">
        <v>1</v>
      </c>
      <c r="N264" s="200" t="s">
        <v>42</v>
      </c>
      <c r="O264" s="82"/>
      <c r="P264" s="201">
        <f>O264*H264</f>
        <v>0</v>
      </c>
      <c r="Q264" s="201">
        <v>0</v>
      </c>
      <c r="R264" s="201">
        <f>Q264*H264</f>
        <v>0</v>
      </c>
      <c r="S264" s="201">
        <v>0</v>
      </c>
      <c r="T264" s="202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03" t="s">
        <v>223</v>
      </c>
      <c r="AT264" s="203" t="s">
        <v>220</v>
      </c>
      <c r="AU264" s="203" t="s">
        <v>89</v>
      </c>
      <c r="AY264" s="19" t="s">
        <v>218</v>
      </c>
      <c r="BE264" s="204">
        <f>IF(N264="základná",J264,0)</f>
        <v>0</v>
      </c>
      <c r="BF264" s="204">
        <f>IF(N264="znížená",J264,0)</f>
        <v>0</v>
      </c>
      <c r="BG264" s="204">
        <f>IF(N264="zákl. prenesená",J264,0)</f>
        <v>0</v>
      </c>
      <c r="BH264" s="204">
        <f>IF(N264="zníž. prenesená",J264,0)</f>
        <v>0</v>
      </c>
      <c r="BI264" s="204">
        <f>IF(N264="nulová",J264,0)</f>
        <v>0</v>
      </c>
      <c r="BJ264" s="19" t="s">
        <v>89</v>
      </c>
      <c r="BK264" s="204">
        <f>ROUND(I264*H264,2)</f>
        <v>0</v>
      </c>
      <c r="BL264" s="19" t="s">
        <v>223</v>
      </c>
      <c r="BM264" s="203" t="s">
        <v>1960</v>
      </c>
    </row>
    <row r="265" s="2" customFormat="1">
      <c r="A265" s="38"/>
      <c r="B265" s="39"/>
      <c r="C265" s="38"/>
      <c r="D265" s="206" t="s">
        <v>247</v>
      </c>
      <c r="E265" s="38"/>
      <c r="F265" s="230" t="s">
        <v>1961</v>
      </c>
      <c r="G265" s="38"/>
      <c r="H265" s="38"/>
      <c r="I265" s="231"/>
      <c r="J265" s="38"/>
      <c r="K265" s="38"/>
      <c r="L265" s="39"/>
      <c r="M265" s="232"/>
      <c r="N265" s="233"/>
      <c r="O265" s="82"/>
      <c r="P265" s="82"/>
      <c r="Q265" s="82"/>
      <c r="R265" s="82"/>
      <c r="S265" s="82"/>
      <c r="T265" s="83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T265" s="19" t="s">
        <v>247</v>
      </c>
      <c r="AU265" s="19" t="s">
        <v>89</v>
      </c>
    </row>
    <row r="266" s="13" customFormat="1">
      <c r="A266" s="13"/>
      <c r="B266" s="205"/>
      <c r="C266" s="13"/>
      <c r="D266" s="206" t="s">
        <v>225</v>
      </c>
      <c r="E266" s="13"/>
      <c r="F266" s="208" t="s">
        <v>1962</v>
      </c>
      <c r="G266" s="13"/>
      <c r="H266" s="209">
        <v>44.174999999999997</v>
      </c>
      <c r="I266" s="210"/>
      <c r="J266" s="13"/>
      <c r="K266" s="13"/>
      <c r="L266" s="205"/>
      <c r="M266" s="211"/>
      <c r="N266" s="212"/>
      <c r="O266" s="212"/>
      <c r="P266" s="212"/>
      <c r="Q266" s="212"/>
      <c r="R266" s="212"/>
      <c r="S266" s="212"/>
      <c r="T266" s="2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07" t="s">
        <v>225</v>
      </c>
      <c r="AU266" s="207" t="s">
        <v>89</v>
      </c>
      <c r="AV266" s="13" t="s">
        <v>89</v>
      </c>
      <c r="AW266" s="13" t="s">
        <v>3</v>
      </c>
      <c r="AX266" s="13" t="s">
        <v>83</v>
      </c>
      <c r="AY266" s="207" t="s">
        <v>218</v>
      </c>
    </row>
    <row r="267" s="2" customFormat="1" ht="24.15" customHeight="1">
      <c r="A267" s="38"/>
      <c r="B267" s="190"/>
      <c r="C267" s="191" t="s">
        <v>455</v>
      </c>
      <c r="D267" s="191" t="s">
        <v>220</v>
      </c>
      <c r="E267" s="192" t="s">
        <v>446</v>
      </c>
      <c r="F267" s="193" t="s">
        <v>1963</v>
      </c>
      <c r="G267" s="194" t="s">
        <v>257</v>
      </c>
      <c r="H267" s="195">
        <v>8.8350000000000009</v>
      </c>
      <c r="I267" s="196"/>
      <c r="J267" s="197">
        <f>ROUND(I267*H267,2)</f>
        <v>0</v>
      </c>
      <c r="K267" s="198"/>
      <c r="L267" s="39"/>
      <c r="M267" s="199" t="s">
        <v>1</v>
      </c>
      <c r="N267" s="200" t="s">
        <v>42</v>
      </c>
      <c r="O267" s="82"/>
      <c r="P267" s="201">
        <f>O267*H267</f>
        <v>0</v>
      </c>
      <c r="Q267" s="201">
        <v>0</v>
      </c>
      <c r="R267" s="201">
        <f>Q267*H267</f>
        <v>0</v>
      </c>
      <c r="S267" s="201">
        <v>0</v>
      </c>
      <c r="T267" s="202">
        <f>S267*H267</f>
        <v>0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203" t="s">
        <v>223</v>
      </c>
      <c r="AT267" s="203" t="s">
        <v>220</v>
      </c>
      <c r="AU267" s="203" t="s">
        <v>89</v>
      </c>
      <c r="AY267" s="19" t="s">
        <v>218</v>
      </c>
      <c r="BE267" s="204">
        <f>IF(N267="základná",J267,0)</f>
        <v>0</v>
      </c>
      <c r="BF267" s="204">
        <f>IF(N267="znížená",J267,0)</f>
        <v>0</v>
      </c>
      <c r="BG267" s="204">
        <f>IF(N267="zákl. prenesená",J267,0)</f>
        <v>0</v>
      </c>
      <c r="BH267" s="204">
        <f>IF(N267="zníž. prenesená",J267,0)</f>
        <v>0</v>
      </c>
      <c r="BI267" s="204">
        <f>IF(N267="nulová",J267,0)</f>
        <v>0</v>
      </c>
      <c r="BJ267" s="19" t="s">
        <v>89</v>
      </c>
      <c r="BK267" s="204">
        <f>ROUND(I267*H267,2)</f>
        <v>0</v>
      </c>
      <c r="BL267" s="19" t="s">
        <v>223</v>
      </c>
      <c r="BM267" s="203" t="s">
        <v>1964</v>
      </c>
    </row>
    <row r="268" s="2" customFormat="1" ht="16.5" customHeight="1">
      <c r="A268" s="38"/>
      <c r="B268" s="190"/>
      <c r="C268" s="191" t="s">
        <v>463</v>
      </c>
      <c r="D268" s="191" t="s">
        <v>220</v>
      </c>
      <c r="E268" s="192" t="s">
        <v>450</v>
      </c>
      <c r="F268" s="193" t="s">
        <v>451</v>
      </c>
      <c r="G268" s="194" t="s">
        <v>297</v>
      </c>
      <c r="H268" s="195">
        <v>2</v>
      </c>
      <c r="I268" s="196"/>
      <c r="J268" s="197">
        <f>ROUND(I268*H268,2)</f>
        <v>0</v>
      </c>
      <c r="K268" s="198"/>
      <c r="L268" s="39"/>
      <c r="M268" s="199" t="s">
        <v>1</v>
      </c>
      <c r="N268" s="200" t="s">
        <v>42</v>
      </c>
      <c r="O268" s="82"/>
      <c r="P268" s="201">
        <f>O268*H268</f>
        <v>0</v>
      </c>
      <c r="Q268" s="201">
        <v>0</v>
      </c>
      <c r="R268" s="201">
        <f>Q268*H268</f>
        <v>0</v>
      </c>
      <c r="S268" s="201">
        <v>0</v>
      </c>
      <c r="T268" s="202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03" t="s">
        <v>223</v>
      </c>
      <c r="AT268" s="203" t="s">
        <v>220</v>
      </c>
      <c r="AU268" s="203" t="s">
        <v>89</v>
      </c>
      <c r="AY268" s="19" t="s">
        <v>218</v>
      </c>
      <c r="BE268" s="204">
        <f>IF(N268="základná",J268,0)</f>
        <v>0</v>
      </c>
      <c r="BF268" s="204">
        <f>IF(N268="znížená",J268,0)</f>
        <v>0</v>
      </c>
      <c r="BG268" s="204">
        <f>IF(N268="zákl. prenesená",J268,0)</f>
        <v>0</v>
      </c>
      <c r="BH268" s="204">
        <f>IF(N268="zníž. prenesená",J268,0)</f>
        <v>0</v>
      </c>
      <c r="BI268" s="204">
        <f>IF(N268="nulová",J268,0)</f>
        <v>0</v>
      </c>
      <c r="BJ268" s="19" t="s">
        <v>89</v>
      </c>
      <c r="BK268" s="204">
        <f>ROUND(I268*H268,2)</f>
        <v>0</v>
      </c>
      <c r="BL268" s="19" t="s">
        <v>223</v>
      </c>
      <c r="BM268" s="203" t="s">
        <v>1965</v>
      </c>
    </row>
    <row r="269" s="12" customFormat="1" ht="25.92" customHeight="1">
      <c r="A269" s="12"/>
      <c r="B269" s="177"/>
      <c r="C269" s="12"/>
      <c r="D269" s="178" t="s">
        <v>75</v>
      </c>
      <c r="E269" s="179" t="s">
        <v>459</v>
      </c>
      <c r="F269" s="179" t="s">
        <v>460</v>
      </c>
      <c r="G269" s="12"/>
      <c r="H269" s="12"/>
      <c r="I269" s="180"/>
      <c r="J269" s="181">
        <f>BK269</f>
        <v>0</v>
      </c>
      <c r="K269" s="12"/>
      <c r="L269" s="177"/>
      <c r="M269" s="182"/>
      <c r="N269" s="183"/>
      <c r="O269" s="183"/>
      <c r="P269" s="184">
        <f>P270+P275+P290</f>
        <v>0</v>
      </c>
      <c r="Q269" s="183"/>
      <c r="R269" s="184">
        <f>R270+R275+R290</f>
        <v>0.053872387299999991</v>
      </c>
      <c r="S269" s="183"/>
      <c r="T269" s="185">
        <f>T270+T275+T290</f>
        <v>0</v>
      </c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R269" s="178" t="s">
        <v>89</v>
      </c>
      <c r="AT269" s="186" t="s">
        <v>75</v>
      </c>
      <c r="AU269" s="186" t="s">
        <v>76</v>
      </c>
      <c r="AY269" s="178" t="s">
        <v>218</v>
      </c>
      <c r="BK269" s="187">
        <f>BK270+BK275+BK290</f>
        <v>0</v>
      </c>
    </row>
    <row r="270" s="12" customFormat="1" ht="22.8" customHeight="1">
      <c r="A270" s="12"/>
      <c r="B270" s="177"/>
      <c r="C270" s="12"/>
      <c r="D270" s="178" t="s">
        <v>75</v>
      </c>
      <c r="E270" s="188" t="s">
        <v>461</v>
      </c>
      <c r="F270" s="188" t="s">
        <v>462</v>
      </c>
      <c r="G270" s="12"/>
      <c r="H270" s="12"/>
      <c r="I270" s="180"/>
      <c r="J270" s="189">
        <f>BK270</f>
        <v>0</v>
      </c>
      <c r="K270" s="12"/>
      <c r="L270" s="177"/>
      <c r="M270" s="182"/>
      <c r="N270" s="183"/>
      <c r="O270" s="183"/>
      <c r="P270" s="184">
        <f>SUM(P271:P274)</f>
        <v>0</v>
      </c>
      <c r="Q270" s="183"/>
      <c r="R270" s="184">
        <f>SUM(R271:R274)</f>
        <v>0.028393499999999995</v>
      </c>
      <c r="S270" s="183"/>
      <c r="T270" s="185">
        <f>SUM(T271:T274)</f>
        <v>0</v>
      </c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R270" s="178" t="s">
        <v>89</v>
      </c>
      <c r="AT270" s="186" t="s">
        <v>75</v>
      </c>
      <c r="AU270" s="186" t="s">
        <v>83</v>
      </c>
      <c r="AY270" s="178" t="s">
        <v>218</v>
      </c>
      <c r="BK270" s="187">
        <f>SUM(BK271:BK274)</f>
        <v>0</v>
      </c>
    </row>
    <row r="271" s="2" customFormat="1" ht="24.15" customHeight="1">
      <c r="A271" s="38"/>
      <c r="B271" s="190"/>
      <c r="C271" s="191" t="s">
        <v>467</v>
      </c>
      <c r="D271" s="191" t="s">
        <v>220</v>
      </c>
      <c r="E271" s="192" t="s">
        <v>1966</v>
      </c>
      <c r="F271" s="193" t="s">
        <v>1967</v>
      </c>
      <c r="G271" s="194" t="s">
        <v>148</v>
      </c>
      <c r="H271" s="195">
        <v>82.299999999999997</v>
      </c>
      <c r="I271" s="196"/>
      <c r="J271" s="197">
        <f>ROUND(I271*H271,2)</f>
        <v>0</v>
      </c>
      <c r="K271" s="198"/>
      <c r="L271" s="39"/>
      <c r="M271" s="199" t="s">
        <v>1</v>
      </c>
      <c r="N271" s="200" t="s">
        <v>42</v>
      </c>
      <c r="O271" s="82"/>
      <c r="P271" s="201">
        <f>O271*H271</f>
        <v>0</v>
      </c>
      <c r="Q271" s="201">
        <v>0</v>
      </c>
      <c r="R271" s="201">
        <f>Q271*H271</f>
        <v>0</v>
      </c>
      <c r="S271" s="201">
        <v>0</v>
      </c>
      <c r="T271" s="202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203" t="s">
        <v>304</v>
      </c>
      <c r="AT271" s="203" t="s">
        <v>220</v>
      </c>
      <c r="AU271" s="203" t="s">
        <v>89</v>
      </c>
      <c r="AY271" s="19" t="s">
        <v>218</v>
      </c>
      <c r="BE271" s="204">
        <f>IF(N271="základná",J271,0)</f>
        <v>0</v>
      </c>
      <c r="BF271" s="204">
        <f>IF(N271="znížená",J271,0)</f>
        <v>0</v>
      </c>
      <c r="BG271" s="204">
        <f>IF(N271="zákl. prenesená",J271,0)</f>
        <v>0</v>
      </c>
      <c r="BH271" s="204">
        <f>IF(N271="zníž. prenesená",J271,0)</f>
        <v>0</v>
      </c>
      <c r="BI271" s="204">
        <f>IF(N271="nulová",J271,0)</f>
        <v>0</v>
      </c>
      <c r="BJ271" s="19" t="s">
        <v>89</v>
      </c>
      <c r="BK271" s="204">
        <f>ROUND(I271*H271,2)</f>
        <v>0</v>
      </c>
      <c r="BL271" s="19" t="s">
        <v>304</v>
      </c>
      <c r="BM271" s="203" t="s">
        <v>1968</v>
      </c>
    </row>
    <row r="272" s="13" customFormat="1">
      <c r="A272" s="13"/>
      <c r="B272" s="205"/>
      <c r="C272" s="13"/>
      <c r="D272" s="206" t="s">
        <v>225</v>
      </c>
      <c r="E272" s="207" t="s">
        <v>1</v>
      </c>
      <c r="F272" s="208" t="s">
        <v>1825</v>
      </c>
      <c r="G272" s="13"/>
      <c r="H272" s="209">
        <v>82.299999999999997</v>
      </c>
      <c r="I272" s="210"/>
      <c r="J272" s="13"/>
      <c r="K272" s="13"/>
      <c r="L272" s="205"/>
      <c r="M272" s="211"/>
      <c r="N272" s="212"/>
      <c r="O272" s="212"/>
      <c r="P272" s="212"/>
      <c r="Q272" s="212"/>
      <c r="R272" s="212"/>
      <c r="S272" s="212"/>
      <c r="T272" s="2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07" t="s">
        <v>225</v>
      </c>
      <c r="AU272" s="207" t="s">
        <v>89</v>
      </c>
      <c r="AV272" s="13" t="s">
        <v>89</v>
      </c>
      <c r="AW272" s="13" t="s">
        <v>31</v>
      </c>
      <c r="AX272" s="13" t="s">
        <v>83</v>
      </c>
      <c r="AY272" s="207" t="s">
        <v>218</v>
      </c>
    </row>
    <row r="273" s="2" customFormat="1" ht="16.5" customHeight="1">
      <c r="A273" s="38"/>
      <c r="B273" s="190"/>
      <c r="C273" s="234" t="s">
        <v>474</v>
      </c>
      <c r="D273" s="234" t="s">
        <v>272</v>
      </c>
      <c r="E273" s="235" t="s">
        <v>1969</v>
      </c>
      <c r="F273" s="236" t="s">
        <v>1970</v>
      </c>
      <c r="G273" s="237" t="s">
        <v>148</v>
      </c>
      <c r="H273" s="238">
        <v>94.644999999999996</v>
      </c>
      <c r="I273" s="239"/>
      <c r="J273" s="240">
        <f>ROUND(I273*H273,2)</f>
        <v>0</v>
      </c>
      <c r="K273" s="241"/>
      <c r="L273" s="242"/>
      <c r="M273" s="243" t="s">
        <v>1</v>
      </c>
      <c r="N273" s="244" t="s">
        <v>42</v>
      </c>
      <c r="O273" s="82"/>
      <c r="P273" s="201">
        <f>O273*H273</f>
        <v>0</v>
      </c>
      <c r="Q273" s="201">
        <v>0.00029999999999999997</v>
      </c>
      <c r="R273" s="201">
        <f>Q273*H273</f>
        <v>0.028393499999999995</v>
      </c>
      <c r="S273" s="201">
        <v>0</v>
      </c>
      <c r="T273" s="202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03" t="s">
        <v>396</v>
      </c>
      <c r="AT273" s="203" t="s">
        <v>272</v>
      </c>
      <c r="AU273" s="203" t="s">
        <v>89</v>
      </c>
      <c r="AY273" s="19" t="s">
        <v>218</v>
      </c>
      <c r="BE273" s="204">
        <f>IF(N273="základná",J273,0)</f>
        <v>0</v>
      </c>
      <c r="BF273" s="204">
        <f>IF(N273="znížená",J273,0)</f>
        <v>0</v>
      </c>
      <c r="BG273" s="204">
        <f>IF(N273="zákl. prenesená",J273,0)</f>
        <v>0</v>
      </c>
      <c r="BH273" s="204">
        <f>IF(N273="zníž. prenesená",J273,0)</f>
        <v>0</v>
      </c>
      <c r="BI273" s="204">
        <f>IF(N273="nulová",J273,0)</f>
        <v>0</v>
      </c>
      <c r="BJ273" s="19" t="s">
        <v>89</v>
      </c>
      <c r="BK273" s="204">
        <f>ROUND(I273*H273,2)</f>
        <v>0</v>
      </c>
      <c r="BL273" s="19" t="s">
        <v>304</v>
      </c>
      <c r="BM273" s="203" t="s">
        <v>1971</v>
      </c>
    </row>
    <row r="274" s="13" customFormat="1">
      <c r="A274" s="13"/>
      <c r="B274" s="205"/>
      <c r="C274" s="13"/>
      <c r="D274" s="206" t="s">
        <v>225</v>
      </c>
      <c r="E274" s="13"/>
      <c r="F274" s="208" t="s">
        <v>1972</v>
      </c>
      <c r="G274" s="13"/>
      <c r="H274" s="209">
        <v>94.644999999999996</v>
      </c>
      <c r="I274" s="210"/>
      <c r="J274" s="13"/>
      <c r="K274" s="13"/>
      <c r="L274" s="205"/>
      <c r="M274" s="211"/>
      <c r="N274" s="212"/>
      <c r="O274" s="212"/>
      <c r="P274" s="212"/>
      <c r="Q274" s="212"/>
      <c r="R274" s="212"/>
      <c r="S274" s="212"/>
      <c r="T274" s="2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07" t="s">
        <v>225</v>
      </c>
      <c r="AU274" s="207" t="s">
        <v>89</v>
      </c>
      <c r="AV274" s="13" t="s">
        <v>89</v>
      </c>
      <c r="AW274" s="13" t="s">
        <v>3</v>
      </c>
      <c r="AX274" s="13" t="s">
        <v>83</v>
      </c>
      <c r="AY274" s="207" t="s">
        <v>218</v>
      </c>
    </row>
    <row r="275" s="12" customFormat="1" ht="22.8" customHeight="1">
      <c r="A275" s="12"/>
      <c r="B275" s="177"/>
      <c r="C275" s="12"/>
      <c r="D275" s="178" t="s">
        <v>75</v>
      </c>
      <c r="E275" s="188" t="s">
        <v>472</v>
      </c>
      <c r="F275" s="188" t="s">
        <v>473</v>
      </c>
      <c r="G275" s="12"/>
      <c r="H275" s="12"/>
      <c r="I275" s="180"/>
      <c r="J275" s="189">
        <f>BK275</f>
        <v>0</v>
      </c>
      <c r="K275" s="12"/>
      <c r="L275" s="177"/>
      <c r="M275" s="182"/>
      <c r="N275" s="183"/>
      <c r="O275" s="183"/>
      <c r="P275" s="184">
        <f>SUM(P276:P289)</f>
        <v>0</v>
      </c>
      <c r="Q275" s="183"/>
      <c r="R275" s="184">
        <f>SUM(R276:R289)</f>
        <v>0.0037448700000000004</v>
      </c>
      <c r="S275" s="183"/>
      <c r="T275" s="185">
        <f>SUM(T276:T289)</f>
        <v>0</v>
      </c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R275" s="178" t="s">
        <v>89</v>
      </c>
      <c r="AT275" s="186" t="s">
        <v>75</v>
      </c>
      <c r="AU275" s="186" t="s">
        <v>83</v>
      </c>
      <c r="AY275" s="178" t="s">
        <v>218</v>
      </c>
      <c r="BK275" s="187">
        <f>SUM(BK276:BK289)</f>
        <v>0</v>
      </c>
    </row>
    <row r="276" s="2" customFormat="1" ht="24.15" customHeight="1">
      <c r="A276" s="38"/>
      <c r="B276" s="190"/>
      <c r="C276" s="191" t="s">
        <v>180</v>
      </c>
      <c r="D276" s="191" t="s">
        <v>220</v>
      </c>
      <c r="E276" s="192" t="s">
        <v>1973</v>
      </c>
      <c r="F276" s="193" t="s">
        <v>1974</v>
      </c>
      <c r="G276" s="194" t="s">
        <v>179</v>
      </c>
      <c r="H276" s="195">
        <v>6.5</v>
      </c>
      <c r="I276" s="196"/>
      <c r="J276" s="197">
        <f>ROUND(I276*H276,2)</f>
        <v>0</v>
      </c>
      <c r="K276" s="198"/>
      <c r="L276" s="39"/>
      <c r="M276" s="199" t="s">
        <v>1</v>
      </c>
      <c r="N276" s="200" t="s">
        <v>42</v>
      </c>
      <c r="O276" s="82"/>
      <c r="P276" s="201">
        <f>O276*H276</f>
        <v>0</v>
      </c>
      <c r="Q276" s="201">
        <v>5.0000000000000002E-05</v>
      </c>
      <c r="R276" s="201">
        <f>Q276*H276</f>
        <v>0.00032500000000000004</v>
      </c>
      <c r="S276" s="201">
        <v>0</v>
      </c>
      <c r="T276" s="202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203" t="s">
        <v>304</v>
      </c>
      <c r="AT276" s="203" t="s">
        <v>220</v>
      </c>
      <c r="AU276" s="203" t="s">
        <v>89</v>
      </c>
      <c r="AY276" s="19" t="s">
        <v>218</v>
      </c>
      <c r="BE276" s="204">
        <f>IF(N276="základná",J276,0)</f>
        <v>0</v>
      </c>
      <c r="BF276" s="204">
        <f>IF(N276="znížená",J276,0)</f>
        <v>0</v>
      </c>
      <c r="BG276" s="204">
        <f>IF(N276="zákl. prenesená",J276,0)</f>
        <v>0</v>
      </c>
      <c r="BH276" s="204">
        <f>IF(N276="zníž. prenesená",J276,0)</f>
        <v>0</v>
      </c>
      <c r="BI276" s="204">
        <f>IF(N276="nulová",J276,0)</f>
        <v>0</v>
      </c>
      <c r="BJ276" s="19" t="s">
        <v>89</v>
      </c>
      <c r="BK276" s="204">
        <f>ROUND(I276*H276,2)</f>
        <v>0</v>
      </c>
      <c r="BL276" s="19" t="s">
        <v>304</v>
      </c>
      <c r="BM276" s="203" t="s">
        <v>1975</v>
      </c>
    </row>
    <row r="277" s="2" customFormat="1">
      <c r="A277" s="38"/>
      <c r="B277" s="39"/>
      <c r="C277" s="38"/>
      <c r="D277" s="206" t="s">
        <v>247</v>
      </c>
      <c r="E277" s="38"/>
      <c r="F277" s="230" t="s">
        <v>1976</v>
      </c>
      <c r="G277" s="38"/>
      <c r="H277" s="38"/>
      <c r="I277" s="231"/>
      <c r="J277" s="38"/>
      <c r="K277" s="38"/>
      <c r="L277" s="39"/>
      <c r="M277" s="232"/>
      <c r="N277" s="233"/>
      <c r="O277" s="82"/>
      <c r="P277" s="82"/>
      <c r="Q277" s="82"/>
      <c r="R277" s="82"/>
      <c r="S277" s="82"/>
      <c r="T277" s="83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T277" s="19" t="s">
        <v>247</v>
      </c>
      <c r="AU277" s="19" t="s">
        <v>89</v>
      </c>
    </row>
    <row r="278" s="13" customFormat="1">
      <c r="A278" s="13"/>
      <c r="B278" s="205"/>
      <c r="C278" s="13"/>
      <c r="D278" s="206" t="s">
        <v>225</v>
      </c>
      <c r="E278" s="207" t="s">
        <v>1</v>
      </c>
      <c r="F278" s="208" t="s">
        <v>1977</v>
      </c>
      <c r="G278" s="13"/>
      <c r="H278" s="209">
        <v>6.5</v>
      </c>
      <c r="I278" s="210"/>
      <c r="J278" s="13"/>
      <c r="K278" s="13"/>
      <c r="L278" s="205"/>
      <c r="M278" s="211"/>
      <c r="N278" s="212"/>
      <c r="O278" s="212"/>
      <c r="P278" s="212"/>
      <c r="Q278" s="212"/>
      <c r="R278" s="212"/>
      <c r="S278" s="212"/>
      <c r="T278" s="2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07" t="s">
        <v>225</v>
      </c>
      <c r="AU278" s="207" t="s">
        <v>89</v>
      </c>
      <c r="AV278" s="13" t="s">
        <v>89</v>
      </c>
      <c r="AW278" s="13" t="s">
        <v>31</v>
      </c>
      <c r="AX278" s="13" t="s">
        <v>76</v>
      </c>
      <c r="AY278" s="207" t="s">
        <v>218</v>
      </c>
    </row>
    <row r="279" s="14" customFormat="1">
      <c r="A279" s="14"/>
      <c r="B279" s="214"/>
      <c r="C279" s="14"/>
      <c r="D279" s="206" t="s">
        <v>225</v>
      </c>
      <c r="E279" s="215" t="s">
        <v>1827</v>
      </c>
      <c r="F279" s="216" t="s">
        <v>230</v>
      </c>
      <c r="G279" s="14"/>
      <c r="H279" s="217">
        <v>6.5</v>
      </c>
      <c r="I279" s="218"/>
      <c r="J279" s="14"/>
      <c r="K279" s="14"/>
      <c r="L279" s="214"/>
      <c r="M279" s="219"/>
      <c r="N279" s="220"/>
      <c r="O279" s="220"/>
      <c r="P279" s="220"/>
      <c r="Q279" s="220"/>
      <c r="R279" s="220"/>
      <c r="S279" s="220"/>
      <c r="T279" s="221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15" t="s">
        <v>225</v>
      </c>
      <c r="AU279" s="215" t="s">
        <v>89</v>
      </c>
      <c r="AV279" s="14" t="s">
        <v>96</v>
      </c>
      <c r="AW279" s="14" t="s">
        <v>31</v>
      </c>
      <c r="AX279" s="14" t="s">
        <v>76</v>
      </c>
      <c r="AY279" s="215" t="s">
        <v>218</v>
      </c>
    </row>
    <row r="280" s="15" customFormat="1">
      <c r="A280" s="15"/>
      <c r="B280" s="222"/>
      <c r="C280" s="15"/>
      <c r="D280" s="206" t="s">
        <v>225</v>
      </c>
      <c r="E280" s="223" t="s">
        <v>1</v>
      </c>
      <c r="F280" s="224" t="s">
        <v>231</v>
      </c>
      <c r="G280" s="15"/>
      <c r="H280" s="225">
        <v>6.5</v>
      </c>
      <c r="I280" s="226"/>
      <c r="J280" s="15"/>
      <c r="K280" s="15"/>
      <c r="L280" s="222"/>
      <c r="M280" s="227"/>
      <c r="N280" s="228"/>
      <c r="O280" s="228"/>
      <c r="P280" s="228"/>
      <c r="Q280" s="228"/>
      <c r="R280" s="228"/>
      <c r="S280" s="228"/>
      <c r="T280" s="229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T280" s="223" t="s">
        <v>225</v>
      </c>
      <c r="AU280" s="223" t="s">
        <v>89</v>
      </c>
      <c r="AV280" s="15" t="s">
        <v>223</v>
      </c>
      <c r="AW280" s="15" t="s">
        <v>31</v>
      </c>
      <c r="AX280" s="15" t="s">
        <v>83</v>
      </c>
      <c r="AY280" s="223" t="s">
        <v>218</v>
      </c>
    </row>
    <row r="281" s="2" customFormat="1" ht="16.5" customHeight="1">
      <c r="A281" s="38"/>
      <c r="B281" s="190"/>
      <c r="C281" s="191" t="s">
        <v>481</v>
      </c>
      <c r="D281" s="191" t="s">
        <v>220</v>
      </c>
      <c r="E281" s="192" t="s">
        <v>478</v>
      </c>
      <c r="F281" s="193" t="s">
        <v>1978</v>
      </c>
      <c r="G281" s="194" t="s">
        <v>148</v>
      </c>
      <c r="H281" s="195">
        <v>14.869</v>
      </c>
      <c r="I281" s="196"/>
      <c r="J281" s="197">
        <f>ROUND(I281*H281,2)</f>
        <v>0</v>
      </c>
      <c r="K281" s="198"/>
      <c r="L281" s="39"/>
      <c r="M281" s="199" t="s">
        <v>1</v>
      </c>
      <c r="N281" s="200" t="s">
        <v>42</v>
      </c>
      <c r="O281" s="82"/>
      <c r="P281" s="201">
        <f>O281*H281</f>
        <v>0</v>
      </c>
      <c r="Q281" s="201">
        <v>0.00023000000000000001</v>
      </c>
      <c r="R281" s="201">
        <f>Q281*H281</f>
        <v>0.0034198700000000002</v>
      </c>
      <c r="S281" s="201">
        <v>0</v>
      </c>
      <c r="T281" s="202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03" t="s">
        <v>304</v>
      </c>
      <c r="AT281" s="203" t="s">
        <v>220</v>
      </c>
      <c r="AU281" s="203" t="s">
        <v>89</v>
      </c>
      <c r="AY281" s="19" t="s">
        <v>218</v>
      </c>
      <c r="BE281" s="204">
        <f>IF(N281="základná",J281,0)</f>
        <v>0</v>
      </c>
      <c r="BF281" s="204">
        <f>IF(N281="znížená",J281,0)</f>
        <v>0</v>
      </c>
      <c r="BG281" s="204">
        <f>IF(N281="zákl. prenesená",J281,0)</f>
        <v>0</v>
      </c>
      <c r="BH281" s="204">
        <f>IF(N281="zníž. prenesená",J281,0)</f>
        <v>0</v>
      </c>
      <c r="BI281" s="204">
        <f>IF(N281="nulová",J281,0)</f>
        <v>0</v>
      </c>
      <c r="BJ281" s="19" t="s">
        <v>89</v>
      </c>
      <c r="BK281" s="204">
        <f>ROUND(I281*H281,2)</f>
        <v>0</v>
      </c>
      <c r="BL281" s="19" t="s">
        <v>304</v>
      </c>
      <c r="BM281" s="203" t="s">
        <v>1979</v>
      </c>
    </row>
    <row r="282" s="13" customFormat="1">
      <c r="A282" s="13"/>
      <c r="B282" s="205"/>
      <c r="C282" s="13"/>
      <c r="D282" s="206" t="s">
        <v>225</v>
      </c>
      <c r="E282" s="207" t="s">
        <v>1</v>
      </c>
      <c r="F282" s="208" t="s">
        <v>1820</v>
      </c>
      <c r="G282" s="13"/>
      <c r="H282" s="209">
        <v>7.069</v>
      </c>
      <c r="I282" s="210"/>
      <c r="J282" s="13"/>
      <c r="K282" s="13"/>
      <c r="L282" s="205"/>
      <c r="M282" s="211"/>
      <c r="N282" s="212"/>
      <c r="O282" s="212"/>
      <c r="P282" s="212"/>
      <c r="Q282" s="212"/>
      <c r="R282" s="212"/>
      <c r="S282" s="212"/>
      <c r="T282" s="2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07" t="s">
        <v>225</v>
      </c>
      <c r="AU282" s="207" t="s">
        <v>89</v>
      </c>
      <c r="AV282" s="13" t="s">
        <v>89</v>
      </c>
      <c r="AW282" s="13" t="s">
        <v>31</v>
      </c>
      <c r="AX282" s="13" t="s">
        <v>76</v>
      </c>
      <c r="AY282" s="207" t="s">
        <v>218</v>
      </c>
    </row>
    <row r="283" s="13" customFormat="1">
      <c r="A283" s="13"/>
      <c r="B283" s="205"/>
      <c r="C283" s="13"/>
      <c r="D283" s="206" t="s">
        <v>225</v>
      </c>
      <c r="E283" s="207" t="s">
        <v>1</v>
      </c>
      <c r="F283" s="208" t="s">
        <v>1980</v>
      </c>
      <c r="G283" s="13"/>
      <c r="H283" s="209">
        <v>7.7999999999999998</v>
      </c>
      <c r="I283" s="210"/>
      <c r="J283" s="13"/>
      <c r="K283" s="13"/>
      <c r="L283" s="205"/>
      <c r="M283" s="211"/>
      <c r="N283" s="212"/>
      <c r="O283" s="212"/>
      <c r="P283" s="212"/>
      <c r="Q283" s="212"/>
      <c r="R283" s="212"/>
      <c r="S283" s="212"/>
      <c r="T283" s="2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07" t="s">
        <v>225</v>
      </c>
      <c r="AU283" s="207" t="s">
        <v>89</v>
      </c>
      <c r="AV283" s="13" t="s">
        <v>89</v>
      </c>
      <c r="AW283" s="13" t="s">
        <v>31</v>
      </c>
      <c r="AX283" s="13" t="s">
        <v>76</v>
      </c>
      <c r="AY283" s="207" t="s">
        <v>218</v>
      </c>
    </row>
    <row r="284" s="15" customFormat="1">
      <c r="A284" s="15"/>
      <c r="B284" s="222"/>
      <c r="C284" s="15"/>
      <c r="D284" s="206" t="s">
        <v>225</v>
      </c>
      <c r="E284" s="223" t="s">
        <v>1</v>
      </c>
      <c r="F284" s="224" t="s">
        <v>231</v>
      </c>
      <c r="G284" s="15"/>
      <c r="H284" s="225">
        <v>14.869</v>
      </c>
      <c r="I284" s="226"/>
      <c r="J284" s="15"/>
      <c r="K284" s="15"/>
      <c r="L284" s="222"/>
      <c r="M284" s="227"/>
      <c r="N284" s="228"/>
      <c r="O284" s="228"/>
      <c r="P284" s="228"/>
      <c r="Q284" s="228"/>
      <c r="R284" s="228"/>
      <c r="S284" s="228"/>
      <c r="T284" s="229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T284" s="223" t="s">
        <v>225</v>
      </c>
      <c r="AU284" s="223" t="s">
        <v>89</v>
      </c>
      <c r="AV284" s="15" t="s">
        <v>223</v>
      </c>
      <c r="AW284" s="15" t="s">
        <v>31</v>
      </c>
      <c r="AX284" s="15" t="s">
        <v>83</v>
      </c>
      <c r="AY284" s="223" t="s">
        <v>218</v>
      </c>
    </row>
    <row r="285" s="2" customFormat="1" ht="24.15" customHeight="1">
      <c r="A285" s="38"/>
      <c r="B285" s="190"/>
      <c r="C285" s="191" t="s">
        <v>486</v>
      </c>
      <c r="D285" s="191" t="s">
        <v>220</v>
      </c>
      <c r="E285" s="192" t="s">
        <v>1981</v>
      </c>
      <c r="F285" s="193" t="s">
        <v>1982</v>
      </c>
      <c r="G285" s="194" t="s">
        <v>148</v>
      </c>
      <c r="H285" s="195">
        <v>7.069</v>
      </c>
      <c r="I285" s="196"/>
      <c r="J285" s="197">
        <f>ROUND(I285*H285,2)</f>
        <v>0</v>
      </c>
      <c r="K285" s="198"/>
      <c r="L285" s="39"/>
      <c r="M285" s="199" t="s">
        <v>1</v>
      </c>
      <c r="N285" s="200" t="s">
        <v>42</v>
      </c>
      <c r="O285" s="82"/>
      <c r="P285" s="201">
        <f>O285*H285</f>
        <v>0</v>
      </c>
      <c r="Q285" s="201">
        <v>0</v>
      </c>
      <c r="R285" s="201">
        <f>Q285*H285</f>
        <v>0</v>
      </c>
      <c r="S285" s="201">
        <v>0</v>
      </c>
      <c r="T285" s="202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203" t="s">
        <v>304</v>
      </c>
      <c r="AT285" s="203" t="s">
        <v>220</v>
      </c>
      <c r="AU285" s="203" t="s">
        <v>89</v>
      </c>
      <c r="AY285" s="19" t="s">
        <v>218</v>
      </c>
      <c r="BE285" s="204">
        <f>IF(N285="základná",J285,0)</f>
        <v>0</v>
      </c>
      <c r="BF285" s="204">
        <f>IF(N285="znížená",J285,0)</f>
        <v>0</v>
      </c>
      <c r="BG285" s="204">
        <f>IF(N285="zákl. prenesená",J285,0)</f>
        <v>0</v>
      </c>
      <c r="BH285" s="204">
        <f>IF(N285="zníž. prenesená",J285,0)</f>
        <v>0</v>
      </c>
      <c r="BI285" s="204">
        <f>IF(N285="nulová",J285,0)</f>
        <v>0</v>
      </c>
      <c r="BJ285" s="19" t="s">
        <v>89</v>
      </c>
      <c r="BK285" s="204">
        <f>ROUND(I285*H285,2)</f>
        <v>0</v>
      </c>
      <c r="BL285" s="19" t="s">
        <v>304</v>
      </c>
      <c r="BM285" s="203" t="s">
        <v>1983</v>
      </c>
    </row>
    <row r="286" s="2" customFormat="1">
      <c r="A286" s="38"/>
      <c r="B286" s="39"/>
      <c r="C286" s="38"/>
      <c r="D286" s="206" t="s">
        <v>247</v>
      </c>
      <c r="E286" s="38"/>
      <c r="F286" s="230" t="s">
        <v>1984</v>
      </c>
      <c r="G286" s="38"/>
      <c r="H286" s="38"/>
      <c r="I286" s="231"/>
      <c r="J286" s="38"/>
      <c r="K286" s="38"/>
      <c r="L286" s="39"/>
      <c r="M286" s="232"/>
      <c r="N286" s="233"/>
      <c r="O286" s="82"/>
      <c r="P286" s="82"/>
      <c r="Q286" s="82"/>
      <c r="R286" s="82"/>
      <c r="S286" s="82"/>
      <c r="T286" s="83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T286" s="19" t="s">
        <v>247</v>
      </c>
      <c r="AU286" s="19" t="s">
        <v>89</v>
      </c>
    </row>
    <row r="287" s="13" customFormat="1">
      <c r="A287" s="13"/>
      <c r="B287" s="205"/>
      <c r="C287" s="13"/>
      <c r="D287" s="206" t="s">
        <v>225</v>
      </c>
      <c r="E287" s="207" t="s">
        <v>1</v>
      </c>
      <c r="F287" s="208" t="s">
        <v>1985</v>
      </c>
      <c r="G287" s="13"/>
      <c r="H287" s="209">
        <v>7.069</v>
      </c>
      <c r="I287" s="210"/>
      <c r="J287" s="13"/>
      <c r="K287" s="13"/>
      <c r="L287" s="205"/>
      <c r="M287" s="211"/>
      <c r="N287" s="212"/>
      <c r="O287" s="212"/>
      <c r="P287" s="212"/>
      <c r="Q287" s="212"/>
      <c r="R287" s="212"/>
      <c r="S287" s="212"/>
      <c r="T287" s="2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07" t="s">
        <v>225</v>
      </c>
      <c r="AU287" s="207" t="s">
        <v>89</v>
      </c>
      <c r="AV287" s="13" t="s">
        <v>89</v>
      </c>
      <c r="AW287" s="13" t="s">
        <v>31</v>
      </c>
      <c r="AX287" s="13" t="s">
        <v>76</v>
      </c>
      <c r="AY287" s="207" t="s">
        <v>218</v>
      </c>
    </row>
    <row r="288" s="14" customFormat="1">
      <c r="A288" s="14"/>
      <c r="B288" s="214"/>
      <c r="C288" s="14"/>
      <c r="D288" s="206" t="s">
        <v>225</v>
      </c>
      <c r="E288" s="215" t="s">
        <v>1820</v>
      </c>
      <c r="F288" s="216" t="s">
        <v>230</v>
      </c>
      <c r="G288" s="14"/>
      <c r="H288" s="217">
        <v>7.069</v>
      </c>
      <c r="I288" s="218"/>
      <c r="J288" s="14"/>
      <c r="K288" s="14"/>
      <c r="L288" s="214"/>
      <c r="M288" s="219"/>
      <c r="N288" s="220"/>
      <c r="O288" s="220"/>
      <c r="P288" s="220"/>
      <c r="Q288" s="220"/>
      <c r="R288" s="220"/>
      <c r="S288" s="220"/>
      <c r="T288" s="221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15" t="s">
        <v>225</v>
      </c>
      <c r="AU288" s="215" t="s">
        <v>89</v>
      </c>
      <c r="AV288" s="14" t="s">
        <v>96</v>
      </c>
      <c r="AW288" s="14" t="s">
        <v>31</v>
      </c>
      <c r="AX288" s="14" t="s">
        <v>76</v>
      </c>
      <c r="AY288" s="215" t="s">
        <v>218</v>
      </c>
    </row>
    <row r="289" s="15" customFormat="1">
      <c r="A289" s="15"/>
      <c r="B289" s="222"/>
      <c r="C289" s="15"/>
      <c r="D289" s="206" t="s">
        <v>225</v>
      </c>
      <c r="E289" s="223" t="s">
        <v>1</v>
      </c>
      <c r="F289" s="224" t="s">
        <v>231</v>
      </c>
      <c r="G289" s="15"/>
      <c r="H289" s="225">
        <v>7.069</v>
      </c>
      <c r="I289" s="226"/>
      <c r="J289" s="15"/>
      <c r="K289" s="15"/>
      <c r="L289" s="222"/>
      <c r="M289" s="227"/>
      <c r="N289" s="228"/>
      <c r="O289" s="228"/>
      <c r="P289" s="228"/>
      <c r="Q289" s="228"/>
      <c r="R289" s="228"/>
      <c r="S289" s="228"/>
      <c r="T289" s="229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T289" s="223" t="s">
        <v>225</v>
      </c>
      <c r="AU289" s="223" t="s">
        <v>89</v>
      </c>
      <c r="AV289" s="15" t="s">
        <v>223</v>
      </c>
      <c r="AW289" s="15" t="s">
        <v>31</v>
      </c>
      <c r="AX289" s="15" t="s">
        <v>83</v>
      </c>
      <c r="AY289" s="223" t="s">
        <v>218</v>
      </c>
    </row>
    <row r="290" s="12" customFormat="1" ht="22.8" customHeight="1">
      <c r="A290" s="12"/>
      <c r="B290" s="177"/>
      <c r="C290" s="12"/>
      <c r="D290" s="178" t="s">
        <v>75</v>
      </c>
      <c r="E290" s="188" t="s">
        <v>542</v>
      </c>
      <c r="F290" s="188" t="s">
        <v>543</v>
      </c>
      <c r="G290" s="12"/>
      <c r="H290" s="12"/>
      <c r="I290" s="180"/>
      <c r="J290" s="189">
        <f>BK290</f>
        <v>0</v>
      </c>
      <c r="K290" s="12"/>
      <c r="L290" s="177"/>
      <c r="M290" s="182"/>
      <c r="N290" s="183"/>
      <c r="O290" s="183"/>
      <c r="P290" s="184">
        <f>SUM(P291:P298)</f>
        <v>0</v>
      </c>
      <c r="Q290" s="183"/>
      <c r="R290" s="184">
        <f>SUM(R291:R298)</f>
        <v>0.021734017299999998</v>
      </c>
      <c r="S290" s="183"/>
      <c r="T290" s="185">
        <f>SUM(T291:T298)</f>
        <v>0</v>
      </c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R290" s="178" t="s">
        <v>89</v>
      </c>
      <c r="AT290" s="186" t="s">
        <v>75</v>
      </c>
      <c r="AU290" s="186" t="s">
        <v>83</v>
      </c>
      <c r="AY290" s="178" t="s">
        <v>218</v>
      </c>
      <c r="BK290" s="187">
        <f>SUM(BK291:BK298)</f>
        <v>0</v>
      </c>
    </row>
    <row r="291" s="2" customFormat="1" ht="24.15" customHeight="1">
      <c r="A291" s="38"/>
      <c r="B291" s="190"/>
      <c r="C291" s="191" t="s">
        <v>491</v>
      </c>
      <c r="D291" s="191" t="s">
        <v>220</v>
      </c>
      <c r="E291" s="192" t="s">
        <v>545</v>
      </c>
      <c r="F291" s="193" t="s">
        <v>546</v>
      </c>
      <c r="G291" s="194" t="s">
        <v>148</v>
      </c>
      <c r="H291" s="195">
        <v>29.738</v>
      </c>
      <c r="I291" s="196"/>
      <c r="J291" s="197">
        <f>ROUND(I291*H291,2)</f>
        <v>0</v>
      </c>
      <c r="K291" s="198"/>
      <c r="L291" s="39"/>
      <c r="M291" s="199" t="s">
        <v>1</v>
      </c>
      <c r="N291" s="200" t="s">
        <v>42</v>
      </c>
      <c r="O291" s="82"/>
      <c r="P291" s="201">
        <f>O291*H291</f>
        <v>0</v>
      </c>
      <c r="Q291" s="201">
        <v>0.00054184999999999997</v>
      </c>
      <c r="R291" s="201">
        <f>Q291*H291</f>
        <v>0.016113535299999999</v>
      </c>
      <c r="S291" s="201">
        <v>0</v>
      </c>
      <c r="T291" s="202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03" t="s">
        <v>304</v>
      </c>
      <c r="AT291" s="203" t="s">
        <v>220</v>
      </c>
      <c r="AU291" s="203" t="s">
        <v>89</v>
      </c>
      <c r="AY291" s="19" t="s">
        <v>218</v>
      </c>
      <c r="BE291" s="204">
        <f>IF(N291="základná",J291,0)</f>
        <v>0</v>
      </c>
      <c r="BF291" s="204">
        <f>IF(N291="znížená",J291,0)</f>
        <v>0</v>
      </c>
      <c r="BG291" s="204">
        <f>IF(N291="zákl. prenesená",J291,0)</f>
        <v>0</v>
      </c>
      <c r="BH291" s="204">
        <f>IF(N291="zníž. prenesená",J291,0)</f>
        <v>0</v>
      </c>
      <c r="BI291" s="204">
        <f>IF(N291="nulová",J291,0)</f>
        <v>0</v>
      </c>
      <c r="BJ291" s="19" t="s">
        <v>89</v>
      </c>
      <c r="BK291" s="204">
        <f>ROUND(I291*H291,2)</f>
        <v>0</v>
      </c>
      <c r="BL291" s="19" t="s">
        <v>304</v>
      </c>
      <c r="BM291" s="203" t="s">
        <v>1986</v>
      </c>
    </row>
    <row r="292" s="13" customFormat="1">
      <c r="A292" s="13"/>
      <c r="B292" s="205"/>
      <c r="C292" s="13"/>
      <c r="D292" s="206" t="s">
        <v>225</v>
      </c>
      <c r="E292" s="207" t="s">
        <v>1</v>
      </c>
      <c r="F292" s="208" t="s">
        <v>1987</v>
      </c>
      <c r="G292" s="13"/>
      <c r="H292" s="209">
        <v>14.138</v>
      </c>
      <c r="I292" s="210"/>
      <c r="J292" s="13"/>
      <c r="K292" s="13"/>
      <c r="L292" s="205"/>
      <c r="M292" s="211"/>
      <c r="N292" s="212"/>
      <c r="O292" s="212"/>
      <c r="P292" s="212"/>
      <c r="Q292" s="212"/>
      <c r="R292" s="212"/>
      <c r="S292" s="212"/>
      <c r="T292" s="2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07" t="s">
        <v>225</v>
      </c>
      <c r="AU292" s="207" t="s">
        <v>89</v>
      </c>
      <c r="AV292" s="13" t="s">
        <v>89</v>
      </c>
      <c r="AW292" s="13" t="s">
        <v>31</v>
      </c>
      <c r="AX292" s="13" t="s">
        <v>76</v>
      </c>
      <c r="AY292" s="207" t="s">
        <v>218</v>
      </c>
    </row>
    <row r="293" s="13" customFormat="1">
      <c r="A293" s="13"/>
      <c r="B293" s="205"/>
      <c r="C293" s="13"/>
      <c r="D293" s="206" t="s">
        <v>225</v>
      </c>
      <c r="E293" s="207" t="s">
        <v>1</v>
      </c>
      <c r="F293" s="208" t="s">
        <v>1988</v>
      </c>
      <c r="G293" s="13"/>
      <c r="H293" s="209">
        <v>15.6</v>
      </c>
      <c r="I293" s="210"/>
      <c r="J293" s="13"/>
      <c r="K293" s="13"/>
      <c r="L293" s="205"/>
      <c r="M293" s="211"/>
      <c r="N293" s="212"/>
      <c r="O293" s="212"/>
      <c r="P293" s="212"/>
      <c r="Q293" s="212"/>
      <c r="R293" s="212"/>
      <c r="S293" s="212"/>
      <c r="T293" s="2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07" t="s">
        <v>225</v>
      </c>
      <c r="AU293" s="207" t="s">
        <v>89</v>
      </c>
      <c r="AV293" s="13" t="s">
        <v>89</v>
      </c>
      <c r="AW293" s="13" t="s">
        <v>31</v>
      </c>
      <c r="AX293" s="13" t="s">
        <v>76</v>
      </c>
      <c r="AY293" s="207" t="s">
        <v>218</v>
      </c>
    </row>
    <row r="294" s="15" customFormat="1">
      <c r="A294" s="15"/>
      <c r="B294" s="222"/>
      <c r="C294" s="15"/>
      <c r="D294" s="206" t="s">
        <v>225</v>
      </c>
      <c r="E294" s="223" t="s">
        <v>1</v>
      </c>
      <c r="F294" s="224" t="s">
        <v>231</v>
      </c>
      <c r="G294" s="15"/>
      <c r="H294" s="225">
        <v>29.738</v>
      </c>
      <c r="I294" s="226"/>
      <c r="J294" s="15"/>
      <c r="K294" s="15"/>
      <c r="L294" s="222"/>
      <c r="M294" s="227"/>
      <c r="N294" s="228"/>
      <c r="O294" s="228"/>
      <c r="P294" s="228"/>
      <c r="Q294" s="228"/>
      <c r="R294" s="228"/>
      <c r="S294" s="228"/>
      <c r="T294" s="229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T294" s="223" t="s">
        <v>225</v>
      </c>
      <c r="AU294" s="223" t="s">
        <v>89</v>
      </c>
      <c r="AV294" s="15" t="s">
        <v>223</v>
      </c>
      <c r="AW294" s="15" t="s">
        <v>31</v>
      </c>
      <c r="AX294" s="15" t="s">
        <v>83</v>
      </c>
      <c r="AY294" s="223" t="s">
        <v>218</v>
      </c>
    </row>
    <row r="295" s="2" customFormat="1" ht="24.15" customHeight="1">
      <c r="A295" s="38"/>
      <c r="B295" s="190"/>
      <c r="C295" s="191" t="s">
        <v>497</v>
      </c>
      <c r="D295" s="191" t="s">
        <v>220</v>
      </c>
      <c r="E295" s="192" t="s">
        <v>552</v>
      </c>
      <c r="F295" s="193" t="s">
        <v>553</v>
      </c>
      <c r="G295" s="194" t="s">
        <v>148</v>
      </c>
      <c r="H295" s="195">
        <v>29.738</v>
      </c>
      <c r="I295" s="196"/>
      <c r="J295" s="197">
        <f>ROUND(I295*H295,2)</f>
        <v>0</v>
      </c>
      <c r="K295" s="198"/>
      <c r="L295" s="39"/>
      <c r="M295" s="199" t="s">
        <v>1</v>
      </c>
      <c r="N295" s="200" t="s">
        <v>42</v>
      </c>
      <c r="O295" s="82"/>
      <c r="P295" s="201">
        <f>O295*H295</f>
        <v>0</v>
      </c>
      <c r="Q295" s="201">
        <v>0.00018900000000000001</v>
      </c>
      <c r="R295" s="201">
        <f>Q295*H295</f>
        <v>0.0056204820000000004</v>
      </c>
      <c r="S295" s="201">
        <v>0</v>
      </c>
      <c r="T295" s="202">
        <f>S295*H295</f>
        <v>0</v>
      </c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R295" s="203" t="s">
        <v>304</v>
      </c>
      <c r="AT295" s="203" t="s">
        <v>220</v>
      </c>
      <c r="AU295" s="203" t="s">
        <v>89</v>
      </c>
      <c r="AY295" s="19" t="s">
        <v>218</v>
      </c>
      <c r="BE295" s="204">
        <f>IF(N295="základná",J295,0)</f>
        <v>0</v>
      </c>
      <c r="BF295" s="204">
        <f>IF(N295="znížená",J295,0)</f>
        <v>0</v>
      </c>
      <c r="BG295" s="204">
        <f>IF(N295="zákl. prenesená",J295,0)</f>
        <v>0</v>
      </c>
      <c r="BH295" s="204">
        <f>IF(N295="zníž. prenesená",J295,0)</f>
        <v>0</v>
      </c>
      <c r="BI295" s="204">
        <f>IF(N295="nulová",J295,0)</f>
        <v>0</v>
      </c>
      <c r="BJ295" s="19" t="s">
        <v>89</v>
      </c>
      <c r="BK295" s="204">
        <f>ROUND(I295*H295,2)</f>
        <v>0</v>
      </c>
      <c r="BL295" s="19" t="s">
        <v>304</v>
      </c>
      <c r="BM295" s="203" t="s">
        <v>1989</v>
      </c>
    </row>
    <row r="296" s="13" customFormat="1">
      <c r="A296" s="13"/>
      <c r="B296" s="205"/>
      <c r="C296" s="13"/>
      <c r="D296" s="206" t="s">
        <v>225</v>
      </c>
      <c r="E296" s="207" t="s">
        <v>1</v>
      </c>
      <c r="F296" s="208" t="s">
        <v>1987</v>
      </c>
      <c r="G296" s="13"/>
      <c r="H296" s="209">
        <v>14.138</v>
      </c>
      <c r="I296" s="210"/>
      <c r="J296" s="13"/>
      <c r="K296" s="13"/>
      <c r="L296" s="205"/>
      <c r="M296" s="211"/>
      <c r="N296" s="212"/>
      <c r="O296" s="212"/>
      <c r="P296" s="212"/>
      <c r="Q296" s="212"/>
      <c r="R296" s="212"/>
      <c r="S296" s="212"/>
      <c r="T296" s="2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07" t="s">
        <v>225</v>
      </c>
      <c r="AU296" s="207" t="s">
        <v>89</v>
      </c>
      <c r="AV296" s="13" t="s">
        <v>89</v>
      </c>
      <c r="AW296" s="13" t="s">
        <v>31</v>
      </c>
      <c r="AX296" s="13" t="s">
        <v>76</v>
      </c>
      <c r="AY296" s="207" t="s">
        <v>218</v>
      </c>
    </row>
    <row r="297" s="13" customFormat="1">
      <c r="A297" s="13"/>
      <c r="B297" s="205"/>
      <c r="C297" s="13"/>
      <c r="D297" s="206" t="s">
        <v>225</v>
      </c>
      <c r="E297" s="207" t="s">
        <v>1</v>
      </c>
      <c r="F297" s="208" t="s">
        <v>1988</v>
      </c>
      <c r="G297" s="13"/>
      <c r="H297" s="209">
        <v>15.6</v>
      </c>
      <c r="I297" s="210"/>
      <c r="J297" s="13"/>
      <c r="K297" s="13"/>
      <c r="L297" s="205"/>
      <c r="M297" s="211"/>
      <c r="N297" s="212"/>
      <c r="O297" s="212"/>
      <c r="P297" s="212"/>
      <c r="Q297" s="212"/>
      <c r="R297" s="212"/>
      <c r="S297" s="212"/>
      <c r="T297" s="2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07" t="s">
        <v>225</v>
      </c>
      <c r="AU297" s="207" t="s">
        <v>89</v>
      </c>
      <c r="AV297" s="13" t="s">
        <v>89</v>
      </c>
      <c r="AW297" s="13" t="s">
        <v>31</v>
      </c>
      <c r="AX297" s="13" t="s">
        <v>76</v>
      </c>
      <c r="AY297" s="207" t="s">
        <v>218</v>
      </c>
    </row>
    <row r="298" s="15" customFormat="1">
      <c r="A298" s="15"/>
      <c r="B298" s="222"/>
      <c r="C298" s="15"/>
      <c r="D298" s="206" t="s">
        <v>225</v>
      </c>
      <c r="E298" s="223" t="s">
        <v>1</v>
      </c>
      <c r="F298" s="224" t="s">
        <v>231</v>
      </c>
      <c r="G298" s="15"/>
      <c r="H298" s="225">
        <v>29.738</v>
      </c>
      <c r="I298" s="226"/>
      <c r="J298" s="15"/>
      <c r="K298" s="15"/>
      <c r="L298" s="222"/>
      <c r="M298" s="260"/>
      <c r="N298" s="261"/>
      <c r="O298" s="261"/>
      <c r="P298" s="261"/>
      <c r="Q298" s="261"/>
      <c r="R298" s="261"/>
      <c r="S298" s="261"/>
      <c r="T298" s="262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T298" s="223" t="s">
        <v>225</v>
      </c>
      <c r="AU298" s="223" t="s">
        <v>89</v>
      </c>
      <c r="AV298" s="15" t="s">
        <v>223</v>
      </c>
      <c r="AW298" s="15" t="s">
        <v>31</v>
      </c>
      <c r="AX298" s="15" t="s">
        <v>83</v>
      </c>
      <c r="AY298" s="223" t="s">
        <v>218</v>
      </c>
    </row>
    <row r="299" s="2" customFormat="1" ht="6.96" customHeight="1">
      <c r="A299" s="38"/>
      <c r="B299" s="65"/>
      <c r="C299" s="66"/>
      <c r="D299" s="66"/>
      <c r="E299" s="66"/>
      <c r="F299" s="66"/>
      <c r="G299" s="66"/>
      <c r="H299" s="66"/>
      <c r="I299" s="66"/>
      <c r="J299" s="66"/>
      <c r="K299" s="66"/>
      <c r="L299" s="39"/>
      <c r="M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</row>
  </sheetData>
  <autoFilter ref="C126:K298"/>
  <mergeCells count="9">
    <mergeCell ref="E7:H7"/>
    <mergeCell ref="E9:H9"/>
    <mergeCell ref="E18:H18"/>
    <mergeCell ref="E27:H27"/>
    <mergeCell ref="E85:H85"/>
    <mergeCell ref="E87:H87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136</v>
      </c>
      <c r="AZ2" s="134" t="s">
        <v>1990</v>
      </c>
      <c r="BA2" s="134" t="s">
        <v>1990</v>
      </c>
      <c r="BB2" s="134" t="s">
        <v>148</v>
      </c>
      <c r="BC2" s="134" t="s">
        <v>1991</v>
      </c>
      <c r="BD2" s="134" t="s">
        <v>89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166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30" customHeight="1">
      <c r="A9" s="38"/>
      <c r="B9" s="39"/>
      <c r="C9" s="38"/>
      <c r="D9" s="38"/>
      <c r="E9" s="72" t="s">
        <v>1992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28. 7. 2026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181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7"/>
      <c r="B27" s="138"/>
      <c r="C27" s="137"/>
      <c r="D27" s="137"/>
      <c r="E27" s="36" t="s">
        <v>1</v>
      </c>
      <c r="F27" s="36"/>
      <c r="G27" s="36"/>
      <c r="H27" s="36"/>
      <c r="I27" s="137"/>
      <c r="J27" s="137"/>
      <c r="K27" s="137"/>
      <c r="L27" s="139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40" t="s">
        <v>36</v>
      </c>
      <c r="E30" s="38"/>
      <c r="F30" s="38"/>
      <c r="G30" s="38"/>
      <c r="H30" s="38"/>
      <c r="I30" s="38"/>
      <c r="J30" s="101">
        <f>ROUND(J121,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41" t="s">
        <v>40</v>
      </c>
      <c r="E33" s="45" t="s">
        <v>41</v>
      </c>
      <c r="F33" s="142">
        <f>ROUND((SUM(BE121:BE152)),  2)</f>
        <v>0</v>
      </c>
      <c r="G33" s="143"/>
      <c r="H33" s="143"/>
      <c r="I33" s="144">
        <v>0.23000000000000001</v>
      </c>
      <c r="J33" s="142">
        <f>ROUND(((SUM(BE121:BE152))*I33),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42</v>
      </c>
      <c r="F34" s="145">
        <f>ROUND((SUM(BF121:BF152)),  2)</f>
        <v>0</v>
      </c>
      <c r="G34" s="38"/>
      <c r="H34" s="38"/>
      <c r="I34" s="146">
        <v>0.23000000000000001</v>
      </c>
      <c r="J34" s="145">
        <f>ROUND(((SUM(BF121:BF152))*I34),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45">
        <f>ROUND((SUM(BG121:BG152)),  2)</f>
        <v>0</v>
      </c>
      <c r="G35" s="38"/>
      <c r="H35" s="38"/>
      <c r="I35" s="146">
        <v>0.23000000000000001</v>
      </c>
      <c r="J35" s="14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45">
        <f>ROUND((SUM(BH121:BH152)),  2)</f>
        <v>0</v>
      </c>
      <c r="G36" s="38"/>
      <c r="H36" s="38"/>
      <c r="I36" s="146">
        <v>0.23000000000000001</v>
      </c>
      <c r="J36" s="14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45</v>
      </c>
      <c r="F37" s="142">
        <f>ROUND((SUM(BI121:BI152)),  2)</f>
        <v>0</v>
      </c>
      <c r="G37" s="143"/>
      <c r="H37" s="143"/>
      <c r="I37" s="144">
        <v>0</v>
      </c>
      <c r="J37" s="14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47"/>
      <c r="D39" s="148" t="s">
        <v>46</v>
      </c>
      <c r="E39" s="86"/>
      <c r="F39" s="86"/>
      <c r="G39" s="149" t="s">
        <v>47</v>
      </c>
      <c r="H39" s="150" t="s">
        <v>48</v>
      </c>
      <c r="I39" s="86"/>
      <c r="J39" s="151">
        <f>SUM(J30:J37)</f>
        <v>0</v>
      </c>
      <c r="K39" s="15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166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30" customHeight="1">
      <c r="A87" s="38"/>
      <c r="B87" s="39"/>
      <c r="C87" s="38"/>
      <c r="D87" s="38"/>
      <c r="E87" s="72" t="str">
        <f>E9</f>
        <v>SO.06 - Prestrešenie služobného vstupu a vstupu do depozitu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Kapitulská 23, 975 59 Banská Bystrica</v>
      </c>
      <c r="G89" s="38"/>
      <c r="H89" s="38"/>
      <c r="I89" s="32" t="s">
        <v>21</v>
      </c>
      <c r="J89" s="74" t="str">
        <f>IF(J12="","",J12)</f>
        <v>28. 7. 2026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25.65" customHeight="1">
      <c r="A91" s="38"/>
      <c r="B91" s="39"/>
      <c r="C91" s="32" t="s">
        <v>23</v>
      </c>
      <c r="D91" s="38"/>
      <c r="E91" s="38"/>
      <c r="F91" s="27" t="str">
        <f>E15</f>
        <v>Múzeum SNP Banská Bystrica</v>
      </c>
      <c r="G91" s="38"/>
      <c r="H91" s="38"/>
      <c r="I91" s="32" t="s">
        <v>29</v>
      </c>
      <c r="J91" s="36" t="str">
        <f>E21</f>
        <v>Akad. Arch. Pavol Kuzma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25.6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Ing. Hladíková, Ing. Žarnovický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55" t="s">
        <v>183</v>
      </c>
      <c r="D94" s="147"/>
      <c r="E94" s="147"/>
      <c r="F94" s="147"/>
      <c r="G94" s="147"/>
      <c r="H94" s="147"/>
      <c r="I94" s="147"/>
      <c r="J94" s="156" t="s">
        <v>184</v>
      </c>
      <c r="K94" s="14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57" t="s">
        <v>185</v>
      </c>
      <c r="D96" s="38"/>
      <c r="E96" s="38"/>
      <c r="F96" s="38"/>
      <c r="G96" s="38"/>
      <c r="H96" s="38"/>
      <c r="I96" s="38"/>
      <c r="J96" s="101">
        <f>J121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186</v>
      </c>
    </row>
    <row r="97" s="9" customFormat="1" ht="24.96" customHeight="1">
      <c r="A97" s="9"/>
      <c r="B97" s="158"/>
      <c r="C97" s="9"/>
      <c r="D97" s="159" t="s">
        <v>187</v>
      </c>
      <c r="E97" s="160"/>
      <c r="F97" s="160"/>
      <c r="G97" s="160"/>
      <c r="H97" s="160"/>
      <c r="I97" s="160"/>
      <c r="J97" s="161">
        <f>J122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192</v>
      </c>
      <c r="E98" s="164"/>
      <c r="F98" s="164"/>
      <c r="G98" s="164"/>
      <c r="H98" s="164"/>
      <c r="I98" s="164"/>
      <c r="J98" s="165">
        <f>J123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58"/>
      <c r="C99" s="9"/>
      <c r="D99" s="159" t="s">
        <v>195</v>
      </c>
      <c r="E99" s="160"/>
      <c r="F99" s="160"/>
      <c r="G99" s="160"/>
      <c r="H99" s="160"/>
      <c r="I99" s="160"/>
      <c r="J99" s="161">
        <f>J137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1993</v>
      </c>
      <c r="E100" s="164"/>
      <c r="F100" s="164"/>
      <c r="G100" s="164"/>
      <c r="H100" s="164"/>
      <c r="I100" s="164"/>
      <c r="J100" s="165">
        <f>J138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197</v>
      </c>
      <c r="E101" s="164"/>
      <c r="F101" s="164"/>
      <c r="G101" s="164"/>
      <c r="H101" s="164"/>
      <c r="I101" s="164"/>
      <c r="J101" s="165">
        <f>J145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8"/>
      <c r="B102" s="39"/>
      <c r="C102" s="38"/>
      <c r="D102" s="38"/>
      <c r="E102" s="38"/>
      <c r="F102" s="38"/>
      <c r="G102" s="38"/>
      <c r="H102" s="38"/>
      <c r="I102" s="38"/>
      <c r="J102" s="38"/>
      <c r="K102" s="38"/>
      <c r="L102" s="60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65"/>
      <c r="C103" s="66"/>
      <c r="D103" s="66"/>
      <c r="E103" s="66"/>
      <c r="F103" s="66"/>
      <c r="G103" s="66"/>
      <c r="H103" s="66"/>
      <c r="I103" s="66"/>
      <c r="J103" s="66"/>
      <c r="K103" s="66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7" s="2" customFormat="1" ht="6.96" customHeight="1">
      <c r="A107" s="38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24.96" customHeight="1">
      <c r="A108" s="38"/>
      <c r="B108" s="39"/>
      <c r="C108" s="23" t="s">
        <v>204</v>
      </c>
      <c r="D108" s="38"/>
      <c r="E108" s="38"/>
      <c r="F108" s="38"/>
      <c r="G108" s="38"/>
      <c r="H108" s="38"/>
      <c r="I108" s="38"/>
      <c r="J108" s="38"/>
      <c r="K108" s="3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39"/>
      <c r="C109" s="38"/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15</v>
      </c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38"/>
      <c r="D111" s="38"/>
      <c r="E111" s="136" t="str">
        <f>E7</f>
        <v>Pamätník SNP - obnova veľkoplošnej dlažby</v>
      </c>
      <c r="F111" s="32"/>
      <c r="G111" s="32"/>
      <c r="H111" s="32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166</v>
      </c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30" customHeight="1">
      <c r="A113" s="38"/>
      <c r="B113" s="39"/>
      <c r="C113" s="38"/>
      <c r="D113" s="38"/>
      <c r="E113" s="72" t="str">
        <f>E9</f>
        <v>SO.06 - Prestrešenie služobného vstupu a vstupu do depozitu</v>
      </c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19</v>
      </c>
      <c r="D115" s="38"/>
      <c r="E115" s="38"/>
      <c r="F115" s="27" t="str">
        <f>F12</f>
        <v>Kapitulská 23, 975 59 Banská Bystrica</v>
      </c>
      <c r="G115" s="38"/>
      <c r="H115" s="38"/>
      <c r="I115" s="32" t="s">
        <v>21</v>
      </c>
      <c r="J115" s="74" t="str">
        <f>IF(J12="","",J12)</f>
        <v>28. 7. 2026</v>
      </c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25.65" customHeight="1">
      <c r="A117" s="38"/>
      <c r="B117" s="39"/>
      <c r="C117" s="32" t="s">
        <v>23</v>
      </c>
      <c r="D117" s="38"/>
      <c r="E117" s="38"/>
      <c r="F117" s="27" t="str">
        <f>E15</f>
        <v>Múzeum SNP Banská Bystrica</v>
      </c>
      <c r="G117" s="38"/>
      <c r="H117" s="38"/>
      <c r="I117" s="32" t="s">
        <v>29</v>
      </c>
      <c r="J117" s="36" t="str">
        <f>E21</f>
        <v>Akad. Arch. Pavol Kuzma</v>
      </c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25.65" customHeight="1">
      <c r="A118" s="38"/>
      <c r="B118" s="39"/>
      <c r="C118" s="32" t="s">
        <v>27</v>
      </c>
      <c r="D118" s="38"/>
      <c r="E118" s="38"/>
      <c r="F118" s="27" t="str">
        <f>IF(E18="","",E18)</f>
        <v>Vyplň údaj</v>
      </c>
      <c r="G118" s="38"/>
      <c r="H118" s="38"/>
      <c r="I118" s="32" t="s">
        <v>32</v>
      </c>
      <c r="J118" s="36" t="str">
        <f>E24</f>
        <v>Ing. Hladíková, Ing. Žarnovický</v>
      </c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1" customFormat="1" ht="29.28" customHeight="1">
      <c r="A120" s="166"/>
      <c r="B120" s="167"/>
      <c r="C120" s="168" t="s">
        <v>205</v>
      </c>
      <c r="D120" s="169" t="s">
        <v>61</v>
      </c>
      <c r="E120" s="169" t="s">
        <v>57</v>
      </c>
      <c r="F120" s="169" t="s">
        <v>58</v>
      </c>
      <c r="G120" s="169" t="s">
        <v>206</v>
      </c>
      <c r="H120" s="169" t="s">
        <v>207</v>
      </c>
      <c r="I120" s="169" t="s">
        <v>208</v>
      </c>
      <c r="J120" s="170" t="s">
        <v>184</v>
      </c>
      <c r="K120" s="171" t="s">
        <v>209</v>
      </c>
      <c r="L120" s="172"/>
      <c r="M120" s="91" t="s">
        <v>1</v>
      </c>
      <c r="N120" s="92" t="s">
        <v>40</v>
      </c>
      <c r="O120" s="92" t="s">
        <v>210</v>
      </c>
      <c r="P120" s="92" t="s">
        <v>211</v>
      </c>
      <c r="Q120" s="92" t="s">
        <v>212</v>
      </c>
      <c r="R120" s="92" t="s">
        <v>213</v>
      </c>
      <c r="S120" s="92" t="s">
        <v>214</v>
      </c>
      <c r="T120" s="93" t="s">
        <v>215</v>
      </c>
      <c r="U120" s="166"/>
      <c r="V120" s="166"/>
      <c r="W120" s="166"/>
      <c r="X120" s="166"/>
      <c r="Y120" s="166"/>
      <c r="Z120" s="166"/>
      <c r="AA120" s="166"/>
      <c r="AB120" s="166"/>
      <c r="AC120" s="166"/>
      <c r="AD120" s="166"/>
      <c r="AE120" s="166"/>
    </row>
    <row r="121" s="2" customFormat="1" ht="22.8" customHeight="1">
      <c r="A121" s="38"/>
      <c r="B121" s="39"/>
      <c r="C121" s="98" t="s">
        <v>185</v>
      </c>
      <c r="D121" s="38"/>
      <c r="E121" s="38"/>
      <c r="F121" s="38"/>
      <c r="G121" s="38"/>
      <c r="H121" s="38"/>
      <c r="I121" s="38"/>
      <c r="J121" s="173">
        <f>BK121</f>
        <v>0</v>
      </c>
      <c r="K121" s="38"/>
      <c r="L121" s="39"/>
      <c r="M121" s="94"/>
      <c r="N121" s="78"/>
      <c r="O121" s="95"/>
      <c r="P121" s="174">
        <f>P122+P137</f>
        <v>0</v>
      </c>
      <c r="Q121" s="95"/>
      <c r="R121" s="174">
        <f>R122+R137</f>
        <v>0.48644063000000004</v>
      </c>
      <c r="S121" s="95"/>
      <c r="T121" s="175">
        <f>T122+T137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9" t="s">
        <v>75</v>
      </c>
      <c r="AU121" s="19" t="s">
        <v>186</v>
      </c>
      <c r="BK121" s="176">
        <f>BK122+BK137</f>
        <v>0</v>
      </c>
    </row>
    <row r="122" s="12" customFormat="1" ht="25.92" customHeight="1">
      <c r="A122" s="12"/>
      <c r="B122" s="177"/>
      <c r="C122" s="12"/>
      <c r="D122" s="178" t="s">
        <v>75</v>
      </c>
      <c r="E122" s="179" t="s">
        <v>216</v>
      </c>
      <c r="F122" s="179" t="s">
        <v>217</v>
      </c>
      <c r="G122" s="12"/>
      <c r="H122" s="12"/>
      <c r="I122" s="180"/>
      <c r="J122" s="181">
        <f>BK122</f>
        <v>0</v>
      </c>
      <c r="K122" s="12"/>
      <c r="L122" s="177"/>
      <c r="M122" s="182"/>
      <c r="N122" s="183"/>
      <c r="O122" s="183"/>
      <c r="P122" s="184">
        <f>P123</f>
        <v>0</v>
      </c>
      <c r="Q122" s="183"/>
      <c r="R122" s="184">
        <f>R123</f>
        <v>0.189412674</v>
      </c>
      <c r="S122" s="183"/>
      <c r="T122" s="185">
        <f>T123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8" t="s">
        <v>83</v>
      </c>
      <c r="AT122" s="186" t="s">
        <v>75</v>
      </c>
      <c r="AU122" s="186" t="s">
        <v>76</v>
      </c>
      <c r="AY122" s="178" t="s">
        <v>218</v>
      </c>
      <c r="BK122" s="187">
        <f>BK123</f>
        <v>0</v>
      </c>
    </row>
    <row r="123" s="12" customFormat="1" ht="22.8" customHeight="1">
      <c r="A123" s="12"/>
      <c r="B123" s="177"/>
      <c r="C123" s="12"/>
      <c r="D123" s="178" t="s">
        <v>75</v>
      </c>
      <c r="E123" s="188" t="s">
        <v>250</v>
      </c>
      <c r="F123" s="188" t="s">
        <v>356</v>
      </c>
      <c r="G123" s="12"/>
      <c r="H123" s="12"/>
      <c r="I123" s="180"/>
      <c r="J123" s="189">
        <f>BK123</f>
        <v>0</v>
      </c>
      <c r="K123" s="12"/>
      <c r="L123" s="177"/>
      <c r="M123" s="182"/>
      <c r="N123" s="183"/>
      <c r="O123" s="183"/>
      <c r="P123" s="184">
        <f>SUM(P124:P136)</f>
        <v>0</v>
      </c>
      <c r="Q123" s="183"/>
      <c r="R123" s="184">
        <f>SUM(R124:R136)</f>
        <v>0.189412674</v>
      </c>
      <c r="S123" s="183"/>
      <c r="T123" s="185">
        <f>SUM(T124:T136)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8" t="s">
        <v>83</v>
      </c>
      <c r="AT123" s="186" t="s">
        <v>75</v>
      </c>
      <c r="AU123" s="186" t="s">
        <v>83</v>
      </c>
      <c r="AY123" s="178" t="s">
        <v>218</v>
      </c>
      <c r="BK123" s="187">
        <f>SUM(BK124:BK136)</f>
        <v>0</v>
      </c>
    </row>
    <row r="124" s="2" customFormat="1" ht="16.5" customHeight="1">
      <c r="A124" s="38"/>
      <c r="B124" s="190"/>
      <c r="C124" s="191" t="s">
        <v>83</v>
      </c>
      <c r="D124" s="191" t="s">
        <v>220</v>
      </c>
      <c r="E124" s="192" t="s">
        <v>1994</v>
      </c>
      <c r="F124" s="193" t="s">
        <v>1995</v>
      </c>
      <c r="G124" s="194" t="s">
        <v>148</v>
      </c>
      <c r="H124" s="195">
        <v>6.1710000000000003</v>
      </c>
      <c r="I124" s="196"/>
      <c r="J124" s="197">
        <f>ROUND(I124*H124,2)</f>
        <v>0</v>
      </c>
      <c r="K124" s="198"/>
      <c r="L124" s="39"/>
      <c r="M124" s="199" t="s">
        <v>1</v>
      </c>
      <c r="N124" s="200" t="s">
        <v>42</v>
      </c>
      <c r="O124" s="82"/>
      <c r="P124" s="201">
        <f>O124*H124</f>
        <v>0</v>
      </c>
      <c r="Q124" s="201">
        <v>0.00031500000000000001</v>
      </c>
      <c r="R124" s="201">
        <f>Q124*H124</f>
        <v>0.0019438650000000001</v>
      </c>
      <c r="S124" s="201">
        <v>0</v>
      </c>
      <c r="T124" s="202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03" t="s">
        <v>223</v>
      </c>
      <c r="AT124" s="203" t="s">
        <v>220</v>
      </c>
      <c r="AU124" s="203" t="s">
        <v>89</v>
      </c>
      <c r="AY124" s="19" t="s">
        <v>218</v>
      </c>
      <c r="BE124" s="204">
        <f>IF(N124="základná",J124,0)</f>
        <v>0</v>
      </c>
      <c r="BF124" s="204">
        <f>IF(N124="znížená",J124,0)</f>
        <v>0</v>
      </c>
      <c r="BG124" s="204">
        <f>IF(N124="zákl. prenesená",J124,0)</f>
        <v>0</v>
      </c>
      <c r="BH124" s="204">
        <f>IF(N124="zníž. prenesená",J124,0)</f>
        <v>0</v>
      </c>
      <c r="BI124" s="204">
        <f>IF(N124="nulová",J124,0)</f>
        <v>0</v>
      </c>
      <c r="BJ124" s="19" t="s">
        <v>89</v>
      </c>
      <c r="BK124" s="204">
        <f>ROUND(I124*H124,2)</f>
        <v>0</v>
      </c>
      <c r="BL124" s="19" t="s">
        <v>223</v>
      </c>
      <c r="BM124" s="203" t="s">
        <v>1996</v>
      </c>
    </row>
    <row r="125" s="13" customFormat="1">
      <c r="A125" s="13"/>
      <c r="B125" s="205"/>
      <c r="C125" s="13"/>
      <c r="D125" s="206" t="s">
        <v>225</v>
      </c>
      <c r="E125" s="207" t="s">
        <v>1</v>
      </c>
      <c r="F125" s="208" t="s">
        <v>1990</v>
      </c>
      <c r="G125" s="13"/>
      <c r="H125" s="209">
        <v>6.1710000000000003</v>
      </c>
      <c r="I125" s="210"/>
      <c r="J125" s="13"/>
      <c r="K125" s="13"/>
      <c r="L125" s="205"/>
      <c r="M125" s="211"/>
      <c r="N125" s="212"/>
      <c r="O125" s="212"/>
      <c r="P125" s="212"/>
      <c r="Q125" s="212"/>
      <c r="R125" s="212"/>
      <c r="S125" s="212"/>
      <c r="T125" s="2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07" t="s">
        <v>225</v>
      </c>
      <c r="AU125" s="207" t="s">
        <v>89</v>
      </c>
      <c r="AV125" s="13" t="s">
        <v>89</v>
      </c>
      <c r="AW125" s="13" t="s">
        <v>31</v>
      </c>
      <c r="AX125" s="13" t="s">
        <v>83</v>
      </c>
      <c r="AY125" s="207" t="s">
        <v>218</v>
      </c>
    </row>
    <row r="126" s="2" customFormat="1" ht="16.5" customHeight="1">
      <c r="A126" s="38"/>
      <c r="B126" s="190"/>
      <c r="C126" s="191" t="s">
        <v>89</v>
      </c>
      <c r="D126" s="191" t="s">
        <v>220</v>
      </c>
      <c r="E126" s="192" t="s">
        <v>1997</v>
      </c>
      <c r="F126" s="193" t="s">
        <v>1998</v>
      </c>
      <c r="G126" s="194" t="s">
        <v>148</v>
      </c>
      <c r="H126" s="195">
        <v>6.1710000000000003</v>
      </c>
      <c r="I126" s="196"/>
      <c r="J126" s="197">
        <f>ROUND(I126*H126,2)</f>
        <v>0</v>
      </c>
      <c r="K126" s="198"/>
      <c r="L126" s="39"/>
      <c r="M126" s="199" t="s">
        <v>1</v>
      </c>
      <c r="N126" s="200" t="s">
        <v>42</v>
      </c>
      <c r="O126" s="82"/>
      <c r="P126" s="201">
        <f>O126*H126</f>
        <v>0</v>
      </c>
      <c r="Q126" s="201">
        <v>0.025499999999999998</v>
      </c>
      <c r="R126" s="201">
        <f>Q126*H126</f>
        <v>0.15736049999999999</v>
      </c>
      <c r="S126" s="201">
        <v>0</v>
      </c>
      <c r="T126" s="202">
        <f>S126*H126</f>
        <v>0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R126" s="203" t="s">
        <v>223</v>
      </c>
      <c r="AT126" s="203" t="s">
        <v>220</v>
      </c>
      <c r="AU126" s="203" t="s">
        <v>89</v>
      </c>
      <c r="AY126" s="19" t="s">
        <v>218</v>
      </c>
      <c r="BE126" s="204">
        <f>IF(N126="základná",J126,0)</f>
        <v>0</v>
      </c>
      <c r="BF126" s="204">
        <f>IF(N126="znížená",J126,0)</f>
        <v>0</v>
      </c>
      <c r="BG126" s="204">
        <f>IF(N126="zákl. prenesená",J126,0)</f>
        <v>0</v>
      </c>
      <c r="BH126" s="204">
        <f>IF(N126="zníž. prenesená",J126,0)</f>
        <v>0</v>
      </c>
      <c r="BI126" s="204">
        <f>IF(N126="nulová",J126,0)</f>
        <v>0</v>
      </c>
      <c r="BJ126" s="19" t="s">
        <v>89</v>
      </c>
      <c r="BK126" s="204">
        <f>ROUND(I126*H126,2)</f>
        <v>0</v>
      </c>
      <c r="BL126" s="19" t="s">
        <v>223</v>
      </c>
      <c r="BM126" s="203" t="s">
        <v>1999</v>
      </c>
    </row>
    <row r="127" s="2" customFormat="1">
      <c r="A127" s="38"/>
      <c r="B127" s="39"/>
      <c r="C127" s="38"/>
      <c r="D127" s="206" t="s">
        <v>247</v>
      </c>
      <c r="E127" s="38"/>
      <c r="F127" s="230" t="s">
        <v>2000</v>
      </c>
      <c r="G127" s="38"/>
      <c r="H127" s="38"/>
      <c r="I127" s="231"/>
      <c r="J127" s="38"/>
      <c r="K127" s="38"/>
      <c r="L127" s="39"/>
      <c r="M127" s="232"/>
      <c r="N127" s="233"/>
      <c r="O127" s="82"/>
      <c r="P127" s="82"/>
      <c r="Q127" s="82"/>
      <c r="R127" s="82"/>
      <c r="S127" s="82"/>
      <c r="T127" s="83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T127" s="19" t="s">
        <v>247</v>
      </c>
      <c r="AU127" s="19" t="s">
        <v>89</v>
      </c>
    </row>
    <row r="128" s="13" customFormat="1">
      <c r="A128" s="13"/>
      <c r="B128" s="205"/>
      <c r="C128" s="13"/>
      <c r="D128" s="206" t="s">
        <v>225</v>
      </c>
      <c r="E128" s="207" t="s">
        <v>1</v>
      </c>
      <c r="F128" s="208" t="s">
        <v>1990</v>
      </c>
      <c r="G128" s="13"/>
      <c r="H128" s="209">
        <v>6.1710000000000003</v>
      </c>
      <c r="I128" s="210"/>
      <c r="J128" s="13"/>
      <c r="K128" s="13"/>
      <c r="L128" s="205"/>
      <c r="M128" s="211"/>
      <c r="N128" s="212"/>
      <c r="O128" s="212"/>
      <c r="P128" s="212"/>
      <c r="Q128" s="212"/>
      <c r="R128" s="212"/>
      <c r="S128" s="212"/>
      <c r="T128" s="2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07" t="s">
        <v>225</v>
      </c>
      <c r="AU128" s="207" t="s">
        <v>89</v>
      </c>
      <c r="AV128" s="13" t="s">
        <v>89</v>
      </c>
      <c r="AW128" s="13" t="s">
        <v>31</v>
      </c>
      <c r="AX128" s="13" t="s">
        <v>83</v>
      </c>
      <c r="AY128" s="207" t="s">
        <v>218</v>
      </c>
    </row>
    <row r="129" s="2" customFormat="1" ht="24.15" customHeight="1">
      <c r="A129" s="38"/>
      <c r="B129" s="190"/>
      <c r="C129" s="191" t="s">
        <v>96</v>
      </c>
      <c r="D129" s="191" t="s">
        <v>220</v>
      </c>
      <c r="E129" s="192" t="s">
        <v>2001</v>
      </c>
      <c r="F129" s="193" t="s">
        <v>2002</v>
      </c>
      <c r="G129" s="194" t="s">
        <v>148</v>
      </c>
      <c r="H129" s="195">
        <v>6.1710000000000003</v>
      </c>
      <c r="I129" s="196"/>
      <c r="J129" s="197">
        <f>ROUND(I129*H129,2)</f>
        <v>0</v>
      </c>
      <c r="K129" s="198"/>
      <c r="L129" s="39"/>
      <c r="M129" s="199" t="s">
        <v>1</v>
      </c>
      <c r="N129" s="200" t="s">
        <v>42</v>
      </c>
      <c r="O129" s="82"/>
      <c r="P129" s="201">
        <f>O129*H129</f>
        <v>0</v>
      </c>
      <c r="Q129" s="201">
        <v>0.00022499999999999999</v>
      </c>
      <c r="R129" s="201">
        <f>Q129*H129</f>
        <v>0.0013884750000000001</v>
      </c>
      <c r="S129" s="201">
        <v>0</v>
      </c>
      <c r="T129" s="20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03" t="s">
        <v>223</v>
      </c>
      <c r="AT129" s="203" t="s">
        <v>220</v>
      </c>
      <c r="AU129" s="203" t="s">
        <v>89</v>
      </c>
      <c r="AY129" s="19" t="s">
        <v>218</v>
      </c>
      <c r="BE129" s="204">
        <f>IF(N129="základná",J129,0)</f>
        <v>0</v>
      </c>
      <c r="BF129" s="204">
        <f>IF(N129="znížená",J129,0)</f>
        <v>0</v>
      </c>
      <c r="BG129" s="204">
        <f>IF(N129="zákl. prenesená",J129,0)</f>
        <v>0</v>
      </c>
      <c r="BH129" s="204">
        <f>IF(N129="zníž. prenesená",J129,0)</f>
        <v>0</v>
      </c>
      <c r="BI129" s="204">
        <f>IF(N129="nulová",J129,0)</f>
        <v>0</v>
      </c>
      <c r="BJ129" s="19" t="s">
        <v>89</v>
      </c>
      <c r="BK129" s="204">
        <f>ROUND(I129*H129,2)</f>
        <v>0</v>
      </c>
      <c r="BL129" s="19" t="s">
        <v>223</v>
      </c>
      <c r="BM129" s="203" t="s">
        <v>2003</v>
      </c>
    </row>
    <row r="130" s="13" customFormat="1">
      <c r="A130" s="13"/>
      <c r="B130" s="205"/>
      <c r="C130" s="13"/>
      <c r="D130" s="206" t="s">
        <v>225</v>
      </c>
      <c r="E130" s="207" t="s">
        <v>1</v>
      </c>
      <c r="F130" s="208" t="s">
        <v>1990</v>
      </c>
      <c r="G130" s="13"/>
      <c r="H130" s="209">
        <v>6.1710000000000003</v>
      </c>
      <c r="I130" s="210"/>
      <c r="J130" s="13"/>
      <c r="K130" s="13"/>
      <c r="L130" s="205"/>
      <c r="M130" s="211"/>
      <c r="N130" s="212"/>
      <c r="O130" s="212"/>
      <c r="P130" s="212"/>
      <c r="Q130" s="212"/>
      <c r="R130" s="212"/>
      <c r="S130" s="212"/>
      <c r="T130" s="2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07" t="s">
        <v>225</v>
      </c>
      <c r="AU130" s="207" t="s">
        <v>89</v>
      </c>
      <c r="AV130" s="13" t="s">
        <v>89</v>
      </c>
      <c r="AW130" s="13" t="s">
        <v>31</v>
      </c>
      <c r="AX130" s="13" t="s">
        <v>83</v>
      </c>
      <c r="AY130" s="207" t="s">
        <v>218</v>
      </c>
    </row>
    <row r="131" s="2" customFormat="1" ht="24.15" customHeight="1">
      <c r="A131" s="38"/>
      <c r="B131" s="190"/>
      <c r="C131" s="191" t="s">
        <v>223</v>
      </c>
      <c r="D131" s="191" t="s">
        <v>220</v>
      </c>
      <c r="E131" s="192" t="s">
        <v>2004</v>
      </c>
      <c r="F131" s="193" t="s">
        <v>2005</v>
      </c>
      <c r="G131" s="194" t="s">
        <v>148</v>
      </c>
      <c r="H131" s="195">
        <v>6.1710000000000003</v>
      </c>
      <c r="I131" s="196"/>
      <c r="J131" s="197">
        <f>ROUND(I131*H131,2)</f>
        <v>0</v>
      </c>
      <c r="K131" s="198"/>
      <c r="L131" s="39"/>
      <c r="M131" s="199" t="s">
        <v>1</v>
      </c>
      <c r="N131" s="200" t="s">
        <v>42</v>
      </c>
      <c r="O131" s="82"/>
      <c r="P131" s="201">
        <f>O131*H131</f>
        <v>0</v>
      </c>
      <c r="Q131" s="201">
        <v>0.000154</v>
      </c>
      <c r="R131" s="201">
        <f>Q131*H131</f>
        <v>0.00095033400000000005</v>
      </c>
      <c r="S131" s="201">
        <v>0</v>
      </c>
      <c r="T131" s="20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03" t="s">
        <v>223</v>
      </c>
      <c r="AT131" s="203" t="s">
        <v>220</v>
      </c>
      <c r="AU131" s="203" t="s">
        <v>89</v>
      </c>
      <c r="AY131" s="19" t="s">
        <v>218</v>
      </c>
      <c r="BE131" s="204">
        <f>IF(N131="základná",J131,0)</f>
        <v>0</v>
      </c>
      <c r="BF131" s="204">
        <f>IF(N131="znížená",J131,0)</f>
        <v>0</v>
      </c>
      <c r="BG131" s="204">
        <f>IF(N131="zákl. prenesená",J131,0)</f>
        <v>0</v>
      </c>
      <c r="BH131" s="204">
        <f>IF(N131="zníž. prenesená",J131,0)</f>
        <v>0</v>
      </c>
      <c r="BI131" s="204">
        <f>IF(N131="nulová",J131,0)</f>
        <v>0</v>
      </c>
      <c r="BJ131" s="19" t="s">
        <v>89</v>
      </c>
      <c r="BK131" s="204">
        <f>ROUND(I131*H131,2)</f>
        <v>0</v>
      </c>
      <c r="BL131" s="19" t="s">
        <v>223</v>
      </c>
      <c r="BM131" s="203" t="s">
        <v>2006</v>
      </c>
    </row>
    <row r="132" s="13" customFormat="1">
      <c r="A132" s="13"/>
      <c r="B132" s="205"/>
      <c r="C132" s="13"/>
      <c r="D132" s="206" t="s">
        <v>225</v>
      </c>
      <c r="E132" s="207" t="s">
        <v>1</v>
      </c>
      <c r="F132" s="208" t="s">
        <v>1990</v>
      </c>
      <c r="G132" s="13"/>
      <c r="H132" s="209">
        <v>6.1710000000000003</v>
      </c>
      <c r="I132" s="210"/>
      <c r="J132" s="13"/>
      <c r="K132" s="13"/>
      <c r="L132" s="205"/>
      <c r="M132" s="211"/>
      <c r="N132" s="212"/>
      <c r="O132" s="212"/>
      <c r="P132" s="212"/>
      <c r="Q132" s="212"/>
      <c r="R132" s="212"/>
      <c r="S132" s="212"/>
      <c r="T132" s="2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07" t="s">
        <v>225</v>
      </c>
      <c r="AU132" s="207" t="s">
        <v>89</v>
      </c>
      <c r="AV132" s="13" t="s">
        <v>89</v>
      </c>
      <c r="AW132" s="13" t="s">
        <v>31</v>
      </c>
      <c r="AX132" s="13" t="s">
        <v>83</v>
      </c>
      <c r="AY132" s="207" t="s">
        <v>218</v>
      </c>
    </row>
    <row r="133" s="2" customFormat="1" ht="24.15" customHeight="1">
      <c r="A133" s="38"/>
      <c r="B133" s="190"/>
      <c r="C133" s="191" t="s">
        <v>243</v>
      </c>
      <c r="D133" s="191" t="s">
        <v>220</v>
      </c>
      <c r="E133" s="192" t="s">
        <v>2007</v>
      </c>
      <c r="F133" s="193" t="s">
        <v>2008</v>
      </c>
      <c r="G133" s="194" t="s">
        <v>148</v>
      </c>
      <c r="H133" s="195">
        <v>6.1710000000000003</v>
      </c>
      <c r="I133" s="196"/>
      <c r="J133" s="197">
        <f>ROUND(I133*H133,2)</f>
        <v>0</v>
      </c>
      <c r="K133" s="198"/>
      <c r="L133" s="39"/>
      <c r="M133" s="199" t="s">
        <v>1</v>
      </c>
      <c r="N133" s="200" t="s">
        <v>42</v>
      </c>
      <c r="O133" s="82"/>
      <c r="P133" s="201">
        <f>O133*H133</f>
        <v>0</v>
      </c>
      <c r="Q133" s="201">
        <v>0.00415</v>
      </c>
      <c r="R133" s="201">
        <f>Q133*H133</f>
        <v>0.025609650000000001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223</v>
      </c>
      <c r="AT133" s="203" t="s">
        <v>220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223</v>
      </c>
      <c r="BM133" s="203" t="s">
        <v>2009</v>
      </c>
    </row>
    <row r="134" s="13" customFormat="1">
      <c r="A134" s="13"/>
      <c r="B134" s="205"/>
      <c r="C134" s="13"/>
      <c r="D134" s="206" t="s">
        <v>225</v>
      </c>
      <c r="E134" s="207" t="s">
        <v>1</v>
      </c>
      <c r="F134" s="208" t="s">
        <v>1990</v>
      </c>
      <c r="G134" s="13"/>
      <c r="H134" s="209">
        <v>6.1710000000000003</v>
      </c>
      <c r="I134" s="210"/>
      <c r="J134" s="13"/>
      <c r="K134" s="13"/>
      <c r="L134" s="205"/>
      <c r="M134" s="211"/>
      <c r="N134" s="212"/>
      <c r="O134" s="212"/>
      <c r="P134" s="212"/>
      <c r="Q134" s="212"/>
      <c r="R134" s="212"/>
      <c r="S134" s="212"/>
      <c r="T134" s="2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07" t="s">
        <v>225</v>
      </c>
      <c r="AU134" s="207" t="s">
        <v>89</v>
      </c>
      <c r="AV134" s="13" t="s">
        <v>89</v>
      </c>
      <c r="AW134" s="13" t="s">
        <v>31</v>
      </c>
      <c r="AX134" s="13" t="s">
        <v>83</v>
      </c>
      <c r="AY134" s="207" t="s">
        <v>218</v>
      </c>
    </row>
    <row r="135" s="2" customFormat="1" ht="33" customHeight="1">
      <c r="A135" s="38"/>
      <c r="B135" s="190"/>
      <c r="C135" s="191" t="s">
        <v>250</v>
      </c>
      <c r="D135" s="191" t="s">
        <v>220</v>
      </c>
      <c r="E135" s="192" t="s">
        <v>2010</v>
      </c>
      <c r="F135" s="193" t="s">
        <v>2011</v>
      </c>
      <c r="G135" s="194" t="s">
        <v>148</v>
      </c>
      <c r="H135" s="195">
        <v>6.1710000000000003</v>
      </c>
      <c r="I135" s="196"/>
      <c r="J135" s="197">
        <f>ROUND(I135*H135,2)</f>
        <v>0</v>
      </c>
      <c r="K135" s="198"/>
      <c r="L135" s="39"/>
      <c r="M135" s="199" t="s">
        <v>1</v>
      </c>
      <c r="N135" s="200" t="s">
        <v>42</v>
      </c>
      <c r="O135" s="82"/>
      <c r="P135" s="201">
        <f>O135*H135</f>
        <v>0</v>
      </c>
      <c r="Q135" s="201">
        <v>0.00035</v>
      </c>
      <c r="R135" s="201">
        <f>Q135*H135</f>
        <v>0.0021598500000000001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223</v>
      </c>
      <c r="AT135" s="203" t="s">
        <v>220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223</v>
      </c>
      <c r="BM135" s="203" t="s">
        <v>2012</v>
      </c>
    </row>
    <row r="136" s="13" customFormat="1">
      <c r="A136" s="13"/>
      <c r="B136" s="205"/>
      <c r="C136" s="13"/>
      <c r="D136" s="206" t="s">
        <v>225</v>
      </c>
      <c r="E136" s="207" t="s">
        <v>1</v>
      </c>
      <c r="F136" s="208" t="s">
        <v>1990</v>
      </c>
      <c r="G136" s="13"/>
      <c r="H136" s="209">
        <v>6.1710000000000003</v>
      </c>
      <c r="I136" s="210"/>
      <c r="J136" s="13"/>
      <c r="K136" s="13"/>
      <c r="L136" s="205"/>
      <c r="M136" s="211"/>
      <c r="N136" s="212"/>
      <c r="O136" s="212"/>
      <c r="P136" s="212"/>
      <c r="Q136" s="212"/>
      <c r="R136" s="212"/>
      <c r="S136" s="212"/>
      <c r="T136" s="2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07" t="s">
        <v>225</v>
      </c>
      <c r="AU136" s="207" t="s">
        <v>89</v>
      </c>
      <c r="AV136" s="13" t="s">
        <v>89</v>
      </c>
      <c r="AW136" s="13" t="s">
        <v>31</v>
      </c>
      <c r="AX136" s="13" t="s">
        <v>83</v>
      </c>
      <c r="AY136" s="207" t="s">
        <v>218</v>
      </c>
    </row>
    <row r="137" s="12" customFormat="1" ht="25.92" customHeight="1">
      <c r="A137" s="12"/>
      <c r="B137" s="177"/>
      <c r="C137" s="12"/>
      <c r="D137" s="178" t="s">
        <v>75</v>
      </c>
      <c r="E137" s="179" t="s">
        <v>459</v>
      </c>
      <c r="F137" s="179" t="s">
        <v>460</v>
      </c>
      <c r="G137" s="12"/>
      <c r="H137" s="12"/>
      <c r="I137" s="180"/>
      <c r="J137" s="181">
        <f>BK137</f>
        <v>0</v>
      </c>
      <c r="K137" s="12"/>
      <c r="L137" s="177"/>
      <c r="M137" s="182"/>
      <c r="N137" s="183"/>
      <c r="O137" s="183"/>
      <c r="P137" s="184">
        <f>P138+P145</f>
        <v>0</v>
      </c>
      <c r="Q137" s="183"/>
      <c r="R137" s="184">
        <f>R138+R145</f>
        <v>0.29702795600000004</v>
      </c>
      <c r="S137" s="183"/>
      <c r="T137" s="185">
        <f>T138+T145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78" t="s">
        <v>89</v>
      </c>
      <c r="AT137" s="186" t="s">
        <v>75</v>
      </c>
      <c r="AU137" s="186" t="s">
        <v>76</v>
      </c>
      <c r="AY137" s="178" t="s">
        <v>218</v>
      </c>
      <c r="BK137" s="187">
        <f>BK138+BK145</f>
        <v>0</v>
      </c>
    </row>
    <row r="138" s="12" customFormat="1" ht="22.8" customHeight="1">
      <c r="A138" s="12"/>
      <c r="B138" s="177"/>
      <c r="C138" s="12"/>
      <c r="D138" s="178" t="s">
        <v>75</v>
      </c>
      <c r="E138" s="188" t="s">
        <v>2013</v>
      </c>
      <c r="F138" s="188" t="s">
        <v>2014</v>
      </c>
      <c r="G138" s="12"/>
      <c r="H138" s="12"/>
      <c r="I138" s="180"/>
      <c r="J138" s="189">
        <f>BK138</f>
        <v>0</v>
      </c>
      <c r="K138" s="12"/>
      <c r="L138" s="177"/>
      <c r="M138" s="182"/>
      <c r="N138" s="183"/>
      <c r="O138" s="183"/>
      <c r="P138" s="184">
        <f>SUM(P139:P144)</f>
        <v>0</v>
      </c>
      <c r="Q138" s="183"/>
      <c r="R138" s="184">
        <f>SUM(R139:R144)</f>
        <v>0.18411795600000003</v>
      </c>
      <c r="S138" s="183"/>
      <c r="T138" s="185">
        <f>SUM(T139:T144)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78" t="s">
        <v>89</v>
      </c>
      <c r="AT138" s="186" t="s">
        <v>75</v>
      </c>
      <c r="AU138" s="186" t="s">
        <v>83</v>
      </c>
      <c r="AY138" s="178" t="s">
        <v>218</v>
      </c>
      <c r="BK138" s="187">
        <f>SUM(BK139:BK144)</f>
        <v>0</v>
      </c>
    </row>
    <row r="139" s="2" customFormat="1" ht="33" customHeight="1">
      <c r="A139" s="38"/>
      <c r="B139" s="190"/>
      <c r="C139" s="191" t="s">
        <v>254</v>
      </c>
      <c r="D139" s="191" t="s">
        <v>220</v>
      </c>
      <c r="E139" s="192" t="s">
        <v>2015</v>
      </c>
      <c r="F139" s="193" t="s">
        <v>2016</v>
      </c>
      <c r="G139" s="194" t="s">
        <v>148</v>
      </c>
      <c r="H139" s="195">
        <v>6.1710000000000003</v>
      </c>
      <c r="I139" s="196"/>
      <c r="J139" s="197">
        <f>ROUND(I139*H139,2)</f>
        <v>0</v>
      </c>
      <c r="K139" s="198"/>
      <c r="L139" s="39"/>
      <c r="M139" s="199" t="s">
        <v>1</v>
      </c>
      <c r="N139" s="200" t="s">
        <v>42</v>
      </c>
      <c r="O139" s="82"/>
      <c r="P139" s="201">
        <f>O139*H139</f>
        <v>0</v>
      </c>
      <c r="Q139" s="201">
        <v>0.029836000000000001</v>
      </c>
      <c r="R139" s="201">
        <f>Q139*H139</f>
        <v>0.18411795600000003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304</v>
      </c>
      <c r="AT139" s="203" t="s">
        <v>220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304</v>
      </c>
      <c r="BM139" s="203" t="s">
        <v>2017</v>
      </c>
    </row>
    <row r="140" s="13" customFormat="1">
      <c r="A140" s="13"/>
      <c r="B140" s="205"/>
      <c r="C140" s="13"/>
      <c r="D140" s="206" t="s">
        <v>225</v>
      </c>
      <c r="E140" s="207" t="s">
        <v>1</v>
      </c>
      <c r="F140" s="208" t="s">
        <v>2018</v>
      </c>
      <c r="G140" s="13"/>
      <c r="H140" s="209">
        <v>2.1859999999999999</v>
      </c>
      <c r="I140" s="210"/>
      <c r="J140" s="13"/>
      <c r="K140" s="13"/>
      <c r="L140" s="205"/>
      <c r="M140" s="211"/>
      <c r="N140" s="212"/>
      <c r="O140" s="212"/>
      <c r="P140" s="212"/>
      <c r="Q140" s="212"/>
      <c r="R140" s="212"/>
      <c r="S140" s="212"/>
      <c r="T140" s="2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07" t="s">
        <v>225</v>
      </c>
      <c r="AU140" s="207" t="s">
        <v>89</v>
      </c>
      <c r="AV140" s="13" t="s">
        <v>89</v>
      </c>
      <c r="AW140" s="13" t="s">
        <v>31</v>
      </c>
      <c r="AX140" s="13" t="s">
        <v>76</v>
      </c>
      <c r="AY140" s="207" t="s">
        <v>218</v>
      </c>
    </row>
    <row r="141" s="13" customFormat="1">
      <c r="A141" s="13"/>
      <c r="B141" s="205"/>
      <c r="C141" s="13"/>
      <c r="D141" s="206" t="s">
        <v>225</v>
      </c>
      <c r="E141" s="207" t="s">
        <v>1</v>
      </c>
      <c r="F141" s="208" t="s">
        <v>2019</v>
      </c>
      <c r="G141" s="13"/>
      <c r="H141" s="209">
        <v>3.9849999999999999</v>
      </c>
      <c r="I141" s="210"/>
      <c r="J141" s="13"/>
      <c r="K141" s="13"/>
      <c r="L141" s="205"/>
      <c r="M141" s="211"/>
      <c r="N141" s="212"/>
      <c r="O141" s="212"/>
      <c r="P141" s="212"/>
      <c r="Q141" s="212"/>
      <c r="R141" s="212"/>
      <c r="S141" s="212"/>
      <c r="T141" s="2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07" t="s">
        <v>225</v>
      </c>
      <c r="AU141" s="207" t="s">
        <v>89</v>
      </c>
      <c r="AV141" s="13" t="s">
        <v>89</v>
      </c>
      <c r="AW141" s="13" t="s">
        <v>31</v>
      </c>
      <c r="AX141" s="13" t="s">
        <v>76</v>
      </c>
      <c r="AY141" s="207" t="s">
        <v>218</v>
      </c>
    </row>
    <row r="142" s="14" customFormat="1">
      <c r="A142" s="14"/>
      <c r="B142" s="214"/>
      <c r="C142" s="14"/>
      <c r="D142" s="206" t="s">
        <v>225</v>
      </c>
      <c r="E142" s="215" t="s">
        <v>1990</v>
      </c>
      <c r="F142" s="216" t="s">
        <v>230</v>
      </c>
      <c r="G142" s="14"/>
      <c r="H142" s="217">
        <v>6.1710000000000003</v>
      </c>
      <c r="I142" s="218"/>
      <c r="J142" s="14"/>
      <c r="K142" s="14"/>
      <c r="L142" s="214"/>
      <c r="M142" s="219"/>
      <c r="N142" s="220"/>
      <c r="O142" s="220"/>
      <c r="P142" s="220"/>
      <c r="Q142" s="220"/>
      <c r="R142" s="220"/>
      <c r="S142" s="220"/>
      <c r="T142" s="221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15" t="s">
        <v>225</v>
      </c>
      <c r="AU142" s="215" t="s">
        <v>89</v>
      </c>
      <c r="AV142" s="14" t="s">
        <v>96</v>
      </c>
      <c r="AW142" s="14" t="s">
        <v>31</v>
      </c>
      <c r="AX142" s="14" t="s">
        <v>76</v>
      </c>
      <c r="AY142" s="215" t="s">
        <v>218</v>
      </c>
    </row>
    <row r="143" s="15" customFormat="1">
      <c r="A143" s="15"/>
      <c r="B143" s="222"/>
      <c r="C143" s="15"/>
      <c r="D143" s="206" t="s">
        <v>225</v>
      </c>
      <c r="E143" s="223" t="s">
        <v>1</v>
      </c>
      <c r="F143" s="224" t="s">
        <v>231</v>
      </c>
      <c r="G143" s="15"/>
      <c r="H143" s="225">
        <v>6.1710000000000003</v>
      </c>
      <c r="I143" s="226"/>
      <c r="J143" s="15"/>
      <c r="K143" s="15"/>
      <c r="L143" s="222"/>
      <c r="M143" s="227"/>
      <c r="N143" s="228"/>
      <c r="O143" s="228"/>
      <c r="P143" s="228"/>
      <c r="Q143" s="228"/>
      <c r="R143" s="228"/>
      <c r="S143" s="228"/>
      <c r="T143" s="229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23" t="s">
        <v>225</v>
      </c>
      <c r="AU143" s="223" t="s">
        <v>89</v>
      </c>
      <c r="AV143" s="15" t="s">
        <v>223</v>
      </c>
      <c r="AW143" s="15" t="s">
        <v>31</v>
      </c>
      <c r="AX143" s="15" t="s">
        <v>83</v>
      </c>
      <c r="AY143" s="223" t="s">
        <v>218</v>
      </c>
    </row>
    <row r="144" s="2" customFormat="1" ht="24.15" customHeight="1">
      <c r="A144" s="38"/>
      <c r="B144" s="190"/>
      <c r="C144" s="191" t="s">
        <v>260</v>
      </c>
      <c r="D144" s="191" t="s">
        <v>220</v>
      </c>
      <c r="E144" s="192" t="s">
        <v>2020</v>
      </c>
      <c r="F144" s="193" t="s">
        <v>2021</v>
      </c>
      <c r="G144" s="194" t="s">
        <v>470</v>
      </c>
      <c r="H144" s="252"/>
      <c r="I144" s="196"/>
      <c r="J144" s="197">
        <f>ROUND(I144*H144,2)</f>
        <v>0</v>
      </c>
      <c r="K144" s="198"/>
      <c r="L144" s="39"/>
      <c r="M144" s="199" t="s">
        <v>1</v>
      </c>
      <c r="N144" s="200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304</v>
      </c>
      <c r="AT144" s="203" t="s">
        <v>220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304</v>
      </c>
      <c r="BM144" s="203" t="s">
        <v>2022</v>
      </c>
    </row>
    <row r="145" s="12" customFormat="1" ht="22.8" customHeight="1">
      <c r="A145" s="12"/>
      <c r="B145" s="177"/>
      <c r="C145" s="12"/>
      <c r="D145" s="178" t="s">
        <v>75</v>
      </c>
      <c r="E145" s="188" t="s">
        <v>472</v>
      </c>
      <c r="F145" s="188" t="s">
        <v>473</v>
      </c>
      <c r="G145" s="12"/>
      <c r="H145" s="12"/>
      <c r="I145" s="180"/>
      <c r="J145" s="189">
        <f>BK145</f>
        <v>0</v>
      </c>
      <c r="K145" s="12"/>
      <c r="L145" s="177"/>
      <c r="M145" s="182"/>
      <c r="N145" s="183"/>
      <c r="O145" s="183"/>
      <c r="P145" s="184">
        <f>SUM(P146:P152)</f>
        <v>0</v>
      </c>
      <c r="Q145" s="183"/>
      <c r="R145" s="184">
        <f>SUM(R146:R152)</f>
        <v>0.11291</v>
      </c>
      <c r="S145" s="183"/>
      <c r="T145" s="185">
        <f>SUM(T146:T152)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78" t="s">
        <v>89</v>
      </c>
      <c r="AT145" s="186" t="s">
        <v>75</v>
      </c>
      <c r="AU145" s="186" t="s">
        <v>83</v>
      </c>
      <c r="AY145" s="178" t="s">
        <v>218</v>
      </c>
      <c r="BK145" s="187">
        <f>SUM(BK146:BK152)</f>
        <v>0</v>
      </c>
    </row>
    <row r="146" s="2" customFormat="1" ht="37.8" customHeight="1">
      <c r="A146" s="38"/>
      <c r="B146" s="190"/>
      <c r="C146" s="191" t="s">
        <v>265</v>
      </c>
      <c r="D146" s="191" t="s">
        <v>220</v>
      </c>
      <c r="E146" s="192" t="s">
        <v>2023</v>
      </c>
      <c r="F146" s="193" t="s">
        <v>2024</v>
      </c>
      <c r="G146" s="194" t="s">
        <v>275</v>
      </c>
      <c r="H146" s="195">
        <v>98.200000000000003</v>
      </c>
      <c r="I146" s="196"/>
      <c r="J146" s="197">
        <f>ROUND(I146*H146,2)</f>
        <v>0</v>
      </c>
      <c r="K146" s="198"/>
      <c r="L146" s="39"/>
      <c r="M146" s="199" t="s">
        <v>1</v>
      </c>
      <c r="N146" s="200" t="s">
        <v>42</v>
      </c>
      <c r="O146" s="82"/>
      <c r="P146" s="201">
        <f>O146*H146</f>
        <v>0</v>
      </c>
      <c r="Q146" s="201">
        <v>5.0000000000000002E-05</v>
      </c>
      <c r="R146" s="201">
        <f>Q146*H146</f>
        <v>0.0049100000000000003</v>
      </c>
      <c r="S146" s="201">
        <v>0</v>
      </c>
      <c r="T146" s="202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203" t="s">
        <v>304</v>
      </c>
      <c r="AT146" s="203" t="s">
        <v>220</v>
      </c>
      <c r="AU146" s="203" t="s">
        <v>89</v>
      </c>
      <c r="AY146" s="19" t="s">
        <v>218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9" t="s">
        <v>89</v>
      </c>
      <c r="BK146" s="204">
        <f>ROUND(I146*H146,2)</f>
        <v>0</v>
      </c>
      <c r="BL146" s="19" t="s">
        <v>304</v>
      </c>
      <c r="BM146" s="203" t="s">
        <v>2025</v>
      </c>
    </row>
    <row r="147" s="2" customFormat="1">
      <c r="A147" s="38"/>
      <c r="B147" s="39"/>
      <c r="C147" s="38"/>
      <c r="D147" s="206" t="s">
        <v>247</v>
      </c>
      <c r="E147" s="38"/>
      <c r="F147" s="230" t="s">
        <v>2026</v>
      </c>
      <c r="G147" s="38"/>
      <c r="H147" s="38"/>
      <c r="I147" s="231"/>
      <c r="J147" s="38"/>
      <c r="K147" s="38"/>
      <c r="L147" s="39"/>
      <c r="M147" s="232"/>
      <c r="N147" s="233"/>
      <c r="O147" s="82"/>
      <c r="P147" s="82"/>
      <c r="Q147" s="82"/>
      <c r="R147" s="82"/>
      <c r="S147" s="82"/>
      <c r="T147" s="83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247</v>
      </c>
      <c r="AU147" s="19" t="s">
        <v>89</v>
      </c>
    </row>
    <row r="148" s="13" customFormat="1">
      <c r="A148" s="13"/>
      <c r="B148" s="205"/>
      <c r="C148" s="13"/>
      <c r="D148" s="206" t="s">
        <v>225</v>
      </c>
      <c r="E148" s="207" t="s">
        <v>1</v>
      </c>
      <c r="F148" s="208" t="s">
        <v>2027</v>
      </c>
      <c r="G148" s="13"/>
      <c r="H148" s="209">
        <v>98.200000000000003</v>
      </c>
      <c r="I148" s="210"/>
      <c r="J148" s="13"/>
      <c r="K148" s="13"/>
      <c r="L148" s="205"/>
      <c r="M148" s="211"/>
      <c r="N148" s="212"/>
      <c r="O148" s="212"/>
      <c r="P148" s="212"/>
      <c r="Q148" s="212"/>
      <c r="R148" s="212"/>
      <c r="S148" s="212"/>
      <c r="T148" s="2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07" t="s">
        <v>225</v>
      </c>
      <c r="AU148" s="207" t="s">
        <v>89</v>
      </c>
      <c r="AV148" s="13" t="s">
        <v>89</v>
      </c>
      <c r="AW148" s="13" t="s">
        <v>31</v>
      </c>
      <c r="AX148" s="13" t="s">
        <v>76</v>
      </c>
      <c r="AY148" s="207" t="s">
        <v>218</v>
      </c>
    </row>
    <row r="149" s="15" customFormat="1">
      <c r="A149" s="15"/>
      <c r="B149" s="222"/>
      <c r="C149" s="15"/>
      <c r="D149" s="206" t="s">
        <v>225</v>
      </c>
      <c r="E149" s="223" t="s">
        <v>1</v>
      </c>
      <c r="F149" s="224" t="s">
        <v>231</v>
      </c>
      <c r="G149" s="15"/>
      <c r="H149" s="225">
        <v>98.200000000000003</v>
      </c>
      <c r="I149" s="226"/>
      <c r="J149" s="15"/>
      <c r="K149" s="15"/>
      <c r="L149" s="222"/>
      <c r="M149" s="227"/>
      <c r="N149" s="228"/>
      <c r="O149" s="228"/>
      <c r="P149" s="228"/>
      <c r="Q149" s="228"/>
      <c r="R149" s="228"/>
      <c r="S149" s="228"/>
      <c r="T149" s="229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T149" s="223" t="s">
        <v>225</v>
      </c>
      <c r="AU149" s="223" t="s">
        <v>89</v>
      </c>
      <c r="AV149" s="15" t="s">
        <v>223</v>
      </c>
      <c r="AW149" s="15" t="s">
        <v>31</v>
      </c>
      <c r="AX149" s="15" t="s">
        <v>83</v>
      </c>
      <c r="AY149" s="223" t="s">
        <v>218</v>
      </c>
    </row>
    <row r="150" s="2" customFormat="1" ht="21.75" customHeight="1">
      <c r="A150" s="38"/>
      <c r="B150" s="190"/>
      <c r="C150" s="234" t="s">
        <v>271</v>
      </c>
      <c r="D150" s="234" t="s">
        <v>272</v>
      </c>
      <c r="E150" s="235" t="s">
        <v>2028</v>
      </c>
      <c r="F150" s="236" t="s">
        <v>2029</v>
      </c>
      <c r="G150" s="237" t="s">
        <v>257</v>
      </c>
      <c r="H150" s="238">
        <v>0.108</v>
      </c>
      <c r="I150" s="239"/>
      <c r="J150" s="240">
        <f>ROUND(I150*H150,2)</f>
        <v>0</v>
      </c>
      <c r="K150" s="241"/>
      <c r="L150" s="242"/>
      <c r="M150" s="243" t="s">
        <v>1</v>
      </c>
      <c r="N150" s="244" t="s">
        <v>42</v>
      </c>
      <c r="O150" s="82"/>
      <c r="P150" s="201">
        <f>O150*H150</f>
        <v>0</v>
      </c>
      <c r="Q150" s="201">
        <v>1</v>
      </c>
      <c r="R150" s="201">
        <f>Q150*H150</f>
        <v>0.108</v>
      </c>
      <c r="S150" s="201">
        <v>0</v>
      </c>
      <c r="T150" s="202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203" t="s">
        <v>396</v>
      </c>
      <c r="AT150" s="203" t="s">
        <v>272</v>
      </c>
      <c r="AU150" s="203" t="s">
        <v>89</v>
      </c>
      <c r="AY150" s="19" t="s">
        <v>218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9" t="s">
        <v>89</v>
      </c>
      <c r="BK150" s="204">
        <f>ROUND(I150*H150,2)</f>
        <v>0</v>
      </c>
      <c r="BL150" s="19" t="s">
        <v>304</v>
      </c>
      <c r="BM150" s="203" t="s">
        <v>2030</v>
      </c>
    </row>
    <row r="151" s="13" customFormat="1">
      <c r="A151" s="13"/>
      <c r="B151" s="205"/>
      <c r="C151" s="13"/>
      <c r="D151" s="206" t="s">
        <v>225</v>
      </c>
      <c r="E151" s="13"/>
      <c r="F151" s="208" t="s">
        <v>2031</v>
      </c>
      <c r="G151" s="13"/>
      <c r="H151" s="209">
        <v>0.108</v>
      </c>
      <c r="I151" s="210"/>
      <c r="J151" s="13"/>
      <c r="K151" s="13"/>
      <c r="L151" s="205"/>
      <c r="M151" s="211"/>
      <c r="N151" s="212"/>
      <c r="O151" s="212"/>
      <c r="P151" s="212"/>
      <c r="Q151" s="212"/>
      <c r="R151" s="212"/>
      <c r="S151" s="212"/>
      <c r="T151" s="2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07" t="s">
        <v>225</v>
      </c>
      <c r="AU151" s="207" t="s">
        <v>89</v>
      </c>
      <c r="AV151" s="13" t="s">
        <v>89</v>
      </c>
      <c r="AW151" s="13" t="s">
        <v>3</v>
      </c>
      <c r="AX151" s="13" t="s">
        <v>83</v>
      </c>
      <c r="AY151" s="207" t="s">
        <v>218</v>
      </c>
    </row>
    <row r="152" s="2" customFormat="1" ht="24.15" customHeight="1">
      <c r="A152" s="38"/>
      <c r="B152" s="190"/>
      <c r="C152" s="191" t="s">
        <v>279</v>
      </c>
      <c r="D152" s="191" t="s">
        <v>220</v>
      </c>
      <c r="E152" s="192" t="s">
        <v>507</v>
      </c>
      <c r="F152" s="193" t="s">
        <v>508</v>
      </c>
      <c r="G152" s="194" t="s">
        <v>470</v>
      </c>
      <c r="H152" s="252"/>
      <c r="I152" s="196"/>
      <c r="J152" s="197">
        <f>ROUND(I152*H152,2)</f>
        <v>0</v>
      </c>
      <c r="K152" s="198"/>
      <c r="L152" s="39"/>
      <c r="M152" s="253" t="s">
        <v>1</v>
      </c>
      <c r="N152" s="254" t="s">
        <v>42</v>
      </c>
      <c r="O152" s="255"/>
      <c r="P152" s="256">
        <f>O152*H152</f>
        <v>0</v>
      </c>
      <c r="Q152" s="256">
        <v>0</v>
      </c>
      <c r="R152" s="256">
        <f>Q152*H152</f>
        <v>0</v>
      </c>
      <c r="S152" s="256">
        <v>0</v>
      </c>
      <c r="T152" s="257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304</v>
      </c>
      <c r="AT152" s="203" t="s">
        <v>220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304</v>
      </c>
      <c r="BM152" s="203" t="s">
        <v>2032</v>
      </c>
    </row>
    <row r="153" s="2" customFormat="1" ht="6.96" customHeight="1">
      <c r="A153" s="38"/>
      <c r="B153" s="65"/>
      <c r="C153" s="66"/>
      <c r="D153" s="66"/>
      <c r="E153" s="66"/>
      <c r="F153" s="66"/>
      <c r="G153" s="66"/>
      <c r="H153" s="66"/>
      <c r="I153" s="66"/>
      <c r="J153" s="66"/>
      <c r="K153" s="66"/>
      <c r="L153" s="39"/>
      <c r="M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</row>
  </sheetData>
  <autoFilter ref="C120:K152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139</v>
      </c>
      <c r="AZ2" s="134" t="s">
        <v>2033</v>
      </c>
      <c r="BA2" s="134" t="s">
        <v>2033</v>
      </c>
      <c r="BB2" s="134" t="s">
        <v>148</v>
      </c>
      <c r="BC2" s="134" t="s">
        <v>2034</v>
      </c>
      <c r="BD2" s="134" t="s">
        <v>89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  <c r="AZ3" s="134" t="s">
        <v>2035</v>
      </c>
      <c r="BA3" s="134" t="s">
        <v>2035</v>
      </c>
      <c r="BB3" s="134" t="s">
        <v>148</v>
      </c>
      <c r="BC3" s="134" t="s">
        <v>491</v>
      </c>
      <c r="BD3" s="134" t="s">
        <v>89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  <c r="AZ4" s="134" t="s">
        <v>167</v>
      </c>
      <c r="BA4" s="134" t="s">
        <v>168</v>
      </c>
      <c r="BB4" s="134" t="s">
        <v>169</v>
      </c>
      <c r="BC4" s="134" t="s">
        <v>2036</v>
      </c>
      <c r="BD4" s="134" t="s">
        <v>89</v>
      </c>
    </row>
    <row r="5" s="1" customFormat="1" ht="6.96" customHeight="1">
      <c r="B5" s="22"/>
      <c r="L5" s="22"/>
      <c r="AZ5" s="134" t="s">
        <v>2037</v>
      </c>
      <c r="BA5" s="134" t="s">
        <v>2037</v>
      </c>
      <c r="BB5" s="134" t="s">
        <v>169</v>
      </c>
      <c r="BC5" s="134" t="s">
        <v>2038</v>
      </c>
      <c r="BD5" s="134" t="s">
        <v>89</v>
      </c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166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2039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28. 7. 2026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181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7"/>
      <c r="B27" s="138"/>
      <c r="C27" s="137"/>
      <c r="D27" s="137"/>
      <c r="E27" s="36" t="s">
        <v>1</v>
      </c>
      <c r="F27" s="36"/>
      <c r="G27" s="36"/>
      <c r="H27" s="36"/>
      <c r="I27" s="137"/>
      <c r="J27" s="137"/>
      <c r="K27" s="137"/>
      <c r="L27" s="139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40" t="s">
        <v>36</v>
      </c>
      <c r="E30" s="38"/>
      <c r="F30" s="38"/>
      <c r="G30" s="38"/>
      <c r="H30" s="38"/>
      <c r="I30" s="38"/>
      <c r="J30" s="101">
        <f>ROUND(J126,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41" t="s">
        <v>40</v>
      </c>
      <c r="E33" s="45" t="s">
        <v>41</v>
      </c>
      <c r="F33" s="142">
        <f>ROUND((SUM(BE126:BE246)),  2)</f>
        <v>0</v>
      </c>
      <c r="G33" s="143"/>
      <c r="H33" s="143"/>
      <c r="I33" s="144">
        <v>0.23000000000000001</v>
      </c>
      <c r="J33" s="142">
        <f>ROUND(((SUM(BE126:BE246))*I33),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42</v>
      </c>
      <c r="F34" s="145">
        <f>ROUND((SUM(BF126:BF246)),  2)</f>
        <v>0</v>
      </c>
      <c r="G34" s="38"/>
      <c r="H34" s="38"/>
      <c r="I34" s="146">
        <v>0.23000000000000001</v>
      </c>
      <c r="J34" s="145">
        <f>ROUND(((SUM(BF126:BF246))*I34),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45">
        <f>ROUND((SUM(BG126:BG246)),  2)</f>
        <v>0</v>
      </c>
      <c r="G35" s="38"/>
      <c r="H35" s="38"/>
      <c r="I35" s="146">
        <v>0.23000000000000001</v>
      </c>
      <c r="J35" s="14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45">
        <f>ROUND((SUM(BH126:BH246)),  2)</f>
        <v>0</v>
      </c>
      <c r="G36" s="38"/>
      <c r="H36" s="38"/>
      <c r="I36" s="146">
        <v>0.23000000000000001</v>
      </c>
      <c r="J36" s="14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45</v>
      </c>
      <c r="F37" s="142">
        <f>ROUND((SUM(BI126:BI246)),  2)</f>
        <v>0</v>
      </c>
      <c r="G37" s="143"/>
      <c r="H37" s="143"/>
      <c r="I37" s="144">
        <v>0</v>
      </c>
      <c r="J37" s="14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47"/>
      <c r="D39" s="148" t="s">
        <v>46</v>
      </c>
      <c r="E39" s="86"/>
      <c r="F39" s="86"/>
      <c r="G39" s="149" t="s">
        <v>47</v>
      </c>
      <c r="H39" s="150" t="s">
        <v>48</v>
      </c>
      <c r="I39" s="86"/>
      <c r="J39" s="151">
        <f>SUM(J30:J37)</f>
        <v>0</v>
      </c>
      <c r="K39" s="15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166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SO.07 - Úprava exteriéru pri kancelárii riaditeľa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Kapitulská 23, 975 59 Banská Bystrica</v>
      </c>
      <c r="G89" s="38"/>
      <c r="H89" s="38"/>
      <c r="I89" s="32" t="s">
        <v>21</v>
      </c>
      <c r="J89" s="74" t="str">
        <f>IF(J12="","",J12)</f>
        <v>28. 7. 2026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25.65" customHeight="1">
      <c r="A91" s="38"/>
      <c r="B91" s="39"/>
      <c r="C91" s="32" t="s">
        <v>23</v>
      </c>
      <c r="D91" s="38"/>
      <c r="E91" s="38"/>
      <c r="F91" s="27" t="str">
        <f>E15</f>
        <v>Múzeum SNP Banská Bystrica</v>
      </c>
      <c r="G91" s="38"/>
      <c r="H91" s="38"/>
      <c r="I91" s="32" t="s">
        <v>29</v>
      </c>
      <c r="J91" s="36" t="str">
        <f>E21</f>
        <v>Akad. Arch. Pavol Kuzma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25.6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Ing. Hladíková, Ing. Žarnovický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55" t="s">
        <v>183</v>
      </c>
      <c r="D94" s="147"/>
      <c r="E94" s="147"/>
      <c r="F94" s="147"/>
      <c r="G94" s="147"/>
      <c r="H94" s="147"/>
      <c r="I94" s="147"/>
      <c r="J94" s="156" t="s">
        <v>184</v>
      </c>
      <c r="K94" s="14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57" t="s">
        <v>185</v>
      </c>
      <c r="D96" s="38"/>
      <c r="E96" s="38"/>
      <c r="F96" s="38"/>
      <c r="G96" s="38"/>
      <c r="H96" s="38"/>
      <c r="I96" s="38"/>
      <c r="J96" s="101">
        <f>J126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186</v>
      </c>
    </row>
    <row r="97" s="9" customFormat="1" ht="24.96" customHeight="1">
      <c r="A97" s="9"/>
      <c r="B97" s="158"/>
      <c r="C97" s="9"/>
      <c r="D97" s="159" t="s">
        <v>187</v>
      </c>
      <c r="E97" s="160"/>
      <c r="F97" s="160"/>
      <c r="G97" s="160"/>
      <c r="H97" s="160"/>
      <c r="I97" s="160"/>
      <c r="J97" s="161">
        <f>J127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188</v>
      </c>
      <c r="E98" s="164"/>
      <c r="F98" s="164"/>
      <c r="G98" s="164"/>
      <c r="H98" s="164"/>
      <c r="I98" s="164"/>
      <c r="J98" s="165">
        <f>J128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189</v>
      </c>
      <c r="E99" s="164"/>
      <c r="F99" s="164"/>
      <c r="G99" s="164"/>
      <c r="H99" s="164"/>
      <c r="I99" s="164"/>
      <c r="J99" s="165">
        <f>J177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190</v>
      </c>
      <c r="E100" s="164"/>
      <c r="F100" s="164"/>
      <c r="G100" s="164"/>
      <c r="H100" s="164"/>
      <c r="I100" s="164"/>
      <c r="J100" s="165">
        <f>J193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191</v>
      </c>
      <c r="E101" s="164"/>
      <c r="F101" s="164"/>
      <c r="G101" s="164"/>
      <c r="H101" s="164"/>
      <c r="I101" s="164"/>
      <c r="J101" s="165">
        <f>J207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192</v>
      </c>
      <c r="E102" s="164"/>
      <c r="F102" s="164"/>
      <c r="G102" s="164"/>
      <c r="H102" s="164"/>
      <c r="I102" s="164"/>
      <c r="J102" s="165">
        <f>J219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193</v>
      </c>
      <c r="E103" s="164"/>
      <c r="F103" s="164"/>
      <c r="G103" s="164"/>
      <c r="H103" s="164"/>
      <c r="I103" s="164"/>
      <c r="J103" s="165">
        <f>J222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194</v>
      </c>
      <c r="E104" s="164"/>
      <c r="F104" s="164"/>
      <c r="G104" s="164"/>
      <c r="H104" s="164"/>
      <c r="I104" s="164"/>
      <c r="J104" s="165">
        <f>J226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8"/>
      <c r="C105" s="9"/>
      <c r="D105" s="159" t="s">
        <v>195</v>
      </c>
      <c r="E105" s="160"/>
      <c r="F105" s="160"/>
      <c r="G105" s="160"/>
      <c r="H105" s="160"/>
      <c r="I105" s="160"/>
      <c r="J105" s="161">
        <f>J228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62"/>
      <c r="C106" s="10"/>
      <c r="D106" s="163" t="s">
        <v>197</v>
      </c>
      <c r="E106" s="164"/>
      <c r="F106" s="164"/>
      <c r="G106" s="164"/>
      <c r="H106" s="164"/>
      <c r="I106" s="164"/>
      <c r="J106" s="165">
        <f>J229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2" customFormat="1" ht="21.84" customHeight="1">
      <c r="A107" s="38"/>
      <c r="B107" s="39"/>
      <c r="C107" s="38"/>
      <c r="D107" s="38"/>
      <c r="E107" s="38"/>
      <c r="F107" s="38"/>
      <c r="G107" s="38"/>
      <c r="H107" s="38"/>
      <c r="I107" s="38"/>
      <c r="J107" s="38"/>
      <c r="K107" s="3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65"/>
      <c r="C108" s="66"/>
      <c r="D108" s="66"/>
      <c r="E108" s="66"/>
      <c r="F108" s="66"/>
      <c r="G108" s="66"/>
      <c r="H108" s="66"/>
      <c r="I108" s="66"/>
      <c r="J108" s="66"/>
      <c r="K108" s="66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12" s="2" customFormat="1" ht="6.96" customHeight="1">
      <c r="A112" s="38"/>
      <c r="B112" s="67"/>
      <c r="C112" s="68"/>
      <c r="D112" s="68"/>
      <c r="E112" s="68"/>
      <c r="F112" s="68"/>
      <c r="G112" s="68"/>
      <c r="H112" s="68"/>
      <c r="I112" s="68"/>
      <c r="J112" s="68"/>
      <c r="K112" s="6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24.96" customHeight="1">
      <c r="A113" s="38"/>
      <c r="B113" s="39"/>
      <c r="C113" s="23" t="s">
        <v>204</v>
      </c>
      <c r="D113" s="38"/>
      <c r="E113" s="38"/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15</v>
      </c>
      <c r="D115" s="38"/>
      <c r="E115" s="38"/>
      <c r="F115" s="38"/>
      <c r="G115" s="38"/>
      <c r="H115" s="38"/>
      <c r="I115" s="38"/>
      <c r="J115" s="38"/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6.5" customHeight="1">
      <c r="A116" s="38"/>
      <c r="B116" s="39"/>
      <c r="C116" s="38"/>
      <c r="D116" s="38"/>
      <c r="E116" s="136" t="str">
        <f>E7</f>
        <v>Pamätník SNP - obnova veľkoplošnej dlažby</v>
      </c>
      <c r="F116" s="32"/>
      <c r="G116" s="32"/>
      <c r="H116" s="32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166</v>
      </c>
      <c r="D117" s="38"/>
      <c r="E117" s="38"/>
      <c r="F117" s="38"/>
      <c r="G117" s="38"/>
      <c r="H117" s="38"/>
      <c r="I117" s="38"/>
      <c r="J117" s="38"/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72" t="str">
        <f>E9</f>
        <v>SO.07 - Úprava exteriéru pri kancelárii riaditeľa</v>
      </c>
      <c r="F118" s="38"/>
      <c r="G118" s="38"/>
      <c r="H118" s="38"/>
      <c r="I118" s="38"/>
      <c r="J118" s="38"/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19</v>
      </c>
      <c r="D120" s="38"/>
      <c r="E120" s="38"/>
      <c r="F120" s="27" t="str">
        <f>F12</f>
        <v>Kapitulská 23, 975 59 Banská Bystrica</v>
      </c>
      <c r="G120" s="38"/>
      <c r="H120" s="38"/>
      <c r="I120" s="32" t="s">
        <v>21</v>
      </c>
      <c r="J120" s="74" t="str">
        <f>IF(J12="","",J12)</f>
        <v>28. 7. 2026</v>
      </c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5.65" customHeight="1">
      <c r="A122" s="38"/>
      <c r="B122" s="39"/>
      <c r="C122" s="32" t="s">
        <v>23</v>
      </c>
      <c r="D122" s="38"/>
      <c r="E122" s="38"/>
      <c r="F122" s="27" t="str">
        <f>E15</f>
        <v>Múzeum SNP Banská Bystrica</v>
      </c>
      <c r="G122" s="38"/>
      <c r="H122" s="38"/>
      <c r="I122" s="32" t="s">
        <v>29</v>
      </c>
      <c r="J122" s="36" t="str">
        <f>E21</f>
        <v>Akad. Arch. Pavol Kuzma</v>
      </c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25.65" customHeight="1">
      <c r="A123" s="38"/>
      <c r="B123" s="39"/>
      <c r="C123" s="32" t="s">
        <v>27</v>
      </c>
      <c r="D123" s="38"/>
      <c r="E123" s="38"/>
      <c r="F123" s="27" t="str">
        <f>IF(E18="","",E18)</f>
        <v>Vyplň údaj</v>
      </c>
      <c r="G123" s="38"/>
      <c r="H123" s="38"/>
      <c r="I123" s="32" t="s">
        <v>32</v>
      </c>
      <c r="J123" s="36" t="str">
        <f>E24</f>
        <v>Ing. Hladíková, Ing. Žarnovický</v>
      </c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66"/>
      <c r="B125" s="167"/>
      <c r="C125" s="168" t="s">
        <v>205</v>
      </c>
      <c r="D125" s="169" t="s">
        <v>61</v>
      </c>
      <c r="E125" s="169" t="s">
        <v>57</v>
      </c>
      <c r="F125" s="169" t="s">
        <v>58</v>
      </c>
      <c r="G125" s="169" t="s">
        <v>206</v>
      </c>
      <c r="H125" s="169" t="s">
        <v>207</v>
      </c>
      <c r="I125" s="169" t="s">
        <v>208</v>
      </c>
      <c r="J125" s="170" t="s">
        <v>184</v>
      </c>
      <c r="K125" s="171" t="s">
        <v>209</v>
      </c>
      <c r="L125" s="172"/>
      <c r="M125" s="91" t="s">
        <v>1</v>
      </c>
      <c r="N125" s="92" t="s">
        <v>40</v>
      </c>
      <c r="O125" s="92" t="s">
        <v>210</v>
      </c>
      <c r="P125" s="92" t="s">
        <v>211</v>
      </c>
      <c r="Q125" s="92" t="s">
        <v>212</v>
      </c>
      <c r="R125" s="92" t="s">
        <v>213</v>
      </c>
      <c r="S125" s="92" t="s">
        <v>214</v>
      </c>
      <c r="T125" s="93" t="s">
        <v>215</v>
      </c>
      <c r="U125" s="166"/>
      <c r="V125" s="166"/>
      <c r="W125" s="166"/>
      <c r="X125" s="166"/>
      <c r="Y125" s="166"/>
      <c r="Z125" s="166"/>
      <c r="AA125" s="166"/>
      <c r="AB125" s="166"/>
      <c r="AC125" s="166"/>
      <c r="AD125" s="166"/>
      <c r="AE125" s="166"/>
    </row>
    <row r="126" s="2" customFormat="1" ht="22.8" customHeight="1">
      <c r="A126" s="38"/>
      <c r="B126" s="39"/>
      <c r="C126" s="98" t="s">
        <v>185</v>
      </c>
      <c r="D126" s="38"/>
      <c r="E126" s="38"/>
      <c r="F126" s="38"/>
      <c r="G126" s="38"/>
      <c r="H126" s="38"/>
      <c r="I126" s="38"/>
      <c r="J126" s="173">
        <f>BK126</f>
        <v>0</v>
      </c>
      <c r="K126" s="38"/>
      <c r="L126" s="39"/>
      <c r="M126" s="94"/>
      <c r="N126" s="78"/>
      <c r="O126" s="95"/>
      <c r="P126" s="174">
        <f>P127+P228</f>
        <v>0</v>
      </c>
      <c r="Q126" s="95"/>
      <c r="R126" s="174">
        <f>R127+R228</f>
        <v>119.57586623440001</v>
      </c>
      <c r="S126" s="95"/>
      <c r="T126" s="175">
        <f>T127+T228</f>
        <v>14.145860000000001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186</v>
      </c>
      <c r="BK126" s="176">
        <f>BK127+BK228</f>
        <v>0</v>
      </c>
    </row>
    <row r="127" s="12" customFormat="1" ht="25.92" customHeight="1">
      <c r="A127" s="12"/>
      <c r="B127" s="177"/>
      <c r="C127" s="12"/>
      <c r="D127" s="178" t="s">
        <v>75</v>
      </c>
      <c r="E127" s="179" t="s">
        <v>216</v>
      </c>
      <c r="F127" s="179" t="s">
        <v>217</v>
      </c>
      <c r="G127" s="12"/>
      <c r="H127" s="12"/>
      <c r="I127" s="180"/>
      <c r="J127" s="181">
        <f>BK127</f>
        <v>0</v>
      </c>
      <c r="K127" s="12"/>
      <c r="L127" s="177"/>
      <c r="M127" s="182"/>
      <c r="N127" s="183"/>
      <c r="O127" s="183"/>
      <c r="P127" s="184">
        <f>P128+P177+P193+P207+P219+P222+P226</f>
        <v>0</v>
      </c>
      <c r="Q127" s="183"/>
      <c r="R127" s="184">
        <f>R128+R177+R193+R207+R219+R222+R226</f>
        <v>119.53715619440001</v>
      </c>
      <c r="S127" s="183"/>
      <c r="T127" s="185">
        <f>T128+T177+T193+T207+T219+T222+T226</f>
        <v>13.745600000000001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78" t="s">
        <v>83</v>
      </c>
      <c r="AT127" s="186" t="s">
        <v>75</v>
      </c>
      <c r="AU127" s="186" t="s">
        <v>76</v>
      </c>
      <c r="AY127" s="178" t="s">
        <v>218</v>
      </c>
      <c r="BK127" s="187">
        <f>BK128+BK177+BK193+BK207+BK219+BK222+BK226</f>
        <v>0</v>
      </c>
    </row>
    <row r="128" s="12" customFormat="1" ht="22.8" customHeight="1">
      <c r="A128" s="12"/>
      <c r="B128" s="177"/>
      <c r="C128" s="12"/>
      <c r="D128" s="178" t="s">
        <v>75</v>
      </c>
      <c r="E128" s="188" t="s">
        <v>83</v>
      </c>
      <c r="F128" s="188" t="s">
        <v>219</v>
      </c>
      <c r="G128" s="12"/>
      <c r="H128" s="12"/>
      <c r="I128" s="180"/>
      <c r="J128" s="189">
        <f>BK128</f>
        <v>0</v>
      </c>
      <c r="K128" s="12"/>
      <c r="L128" s="177"/>
      <c r="M128" s="182"/>
      <c r="N128" s="183"/>
      <c r="O128" s="183"/>
      <c r="P128" s="184">
        <f>SUM(P129:P176)</f>
        <v>0</v>
      </c>
      <c r="Q128" s="183"/>
      <c r="R128" s="184">
        <f>SUM(R129:R176)</f>
        <v>47.251750000000001</v>
      </c>
      <c r="S128" s="183"/>
      <c r="T128" s="185">
        <f>SUM(T129:T176)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78" t="s">
        <v>83</v>
      </c>
      <c r="AT128" s="186" t="s">
        <v>75</v>
      </c>
      <c r="AU128" s="186" t="s">
        <v>83</v>
      </c>
      <c r="AY128" s="178" t="s">
        <v>218</v>
      </c>
      <c r="BK128" s="187">
        <f>SUM(BK129:BK176)</f>
        <v>0</v>
      </c>
    </row>
    <row r="129" s="2" customFormat="1" ht="37.8" customHeight="1">
      <c r="A129" s="38"/>
      <c r="B129" s="190"/>
      <c r="C129" s="191" t="s">
        <v>83</v>
      </c>
      <c r="D129" s="191" t="s">
        <v>220</v>
      </c>
      <c r="E129" s="192" t="s">
        <v>2040</v>
      </c>
      <c r="F129" s="193" t="s">
        <v>2041</v>
      </c>
      <c r="G129" s="194" t="s">
        <v>148</v>
      </c>
      <c r="H129" s="195">
        <v>60</v>
      </c>
      <c r="I129" s="196"/>
      <c r="J129" s="197">
        <f>ROUND(I129*H129,2)</f>
        <v>0</v>
      </c>
      <c r="K129" s="198"/>
      <c r="L129" s="39"/>
      <c r="M129" s="199" t="s">
        <v>1</v>
      </c>
      <c r="N129" s="200" t="s">
        <v>42</v>
      </c>
      <c r="O129" s="82"/>
      <c r="P129" s="201">
        <f>O129*H129</f>
        <v>0</v>
      </c>
      <c r="Q129" s="201">
        <v>0</v>
      </c>
      <c r="R129" s="201">
        <f>Q129*H129</f>
        <v>0</v>
      </c>
      <c r="S129" s="201">
        <v>0</v>
      </c>
      <c r="T129" s="202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203" t="s">
        <v>223</v>
      </c>
      <c r="AT129" s="203" t="s">
        <v>220</v>
      </c>
      <c r="AU129" s="203" t="s">
        <v>89</v>
      </c>
      <c r="AY129" s="19" t="s">
        <v>218</v>
      </c>
      <c r="BE129" s="204">
        <f>IF(N129="základná",J129,0)</f>
        <v>0</v>
      </c>
      <c r="BF129" s="204">
        <f>IF(N129="znížená",J129,0)</f>
        <v>0</v>
      </c>
      <c r="BG129" s="204">
        <f>IF(N129="zákl. prenesená",J129,0)</f>
        <v>0</v>
      </c>
      <c r="BH129" s="204">
        <f>IF(N129="zníž. prenesená",J129,0)</f>
        <v>0</v>
      </c>
      <c r="BI129" s="204">
        <f>IF(N129="nulová",J129,0)</f>
        <v>0</v>
      </c>
      <c r="BJ129" s="19" t="s">
        <v>89</v>
      </c>
      <c r="BK129" s="204">
        <f>ROUND(I129*H129,2)</f>
        <v>0</v>
      </c>
      <c r="BL129" s="19" t="s">
        <v>223</v>
      </c>
      <c r="BM129" s="203" t="s">
        <v>2042</v>
      </c>
    </row>
    <row r="130" s="2" customFormat="1" ht="24.15" customHeight="1">
      <c r="A130" s="38"/>
      <c r="B130" s="190"/>
      <c r="C130" s="191" t="s">
        <v>89</v>
      </c>
      <c r="D130" s="191" t="s">
        <v>220</v>
      </c>
      <c r="E130" s="192" t="s">
        <v>221</v>
      </c>
      <c r="F130" s="193" t="s">
        <v>222</v>
      </c>
      <c r="G130" s="194" t="s">
        <v>169</v>
      </c>
      <c r="H130" s="195">
        <v>23.888000000000002</v>
      </c>
      <c r="I130" s="196"/>
      <c r="J130" s="197">
        <f>ROUND(I130*H130,2)</f>
        <v>0</v>
      </c>
      <c r="K130" s="198"/>
      <c r="L130" s="39"/>
      <c r="M130" s="199" t="s">
        <v>1</v>
      </c>
      <c r="N130" s="200" t="s">
        <v>42</v>
      </c>
      <c r="O130" s="82"/>
      <c r="P130" s="201">
        <f>O130*H130</f>
        <v>0</v>
      </c>
      <c r="Q130" s="201">
        <v>0</v>
      </c>
      <c r="R130" s="201">
        <f>Q130*H130</f>
        <v>0</v>
      </c>
      <c r="S130" s="201">
        <v>0</v>
      </c>
      <c r="T130" s="202">
        <f>S130*H130</f>
        <v>0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R130" s="203" t="s">
        <v>223</v>
      </c>
      <c r="AT130" s="203" t="s">
        <v>220</v>
      </c>
      <c r="AU130" s="203" t="s">
        <v>89</v>
      </c>
      <c r="AY130" s="19" t="s">
        <v>218</v>
      </c>
      <c r="BE130" s="204">
        <f>IF(N130="základná",J130,0)</f>
        <v>0</v>
      </c>
      <c r="BF130" s="204">
        <f>IF(N130="znížená",J130,0)</f>
        <v>0</v>
      </c>
      <c r="BG130" s="204">
        <f>IF(N130="zákl. prenesená",J130,0)</f>
        <v>0</v>
      </c>
      <c r="BH130" s="204">
        <f>IF(N130="zníž. prenesená",J130,0)</f>
        <v>0</v>
      </c>
      <c r="BI130" s="204">
        <f>IF(N130="nulová",J130,0)</f>
        <v>0</v>
      </c>
      <c r="BJ130" s="19" t="s">
        <v>89</v>
      </c>
      <c r="BK130" s="204">
        <f>ROUND(I130*H130,2)</f>
        <v>0</v>
      </c>
      <c r="BL130" s="19" t="s">
        <v>223</v>
      </c>
      <c r="BM130" s="203" t="s">
        <v>2043</v>
      </c>
    </row>
    <row r="131" s="13" customFormat="1">
      <c r="A131" s="13"/>
      <c r="B131" s="205"/>
      <c r="C131" s="13"/>
      <c r="D131" s="206" t="s">
        <v>225</v>
      </c>
      <c r="E131" s="207" t="s">
        <v>1</v>
      </c>
      <c r="F131" s="208" t="s">
        <v>2044</v>
      </c>
      <c r="G131" s="13"/>
      <c r="H131" s="209">
        <v>23.888000000000002</v>
      </c>
      <c r="I131" s="210"/>
      <c r="J131" s="13"/>
      <c r="K131" s="13"/>
      <c r="L131" s="205"/>
      <c r="M131" s="211"/>
      <c r="N131" s="212"/>
      <c r="O131" s="212"/>
      <c r="P131" s="212"/>
      <c r="Q131" s="212"/>
      <c r="R131" s="212"/>
      <c r="S131" s="212"/>
      <c r="T131" s="2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07" t="s">
        <v>225</v>
      </c>
      <c r="AU131" s="207" t="s">
        <v>89</v>
      </c>
      <c r="AV131" s="13" t="s">
        <v>89</v>
      </c>
      <c r="AW131" s="13" t="s">
        <v>31</v>
      </c>
      <c r="AX131" s="13" t="s">
        <v>76</v>
      </c>
      <c r="AY131" s="207" t="s">
        <v>218</v>
      </c>
    </row>
    <row r="132" s="14" customFormat="1">
      <c r="A132" s="14"/>
      <c r="B132" s="214"/>
      <c r="C132" s="14"/>
      <c r="D132" s="206" t="s">
        <v>225</v>
      </c>
      <c r="E132" s="215" t="s">
        <v>167</v>
      </c>
      <c r="F132" s="216" t="s">
        <v>230</v>
      </c>
      <c r="G132" s="14"/>
      <c r="H132" s="217">
        <v>23.888000000000002</v>
      </c>
      <c r="I132" s="218"/>
      <c r="J132" s="14"/>
      <c r="K132" s="14"/>
      <c r="L132" s="214"/>
      <c r="M132" s="219"/>
      <c r="N132" s="220"/>
      <c r="O132" s="220"/>
      <c r="P132" s="220"/>
      <c r="Q132" s="220"/>
      <c r="R132" s="220"/>
      <c r="S132" s="220"/>
      <c r="T132" s="221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15" t="s">
        <v>225</v>
      </c>
      <c r="AU132" s="215" t="s">
        <v>89</v>
      </c>
      <c r="AV132" s="14" t="s">
        <v>96</v>
      </c>
      <c r="AW132" s="14" t="s">
        <v>31</v>
      </c>
      <c r="AX132" s="14" t="s">
        <v>76</v>
      </c>
      <c r="AY132" s="215" t="s">
        <v>218</v>
      </c>
    </row>
    <row r="133" s="15" customFormat="1">
      <c r="A133" s="15"/>
      <c r="B133" s="222"/>
      <c r="C133" s="15"/>
      <c r="D133" s="206" t="s">
        <v>225</v>
      </c>
      <c r="E133" s="223" t="s">
        <v>1</v>
      </c>
      <c r="F133" s="224" t="s">
        <v>231</v>
      </c>
      <c r="G133" s="15"/>
      <c r="H133" s="225">
        <v>23.888000000000002</v>
      </c>
      <c r="I133" s="226"/>
      <c r="J133" s="15"/>
      <c r="K133" s="15"/>
      <c r="L133" s="222"/>
      <c r="M133" s="227"/>
      <c r="N133" s="228"/>
      <c r="O133" s="228"/>
      <c r="P133" s="228"/>
      <c r="Q133" s="228"/>
      <c r="R133" s="228"/>
      <c r="S133" s="228"/>
      <c r="T133" s="229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T133" s="223" t="s">
        <v>225</v>
      </c>
      <c r="AU133" s="223" t="s">
        <v>89</v>
      </c>
      <c r="AV133" s="15" t="s">
        <v>223</v>
      </c>
      <c r="AW133" s="15" t="s">
        <v>31</v>
      </c>
      <c r="AX133" s="15" t="s">
        <v>83</v>
      </c>
      <c r="AY133" s="223" t="s">
        <v>218</v>
      </c>
    </row>
    <row r="134" s="2" customFormat="1" ht="24.15" customHeight="1">
      <c r="A134" s="38"/>
      <c r="B134" s="190"/>
      <c r="C134" s="191" t="s">
        <v>96</v>
      </c>
      <c r="D134" s="191" t="s">
        <v>220</v>
      </c>
      <c r="E134" s="192" t="s">
        <v>232</v>
      </c>
      <c r="F134" s="193" t="s">
        <v>233</v>
      </c>
      <c r="G134" s="194" t="s">
        <v>169</v>
      </c>
      <c r="H134" s="195">
        <v>7.1660000000000004</v>
      </c>
      <c r="I134" s="196"/>
      <c r="J134" s="197">
        <f>ROUND(I134*H134,2)</f>
        <v>0</v>
      </c>
      <c r="K134" s="198"/>
      <c r="L134" s="39"/>
      <c r="M134" s="199" t="s">
        <v>1</v>
      </c>
      <c r="N134" s="200" t="s">
        <v>42</v>
      </c>
      <c r="O134" s="8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203" t="s">
        <v>223</v>
      </c>
      <c r="AT134" s="203" t="s">
        <v>220</v>
      </c>
      <c r="AU134" s="203" t="s">
        <v>89</v>
      </c>
      <c r="AY134" s="19" t="s">
        <v>218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9" t="s">
        <v>89</v>
      </c>
      <c r="BK134" s="204">
        <f>ROUND(I134*H134,2)</f>
        <v>0</v>
      </c>
      <c r="BL134" s="19" t="s">
        <v>223</v>
      </c>
      <c r="BM134" s="203" t="s">
        <v>2045</v>
      </c>
    </row>
    <row r="135" s="13" customFormat="1">
      <c r="A135" s="13"/>
      <c r="B135" s="205"/>
      <c r="C135" s="13"/>
      <c r="D135" s="206" t="s">
        <v>225</v>
      </c>
      <c r="E135" s="207" t="s">
        <v>1</v>
      </c>
      <c r="F135" s="208" t="s">
        <v>167</v>
      </c>
      <c r="G135" s="13"/>
      <c r="H135" s="209">
        <v>23.888000000000002</v>
      </c>
      <c r="I135" s="210"/>
      <c r="J135" s="13"/>
      <c r="K135" s="13"/>
      <c r="L135" s="205"/>
      <c r="M135" s="211"/>
      <c r="N135" s="212"/>
      <c r="O135" s="212"/>
      <c r="P135" s="212"/>
      <c r="Q135" s="212"/>
      <c r="R135" s="212"/>
      <c r="S135" s="212"/>
      <c r="T135" s="2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07" t="s">
        <v>225</v>
      </c>
      <c r="AU135" s="207" t="s">
        <v>89</v>
      </c>
      <c r="AV135" s="13" t="s">
        <v>89</v>
      </c>
      <c r="AW135" s="13" t="s">
        <v>31</v>
      </c>
      <c r="AX135" s="13" t="s">
        <v>83</v>
      </c>
      <c r="AY135" s="207" t="s">
        <v>218</v>
      </c>
    </row>
    <row r="136" s="13" customFormat="1">
      <c r="A136" s="13"/>
      <c r="B136" s="205"/>
      <c r="C136" s="13"/>
      <c r="D136" s="206" t="s">
        <v>225</v>
      </c>
      <c r="E136" s="13"/>
      <c r="F136" s="208" t="s">
        <v>2046</v>
      </c>
      <c r="G136" s="13"/>
      <c r="H136" s="209">
        <v>7.1660000000000004</v>
      </c>
      <c r="I136" s="210"/>
      <c r="J136" s="13"/>
      <c r="K136" s="13"/>
      <c r="L136" s="205"/>
      <c r="M136" s="211"/>
      <c r="N136" s="212"/>
      <c r="O136" s="212"/>
      <c r="P136" s="212"/>
      <c r="Q136" s="212"/>
      <c r="R136" s="212"/>
      <c r="S136" s="212"/>
      <c r="T136" s="2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07" t="s">
        <v>225</v>
      </c>
      <c r="AU136" s="207" t="s">
        <v>89</v>
      </c>
      <c r="AV136" s="13" t="s">
        <v>89</v>
      </c>
      <c r="AW136" s="13" t="s">
        <v>3</v>
      </c>
      <c r="AX136" s="13" t="s">
        <v>83</v>
      </c>
      <c r="AY136" s="207" t="s">
        <v>218</v>
      </c>
    </row>
    <row r="137" s="2" customFormat="1" ht="21.75" customHeight="1">
      <c r="A137" s="38"/>
      <c r="B137" s="190"/>
      <c r="C137" s="191" t="s">
        <v>223</v>
      </c>
      <c r="D137" s="191" t="s">
        <v>220</v>
      </c>
      <c r="E137" s="192" t="s">
        <v>1841</v>
      </c>
      <c r="F137" s="193" t="s">
        <v>1842</v>
      </c>
      <c r="G137" s="194" t="s">
        <v>169</v>
      </c>
      <c r="H137" s="195">
        <v>6.3159999999999998</v>
      </c>
      <c r="I137" s="196"/>
      <c r="J137" s="197">
        <f>ROUND(I137*H137,2)</f>
        <v>0</v>
      </c>
      <c r="K137" s="198"/>
      <c r="L137" s="39"/>
      <c r="M137" s="199" t="s">
        <v>1</v>
      </c>
      <c r="N137" s="200" t="s">
        <v>42</v>
      </c>
      <c r="O137" s="8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203" t="s">
        <v>223</v>
      </c>
      <c r="AT137" s="203" t="s">
        <v>220</v>
      </c>
      <c r="AU137" s="203" t="s">
        <v>89</v>
      </c>
      <c r="AY137" s="19" t="s">
        <v>218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9" t="s">
        <v>89</v>
      </c>
      <c r="BK137" s="204">
        <f>ROUND(I137*H137,2)</f>
        <v>0</v>
      </c>
      <c r="BL137" s="19" t="s">
        <v>223</v>
      </c>
      <c r="BM137" s="203" t="s">
        <v>2047</v>
      </c>
    </row>
    <row r="138" s="13" customFormat="1">
      <c r="A138" s="13"/>
      <c r="B138" s="205"/>
      <c r="C138" s="13"/>
      <c r="D138" s="206" t="s">
        <v>225</v>
      </c>
      <c r="E138" s="207" t="s">
        <v>1</v>
      </c>
      <c r="F138" s="208" t="s">
        <v>2048</v>
      </c>
      <c r="G138" s="13"/>
      <c r="H138" s="209">
        <v>6.3159999999999998</v>
      </c>
      <c r="I138" s="210"/>
      <c r="J138" s="13"/>
      <c r="K138" s="13"/>
      <c r="L138" s="205"/>
      <c r="M138" s="211"/>
      <c r="N138" s="212"/>
      <c r="O138" s="212"/>
      <c r="P138" s="212"/>
      <c r="Q138" s="212"/>
      <c r="R138" s="212"/>
      <c r="S138" s="212"/>
      <c r="T138" s="2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07" t="s">
        <v>225</v>
      </c>
      <c r="AU138" s="207" t="s">
        <v>89</v>
      </c>
      <c r="AV138" s="13" t="s">
        <v>89</v>
      </c>
      <c r="AW138" s="13" t="s">
        <v>31</v>
      </c>
      <c r="AX138" s="13" t="s">
        <v>76</v>
      </c>
      <c r="AY138" s="207" t="s">
        <v>218</v>
      </c>
    </row>
    <row r="139" s="14" customFormat="1">
      <c r="A139" s="14"/>
      <c r="B139" s="214"/>
      <c r="C139" s="14"/>
      <c r="D139" s="206" t="s">
        <v>225</v>
      </c>
      <c r="E139" s="215" t="s">
        <v>2037</v>
      </c>
      <c r="F139" s="216" t="s">
        <v>230</v>
      </c>
      <c r="G139" s="14"/>
      <c r="H139" s="217">
        <v>6.3159999999999998</v>
      </c>
      <c r="I139" s="218"/>
      <c r="J139" s="14"/>
      <c r="K139" s="14"/>
      <c r="L139" s="214"/>
      <c r="M139" s="219"/>
      <c r="N139" s="220"/>
      <c r="O139" s="220"/>
      <c r="P139" s="220"/>
      <c r="Q139" s="220"/>
      <c r="R139" s="220"/>
      <c r="S139" s="220"/>
      <c r="T139" s="221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15" t="s">
        <v>225</v>
      </c>
      <c r="AU139" s="215" t="s">
        <v>89</v>
      </c>
      <c r="AV139" s="14" t="s">
        <v>96</v>
      </c>
      <c r="AW139" s="14" t="s">
        <v>31</v>
      </c>
      <c r="AX139" s="14" t="s">
        <v>76</v>
      </c>
      <c r="AY139" s="215" t="s">
        <v>218</v>
      </c>
    </row>
    <row r="140" s="15" customFormat="1">
      <c r="A140" s="15"/>
      <c r="B140" s="222"/>
      <c r="C140" s="15"/>
      <c r="D140" s="206" t="s">
        <v>225</v>
      </c>
      <c r="E140" s="223" t="s">
        <v>1</v>
      </c>
      <c r="F140" s="224" t="s">
        <v>231</v>
      </c>
      <c r="G140" s="15"/>
      <c r="H140" s="225">
        <v>6.3159999999999998</v>
      </c>
      <c r="I140" s="226"/>
      <c r="J140" s="15"/>
      <c r="K140" s="15"/>
      <c r="L140" s="222"/>
      <c r="M140" s="227"/>
      <c r="N140" s="228"/>
      <c r="O140" s="228"/>
      <c r="P140" s="228"/>
      <c r="Q140" s="228"/>
      <c r="R140" s="228"/>
      <c r="S140" s="228"/>
      <c r="T140" s="229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T140" s="223" t="s">
        <v>225</v>
      </c>
      <c r="AU140" s="223" t="s">
        <v>89</v>
      </c>
      <c r="AV140" s="15" t="s">
        <v>223</v>
      </c>
      <c r="AW140" s="15" t="s">
        <v>31</v>
      </c>
      <c r="AX140" s="15" t="s">
        <v>83</v>
      </c>
      <c r="AY140" s="223" t="s">
        <v>218</v>
      </c>
    </row>
    <row r="141" s="2" customFormat="1" ht="37.8" customHeight="1">
      <c r="A141" s="38"/>
      <c r="B141" s="190"/>
      <c r="C141" s="191" t="s">
        <v>243</v>
      </c>
      <c r="D141" s="191" t="s">
        <v>220</v>
      </c>
      <c r="E141" s="192" t="s">
        <v>1845</v>
      </c>
      <c r="F141" s="193" t="s">
        <v>1846</v>
      </c>
      <c r="G141" s="194" t="s">
        <v>169</v>
      </c>
      <c r="H141" s="195">
        <v>1.895</v>
      </c>
      <c r="I141" s="196"/>
      <c r="J141" s="197">
        <f>ROUND(I141*H141,2)</f>
        <v>0</v>
      </c>
      <c r="K141" s="198"/>
      <c r="L141" s="39"/>
      <c r="M141" s="199" t="s">
        <v>1</v>
      </c>
      <c r="N141" s="200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223</v>
      </c>
      <c r="AT141" s="203" t="s">
        <v>220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223</v>
      </c>
      <c r="BM141" s="203" t="s">
        <v>2049</v>
      </c>
    </row>
    <row r="142" s="13" customFormat="1">
      <c r="A142" s="13"/>
      <c r="B142" s="205"/>
      <c r="C142" s="13"/>
      <c r="D142" s="206" t="s">
        <v>225</v>
      </c>
      <c r="E142" s="13"/>
      <c r="F142" s="208" t="s">
        <v>2050</v>
      </c>
      <c r="G142" s="13"/>
      <c r="H142" s="209">
        <v>1.895</v>
      </c>
      <c r="I142" s="210"/>
      <c r="J142" s="13"/>
      <c r="K142" s="13"/>
      <c r="L142" s="205"/>
      <c r="M142" s="211"/>
      <c r="N142" s="212"/>
      <c r="O142" s="212"/>
      <c r="P142" s="212"/>
      <c r="Q142" s="212"/>
      <c r="R142" s="212"/>
      <c r="S142" s="212"/>
      <c r="T142" s="2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07" t="s">
        <v>225</v>
      </c>
      <c r="AU142" s="207" t="s">
        <v>89</v>
      </c>
      <c r="AV142" s="13" t="s">
        <v>89</v>
      </c>
      <c r="AW142" s="13" t="s">
        <v>3</v>
      </c>
      <c r="AX142" s="13" t="s">
        <v>83</v>
      </c>
      <c r="AY142" s="207" t="s">
        <v>218</v>
      </c>
    </row>
    <row r="143" s="2" customFormat="1" ht="24.15" customHeight="1">
      <c r="A143" s="38"/>
      <c r="B143" s="190"/>
      <c r="C143" s="191" t="s">
        <v>250</v>
      </c>
      <c r="D143" s="191" t="s">
        <v>220</v>
      </c>
      <c r="E143" s="192" t="s">
        <v>236</v>
      </c>
      <c r="F143" s="193" t="s">
        <v>237</v>
      </c>
      <c r="G143" s="194" t="s">
        <v>169</v>
      </c>
      <c r="H143" s="195">
        <v>30.204000000000001</v>
      </c>
      <c r="I143" s="196"/>
      <c r="J143" s="197">
        <f>ROUND(I143*H143,2)</f>
        <v>0</v>
      </c>
      <c r="K143" s="198"/>
      <c r="L143" s="39"/>
      <c r="M143" s="199" t="s">
        <v>1</v>
      </c>
      <c r="N143" s="200" t="s">
        <v>42</v>
      </c>
      <c r="O143" s="82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203" t="s">
        <v>223</v>
      </c>
      <c r="AT143" s="203" t="s">
        <v>220</v>
      </c>
      <c r="AU143" s="203" t="s">
        <v>89</v>
      </c>
      <c r="AY143" s="19" t="s">
        <v>218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9" t="s">
        <v>89</v>
      </c>
      <c r="BK143" s="204">
        <f>ROUND(I143*H143,2)</f>
        <v>0</v>
      </c>
      <c r="BL143" s="19" t="s">
        <v>223</v>
      </c>
      <c r="BM143" s="203" t="s">
        <v>2051</v>
      </c>
    </row>
    <row r="144" s="13" customFormat="1">
      <c r="A144" s="13"/>
      <c r="B144" s="205"/>
      <c r="C144" s="13"/>
      <c r="D144" s="206" t="s">
        <v>225</v>
      </c>
      <c r="E144" s="207" t="s">
        <v>1</v>
      </c>
      <c r="F144" s="208" t="s">
        <v>167</v>
      </c>
      <c r="G144" s="13"/>
      <c r="H144" s="209">
        <v>23.888000000000002</v>
      </c>
      <c r="I144" s="210"/>
      <c r="J144" s="13"/>
      <c r="K144" s="13"/>
      <c r="L144" s="205"/>
      <c r="M144" s="211"/>
      <c r="N144" s="212"/>
      <c r="O144" s="212"/>
      <c r="P144" s="212"/>
      <c r="Q144" s="212"/>
      <c r="R144" s="212"/>
      <c r="S144" s="212"/>
      <c r="T144" s="2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07" t="s">
        <v>225</v>
      </c>
      <c r="AU144" s="207" t="s">
        <v>89</v>
      </c>
      <c r="AV144" s="13" t="s">
        <v>89</v>
      </c>
      <c r="AW144" s="13" t="s">
        <v>31</v>
      </c>
      <c r="AX144" s="13" t="s">
        <v>76</v>
      </c>
      <c r="AY144" s="207" t="s">
        <v>218</v>
      </c>
    </row>
    <row r="145" s="13" customFormat="1">
      <c r="A145" s="13"/>
      <c r="B145" s="205"/>
      <c r="C145" s="13"/>
      <c r="D145" s="206" t="s">
        <v>225</v>
      </c>
      <c r="E145" s="207" t="s">
        <v>1</v>
      </c>
      <c r="F145" s="208" t="s">
        <v>2037</v>
      </c>
      <c r="G145" s="13"/>
      <c r="H145" s="209">
        <v>6.3159999999999998</v>
      </c>
      <c r="I145" s="210"/>
      <c r="J145" s="13"/>
      <c r="K145" s="13"/>
      <c r="L145" s="205"/>
      <c r="M145" s="211"/>
      <c r="N145" s="212"/>
      <c r="O145" s="212"/>
      <c r="P145" s="212"/>
      <c r="Q145" s="212"/>
      <c r="R145" s="212"/>
      <c r="S145" s="212"/>
      <c r="T145" s="2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07" t="s">
        <v>225</v>
      </c>
      <c r="AU145" s="207" t="s">
        <v>89</v>
      </c>
      <c r="AV145" s="13" t="s">
        <v>89</v>
      </c>
      <c r="AW145" s="13" t="s">
        <v>31</v>
      </c>
      <c r="AX145" s="13" t="s">
        <v>76</v>
      </c>
      <c r="AY145" s="207" t="s">
        <v>218</v>
      </c>
    </row>
    <row r="146" s="15" customFormat="1">
      <c r="A146" s="15"/>
      <c r="B146" s="222"/>
      <c r="C146" s="15"/>
      <c r="D146" s="206" t="s">
        <v>225</v>
      </c>
      <c r="E146" s="223" t="s">
        <v>1</v>
      </c>
      <c r="F146" s="224" t="s">
        <v>231</v>
      </c>
      <c r="G146" s="15"/>
      <c r="H146" s="225">
        <v>30.204000000000001</v>
      </c>
      <c r="I146" s="226"/>
      <c r="J146" s="15"/>
      <c r="K146" s="15"/>
      <c r="L146" s="222"/>
      <c r="M146" s="227"/>
      <c r="N146" s="228"/>
      <c r="O146" s="228"/>
      <c r="P146" s="228"/>
      <c r="Q146" s="228"/>
      <c r="R146" s="228"/>
      <c r="S146" s="228"/>
      <c r="T146" s="229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T146" s="223" t="s">
        <v>225</v>
      </c>
      <c r="AU146" s="223" t="s">
        <v>89</v>
      </c>
      <c r="AV146" s="15" t="s">
        <v>223</v>
      </c>
      <c r="AW146" s="15" t="s">
        <v>31</v>
      </c>
      <c r="AX146" s="15" t="s">
        <v>83</v>
      </c>
      <c r="AY146" s="223" t="s">
        <v>218</v>
      </c>
    </row>
    <row r="147" s="2" customFormat="1" ht="37.8" customHeight="1">
      <c r="A147" s="38"/>
      <c r="B147" s="190"/>
      <c r="C147" s="191" t="s">
        <v>254</v>
      </c>
      <c r="D147" s="191" t="s">
        <v>220</v>
      </c>
      <c r="E147" s="192" t="s">
        <v>239</v>
      </c>
      <c r="F147" s="193" t="s">
        <v>240</v>
      </c>
      <c r="G147" s="194" t="s">
        <v>169</v>
      </c>
      <c r="H147" s="195">
        <v>30.204000000000001</v>
      </c>
      <c r="I147" s="196"/>
      <c r="J147" s="197">
        <f>ROUND(I147*H147,2)</f>
        <v>0</v>
      </c>
      <c r="K147" s="198"/>
      <c r="L147" s="39"/>
      <c r="M147" s="199" t="s">
        <v>1</v>
      </c>
      <c r="N147" s="200" t="s">
        <v>42</v>
      </c>
      <c r="O147" s="8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203" t="s">
        <v>223</v>
      </c>
      <c r="AT147" s="203" t="s">
        <v>220</v>
      </c>
      <c r="AU147" s="203" t="s">
        <v>89</v>
      </c>
      <c r="AY147" s="19" t="s">
        <v>218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9" t="s">
        <v>89</v>
      </c>
      <c r="BK147" s="204">
        <f>ROUND(I147*H147,2)</f>
        <v>0</v>
      </c>
      <c r="BL147" s="19" t="s">
        <v>223</v>
      </c>
      <c r="BM147" s="203" t="s">
        <v>2052</v>
      </c>
    </row>
    <row r="148" s="13" customFormat="1">
      <c r="A148" s="13"/>
      <c r="B148" s="205"/>
      <c r="C148" s="13"/>
      <c r="D148" s="206" t="s">
        <v>225</v>
      </c>
      <c r="E148" s="207" t="s">
        <v>1</v>
      </c>
      <c r="F148" s="208" t="s">
        <v>167</v>
      </c>
      <c r="G148" s="13"/>
      <c r="H148" s="209">
        <v>23.888000000000002</v>
      </c>
      <c r="I148" s="210"/>
      <c r="J148" s="13"/>
      <c r="K148" s="13"/>
      <c r="L148" s="205"/>
      <c r="M148" s="211"/>
      <c r="N148" s="212"/>
      <c r="O148" s="212"/>
      <c r="P148" s="212"/>
      <c r="Q148" s="212"/>
      <c r="R148" s="212"/>
      <c r="S148" s="212"/>
      <c r="T148" s="2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07" t="s">
        <v>225</v>
      </c>
      <c r="AU148" s="207" t="s">
        <v>89</v>
      </c>
      <c r="AV148" s="13" t="s">
        <v>89</v>
      </c>
      <c r="AW148" s="13" t="s">
        <v>31</v>
      </c>
      <c r="AX148" s="13" t="s">
        <v>76</v>
      </c>
      <c r="AY148" s="207" t="s">
        <v>218</v>
      </c>
    </row>
    <row r="149" s="13" customFormat="1">
      <c r="A149" s="13"/>
      <c r="B149" s="205"/>
      <c r="C149" s="13"/>
      <c r="D149" s="206" t="s">
        <v>225</v>
      </c>
      <c r="E149" s="207" t="s">
        <v>1</v>
      </c>
      <c r="F149" s="208" t="s">
        <v>2037</v>
      </c>
      <c r="G149" s="13"/>
      <c r="H149" s="209">
        <v>6.3159999999999998</v>
      </c>
      <c r="I149" s="210"/>
      <c r="J149" s="13"/>
      <c r="K149" s="13"/>
      <c r="L149" s="205"/>
      <c r="M149" s="211"/>
      <c r="N149" s="212"/>
      <c r="O149" s="212"/>
      <c r="P149" s="212"/>
      <c r="Q149" s="212"/>
      <c r="R149" s="212"/>
      <c r="S149" s="212"/>
      <c r="T149" s="2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07" t="s">
        <v>225</v>
      </c>
      <c r="AU149" s="207" t="s">
        <v>89</v>
      </c>
      <c r="AV149" s="13" t="s">
        <v>89</v>
      </c>
      <c r="AW149" s="13" t="s">
        <v>31</v>
      </c>
      <c r="AX149" s="13" t="s">
        <v>76</v>
      </c>
      <c r="AY149" s="207" t="s">
        <v>218</v>
      </c>
    </row>
    <row r="150" s="15" customFormat="1">
      <c r="A150" s="15"/>
      <c r="B150" s="222"/>
      <c r="C150" s="15"/>
      <c r="D150" s="206" t="s">
        <v>225</v>
      </c>
      <c r="E150" s="223" t="s">
        <v>1</v>
      </c>
      <c r="F150" s="224" t="s">
        <v>231</v>
      </c>
      <c r="G150" s="15"/>
      <c r="H150" s="225">
        <v>30.204000000000001</v>
      </c>
      <c r="I150" s="226"/>
      <c r="J150" s="15"/>
      <c r="K150" s="15"/>
      <c r="L150" s="222"/>
      <c r="M150" s="227"/>
      <c r="N150" s="228"/>
      <c r="O150" s="228"/>
      <c r="P150" s="228"/>
      <c r="Q150" s="228"/>
      <c r="R150" s="228"/>
      <c r="S150" s="228"/>
      <c r="T150" s="229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T150" s="223" t="s">
        <v>225</v>
      </c>
      <c r="AU150" s="223" t="s">
        <v>89</v>
      </c>
      <c r="AV150" s="15" t="s">
        <v>223</v>
      </c>
      <c r="AW150" s="15" t="s">
        <v>31</v>
      </c>
      <c r="AX150" s="15" t="s">
        <v>83</v>
      </c>
      <c r="AY150" s="223" t="s">
        <v>218</v>
      </c>
    </row>
    <row r="151" s="2" customFormat="1" ht="37.8" customHeight="1">
      <c r="A151" s="38"/>
      <c r="B151" s="190"/>
      <c r="C151" s="191" t="s">
        <v>260</v>
      </c>
      <c r="D151" s="191" t="s">
        <v>220</v>
      </c>
      <c r="E151" s="192" t="s">
        <v>244</v>
      </c>
      <c r="F151" s="193" t="s">
        <v>245</v>
      </c>
      <c r="G151" s="194" t="s">
        <v>169</v>
      </c>
      <c r="H151" s="195">
        <v>226.53</v>
      </c>
      <c r="I151" s="196"/>
      <c r="J151" s="197">
        <f>ROUND(I151*H151,2)</f>
        <v>0</v>
      </c>
      <c r="K151" s="198"/>
      <c r="L151" s="39"/>
      <c r="M151" s="199" t="s">
        <v>1</v>
      </c>
      <c r="N151" s="200" t="s">
        <v>42</v>
      </c>
      <c r="O151" s="82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203" t="s">
        <v>223</v>
      </c>
      <c r="AT151" s="203" t="s">
        <v>220</v>
      </c>
      <c r="AU151" s="203" t="s">
        <v>89</v>
      </c>
      <c r="AY151" s="19" t="s">
        <v>218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9" t="s">
        <v>89</v>
      </c>
      <c r="BK151" s="204">
        <f>ROUND(I151*H151,2)</f>
        <v>0</v>
      </c>
      <c r="BL151" s="19" t="s">
        <v>223</v>
      </c>
      <c r="BM151" s="203" t="s">
        <v>2053</v>
      </c>
    </row>
    <row r="152" s="2" customFormat="1">
      <c r="A152" s="38"/>
      <c r="B152" s="39"/>
      <c r="C152" s="38"/>
      <c r="D152" s="206" t="s">
        <v>247</v>
      </c>
      <c r="E152" s="38"/>
      <c r="F152" s="230" t="s">
        <v>248</v>
      </c>
      <c r="G152" s="38"/>
      <c r="H152" s="38"/>
      <c r="I152" s="231"/>
      <c r="J152" s="38"/>
      <c r="K152" s="38"/>
      <c r="L152" s="39"/>
      <c r="M152" s="232"/>
      <c r="N152" s="233"/>
      <c r="O152" s="82"/>
      <c r="P152" s="82"/>
      <c r="Q152" s="82"/>
      <c r="R152" s="82"/>
      <c r="S152" s="82"/>
      <c r="T152" s="83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9" t="s">
        <v>247</v>
      </c>
      <c r="AU152" s="19" t="s">
        <v>89</v>
      </c>
    </row>
    <row r="153" s="13" customFormat="1">
      <c r="A153" s="13"/>
      <c r="B153" s="205"/>
      <c r="C153" s="13"/>
      <c r="D153" s="206" t="s">
        <v>225</v>
      </c>
      <c r="E153" s="207" t="s">
        <v>1</v>
      </c>
      <c r="F153" s="208" t="s">
        <v>2054</v>
      </c>
      <c r="G153" s="13"/>
      <c r="H153" s="209">
        <v>226.53</v>
      </c>
      <c r="I153" s="210"/>
      <c r="J153" s="13"/>
      <c r="K153" s="13"/>
      <c r="L153" s="205"/>
      <c r="M153" s="211"/>
      <c r="N153" s="212"/>
      <c r="O153" s="212"/>
      <c r="P153" s="212"/>
      <c r="Q153" s="212"/>
      <c r="R153" s="212"/>
      <c r="S153" s="212"/>
      <c r="T153" s="2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07" t="s">
        <v>225</v>
      </c>
      <c r="AU153" s="207" t="s">
        <v>89</v>
      </c>
      <c r="AV153" s="13" t="s">
        <v>89</v>
      </c>
      <c r="AW153" s="13" t="s">
        <v>31</v>
      </c>
      <c r="AX153" s="13" t="s">
        <v>83</v>
      </c>
      <c r="AY153" s="207" t="s">
        <v>218</v>
      </c>
    </row>
    <row r="154" s="2" customFormat="1" ht="21.75" customHeight="1">
      <c r="A154" s="38"/>
      <c r="B154" s="190"/>
      <c r="C154" s="191" t="s">
        <v>265</v>
      </c>
      <c r="D154" s="191" t="s">
        <v>220</v>
      </c>
      <c r="E154" s="192" t="s">
        <v>251</v>
      </c>
      <c r="F154" s="193" t="s">
        <v>252</v>
      </c>
      <c r="G154" s="194" t="s">
        <v>169</v>
      </c>
      <c r="H154" s="195">
        <v>30.204000000000001</v>
      </c>
      <c r="I154" s="196"/>
      <c r="J154" s="197">
        <f>ROUND(I154*H154,2)</f>
        <v>0</v>
      </c>
      <c r="K154" s="198"/>
      <c r="L154" s="39"/>
      <c r="M154" s="199" t="s">
        <v>1</v>
      </c>
      <c r="N154" s="200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223</v>
      </c>
      <c r="AT154" s="203" t="s">
        <v>220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223</v>
      </c>
      <c r="BM154" s="203" t="s">
        <v>2055</v>
      </c>
    </row>
    <row r="155" s="13" customFormat="1">
      <c r="A155" s="13"/>
      <c r="B155" s="205"/>
      <c r="C155" s="13"/>
      <c r="D155" s="206" t="s">
        <v>225</v>
      </c>
      <c r="E155" s="207" t="s">
        <v>1</v>
      </c>
      <c r="F155" s="208" t="s">
        <v>167</v>
      </c>
      <c r="G155" s="13"/>
      <c r="H155" s="209">
        <v>23.888000000000002</v>
      </c>
      <c r="I155" s="210"/>
      <c r="J155" s="13"/>
      <c r="K155" s="13"/>
      <c r="L155" s="205"/>
      <c r="M155" s="211"/>
      <c r="N155" s="212"/>
      <c r="O155" s="212"/>
      <c r="P155" s="212"/>
      <c r="Q155" s="212"/>
      <c r="R155" s="212"/>
      <c r="S155" s="212"/>
      <c r="T155" s="2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07" t="s">
        <v>225</v>
      </c>
      <c r="AU155" s="207" t="s">
        <v>89</v>
      </c>
      <c r="AV155" s="13" t="s">
        <v>89</v>
      </c>
      <c r="AW155" s="13" t="s">
        <v>31</v>
      </c>
      <c r="AX155" s="13" t="s">
        <v>76</v>
      </c>
      <c r="AY155" s="207" t="s">
        <v>218</v>
      </c>
    </row>
    <row r="156" s="13" customFormat="1">
      <c r="A156" s="13"/>
      <c r="B156" s="205"/>
      <c r="C156" s="13"/>
      <c r="D156" s="206" t="s">
        <v>225</v>
      </c>
      <c r="E156" s="207" t="s">
        <v>1</v>
      </c>
      <c r="F156" s="208" t="s">
        <v>2037</v>
      </c>
      <c r="G156" s="13"/>
      <c r="H156" s="209">
        <v>6.3159999999999998</v>
      </c>
      <c r="I156" s="210"/>
      <c r="J156" s="13"/>
      <c r="K156" s="13"/>
      <c r="L156" s="205"/>
      <c r="M156" s="211"/>
      <c r="N156" s="212"/>
      <c r="O156" s="212"/>
      <c r="P156" s="212"/>
      <c r="Q156" s="212"/>
      <c r="R156" s="212"/>
      <c r="S156" s="212"/>
      <c r="T156" s="2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07" t="s">
        <v>225</v>
      </c>
      <c r="AU156" s="207" t="s">
        <v>89</v>
      </c>
      <c r="AV156" s="13" t="s">
        <v>89</v>
      </c>
      <c r="AW156" s="13" t="s">
        <v>31</v>
      </c>
      <c r="AX156" s="13" t="s">
        <v>76</v>
      </c>
      <c r="AY156" s="207" t="s">
        <v>218</v>
      </c>
    </row>
    <row r="157" s="15" customFormat="1">
      <c r="A157" s="15"/>
      <c r="B157" s="222"/>
      <c r="C157" s="15"/>
      <c r="D157" s="206" t="s">
        <v>225</v>
      </c>
      <c r="E157" s="223" t="s">
        <v>1</v>
      </c>
      <c r="F157" s="224" t="s">
        <v>231</v>
      </c>
      <c r="G157" s="15"/>
      <c r="H157" s="225">
        <v>30.204000000000001</v>
      </c>
      <c r="I157" s="226"/>
      <c r="J157" s="15"/>
      <c r="K157" s="15"/>
      <c r="L157" s="222"/>
      <c r="M157" s="227"/>
      <c r="N157" s="228"/>
      <c r="O157" s="228"/>
      <c r="P157" s="228"/>
      <c r="Q157" s="228"/>
      <c r="R157" s="228"/>
      <c r="S157" s="228"/>
      <c r="T157" s="229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T157" s="223" t="s">
        <v>225</v>
      </c>
      <c r="AU157" s="223" t="s">
        <v>89</v>
      </c>
      <c r="AV157" s="15" t="s">
        <v>223</v>
      </c>
      <c r="AW157" s="15" t="s">
        <v>31</v>
      </c>
      <c r="AX157" s="15" t="s">
        <v>83</v>
      </c>
      <c r="AY157" s="223" t="s">
        <v>218</v>
      </c>
    </row>
    <row r="158" s="2" customFormat="1" ht="24.15" customHeight="1">
      <c r="A158" s="38"/>
      <c r="B158" s="190"/>
      <c r="C158" s="191" t="s">
        <v>271</v>
      </c>
      <c r="D158" s="191" t="s">
        <v>220</v>
      </c>
      <c r="E158" s="192" t="s">
        <v>255</v>
      </c>
      <c r="F158" s="193" t="s">
        <v>256</v>
      </c>
      <c r="G158" s="194" t="s">
        <v>257</v>
      </c>
      <c r="H158" s="195">
        <v>54.366999999999997</v>
      </c>
      <c r="I158" s="196"/>
      <c r="J158" s="197">
        <f>ROUND(I158*H158,2)</f>
        <v>0</v>
      </c>
      <c r="K158" s="198"/>
      <c r="L158" s="39"/>
      <c r="M158" s="199" t="s">
        <v>1</v>
      </c>
      <c r="N158" s="200" t="s">
        <v>42</v>
      </c>
      <c r="O158" s="8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203" t="s">
        <v>223</v>
      </c>
      <c r="AT158" s="203" t="s">
        <v>220</v>
      </c>
      <c r="AU158" s="203" t="s">
        <v>89</v>
      </c>
      <c r="AY158" s="19" t="s">
        <v>218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9" t="s">
        <v>89</v>
      </c>
      <c r="BK158" s="204">
        <f>ROUND(I158*H158,2)</f>
        <v>0</v>
      </c>
      <c r="BL158" s="19" t="s">
        <v>223</v>
      </c>
      <c r="BM158" s="203" t="s">
        <v>2056</v>
      </c>
    </row>
    <row r="159" s="13" customFormat="1">
      <c r="A159" s="13"/>
      <c r="B159" s="205"/>
      <c r="C159" s="13"/>
      <c r="D159" s="206" t="s">
        <v>225</v>
      </c>
      <c r="E159" s="207" t="s">
        <v>1</v>
      </c>
      <c r="F159" s="208" t="s">
        <v>2057</v>
      </c>
      <c r="G159" s="13"/>
      <c r="H159" s="209">
        <v>54.366999999999997</v>
      </c>
      <c r="I159" s="210"/>
      <c r="J159" s="13"/>
      <c r="K159" s="13"/>
      <c r="L159" s="205"/>
      <c r="M159" s="211"/>
      <c r="N159" s="212"/>
      <c r="O159" s="212"/>
      <c r="P159" s="212"/>
      <c r="Q159" s="212"/>
      <c r="R159" s="212"/>
      <c r="S159" s="212"/>
      <c r="T159" s="2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07" t="s">
        <v>225</v>
      </c>
      <c r="AU159" s="207" t="s">
        <v>89</v>
      </c>
      <c r="AV159" s="13" t="s">
        <v>89</v>
      </c>
      <c r="AW159" s="13" t="s">
        <v>31</v>
      </c>
      <c r="AX159" s="13" t="s">
        <v>83</v>
      </c>
      <c r="AY159" s="207" t="s">
        <v>218</v>
      </c>
    </row>
    <row r="160" s="2" customFormat="1" ht="16.5" customHeight="1">
      <c r="A160" s="38"/>
      <c r="B160" s="190"/>
      <c r="C160" s="191" t="s">
        <v>279</v>
      </c>
      <c r="D160" s="191" t="s">
        <v>220</v>
      </c>
      <c r="E160" s="192" t="s">
        <v>261</v>
      </c>
      <c r="F160" s="193" t="s">
        <v>262</v>
      </c>
      <c r="G160" s="194" t="s">
        <v>169</v>
      </c>
      <c r="H160" s="195">
        <v>25</v>
      </c>
      <c r="I160" s="196"/>
      <c r="J160" s="197">
        <f>ROUND(I160*H160,2)</f>
        <v>0</v>
      </c>
      <c r="K160" s="198"/>
      <c r="L160" s="39"/>
      <c r="M160" s="199" t="s">
        <v>1</v>
      </c>
      <c r="N160" s="200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223</v>
      </c>
      <c r="AT160" s="203" t="s">
        <v>220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223</v>
      </c>
      <c r="BM160" s="203" t="s">
        <v>2058</v>
      </c>
    </row>
    <row r="161" s="13" customFormat="1">
      <c r="A161" s="13"/>
      <c r="B161" s="205"/>
      <c r="C161" s="13"/>
      <c r="D161" s="206" t="s">
        <v>225</v>
      </c>
      <c r="E161" s="207" t="s">
        <v>1</v>
      </c>
      <c r="F161" s="208" t="s">
        <v>2059</v>
      </c>
      <c r="G161" s="13"/>
      <c r="H161" s="209">
        <v>5</v>
      </c>
      <c r="I161" s="210"/>
      <c r="J161" s="13"/>
      <c r="K161" s="13"/>
      <c r="L161" s="205"/>
      <c r="M161" s="211"/>
      <c r="N161" s="212"/>
      <c r="O161" s="212"/>
      <c r="P161" s="212"/>
      <c r="Q161" s="212"/>
      <c r="R161" s="212"/>
      <c r="S161" s="212"/>
      <c r="T161" s="2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07" t="s">
        <v>225</v>
      </c>
      <c r="AU161" s="207" t="s">
        <v>89</v>
      </c>
      <c r="AV161" s="13" t="s">
        <v>89</v>
      </c>
      <c r="AW161" s="13" t="s">
        <v>31</v>
      </c>
      <c r="AX161" s="13" t="s">
        <v>76</v>
      </c>
      <c r="AY161" s="207" t="s">
        <v>218</v>
      </c>
    </row>
    <row r="162" s="13" customFormat="1">
      <c r="A162" s="13"/>
      <c r="B162" s="205"/>
      <c r="C162" s="13"/>
      <c r="D162" s="206" t="s">
        <v>225</v>
      </c>
      <c r="E162" s="207" t="s">
        <v>1</v>
      </c>
      <c r="F162" s="208" t="s">
        <v>2060</v>
      </c>
      <c r="G162" s="13"/>
      <c r="H162" s="209">
        <v>20</v>
      </c>
      <c r="I162" s="210"/>
      <c r="J162" s="13"/>
      <c r="K162" s="13"/>
      <c r="L162" s="205"/>
      <c r="M162" s="211"/>
      <c r="N162" s="212"/>
      <c r="O162" s="212"/>
      <c r="P162" s="212"/>
      <c r="Q162" s="212"/>
      <c r="R162" s="212"/>
      <c r="S162" s="212"/>
      <c r="T162" s="2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07" t="s">
        <v>225</v>
      </c>
      <c r="AU162" s="207" t="s">
        <v>89</v>
      </c>
      <c r="AV162" s="13" t="s">
        <v>89</v>
      </c>
      <c r="AW162" s="13" t="s">
        <v>31</v>
      </c>
      <c r="AX162" s="13" t="s">
        <v>76</v>
      </c>
      <c r="AY162" s="207" t="s">
        <v>218</v>
      </c>
    </row>
    <row r="163" s="15" customFormat="1">
      <c r="A163" s="15"/>
      <c r="B163" s="222"/>
      <c r="C163" s="15"/>
      <c r="D163" s="206" t="s">
        <v>225</v>
      </c>
      <c r="E163" s="223" t="s">
        <v>1</v>
      </c>
      <c r="F163" s="224" t="s">
        <v>231</v>
      </c>
      <c r="G163" s="15"/>
      <c r="H163" s="225">
        <v>25</v>
      </c>
      <c r="I163" s="226"/>
      <c r="J163" s="15"/>
      <c r="K163" s="15"/>
      <c r="L163" s="222"/>
      <c r="M163" s="227"/>
      <c r="N163" s="228"/>
      <c r="O163" s="228"/>
      <c r="P163" s="228"/>
      <c r="Q163" s="228"/>
      <c r="R163" s="228"/>
      <c r="S163" s="228"/>
      <c r="T163" s="229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T163" s="223" t="s">
        <v>225</v>
      </c>
      <c r="AU163" s="223" t="s">
        <v>89</v>
      </c>
      <c r="AV163" s="15" t="s">
        <v>223</v>
      </c>
      <c r="AW163" s="15" t="s">
        <v>31</v>
      </c>
      <c r="AX163" s="15" t="s">
        <v>83</v>
      </c>
      <c r="AY163" s="223" t="s">
        <v>218</v>
      </c>
    </row>
    <row r="164" s="2" customFormat="1" ht="16.5" customHeight="1">
      <c r="A164" s="38"/>
      <c r="B164" s="190"/>
      <c r="C164" s="234" t="s">
        <v>284</v>
      </c>
      <c r="D164" s="234" t="s">
        <v>272</v>
      </c>
      <c r="E164" s="235" t="s">
        <v>1860</v>
      </c>
      <c r="F164" s="236" t="s">
        <v>1861</v>
      </c>
      <c r="G164" s="237" t="s">
        <v>257</v>
      </c>
      <c r="H164" s="238">
        <v>9.4499999999999993</v>
      </c>
      <c r="I164" s="239"/>
      <c r="J164" s="240">
        <f>ROUND(I164*H164,2)</f>
        <v>0</v>
      </c>
      <c r="K164" s="241"/>
      <c r="L164" s="242"/>
      <c r="M164" s="243" t="s">
        <v>1</v>
      </c>
      <c r="N164" s="244" t="s">
        <v>42</v>
      </c>
      <c r="O164" s="82"/>
      <c r="P164" s="201">
        <f>O164*H164</f>
        <v>0</v>
      </c>
      <c r="Q164" s="201">
        <v>1</v>
      </c>
      <c r="R164" s="201">
        <f>Q164*H164</f>
        <v>9.4499999999999993</v>
      </c>
      <c r="S164" s="201">
        <v>0</v>
      </c>
      <c r="T164" s="202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03" t="s">
        <v>260</v>
      </c>
      <c r="AT164" s="203" t="s">
        <v>272</v>
      </c>
      <c r="AU164" s="203" t="s">
        <v>89</v>
      </c>
      <c r="AY164" s="19" t="s">
        <v>218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9" t="s">
        <v>89</v>
      </c>
      <c r="BK164" s="204">
        <f>ROUND(I164*H164,2)</f>
        <v>0</v>
      </c>
      <c r="BL164" s="19" t="s">
        <v>223</v>
      </c>
      <c r="BM164" s="203" t="s">
        <v>2061</v>
      </c>
    </row>
    <row r="165" s="13" customFormat="1">
      <c r="A165" s="13"/>
      <c r="B165" s="205"/>
      <c r="C165" s="13"/>
      <c r="D165" s="206" t="s">
        <v>225</v>
      </c>
      <c r="E165" s="207" t="s">
        <v>1</v>
      </c>
      <c r="F165" s="208" t="s">
        <v>2059</v>
      </c>
      <c r="G165" s="13"/>
      <c r="H165" s="209">
        <v>5</v>
      </c>
      <c r="I165" s="210"/>
      <c r="J165" s="13"/>
      <c r="K165" s="13"/>
      <c r="L165" s="205"/>
      <c r="M165" s="211"/>
      <c r="N165" s="212"/>
      <c r="O165" s="212"/>
      <c r="P165" s="212"/>
      <c r="Q165" s="212"/>
      <c r="R165" s="212"/>
      <c r="S165" s="212"/>
      <c r="T165" s="2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07" t="s">
        <v>225</v>
      </c>
      <c r="AU165" s="207" t="s">
        <v>89</v>
      </c>
      <c r="AV165" s="13" t="s">
        <v>89</v>
      </c>
      <c r="AW165" s="13" t="s">
        <v>31</v>
      </c>
      <c r="AX165" s="13" t="s">
        <v>83</v>
      </c>
      <c r="AY165" s="207" t="s">
        <v>218</v>
      </c>
    </row>
    <row r="166" s="13" customFormat="1">
      <c r="A166" s="13"/>
      <c r="B166" s="205"/>
      <c r="C166" s="13"/>
      <c r="D166" s="206" t="s">
        <v>225</v>
      </c>
      <c r="E166" s="13"/>
      <c r="F166" s="208" t="s">
        <v>2062</v>
      </c>
      <c r="G166" s="13"/>
      <c r="H166" s="209">
        <v>9.4499999999999993</v>
      </c>
      <c r="I166" s="210"/>
      <c r="J166" s="13"/>
      <c r="K166" s="13"/>
      <c r="L166" s="205"/>
      <c r="M166" s="211"/>
      <c r="N166" s="212"/>
      <c r="O166" s="212"/>
      <c r="P166" s="212"/>
      <c r="Q166" s="212"/>
      <c r="R166" s="212"/>
      <c r="S166" s="212"/>
      <c r="T166" s="2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07" t="s">
        <v>225</v>
      </c>
      <c r="AU166" s="207" t="s">
        <v>89</v>
      </c>
      <c r="AV166" s="13" t="s">
        <v>89</v>
      </c>
      <c r="AW166" s="13" t="s">
        <v>3</v>
      </c>
      <c r="AX166" s="13" t="s">
        <v>83</v>
      </c>
      <c r="AY166" s="207" t="s">
        <v>218</v>
      </c>
    </row>
    <row r="167" s="2" customFormat="1" ht="16.5" customHeight="1">
      <c r="A167" s="38"/>
      <c r="B167" s="190"/>
      <c r="C167" s="234" t="s">
        <v>289</v>
      </c>
      <c r="D167" s="234" t="s">
        <v>272</v>
      </c>
      <c r="E167" s="235" t="s">
        <v>2063</v>
      </c>
      <c r="F167" s="236" t="s">
        <v>2064</v>
      </c>
      <c r="G167" s="237" t="s">
        <v>257</v>
      </c>
      <c r="H167" s="238">
        <v>37.799999999999997</v>
      </c>
      <c r="I167" s="239"/>
      <c r="J167" s="240">
        <f>ROUND(I167*H167,2)</f>
        <v>0</v>
      </c>
      <c r="K167" s="241"/>
      <c r="L167" s="242"/>
      <c r="M167" s="243" t="s">
        <v>1</v>
      </c>
      <c r="N167" s="244" t="s">
        <v>42</v>
      </c>
      <c r="O167" s="82"/>
      <c r="P167" s="201">
        <f>O167*H167</f>
        <v>0</v>
      </c>
      <c r="Q167" s="201">
        <v>1</v>
      </c>
      <c r="R167" s="201">
        <f>Q167*H167</f>
        <v>37.799999999999997</v>
      </c>
      <c r="S167" s="201">
        <v>0</v>
      </c>
      <c r="T167" s="202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03" t="s">
        <v>260</v>
      </c>
      <c r="AT167" s="203" t="s">
        <v>272</v>
      </c>
      <c r="AU167" s="203" t="s">
        <v>89</v>
      </c>
      <c r="AY167" s="19" t="s">
        <v>218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9" t="s">
        <v>89</v>
      </c>
      <c r="BK167" s="204">
        <f>ROUND(I167*H167,2)</f>
        <v>0</v>
      </c>
      <c r="BL167" s="19" t="s">
        <v>223</v>
      </c>
      <c r="BM167" s="203" t="s">
        <v>2065</v>
      </c>
    </row>
    <row r="168" s="13" customFormat="1">
      <c r="A168" s="13"/>
      <c r="B168" s="205"/>
      <c r="C168" s="13"/>
      <c r="D168" s="206" t="s">
        <v>225</v>
      </c>
      <c r="E168" s="207" t="s">
        <v>1</v>
      </c>
      <c r="F168" s="208" t="s">
        <v>2060</v>
      </c>
      <c r="G168" s="13"/>
      <c r="H168" s="209">
        <v>20</v>
      </c>
      <c r="I168" s="210"/>
      <c r="J168" s="13"/>
      <c r="K168" s="13"/>
      <c r="L168" s="205"/>
      <c r="M168" s="211"/>
      <c r="N168" s="212"/>
      <c r="O168" s="212"/>
      <c r="P168" s="212"/>
      <c r="Q168" s="212"/>
      <c r="R168" s="212"/>
      <c r="S168" s="212"/>
      <c r="T168" s="2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07" t="s">
        <v>225</v>
      </c>
      <c r="AU168" s="207" t="s">
        <v>89</v>
      </c>
      <c r="AV168" s="13" t="s">
        <v>89</v>
      </c>
      <c r="AW168" s="13" t="s">
        <v>31</v>
      </c>
      <c r="AX168" s="13" t="s">
        <v>83</v>
      </c>
      <c r="AY168" s="207" t="s">
        <v>218</v>
      </c>
    </row>
    <row r="169" s="13" customFormat="1">
      <c r="A169" s="13"/>
      <c r="B169" s="205"/>
      <c r="C169" s="13"/>
      <c r="D169" s="206" t="s">
        <v>225</v>
      </c>
      <c r="E169" s="13"/>
      <c r="F169" s="208" t="s">
        <v>2066</v>
      </c>
      <c r="G169" s="13"/>
      <c r="H169" s="209">
        <v>37.799999999999997</v>
      </c>
      <c r="I169" s="210"/>
      <c r="J169" s="13"/>
      <c r="K169" s="13"/>
      <c r="L169" s="205"/>
      <c r="M169" s="211"/>
      <c r="N169" s="212"/>
      <c r="O169" s="212"/>
      <c r="P169" s="212"/>
      <c r="Q169" s="212"/>
      <c r="R169" s="212"/>
      <c r="S169" s="212"/>
      <c r="T169" s="2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07" t="s">
        <v>225</v>
      </c>
      <c r="AU169" s="207" t="s">
        <v>89</v>
      </c>
      <c r="AV169" s="13" t="s">
        <v>89</v>
      </c>
      <c r="AW169" s="13" t="s">
        <v>3</v>
      </c>
      <c r="AX169" s="13" t="s">
        <v>83</v>
      </c>
      <c r="AY169" s="207" t="s">
        <v>218</v>
      </c>
    </row>
    <row r="170" s="2" customFormat="1" ht="21.75" customHeight="1">
      <c r="A170" s="38"/>
      <c r="B170" s="190"/>
      <c r="C170" s="191" t="s">
        <v>294</v>
      </c>
      <c r="D170" s="191" t="s">
        <v>220</v>
      </c>
      <c r="E170" s="192" t="s">
        <v>266</v>
      </c>
      <c r="F170" s="193" t="s">
        <v>267</v>
      </c>
      <c r="G170" s="194" t="s">
        <v>148</v>
      </c>
      <c r="H170" s="195">
        <v>50</v>
      </c>
      <c r="I170" s="196"/>
      <c r="J170" s="197">
        <f>ROUND(I170*H170,2)</f>
        <v>0</v>
      </c>
      <c r="K170" s="198"/>
      <c r="L170" s="39"/>
      <c r="M170" s="199" t="s">
        <v>1</v>
      </c>
      <c r="N170" s="200" t="s">
        <v>42</v>
      </c>
      <c r="O170" s="8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03" t="s">
        <v>223</v>
      </c>
      <c r="AT170" s="203" t="s">
        <v>220</v>
      </c>
      <c r="AU170" s="203" t="s">
        <v>89</v>
      </c>
      <c r="AY170" s="19" t="s">
        <v>218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9" t="s">
        <v>89</v>
      </c>
      <c r="BK170" s="204">
        <f>ROUND(I170*H170,2)</f>
        <v>0</v>
      </c>
      <c r="BL170" s="19" t="s">
        <v>223</v>
      </c>
      <c r="BM170" s="203" t="s">
        <v>2067</v>
      </c>
    </row>
    <row r="171" s="2" customFormat="1">
      <c r="A171" s="38"/>
      <c r="B171" s="39"/>
      <c r="C171" s="38"/>
      <c r="D171" s="206" t="s">
        <v>247</v>
      </c>
      <c r="E171" s="38"/>
      <c r="F171" s="230" t="s">
        <v>2068</v>
      </c>
      <c r="G171" s="38"/>
      <c r="H171" s="38"/>
      <c r="I171" s="231"/>
      <c r="J171" s="38"/>
      <c r="K171" s="38"/>
      <c r="L171" s="39"/>
      <c r="M171" s="232"/>
      <c r="N171" s="233"/>
      <c r="O171" s="82"/>
      <c r="P171" s="82"/>
      <c r="Q171" s="82"/>
      <c r="R171" s="82"/>
      <c r="S171" s="82"/>
      <c r="T171" s="83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9" t="s">
        <v>247</v>
      </c>
      <c r="AU171" s="19" t="s">
        <v>89</v>
      </c>
    </row>
    <row r="172" s="13" customFormat="1">
      <c r="A172" s="13"/>
      <c r="B172" s="205"/>
      <c r="C172" s="13"/>
      <c r="D172" s="206" t="s">
        <v>225</v>
      </c>
      <c r="E172" s="207" t="s">
        <v>1</v>
      </c>
      <c r="F172" s="208" t="s">
        <v>2069</v>
      </c>
      <c r="G172" s="13"/>
      <c r="H172" s="209">
        <v>50</v>
      </c>
      <c r="I172" s="210"/>
      <c r="J172" s="13"/>
      <c r="K172" s="13"/>
      <c r="L172" s="205"/>
      <c r="M172" s="211"/>
      <c r="N172" s="212"/>
      <c r="O172" s="212"/>
      <c r="P172" s="212"/>
      <c r="Q172" s="212"/>
      <c r="R172" s="212"/>
      <c r="S172" s="212"/>
      <c r="T172" s="2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07" t="s">
        <v>225</v>
      </c>
      <c r="AU172" s="207" t="s">
        <v>89</v>
      </c>
      <c r="AV172" s="13" t="s">
        <v>89</v>
      </c>
      <c r="AW172" s="13" t="s">
        <v>31</v>
      </c>
      <c r="AX172" s="13" t="s">
        <v>76</v>
      </c>
      <c r="AY172" s="207" t="s">
        <v>218</v>
      </c>
    </row>
    <row r="173" s="14" customFormat="1">
      <c r="A173" s="14"/>
      <c r="B173" s="214"/>
      <c r="C173" s="14"/>
      <c r="D173" s="206" t="s">
        <v>225</v>
      </c>
      <c r="E173" s="215" t="s">
        <v>2035</v>
      </c>
      <c r="F173" s="216" t="s">
        <v>230</v>
      </c>
      <c r="G173" s="14"/>
      <c r="H173" s="217">
        <v>50</v>
      </c>
      <c r="I173" s="218"/>
      <c r="J173" s="14"/>
      <c r="K173" s="14"/>
      <c r="L173" s="214"/>
      <c r="M173" s="219"/>
      <c r="N173" s="220"/>
      <c r="O173" s="220"/>
      <c r="P173" s="220"/>
      <c r="Q173" s="220"/>
      <c r="R173" s="220"/>
      <c r="S173" s="220"/>
      <c r="T173" s="221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15" t="s">
        <v>225</v>
      </c>
      <c r="AU173" s="215" t="s">
        <v>89</v>
      </c>
      <c r="AV173" s="14" t="s">
        <v>96</v>
      </c>
      <c r="AW173" s="14" t="s">
        <v>31</v>
      </c>
      <c r="AX173" s="14" t="s">
        <v>76</v>
      </c>
      <c r="AY173" s="215" t="s">
        <v>218</v>
      </c>
    </row>
    <row r="174" s="15" customFormat="1">
      <c r="A174" s="15"/>
      <c r="B174" s="222"/>
      <c r="C174" s="15"/>
      <c r="D174" s="206" t="s">
        <v>225</v>
      </c>
      <c r="E174" s="223" t="s">
        <v>1</v>
      </c>
      <c r="F174" s="224" t="s">
        <v>231</v>
      </c>
      <c r="G174" s="15"/>
      <c r="H174" s="225">
        <v>50</v>
      </c>
      <c r="I174" s="226"/>
      <c r="J174" s="15"/>
      <c r="K174" s="15"/>
      <c r="L174" s="222"/>
      <c r="M174" s="227"/>
      <c r="N174" s="228"/>
      <c r="O174" s="228"/>
      <c r="P174" s="228"/>
      <c r="Q174" s="228"/>
      <c r="R174" s="228"/>
      <c r="S174" s="228"/>
      <c r="T174" s="229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T174" s="223" t="s">
        <v>225</v>
      </c>
      <c r="AU174" s="223" t="s">
        <v>89</v>
      </c>
      <c r="AV174" s="15" t="s">
        <v>223</v>
      </c>
      <c r="AW174" s="15" t="s">
        <v>31</v>
      </c>
      <c r="AX174" s="15" t="s">
        <v>83</v>
      </c>
      <c r="AY174" s="223" t="s">
        <v>218</v>
      </c>
    </row>
    <row r="175" s="2" customFormat="1" ht="16.5" customHeight="1">
      <c r="A175" s="38"/>
      <c r="B175" s="190"/>
      <c r="C175" s="234" t="s">
        <v>299</v>
      </c>
      <c r="D175" s="234" t="s">
        <v>272</v>
      </c>
      <c r="E175" s="235" t="s">
        <v>273</v>
      </c>
      <c r="F175" s="236" t="s">
        <v>274</v>
      </c>
      <c r="G175" s="237" t="s">
        <v>275</v>
      </c>
      <c r="H175" s="238">
        <v>1.75</v>
      </c>
      <c r="I175" s="239"/>
      <c r="J175" s="240">
        <f>ROUND(I175*H175,2)</f>
        <v>0</v>
      </c>
      <c r="K175" s="241"/>
      <c r="L175" s="242"/>
      <c r="M175" s="243" t="s">
        <v>1</v>
      </c>
      <c r="N175" s="244" t="s">
        <v>42</v>
      </c>
      <c r="O175" s="82"/>
      <c r="P175" s="201">
        <f>O175*H175</f>
        <v>0</v>
      </c>
      <c r="Q175" s="201">
        <v>0.001</v>
      </c>
      <c r="R175" s="201">
        <f>Q175*H175</f>
        <v>0.00175</v>
      </c>
      <c r="S175" s="201">
        <v>0</v>
      </c>
      <c r="T175" s="202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03" t="s">
        <v>260</v>
      </c>
      <c r="AT175" s="203" t="s">
        <v>272</v>
      </c>
      <c r="AU175" s="203" t="s">
        <v>89</v>
      </c>
      <c r="AY175" s="19" t="s">
        <v>218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9" t="s">
        <v>89</v>
      </c>
      <c r="BK175" s="204">
        <f>ROUND(I175*H175,2)</f>
        <v>0</v>
      </c>
      <c r="BL175" s="19" t="s">
        <v>223</v>
      </c>
      <c r="BM175" s="203" t="s">
        <v>2070</v>
      </c>
    </row>
    <row r="176" s="13" customFormat="1">
      <c r="A176" s="13"/>
      <c r="B176" s="205"/>
      <c r="C176" s="13"/>
      <c r="D176" s="206" t="s">
        <v>225</v>
      </c>
      <c r="E176" s="13"/>
      <c r="F176" s="208" t="s">
        <v>2071</v>
      </c>
      <c r="G176" s="13"/>
      <c r="H176" s="209">
        <v>1.75</v>
      </c>
      <c r="I176" s="210"/>
      <c r="J176" s="13"/>
      <c r="K176" s="13"/>
      <c r="L176" s="205"/>
      <c r="M176" s="211"/>
      <c r="N176" s="212"/>
      <c r="O176" s="212"/>
      <c r="P176" s="212"/>
      <c r="Q176" s="212"/>
      <c r="R176" s="212"/>
      <c r="S176" s="212"/>
      <c r="T176" s="2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07" t="s">
        <v>225</v>
      </c>
      <c r="AU176" s="207" t="s">
        <v>89</v>
      </c>
      <c r="AV176" s="13" t="s">
        <v>89</v>
      </c>
      <c r="AW176" s="13" t="s">
        <v>3</v>
      </c>
      <c r="AX176" s="13" t="s">
        <v>83</v>
      </c>
      <c r="AY176" s="207" t="s">
        <v>218</v>
      </c>
    </row>
    <row r="177" s="12" customFormat="1" ht="22.8" customHeight="1">
      <c r="A177" s="12"/>
      <c r="B177" s="177"/>
      <c r="C177" s="12"/>
      <c r="D177" s="178" t="s">
        <v>75</v>
      </c>
      <c r="E177" s="188" t="s">
        <v>89</v>
      </c>
      <c r="F177" s="188" t="s">
        <v>278</v>
      </c>
      <c r="G177" s="12"/>
      <c r="H177" s="12"/>
      <c r="I177" s="180"/>
      <c r="J177" s="189">
        <f>BK177</f>
        <v>0</v>
      </c>
      <c r="K177" s="12"/>
      <c r="L177" s="177"/>
      <c r="M177" s="182"/>
      <c r="N177" s="183"/>
      <c r="O177" s="183"/>
      <c r="P177" s="184">
        <f>SUM(P178:P192)</f>
        <v>0</v>
      </c>
      <c r="Q177" s="183"/>
      <c r="R177" s="184">
        <f>SUM(R178:R192)</f>
        <v>25.1706510944</v>
      </c>
      <c r="S177" s="183"/>
      <c r="T177" s="185">
        <f>SUM(T178:T192)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78" t="s">
        <v>83</v>
      </c>
      <c r="AT177" s="186" t="s">
        <v>75</v>
      </c>
      <c r="AU177" s="186" t="s">
        <v>83</v>
      </c>
      <c r="AY177" s="178" t="s">
        <v>218</v>
      </c>
      <c r="BK177" s="187">
        <f>SUM(BK178:BK192)</f>
        <v>0</v>
      </c>
    </row>
    <row r="178" s="2" customFormat="1" ht="24.15" customHeight="1">
      <c r="A178" s="38"/>
      <c r="B178" s="190"/>
      <c r="C178" s="191" t="s">
        <v>304</v>
      </c>
      <c r="D178" s="191" t="s">
        <v>220</v>
      </c>
      <c r="E178" s="192" t="s">
        <v>1889</v>
      </c>
      <c r="F178" s="193" t="s">
        <v>1890</v>
      </c>
      <c r="G178" s="194" t="s">
        <v>169</v>
      </c>
      <c r="H178" s="195">
        <v>6.6420000000000003</v>
      </c>
      <c r="I178" s="196"/>
      <c r="J178" s="197">
        <f>ROUND(I178*H178,2)</f>
        <v>0</v>
      </c>
      <c r="K178" s="198"/>
      <c r="L178" s="39"/>
      <c r="M178" s="199" t="s">
        <v>1</v>
      </c>
      <c r="N178" s="200" t="s">
        <v>42</v>
      </c>
      <c r="O178" s="82"/>
      <c r="P178" s="201">
        <f>O178*H178</f>
        <v>0</v>
      </c>
      <c r="Q178" s="201">
        <v>2.4157202</v>
      </c>
      <c r="R178" s="201">
        <f>Q178*H178</f>
        <v>16.045213568400001</v>
      </c>
      <c r="S178" s="201">
        <v>0</v>
      </c>
      <c r="T178" s="20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03" t="s">
        <v>223</v>
      </c>
      <c r="AT178" s="203" t="s">
        <v>220</v>
      </c>
      <c r="AU178" s="203" t="s">
        <v>89</v>
      </c>
      <c r="AY178" s="19" t="s">
        <v>218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9" t="s">
        <v>89</v>
      </c>
      <c r="BK178" s="204">
        <f>ROUND(I178*H178,2)</f>
        <v>0</v>
      </c>
      <c r="BL178" s="19" t="s">
        <v>223</v>
      </c>
      <c r="BM178" s="203" t="s">
        <v>2072</v>
      </c>
    </row>
    <row r="179" s="16" customFormat="1">
      <c r="A179" s="16"/>
      <c r="B179" s="245"/>
      <c r="C179" s="16"/>
      <c r="D179" s="206" t="s">
        <v>225</v>
      </c>
      <c r="E179" s="246" t="s">
        <v>1</v>
      </c>
      <c r="F179" s="247" t="s">
        <v>2073</v>
      </c>
      <c r="G179" s="16"/>
      <c r="H179" s="246" t="s">
        <v>1</v>
      </c>
      <c r="I179" s="248"/>
      <c r="J179" s="16"/>
      <c r="K179" s="16"/>
      <c r="L179" s="245"/>
      <c r="M179" s="249"/>
      <c r="N179" s="250"/>
      <c r="O179" s="250"/>
      <c r="P179" s="250"/>
      <c r="Q179" s="250"/>
      <c r="R179" s="250"/>
      <c r="S179" s="250"/>
      <c r="T179" s="251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T179" s="246" t="s">
        <v>225</v>
      </c>
      <c r="AU179" s="246" t="s">
        <v>89</v>
      </c>
      <c r="AV179" s="16" t="s">
        <v>83</v>
      </c>
      <c r="AW179" s="16" t="s">
        <v>31</v>
      </c>
      <c r="AX179" s="16" t="s">
        <v>76</v>
      </c>
      <c r="AY179" s="246" t="s">
        <v>218</v>
      </c>
    </row>
    <row r="180" s="13" customFormat="1">
      <c r="A180" s="13"/>
      <c r="B180" s="205"/>
      <c r="C180" s="13"/>
      <c r="D180" s="206" t="s">
        <v>225</v>
      </c>
      <c r="E180" s="207" t="s">
        <v>1</v>
      </c>
      <c r="F180" s="208" t="s">
        <v>2048</v>
      </c>
      <c r="G180" s="13"/>
      <c r="H180" s="209">
        <v>6.3159999999999998</v>
      </c>
      <c r="I180" s="210"/>
      <c r="J180" s="13"/>
      <c r="K180" s="13"/>
      <c r="L180" s="205"/>
      <c r="M180" s="211"/>
      <c r="N180" s="212"/>
      <c r="O180" s="212"/>
      <c r="P180" s="212"/>
      <c r="Q180" s="212"/>
      <c r="R180" s="212"/>
      <c r="S180" s="212"/>
      <c r="T180" s="2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07" t="s">
        <v>225</v>
      </c>
      <c r="AU180" s="207" t="s">
        <v>89</v>
      </c>
      <c r="AV180" s="13" t="s">
        <v>89</v>
      </c>
      <c r="AW180" s="13" t="s">
        <v>31</v>
      </c>
      <c r="AX180" s="13" t="s">
        <v>76</v>
      </c>
      <c r="AY180" s="207" t="s">
        <v>218</v>
      </c>
    </row>
    <row r="181" s="13" customFormat="1">
      <c r="A181" s="13"/>
      <c r="B181" s="205"/>
      <c r="C181" s="13"/>
      <c r="D181" s="206" t="s">
        <v>225</v>
      </c>
      <c r="E181" s="207" t="s">
        <v>1</v>
      </c>
      <c r="F181" s="208" t="s">
        <v>2074</v>
      </c>
      <c r="G181" s="13"/>
      <c r="H181" s="209">
        <v>0.32600000000000001</v>
      </c>
      <c r="I181" s="210"/>
      <c r="J181" s="13"/>
      <c r="K181" s="13"/>
      <c r="L181" s="205"/>
      <c r="M181" s="211"/>
      <c r="N181" s="212"/>
      <c r="O181" s="212"/>
      <c r="P181" s="212"/>
      <c r="Q181" s="212"/>
      <c r="R181" s="212"/>
      <c r="S181" s="212"/>
      <c r="T181" s="2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07" t="s">
        <v>225</v>
      </c>
      <c r="AU181" s="207" t="s">
        <v>89</v>
      </c>
      <c r="AV181" s="13" t="s">
        <v>89</v>
      </c>
      <c r="AW181" s="13" t="s">
        <v>31</v>
      </c>
      <c r="AX181" s="13" t="s">
        <v>76</v>
      </c>
      <c r="AY181" s="207" t="s">
        <v>218</v>
      </c>
    </row>
    <row r="182" s="15" customFormat="1">
      <c r="A182" s="15"/>
      <c r="B182" s="222"/>
      <c r="C182" s="15"/>
      <c r="D182" s="206" t="s">
        <v>225</v>
      </c>
      <c r="E182" s="223" t="s">
        <v>1</v>
      </c>
      <c r="F182" s="224" t="s">
        <v>231</v>
      </c>
      <c r="G182" s="15"/>
      <c r="H182" s="225">
        <v>6.6420000000000003</v>
      </c>
      <c r="I182" s="226"/>
      <c r="J182" s="15"/>
      <c r="K182" s="15"/>
      <c r="L182" s="222"/>
      <c r="M182" s="227"/>
      <c r="N182" s="228"/>
      <c r="O182" s="228"/>
      <c r="P182" s="228"/>
      <c r="Q182" s="228"/>
      <c r="R182" s="228"/>
      <c r="S182" s="228"/>
      <c r="T182" s="229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T182" s="223" t="s">
        <v>225</v>
      </c>
      <c r="AU182" s="223" t="s">
        <v>89</v>
      </c>
      <c r="AV182" s="15" t="s">
        <v>223</v>
      </c>
      <c r="AW182" s="15" t="s">
        <v>31</v>
      </c>
      <c r="AX182" s="15" t="s">
        <v>83</v>
      </c>
      <c r="AY182" s="223" t="s">
        <v>218</v>
      </c>
    </row>
    <row r="183" s="2" customFormat="1" ht="16.5" customHeight="1">
      <c r="A183" s="38"/>
      <c r="B183" s="190"/>
      <c r="C183" s="191" t="s">
        <v>314</v>
      </c>
      <c r="D183" s="191" t="s">
        <v>220</v>
      </c>
      <c r="E183" s="192" t="s">
        <v>2075</v>
      </c>
      <c r="F183" s="193" t="s">
        <v>2076</v>
      </c>
      <c r="G183" s="194" t="s">
        <v>257</v>
      </c>
      <c r="H183" s="195">
        <v>0.244</v>
      </c>
      <c r="I183" s="196"/>
      <c r="J183" s="197">
        <f>ROUND(I183*H183,2)</f>
        <v>0</v>
      </c>
      <c r="K183" s="198"/>
      <c r="L183" s="39"/>
      <c r="M183" s="199" t="s">
        <v>1</v>
      </c>
      <c r="N183" s="200" t="s">
        <v>42</v>
      </c>
      <c r="O183" s="82"/>
      <c r="P183" s="201">
        <f>O183*H183</f>
        <v>0</v>
      </c>
      <c r="Q183" s="201">
        <v>1.0189584899999999</v>
      </c>
      <c r="R183" s="201">
        <f>Q183*H183</f>
        <v>0.24862587155999999</v>
      </c>
      <c r="S183" s="201">
        <v>0</v>
      </c>
      <c r="T183" s="202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03" t="s">
        <v>223</v>
      </c>
      <c r="AT183" s="203" t="s">
        <v>220</v>
      </c>
      <c r="AU183" s="203" t="s">
        <v>89</v>
      </c>
      <c r="AY183" s="19" t="s">
        <v>218</v>
      </c>
      <c r="BE183" s="204">
        <f>IF(N183="základná",J183,0)</f>
        <v>0</v>
      </c>
      <c r="BF183" s="204">
        <f>IF(N183="znížená",J183,0)</f>
        <v>0</v>
      </c>
      <c r="BG183" s="204">
        <f>IF(N183="zákl. prenesená",J183,0)</f>
        <v>0</v>
      </c>
      <c r="BH183" s="204">
        <f>IF(N183="zníž. prenesená",J183,0)</f>
        <v>0</v>
      </c>
      <c r="BI183" s="204">
        <f>IF(N183="nulová",J183,0)</f>
        <v>0</v>
      </c>
      <c r="BJ183" s="19" t="s">
        <v>89</v>
      </c>
      <c r="BK183" s="204">
        <f>ROUND(I183*H183,2)</f>
        <v>0</v>
      </c>
      <c r="BL183" s="19" t="s">
        <v>223</v>
      </c>
      <c r="BM183" s="203" t="s">
        <v>2077</v>
      </c>
    </row>
    <row r="184" s="13" customFormat="1">
      <c r="A184" s="13"/>
      <c r="B184" s="205"/>
      <c r="C184" s="13"/>
      <c r="D184" s="206" t="s">
        <v>225</v>
      </c>
      <c r="E184" s="207" t="s">
        <v>1</v>
      </c>
      <c r="F184" s="208" t="s">
        <v>2078</v>
      </c>
      <c r="G184" s="13"/>
      <c r="H184" s="209">
        <v>0.244</v>
      </c>
      <c r="I184" s="210"/>
      <c r="J184" s="13"/>
      <c r="K184" s="13"/>
      <c r="L184" s="205"/>
      <c r="M184" s="211"/>
      <c r="N184" s="212"/>
      <c r="O184" s="212"/>
      <c r="P184" s="212"/>
      <c r="Q184" s="212"/>
      <c r="R184" s="212"/>
      <c r="S184" s="212"/>
      <c r="T184" s="2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07" t="s">
        <v>225</v>
      </c>
      <c r="AU184" s="207" t="s">
        <v>89</v>
      </c>
      <c r="AV184" s="13" t="s">
        <v>89</v>
      </c>
      <c r="AW184" s="13" t="s">
        <v>31</v>
      </c>
      <c r="AX184" s="13" t="s">
        <v>76</v>
      </c>
      <c r="AY184" s="207" t="s">
        <v>218</v>
      </c>
    </row>
    <row r="185" s="15" customFormat="1">
      <c r="A185" s="15"/>
      <c r="B185" s="222"/>
      <c r="C185" s="15"/>
      <c r="D185" s="206" t="s">
        <v>225</v>
      </c>
      <c r="E185" s="223" t="s">
        <v>1</v>
      </c>
      <c r="F185" s="224" t="s">
        <v>231</v>
      </c>
      <c r="G185" s="15"/>
      <c r="H185" s="225">
        <v>0.244</v>
      </c>
      <c r="I185" s="226"/>
      <c r="J185" s="15"/>
      <c r="K185" s="15"/>
      <c r="L185" s="222"/>
      <c r="M185" s="227"/>
      <c r="N185" s="228"/>
      <c r="O185" s="228"/>
      <c r="P185" s="228"/>
      <c r="Q185" s="228"/>
      <c r="R185" s="228"/>
      <c r="S185" s="228"/>
      <c r="T185" s="229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T185" s="223" t="s">
        <v>225</v>
      </c>
      <c r="AU185" s="223" t="s">
        <v>89</v>
      </c>
      <c r="AV185" s="15" t="s">
        <v>223</v>
      </c>
      <c r="AW185" s="15" t="s">
        <v>31</v>
      </c>
      <c r="AX185" s="15" t="s">
        <v>83</v>
      </c>
      <c r="AY185" s="223" t="s">
        <v>218</v>
      </c>
    </row>
    <row r="186" s="2" customFormat="1" ht="24.15" customHeight="1">
      <c r="A186" s="38"/>
      <c r="B186" s="190"/>
      <c r="C186" s="191" t="s">
        <v>319</v>
      </c>
      <c r="D186" s="191" t="s">
        <v>220</v>
      </c>
      <c r="E186" s="192" t="s">
        <v>1895</v>
      </c>
      <c r="F186" s="193" t="s">
        <v>1896</v>
      </c>
      <c r="G186" s="194" t="s">
        <v>169</v>
      </c>
      <c r="H186" s="195">
        <v>3.661</v>
      </c>
      <c r="I186" s="196"/>
      <c r="J186" s="197">
        <f>ROUND(I186*H186,2)</f>
        <v>0</v>
      </c>
      <c r="K186" s="198"/>
      <c r="L186" s="39"/>
      <c r="M186" s="199" t="s">
        <v>1</v>
      </c>
      <c r="N186" s="200" t="s">
        <v>42</v>
      </c>
      <c r="O186" s="82"/>
      <c r="P186" s="201">
        <f>O186*H186</f>
        <v>0</v>
      </c>
      <c r="Q186" s="201">
        <v>2.4157202</v>
      </c>
      <c r="R186" s="201">
        <f>Q186*H186</f>
        <v>8.8439516521999995</v>
      </c>
      <c r="S186" s="201">
        <v>0</v>
      </c>
      <c r="T186" s="202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203" t="s">
        <v>223</v>
      </c>
      <c r="AT186" s="203" t="s">
        <v>220</v>
      </c>
      <c r="AU186" s="203" t="s">
        <v>89</v>
      </c>
      <c r="AY186" s="19" t="s">
        <v>218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9" t="s">
        <v>89</v>
      </c>
      <c r="BK186" s="204">
        <f>ROUND(I186*H186,2)</f>
        <v>0</v>
      </c>
      <c r="BL186" s="19" t="s">
        <v>223</v>
      </c>
      <c r="BM186" s="203" t="s">
        <v>2079</v>
      </c>
    </row>
    <row r="187" s="13" customFormat="1">
      <c r="A187" s="13"/>
      <c r="B187" s="205"/>
      <c r="C187" s="13"/>
      <c r="D187" s="206" t="s">
        <v>225</v>
      </c>
      <c r="E187" s="207" t="s">
        <v>1</v>
      </c>
      <c r="F187" s="208" t="s">
        <v>2080</v>
      </c>
      <c r="G187" s="13"/>
      <c r="H187" s="209">
        <v>3.661</v>
      </c>
      <c r="I187" s="210"/>
      <c r="J187" s="13"/>
      <c r="K187" s="13"/>
      <c r="L187" s="205"/>
      <c r="M187" s="211"/>
      <c r="N187" s="212"/>
      <c r="O187" s="212"/>
      <c r="P187" s="212"/>
      <c r="Q187" s="212"/>
      <c r="R187" s="212"/>
      <c r="S187" s="212"/>
      <c r="T187" s="2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07" t="s">
        <v>225</v>
      </c>
      <c r="AU187" s="207" t="s">
        <v>89</v>
      </c>
      <c r="AV187" s="13" t="s">
        <v>89</v>
      </c>
      <c r="AW187" s="13" t="s">
        <v>31</v>
      </c>
      <c r="AX187" s="13" t="s">
        <v>76</v>
      </c>
      <c r="AY187" s="207" t="s">
        <v>218</v>
      </c>
    </row>
    <row r="188" s="15" customFormat="1">
      <c r="A188" s="15"/>
      <c r="B188" s="222"/>
      <c r="C188" s="15"/>
      <c r="D188" s="206" t="s">
        <v>225</v>
      </c>
      <c r="E188" s="223" t="s">
        <v>1</v>
      </c>
      <c r="F188" s="224" t="s">
        <v>231</v>
      </c>
      <c r="G188" s="15"/>
      <c r="H188" s="225">
        <v>3.661</v>
      </c>
      <c r="I188" s="226"/>
      <c r="J188" s="15"/>
      <c r="K188" s="15"/>
      <c r="L188" s="222"/>
      <c r="M188" s="227"/>
      <c r="N188" s="228"/>
      <c r="O188" s="228"/>
      <c r="P188" s="228"/>
      <c r="Q188" s="228"/>
      <c r="R188" s="228"/>
      <c r="S188" s="228"/>
      <c r="T188" s="229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T188" s="223" t="s">
        <v>225</v>
      </c>
      <c r="AU188" s="223" t="s">
        <v>89</v>
      </c>
      <c r="AV188" s="15" t="s">
        <v>223</v>
      </c>
      <c r="AW188" s="15" t="s">
        <v>31</v>
      </c>
      <c r="AX188" s="15" t="s">
        <v>83</v>
      </c>
      <c r="AY188" s="223" t="s">
        <v>218</v>
      </c>
    </row>
    <row r="189" s="2" customFormat="1" ht="24.15" customHeight="1">
      <c r="A189" s="38"/>
      <c r="B189" s="190"/>
      <c r="C189" s="191" t="s">
        <v>326</v>
      </c>
      <c r="D189" s="191" t="s">
        <v>220</v>
      </c>
      <c r="E189" s="192" t="s">
        <v>1900</v>
      </c>
      <c r="F189" s="193" t="s">
        <v>1901</v>
      </c>
      <c r="G189" s="194" t="s">
        <v>148</v>
      </c>
      <c r="H189" s="195">
        <v>24.408000000000001</v>
      </c>
      <c r="I189" s="196"/>
      <c r="J189" s="197">
        <f>ROUND(I189*H189,2)</f>
        <v>0</v>
      </c>
      <c r="K189" s="198"/>
      <c r="L189" s="39"/>
      <c r="M189" s="199" t="s">
        <v>1</v>
      </c>
      <c r="N189" s="200" t="s">
        <v>42</v>
      </c>
      <c r="O189" s="82"/>
      <c r="P189" s="201">
        <f>O189*H189</f>
        <v>0</v>
      </c>
      <c r="Q189" s="201">
        <v>0.0013462800000000001</v>
      </c>
      <c r="R189" s="201">
        <f>Q189*H189</f>
        <v>0.032860002240000005</v>
      </c>
      <c r="S189" s="201">
        <v>0</v>
      </c>
      <c r="T189" s="202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03" t="s">
        <v>223</v>
      </c>
      <c r="AT189" s="203" t="s">
        <v>220</v>
      </c>
      <c r="AU189" s="203" t="s">
        <v>89</v>
      </c>
      <c r="AY189" s="19" t="s">
        <v>218</v>
      </c>
      <c r="BE189" s="204">
        <f>IF(N189="základná",J189,0)</f>
        <v>0</v>
      </c>
      <c r="BF189" s="204">
        <f>IF(N189="znížená",J189,0)</f>
        <v>0</v>
      </c>
      <c r="BG189" s="204">
        <f>IF(N189="zákl. prenesená",J189,0)</f>
        <v>0</v>
      </c>
      <c r="BH189" s="204">
        <f>IF(N189="zníž. prenesená",J189,0)</f>
        <v>0</v>
      </c>
      <c r="BI189" s="204">
        <f>IF(N189="nulová",J189,0)</f>
        <v>0</v>
      </c>
      <c r="BJ189" s="19" t="s">
        <v>89</v>
      </c>
      <c r="BK189" s="204">
        <f>ROUND(I189*H189,2)</f>
        <v>0</v>
      </c>
      <c r="BL189" s="19" t="s">
        <v>223</v>
      </c>
      <c r="BM189" s="203" t="s">
        <v>2081</v>
      </c>
    </row>
    <row r="190" s="13" customFormat="1">
      <c r="A190" s="13"/>
      <c r="B190" s="205"/>
      <c r="C190" s="13"/>
      <c r="D190" s="206" t="s">
        <v>225</v>
      </c>
      <c r="E190" s="207" t="s">
        <v>1</v>
      </c>
      <c r="F190" s="208" t="s">
        <v>2082</v>
      </c>
      <c r="G190" s="13"/>
      <c r="H190" s="209">
        <v>24.408000000000001</v>
      </c>
      <c r="I190" s="210"/>
      <c r="J190" s="13"/>
      <c r="K190" s="13"/>
      <c r="L190" s="205"/>
      <c r="M190" s="211"/>
      <c r="N190" s="212"/>
      <c r="O190" s="212"/>
      <c r="P190" s="212"/>
      <c r="Q190" s="212"/>
      <c r="R190" s="212"/>
      <c r="S190" s="212"/>
      <c r="T190" s="2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07" t="s">
        <v>225</v>
      </c>
      <c r="AU190" s="207" t="s">
        <v>89</v>
      </c>
      <c r="AV190" s="13" t="s">
        <v>89</v>
      </c>
      <c r="AW190" s="13" t="s">
        <v>31</v>
      </c>
      <c r="AX190" s="13" t="s">
        <v>76</v>
      </c>
      <c r="AY190" s="207" t="s">
        <v>218</v>
      </c>
    </row>
    <row r="191" s="15" customFormat="1">
      <c r="A191" s="15"/>
      <c r="B191" s="222"/>
      <c r="C191" s="15"/>
      <c r="D191" s="206" t="s">
        <v>225</v>
      </c>
      <c r="E191" s="223" t="s">
        <v>1</v>
      </c>
      <c r="F191" s="224" t="s">
        <v>231</v>
      </c>
      <c r="G191" s="15"/>
      <c r="H191" s="225">
        <v>24.408000000000001</v>
      </c>
      <c r="I191" s="226"/>
      <c r="J191" s="15"/>
      <c r="K191" s="15"/>
      <c r="L191" s="222"/>
      <c r="M191" s="227"/>
      <c r="N191" s="228"/>
      <c r="O191" s="228"/>
      <c r="P191" s="228"/>
      <c r="Q191" s="228"/>
      <c r="R191" s="228"/>
      <c r="S191" s="228"/>
      <c r="T191" s="229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T191" s="223" t="s">
        <v>225</v>
      </c>
      <c r="AU191" s="223" t="s">
        <v>89</v>
      </c>
      <c r="AV191" s="15" t="s">
        <v>223</v>
      </c>
      <c r="AW191" s="15" t="s">
        <v>31</v>
      </c>
      <c r="AX191" s="15" t="s">
        <v>83</v>
      </c>
      <c r="AY191" s="223" t="s">
        <v>218</v>
      </c>
    </row>
    <row r="192" s="2" customFormat="1" ht="24.15" customHeight="1">
      <c r="A192" s="38"/>
      <c r="B192" s="190"/>
      <c r="C192" s="191" t="s">
        <v>331</v>
      </c>
      <c r="D192" s="191" t="s">
        <v>220</v>
      </c>
      <c r="E192" s="192" t="s">
        <v>1905</v>
      </c>
      <c r="F192" s="193" t="s">
        <v>1906</v>
      </c>
      <c r="G192" s="194" t="s">
        <v>148</v>
      </c>
      <c r="H192" s="195">
        <v>24</v>
      </c>
      <c r="I192" s="196"/>
      <c r="J192" s="197">
        <f>ROUND(I192*H192,2)</f>
        <v>0</v>
      </c>
      <c r="K192" s="198"/>
      <c r="L192" s="39"/>
      <c r="M192" s="199" t="s">
        <v>1</v>
      </c>
      <c r="N192" s="200" t="s">
        <v>42</v>
      </c>
      <c r="O192" s="82"/>
      <c r="P192" s="201">
        <f>O192*H192</f>
        <v>0</v>
      </c>
      <c r="Q192" s="201">
        <v>0</v>
      </c>
      <c r="R192" s="201">
        <f>Q192*H192</f>
        <v>0</v>
      </c>
      <c r="S192" s="201">
        <v>0</v>
      </c>
      <c r="T192" s="202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203" t="s">
        <v>223</v>
      </c>
      <c r="AT192" s="203" t="s">
        <v>220</v>
      </c>
      <c r="AU192" s="203" t="s">
        <v>89</v>
      </c>
      <c r="AY192" s="19" t="s">
        <v>218</v>
      </c>
      <c r="BE192" s="204">
        <f>IF(N192="základná",J192,0)</f>
        <v>0</v>
      </c>
      <c r="BF192" s="204">
        <f>IF(N192="znížená",J192,0)</f>
        <v>0</v>
      </c>
      <c r="BG192" s="204">
        <f>IF(N192="zákl. prenesená",J192,0)</f>
        <v>0</v>
      </c>
      <c r="BH192" s="204">
        <f>IF(N192="zníž. prenesená",J192,0)</f>
        <v>0</v>
      </c>
      <c r="BI192" s="204">
        <f>IF(N192="nulová",J192,0)</f>
        <v>0</v>
      </c>
      <c r="BJ192" s="19" t="s">
        <v>89</v>
      </c>
      <c r="BK192" s="204">
        <f>ROUND(I192*H192,2)</f>
        <v>0</v>
      </c>
      <c r="BL192" s="19" t="s">
        <v>223</v>
      </c>
      <c r="BM192" s="203" t="s">
        <v>2083</v>
      </c>
    </row>
    <row r="193" s="12" customFormat="1" ht="22.8" customHeight="1">
      <c r="A193" s="12"/>
      <c r="B193" s="177"/>
      <c r="C193" s="12"/>
      <c r="D193" s="178" t="s">
        <v>75</v>
      </c>
      <c r="E193" s="188" t="s">
        <v>223</v>
      </c>
      <c r="F193" s="188" t="s">
        <v>283</v>
      </c>
      <c r="G193" s="12"/>
      <c r="H193" s="12"/>
      <c r="I193" s="180"/>
      <c r="J193" s="189">
        <f>BK193</f>
        <v>0</v>
      </c>
      <c r="K193" s="12"/>
      <c r="L193" s="177"/>
      <c r="M193" s="182"/>
      <c r="N193" s="183"/>
      <c r="O193" s="183"/>
      <c r="P193" s="184">
        <f>SUM(P194:P206)</f>
        <v>0</v>
      </c>
      <c r="Q193" s="183"/>
      <c r="R193" s="184">
        <f>SUM(R194:R206)</f>
        <v>10.0523151</v>
      </c>
      <c r="S193" s="183"/>
      <c r="T193" s="185">
        <f>SUM(T194:T206)</f>
        <v>0</v>
      </c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R193" s="178" t="s">
        <v>83</v>
      </c>
      <c r="AT193" s="186" t="s">
        <v>75</v>
      </c>
      <c r="AU193" s="186" t="s">
        <v>83</v>
      </c>
      <c r="AY193" s="178" t="s">
        <v>218</v>
      </c>
      <c r="BK193" s="187">
        <f>SUM(BK194:BK206)</f>
        <v>0</v>
      </c>
    </row>
    <row r="194" s="2" customFormat="1" ht="21.75" customHeight="1">
      <c r="A194" s="38"/>
      <c r="B194" s="190"/>
      <c r="C194" s="191" t="s">
        <v>337</v>
      </c>
      <c r="D194" s="191" t="s">
        <v>220</v>
      </c>
      <c r="E194" s="192" t="s">
        <v>285</v>
      </c>
      <c r="F194" s="193" t="s">
        <v>286</v>
      </c>
      <c r="G194" s="194" t="s">
        <v>169</v>
      </c>
      <c r="H194" s="195">
        <v>4.0499999999999998</v>
      </c>
      <c r="I194" s="196"/>
      <c r="J194" s="197">
        <f>ROUND(I194*H194,2)</f>
        <v>0</v>
      </c>
      <c r="K194" s="198"/>
      <c r="L194" s="39"/>
      <c r="M194" s="199" t="s">
        <v>1</v>
      </c>
      <c r="N194" s="200" t="s">
        <v>42</v>
      </c>
      <c r="O194" s="82"/>
      <c r="P194" s="201">
        <f>O194*H194</f>
        <v>0</v>
      </c>
      <c r="Q194" s="201">
        <v>2.3141699999999998</v>
      </c>
      <c r="R194" s="201">
        <f>Q194*H194</f>
        <v>9.3723884999999996</v>
      </c>
      <c r="S194" s="201">
        <v>0</v>
      </c>
      <c r="T194" s="202">
        <f>S194*H194</f>
        <v>0</v>
      </c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R194" s="203" t="s">
        <v>223</v>
      </c>
      <c r="AT194" s="203" t="s">
        <v>220</v>
      </c>
      <c r="AU194" s="203" t="s">
        <v>89</v>
      </c>
      <c r="AY194" s="19" t="s">
        <v>218</v>
      </c>
      <c r="BE194" s="204">
        <f>IF(N194="základná",J194,0)</f>
        <v>0</v>
      </c>
      <c r="BF194" s="204">
        <f>IF(N194="znížená",J194,0)</f>
        <v>0</v>
      </c>
      <c r="BG194" s="204">
        <f>IF(N194="zákl. prenesená",J194,0)</f>
        <v>0</v>
      </c>
      <c r="BH194" s="204">
        <f>IF(N194="zníž. prenesená",J194,0)</f>
        <v>0</v>
      </c>
      <c r="BI194" s="204">
        <f>IF(N194="nulová",J194,0)</f>
        <v>0</v>
      </c>
      <c r="BJ194" s="19" t="s">
        <v>89</v>
      </c>
      <c r="BK194" s="204">
        <f>ROUND(I194*H194,2)</f>
        <v>0</v>
      </c>
      <c r="BL194" s="19" t="s">
        <v>223</v>
      </c>
      <c r="BM194" s="203" t="s">
        <v>2084</v>
      </c>
    </row>
    <row r="195" s="13" customFormat="1">
      <c r="A195" s="13"/>
      <c r="B195" s="205"/>
      <c r="C195" s="13"/>
      <c r="D195" s="206" t="s">
        <v>225</v>
      </c>
      <c r="E195" s="207" t="s">
        <v>1</v>
      </c>
      <c r="F195" s="208" t="s">
        <v>2085</v>
      </c>
      <c r="G195" s="13"/>
      <c r="H195" s="209">
        <v>40.5</v>
      </c>
      <c r="I195" s="210"/>
      <c r="J195" s="13"/>
      <c r="K195" s="13"/>
      <c r="L195" s="205"/>
      <c r="M195" s="211"/>
      <c r="N195" s="212"/>
      <c r="O195" s="212"/>
      <c r="P195" s="212"/>
      <c r="Q195" s="212"/>
      <c r="R195" s="212"/>
      <c r="S195" s="212"/>
      <c r="T195" s="2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07" t="s">
        <v>225</v>
      </c>
      <c r="AU195" s="207" t="s">
        <v>89</v>
      </c>
      <c r="AV195" s="13" t="s">
        <v>89</v>
      </c>
      <c r="AW195" s="13" t="s">
        <v>31</v>
      </c>
      <c r="AX195" s="13" t="s">
        <v>76</v>
      </c>
      <c r="AY195" s="207" t="s">
        <v>218</v>
      </c>
    </row>
    <row r="196" s="14" customFormat="1">
      <c r="A196" s="14"/>
      <c r="B196" s="214"/>
      <c r="C196" s="14"/>
      <c r="D196" s="206" t="s">
        <v>225</v>
      </c>
      <c r="E196" s="215" t="s">
        <v>2033</v>
      </c>
      <c r="F196" s="216" t="s">
        <v>230</v>
      </c>
      <c r="G196" s="14"/>
      <c r="H196" s="217">
        <v>40.5</v>
      </c>
      <c r="I196" s="218"/>
      <c r="J196" s="14"/>
      <c r="K196" s="14"/>
      <c r="L196" s="214"/>
      <c r="M196" s="219"/>
      <c r="N196" s="220"/>
      <c r="O196" s="220"/>
      <c r="P196" s="220"/>
      <c r="Q196" s="220"/>
      <c r="R196" s="220"/>
      <c r="S196" s="220"/>
      <c r="T196" s="221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15" t="s">
        <v>225</v>
      </c>
      <c r="AU196" s="215" t="s">
        <v>89</v>
      </c>
      <c r="AV196" s="14" t="s">
        <v>96</v>
      </c>
      <c r="AW196" s="14" t="s">
        <v>31</v>
      </c>
      <c r="AX196" s="14" t="s">
        <v>76</v>
      </c>
      <c r="AY196" s="215" t="s">
        <v>218</v>
      </c>
    </row>
    <row r="197" s="13" customFormat="1">
      <c r="A197" s="13"/>
      <c r="B197" s="205"/>
      <c r="C197" s="13"/>
      <c r="D197" s="206" t="s">
        <v>225</v>
      </c>
      <c r="E197" s="207" t="s">
        <v>1</v>
      </c>
      <c r="F197" s="208" t="s">
        <v>2086</v>
      </c>
      <c r="G197" s="13"/>
      <c r="H197" s="209">
        <v>4.0499999999999998</v>
      </c>
      <c r="I197" s="210"/>
      <c r="J197" s="13"/>
      <c r="K197" s="13"/>
      <c r="L197" s="205"/>
      <c r="M197" s="211"/>
      <c r="N197" s="212"/>
      <c r="O197" s="212"/>
      <c r="P197" s="212"/>
      <c r="Q197" s="212"/>
      <c r="R197" s="212"/>
      <c r="S197" s="212"/>
      <c r="T197" s="2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07" t="s">
        <v>225</v>
      </c>
      <c r="AU197" s="207" t="s">
        <v>89</v>
      </c>
      <c r="AV197" s="13" t="s">
        <v>89</v>
      </c>
      <c r="AW197" s="13" t="s">
        <v>31</v>
      </c>
      <c r="AX197" s="13" t="s">
        <v>76</v>
      </c>
      <c r="AY197" s="207" t="s">
        <v>218</v>
      </c>
    </row>
    <row r="198" s="14" customFormat="1">
      <c r="A198" s="14"/>
      <c r="B198" s="214"/>
      <c r="C198" s="14"/>
      <c r="D198" s="206" t="s">
        <v>225</v>
      </c>
      <c r="E198" s="215" t="s">
        <v>1</v>
      </c>
      <c r="F198" s="216" t="s">
        <v>230</v>
      </c>
      <c r="G198" s="14"/>
      <c r="H198" s="217">
        <v>4.0499999999999998</v>
      </c>
      <c r="I198" s="218"/>
      <c r="J198" s="14"/>
      <c r="K198" s="14"/>
      <c r="L198" s="214"/>
      <c r="M198" s="219"/>
      <c r="N198" s="220"/>
      <c r="O198" s="220"/>
      <c r="P198" s="220"/>
      <c r="Q198" s="220"/>
      <c r="R198" s="220"/>
      <c r="S198" s="220"/>
      <c r="T198" s="221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15" t="s">
        <v>225</v>
      </c>
      <c r="AU198" s="215" t="s">
        <v>89</v>
      </c>
      <c r="AV198" s="14" t="s">
        <v>96</v>
      </c>
      <c r="AW198" s="14" t="s">
        <v>31</v>
      </c>
      <c r="AX198" s="14" t="s">
        <v>83</v>
      </c>
      <c r="AY198" s="215" t="s">
        <v>218</v>
      </c>
    </row>
    <row r="199" s="2" customFormat="1" ht="33" customHeight="1">
      <c r="A199" s="38"/>
      <c r="B199" s="190"/>
      <c r="C199" s="191" t="s">
        <v>341</v>
      </c>
      <c r="D199" s="191" t="s">
        <v>220</v>
      </c>
      <c r="E199" s="192" t="s">
        <v>290</v>
      </c>
      <c r="F199" s="193" t="s">
        <v>291</v>
      </c>
      <c r="G199" s="194" t="s">
        <v>148</v>
      </c>
      <c r="H199" s="195">
        <v>40.5</v>
      </c>
      <c r="I199" s="196"/>
      <c r="J199" s="197">
        <f>ROUND(I199*H199,2)</f>
        <v>0</v>
      </c>
      <c r="K199" s="198"/>
      <c r="L199" s="39"/>
      <c r="M199" s="199" t="s">
        <v>1</v>
      </c>
      <c r="N199" s="200" t="s">
        <v>42</v>
      </c>
      <c r="O199" s="82"/>
      <c r="P199" s="201">
        <f>O199*H199</f>
        <v>0</v>
      </c>
      <c r="Q199" s="201">
        <v>0.0087799999999999996</v>
      </c>
      <c r="R199" s="201">
        <f>Q199*H199</f>
        <v>0.35558999999999996</v>
      </c>
      <c r="S199" s="201">
        <v>0</v>
      </c>
      <c r="T199" s="202">
        <f>S199*H199</f>
        <v>0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203" t="s">
        <v>223</v>
      </c>
      <c r="AT199" s="203" t="s">
        <v>220</v>
      </c>
      <c r="AU199" s="203" t="s">
        <v>89</v>
      </c>
      <c r="AY199" s="19" t="s">
        <v>218</v>
      </c>
      <c r="BE199" s="204">
        <f>IF(N199="základná",J199,0)</f>
        <v>0</v>
      </c>
      <c r="BF199" s="204">
        <f>IF(N199="znížená",J199,0)</f>
        <v>0</v>
      </c>
      <c r="BG199" s="204">
        <f>IF(N199="zákl. prenesená",J199,0)</f>
        <v>0</v>
      </c>
      <c r="BH199" s="204">
        <f>IF(N199="zníž. prenesená",J199,0)</f>
        <v>0</v>
      </c>
      <c r="BI199" s="204">
        <f>IF(N199="nulová",J199,0)</f>
        <v>0</v>
      </c>
      <c r="BJ199" s="19" t="s">
        <v>89</v>
      </c>
      <c r="BK199" s="204">
        <f>ROUND(I199*H199,2)</f>
        <v>0</v>
      </c>
      <c r="BL199" s="19" t="s">
        <v>223</v>
      </c>
      <c r="BM199" s="203" t="s">
        <v>2087</v>
      </c>
    </row>
    <row r="200" s="13" customFormat="1">
      <c r="A200" s="13"/>
      <c r="B200" s="205"/>
      <c r="C200" s="13"/>
      <c r="D200" s="206" t="s">
        <v>225</v>
      </c>
      <c r="E200" s="207" t="s">
        <v>1</v>
      </c>
      <c r="F200" s="208" t="s">
        <v>2088</v>
      </c>
      <c r="G200" s="13"/>
      <c r="H200" s="209">
        <v>40.5</v>
      </c>
      <c r="I200" s="210"/>
      <c r="J200" s="13"/>
      <c r="K200" s="13"/>
      <c r="L200" s="205"/>
      <c r="M200" s="211"/>
      <c r="N200" s="212"/>
      <c r="O200" s="212"/>
      <c r="P200" s="212"/>
      <c r="Q200" s="212"/>
      <c r="R200" s="212"/>
      <c r="S200" s="212"/>
      <c r="T200" s="2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07" t="s">
        <v>225</v>
      </c>
      <c r="AU200" s="207" t="s">
        <v>89</v>
      </c>
      <c r="AV200" s="13" t="s">
        <v>89</v>
      </c>
      <c r="AW200" s="13" t="s">
        <v>31</v>
      </c>
      <c r="AX200" s="13" t="s">
        <v>83</v>
      </c>
      <c r="AY200" s="207" t="s">
        <v>218</v>
      </c>
    </row>
    <row r="201" s="2" customFormat="1" ht="21.75" customHeight="1">
      <c r="A201" s="38"/>
      <c r="B201" s="190"/>
      <c r="C201" s="191" t="s">
        <v>7</v>
      </c>
      <c r="D201" s="191" t="s">
        <v>220</v>
      </c>
      <c r="E201" s="192" t="s">
        <v>295</v>
      </c>
      <c r="F201" s="193" t="s">
        <v>296</v>
      </c>
      <c r="G201" s="194" t="s">
        <v>297</v>
      </c>
      <c r="H201" s="195">
        <v>1</v>
      </c>
      <c r="I201" s="196"/>
      <c r="J201" s="197">
        <f>ROUND(I201*H201,2)</f>
        <v>0</v>
      </c>
      <c r="K201" s="198"/>
      <c r="L201" s="39"/>
      <c r="M201" s="199" t="s">
        <v>1</v>
      </c>
      <c r="N201" s="200" t="s">
        <v>42</v>
      </c>
      <c r="O201" s="82"/>
      <c r="P201" s="201">
        <f>O201*H201</f>
        <v>0</v>
      </c>
      <c r="Q201" s="201">
        <v>0</v>
      </c>
      <c r="R201" s="201">
        <f>Q201*H201</f>
        <v>0</v>
      </c>
      <c r="S201" s="201">
        <v>0</v>
      </c>
      <c r="T201" s="202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03" t="s">
        <v>223</v>
      </c>
      <c r="AT201" s="203" t="s">
        <v>220</v>
      </c>
      <c r="AU201" s="203" t="s">
        <v>89</v>
      </c>
      <c r="AY201" s="19" t="s">
        <v>218</v>
      </c>
      <c r="BE201" s="204">
        <f>IF(N201="základná",J201,0)</f>
        <v>0</v>
      </c>
      <c r="BF201" s="204">
        <f>IF(N201="znížená",J201,0)</f>
        <v>0</v>
      </c>
      <c r="BG201" s="204">
        <f>IF(N201="zákl. prenesená",J201,0)</f>
        <v>0</v>
      </c>
      <c r="BH201" s="204">
        <f>IF(N201="zníž. prenesená",J201,0)</f>
        <v>0</v>
      </c>
      <c r="BI201" s="204">
        <f>IF(N201="nulová",J201,0)</f>
        <v>0</v>
      </c>
      <c r="BJ201" s="19" t="s">
        <v>89</v>
      </c>
      <c r="BK201" s="204">
        <f>ROUND(I201*H201,2)</f>
        <v>0</v>
      </c>
      <c r="BL201" s="19" t="s">
        <v>223</v>
      </c>
      <c r="BM201" s="203" t="s">
        <v>2089</v>
      </c>
    </row>
    <row r="202" s="2" customFormat="1" ht="16.5" customHeight="1">
      <c r="A202" s="38"/>
      <c r="B202" s="190"/>
      <c r="C202" s="191" t="s">
        <v>348</v>
      </c>
      <c r="D202" s="191" t="s">
        <v>220</v>
      </c>
      <c r="E202" s="192" t="s">
        <v>300</v>
      </c>
      <c r="F202" s="193" t="s">
        <v>301</v>
      </c>
      <c r="G202" s="194" t="s">
        <v>297</v>
      </c>
      <c r="H202" s="195">
        <v>72</v>
      </c>
      <c r="I202" s="196"/>
      <c r="J202" s="197">
        <f>ROUND(I202*H202,2)</f>
        <v>0</v>
      </c>
      <c r="K202" s="198"/>
      <c r="L202" s="39"/>
      <c r="M202" s="199" t="s">
        <v>1</v>
      </c>
      <c r="N202" s="200" t="s">
        <v>42</v>
      </c>
      <c r="O202" s="82"/>
      <c r="P202" s="201">
        <f>O202*H202</f>
        <v>0</v>
      </c>
      <c r="Q202" s="201">
        <v>0</v>
      </c>
      <c r="R202" s="201">
        <f>Q202*H202</f>
        <v>0</v>
      </c>
      <c r="S202" s="201">
        <v>0</v>
      </c>
      <c r="T202" s="202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03" t="s">
        <v>223</v>
      </c>
      <c r="AT202" s="203" t="s">
        <v>220</v>
      </c>
      <c r="AU202" s="203" t="s">
        <v>89</v>
      </c>
      <c r="AY202" s="19" t="s">
        <v>218</v>
      </c>
      <c r="BE202" s="204">
        <f>IF(N202="základná",J202,0)</f>
        <v>0</v>
      </c>
      <c r="BF202" s="204">
        <f>IF(N202="znížená",J202,0)</f>
        <v>0</v>
      </c>
      <c r="BG202" s="204">
        <f>IF(N202="zákl. prenesená",J202,0)</f>
        <v>0</v>
      </c>
      <c r="BH202" s="204">
        <f>IF(N202="zníž. prenesená",J202,0)</f>
        <v>0</v>
      </c>
      <c r="BI202" s="204">
        <f>IF(N202="nulová",J202,0)</f>
        <v>0</v>
      </c>
      <c r="BJ202" s="19" t="s">
        <v>89</v>
      </c>
      <c r="BK202" s="204">
        <f>ROUND(I202*H202,2)</f>
        <v>0</v>
      </c>
      <c r="BL202" s="19" t="s">
        <v>223</v>
      </c>
      <c r="BM202" s="203" t="s">
        <v>2090</v>
      </c>
    </row>
    <row r="203" s="2" customFormat="1" ht="16.5" customHeight="1">
      <c r="A203" s="38"/>
      <c r="B203" s="190"/>
      <c r="C203" s="191" t="s">
        <v>352</v>
      </c>
      <c r="D203" s="191" t="s">
        <v>220</v>
      </c>
      <c r="E203" s="192" t="s">
        <v>2091</v>
      </c>
      <c r="F203" s="193" t="s">
        <v>2092</v>
      </c>
      <c r="G203" s="194" t="s">
        <v>179</v>
      </c>
      <c r="H203" s="195">
        <v>4.5</v>
      </c>
      <c r="I203" s="196"/>
      <c r="J203" s="197">
        <f>ROUND(I203*H203,2)</f>
        <v>0</v>
      </c>
      <c r="K203" s="198"/>
      <c r="L203" s="39"/>
      <c r="M203" s="199" t="s">
        <v>1</v>
      </c>
      <c r="N203" s="200" t="s">
        <v>42</v>
      </c>
      <c r="O203" s="82"/>
      <c r="P203" s="201">
        <f>O203*H203</f>
        <v>0</v>
      </c>
      <c r="Q203" s="201">
        <v>0.032074800000000001</v>
      </c>
      <c r="R203" s="201">
        <f>Q203*H203</f>
        <v>0.14433660000000001</v>
      </c>
      <c r="S203" s="201">
        <v>0</v>
      </c>
      <c r="T203" s="202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03" t="s">
        <v>223</v>
      </c>
      <c r="AT203" s="203" t="s">
        <v>220</v>
      </c>
      <c r="AU203" s="203" t="s">
        <v>89</v>
      </c>
      <c r="AY203" s="19" t="s">
        <v>218</v>
      </c>
      <c r="BE203" s="204">
        <f>IF(N203="základná",J203,0)</f>
        <v>0</v>
      </c>
      <c r="BF203" s="204">
        <f>IF(N203="znížená",J203,0)</f>
        <v>0</v>
      </c>
      <c r="BG203" s="204">
        <f>IF(N203="zákl. prenesená",J203,0)</f>
        <v>0</v>
      </c>
      <c r="BH203" s="204">
        <f>IF(N203="zníž. prenesená",J203,0)</f>
        <v>0</v>
      </c>
      <c r="BI203" s="204">
        <f>IF(N203="nulová",J203,0)</f>
        <v>0</v>
      </c>
      <c r="BJ203" s="19" t="s">
        <v>89</v>
      </c>
      <c r="BK203" s="204">
        <f>ROUND(I203*H203,2)</f>
        <v>0</v>
      </c>
      <c r="BL203" s="19" t="s">
        <v>223</v>
      </c>
      <c r="BM203" s="203" t="s">
        <v>2093</v>
      </c>
    </row>
    <row r="204" s="13" customFormat="1">
      <c r="A204" s="13"/>
      <c r="B204" s="205"/>
      <c r="C204" s="13"/>
      <c r="D204" s="206" t="s">
        <v>225</v>
      </c>
      <c r="E204" s="207" t="s">
        <v>1</v>
      </c>
      <c r="F204" s="208" t="s">
        <v>2094</v>
      </c>
      <c r="G204" s="13"/>
      <c r="H204" s="209">
        <v>4.5</v>
      </c>
      <c r="I204" s="210"/>
      <c r="J204" s="13"/>
      <c r="K204" s="13"/>
      <c r="L204" s="205"/>
      <c r="M204" s="211"/>
      <c r="N204" s="212"/>
      <c r="O204" s="212"/>
      <c r="P204" s="212"/>
      <c r="Q204" s="212"/>
      <c r="R204" s="212"/>
      <c r="S204" s="212"/>
      <c r="T204" s="2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07" t="s">
        <v>225</v>
      </c>
      <c r="AU204" s="207" t="s">
        <v>89</v>
      </c>
      <c r="AV204" s="13" t="s">
        <v>89</v>
      </c>
      <c r="AW204" s="13" t="s">
        <v>31</v>
      </c>
      <c r="AX204" s="13" t="s">
        <v>83</v>
      </c>
      <c r="AY204" s="207" t="s">
        <v>218</v>
      </c>
    </row>
    <row r="205" s="2" customFormat="1" ht="24.15" customHeight="1">
      <c r="A205" s="38"/>
      <c r="B205" s="190"/>
      <c r="C205" s="234" t="s">
        <v>357</v>
      </c>
      <c r="D205" s="234" t="s">
        <v>272</v>
      </c>
      <c r="E205" s="235" t="s">
        <v>2095</v>
      </c>
      <c r="F205" s="236" t="s">
        <v>2096</v>
      </c>
      <c r="G205" s="237" t="s">
        <v>297</v>
      </c>
      <c r="H205" s="238">
        <v>3</v>
      </c>
      <c r="I205" s="239"/>
      <c r="J205" s="240">
        <f>ROUND(I205*H205,2)</f>
        <v>0</v>
      </c>
      <c r="K205" s="241"/>
      <c r="L205" s="242"/>
      <c r="M205" s="243" t="s">
        <v>1</v>
      </c>
      <c r="N205" s="244" t="s">
        <v>42</v>
      </c>
      <c r="O205" s="82"/>
      <c r="P205" s="201">
        <f>O205*H205</f>
        <v>0</v>
      </c>
      <c r="Q205" s="201">
        <v>0.059999999999999998</v>
      </c>
      <c r="R205" s="201">
        <f>Q205*H205</f>
        <v>0.17999999999999999</v>
      </c>
      <c r="S205" s="201">
        <v>0</v>
      </c>
      <c r="T205" s="202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03" t="s">
        <v>260</v>
      </c>
      <c r="AT205" s="203" t="s">
        <v>272</v>
      </c>
      <c r="AU205" s="203" t="s">
        <v>89</v>
      </c>
      <c r="AY205" s="19" t="s">
        <v>218</v>
      </c>
      <c r="BE205" s="204">
        <f>IF(N205="základná",J205,0)</f>
        <v>0</v>
      </c>
      <c r="BF205" s="204">
        <f>IF(N205="znížená",J205,0)</f>
        <v>0</v>
      </c>
      <c r="BG205" s="204">
        <f>IF(N205="zákl. prenesená",J205,0)</f>
        <v>0</v>
      </c>
      <c r="BH205" s="204">
        <f>IF(N205="zníž. prenesená",J205,0)</f>
        <v>0</v>
      </c>
      <c r="BI205" s="204">
        <f>IF(N205="nulová",J205,0)</f>
        <v>0</v>
      </c>
      <c r="BJ205" s="19" t="s">
        <v>89</v>
      </c>
      <c r="BK205" s="204">
        <f>ROUND(I205*H205,2)</f>
        <v>0</v>
      </c>
      <c r="BL205" s="19" t="s">
        <v>223</v>
      </c>
      <c r="BM205" s="203" t="s">
        <v>2097</v>
      </c>
    </row>
    <row r="206" s="13" customFormat="1">
      <c r="A206" s="13"/>
      <c r="B206" s="205"/>
      <c r="C206" s="13"/>
      <c r="D206" s="206" t="s">
        <v>225</v>
      </c>
      <c r="E206" s="13"/>
      <c r="F206" s="208" t="s">
        <v>2098</v>
      </c>
      <c r="G206" s="13"/>
      <c r="H206" s="209">
        <v>3</v>
      </c>
      <c r="I206" s="210"/>
      <c r="J206" s="13"/>
      <c r="K206" s="13"/>
      <c r="L206" s="205"/>
      <c r="M206" s="211"/>
      <c r="N206" s="212"/>
      <c r="O206" s="212"/>
      <c r="P206" s="212"/>
      <c r="Q206" s="212"/>
      <c r="R206" s="212"/>
      <c r="S206" s="212"/>
      <c r="T206" s="2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07" t="s">
        <v>225</v>
      </c>
      <c r="AU206" s="207" t="s">
        <v>89</v>
      </c>
      <c r="AV206" s="13" t="s">
        <v>89</v>
      </c>
      <c r="AW206" s="13" t="s">
        <v>3</v>
      </c>
      <c r="AX206" s="13" t="s">
        <v>83</v>
      </c>
      <c r="AY206" s="207" t="s">
        <v>218</v>
      </c>
    </row>
    <row r="207" s="12" customFormat="1" ht="22.8" customHeight="1">
      <c r="A207" s="12"/>
      <c r="B207" s="177"/>
      <c r="C207" s="12"/>
      <c r="D207" s="178" t="s">
        <v>75</v>
      </c>
      <c r="E207" s="188" t="s">
        <v>243</v>
      </c>
      <c r="F207" s="188" t="s">
        <v>303</v>
      </c>
      <c r="G207" s="12"/>
      <c r="H207" s="12"/>
      <c r="I207" s="180"/>
      <c r="J207" s="189">
        <f>BK207</f>
        <v>0</v>
      </c>
      <c r="K207" s="12"/>
      <c r="L207" s="177"/>
      <c r="M207" s="182"/>
      <c r="N207" s="183"/>
      <c r="O207" s="183"/>
      <c r="P207" s="184">
        <f>SUM(P208:P218)</f>
        <v>0</v>
      </c>
      <c r="Q207" s="183"/>
      <c r="R207" s="184">
        <f>SUM(R208:R218)</f>
        <v>37.049480000000003</v>
      </c>
      <c r="S207" s="183"/>
      <c r="T207" s="185">
        <f>SUM(T208:T218)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178" t="s">
        <v>83</v>
      </c>
      <c r="AT207" s="186" t="s">
        <v>75</v>
      </c>
      <c r="AU207" s="186" t="s">
        <v>83</v>
      </c>
      <c r="AY207" s="178" t="s">
        <v>218</v>
      </c>
      <c r="BK207" s="187">
        <f>SUM(BK208:BK218)</f>
        <v>0</v>
      </c>
    </row>
    <row r="208" s="2" customFormat="1" ht="33" customHeight="1">
      <c r="A208" s="38"/>
      <c r="B208" s="190"/>
      <c r="C208" s="191" t="s">
        <v>362</v>
      </c>
      <c r="D208" s="191" t="s">
        <v>220</v>
      </c>
      <c r="E208" s="192" t="s">
        <v>342</v>
      </c>
      <c r="F208" s="193" t="s">
        <v>343</v>
      </c>
      <c r="G208" s="194" t="s">
        <v>148</v>
      </c>
      <c r="H208" s="195">
        <v>43.259999999999998</v>
      </c>
      <c r="I208" s="196"/>
      <c r="J208" s="197">
        <f>ROUND(I208*H208,2)</f>
        <v>0</v>
      </c>
      <c r="K208" s="198"/>
      <c r="L208" s="39"/>
      <c r="M208" s="199" t="s">
        <v>1</v>
      </c>
      <c r="N208" s="200" t="s">
        <v>42</v>
      </c>
      <c r="O208" s="82"/>
      <c r="P208" s="201">
        <f>O208*H208</f>
        <v>0</v>
      </c>
      <c r="Q208" s="201">
        <v>0.39800000000000002</v>
      </c>
      <c r="R208" s="201">
        <f>Q208*H208</f>
        <v>17.217479999999998</v>
      </c>
      <c r="S208" s="201">
        <v>0</v>
      </c>
      <c r="T208" s="202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203" t="s">
        <v>223</v>
      </c>
      <c r="AT208" s="203" t="s">
        <v>220</v>
      </c>
      <c r="AU208" s="203" t="s">
        <v>89</v>
      </c>
      <c r="AY208" s="19" t="s">
        <v>218</v>
      </c>
      <c r="BE208" s="204">
        <f>IF(N208="základná",J208,0)</f>
        <v>0</v>
      </c>
      <c r="BF208" s="204">
        <f>IF(N208="znížená",J208,0)</f>
        <v>0</v>
      </c>
      <c r="BG208" s="204">
        <f>IF(N208="zákl. prenesená",J208,0)</f>
        <v>0</v>
      </c>
      <c r="BH208" s="204">
        <f>IF(N208="zníž. prenesená",J208,0)</f>
        <v>0</v>
      </c>
      <c r="BI208" s="204">
        <f>IF(N208="nulová",J208,0)</f>
        <v>0</v>
      </c>
      <c r="BJ208" s="19" t="s">
        <v>89</v>
      </c>
      <c r="BK208" s="204">
        <f>ROUND(I208*H208,2)</f>
        <v>0</v>
      </c>
      <c r="BL208" s="19" t="s">
        <v>223</v>
      </c>
      <c r="BM208" s="203" t="s">
        <v>2099</v>
      </c>
    </row>
    <row r="209" s="13" customFormat="1">
      <c r="A209" s="13"/>
      <c r="B209" s="205"/>
      <c r="C209" s="13"/>
      <c r="D209" s="206" t="s">
        <v>225</v>
      </c>
      <c r="E209" s="207" t="s">
        <v>1</v>
      </c>
      <c r="F209" s="208" t="s">
        <v>2100</v>
      </c>
      <c r="G209" s="13"/>
      <c r="H209" s="209">
        <v>43.259999999999998</v>
      </c>
      <c r="I209" s="210"/>
      <c r="J209" s="13"/>
      <c r="K209" s="13"/>
      <c r="L209" s="205"/>
      <c r="M209" s="211"/>
      <c r="N209" s="212"/>
      <c r="O209" s="212"/>
      <c r="P209" s="212"/>
      <c r="Q209" s="212"/>
      <c r="R209" s="212"/>
      <c r="S209" s="212"/>
      <c r="T209" s="2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07" t="s">
        <v>225</v>
      </c>
      <c r="AU209" s="207" t="s">
        <v>89</v>
      </c>
      <c r="AV209" s="13" t="s">
        <v>89</v>
      </c>
      <c r="AW209" s="13" t="s">
        <v>31</v>
      </c>
      <c r="AX209" s="13" t="s">
        <v>76</v>
      </c>
      <c r="AY209" s="207" t="s">
        <v>218</v>
      </c>
    </row>
    <row r="210" s="15" customFormat="1">
      <c r="A210" s="15"/>
      <c r="B210" s="222"/>
      <c r="C210" s="15"/>
      <c r="D210" s="206" t="s">
        <v>225</v>
      </c>
      <c r="E210" s="223" t="s">
        <v>1</v>
      </c>
      <c r="F210" s="224" t="s">
        <v>231</v>
      </c>
      <c r="G210" s="15"/>
      <c r="H210" s="225">
        <v>43.259999999999998</v>
      </c>
      <c r="I210" s="226"/>
      <c r="J210" s="15"/>
      <c r="K210" s="15"/>
      <c r="L210" s="222"/>
      <c r="M210" s="227"/>
      <c r="N210" s="228"/>
      <c r="O210" s="228"/>
      <c r="P210" s="228"/>
      <c r="Q210" s="228"/>
      <c r="R210" s="228"/>
      <c r="S210" s="228"/>
      <c r="T210" s="229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T210" s="223" t="s">
        <v>225</v>
      </c>
      <c r="AU210" s="223" t="s">
        <v>89</v>
      </c>
      <c r="AV210" s="15" t="s">
        <v>223</v>
      </c>
      <c r="AW210" s="15" t="s">
        <v>31</v>
      </c>
      <c r="AX210" s="15" t="s">
        <v>83</v>
      </c>
      <c r="AY210" s="223" t="s">
        <v>218</v>
      </c>
    </row>
    <row r="211" s="2" customFormat="1" ht="33" customHeight="1">
      <c r="A211" s="38"/>
      <c r="B211" s="190"/>
      <c r="C211" s="191" t="s">
        <v>373</v>
      </c>
      <c r="D211" s="191" t="s">
        <v>220</v>
      </c>
      <c r="E211" s="192" t="s">
        <v>2101</v>
      </c>
      <c r="F211" s="193" t="s">
        <v>2102</v>
      </c>
      <c r="G211" s="194" t="s">
        <v>148</v>
      </c>
      <c r="H211" s="195">
        <v>40.5</v>
      </c>
      <c r="I211" s="196"/>
      <c r="J211" s="197">
        <f>ROUND(I211*H211,2)</f>
        <v>0</v>
      </c>
      <c r="K211" s="198"/>
      <c r="L211" s="39"/>
      <c r="M211" s="199" t="s">
        <v>1</v>
      </c>
      <c r="N211" s="200" t="s">
        <v>42</v>
      </c>
      <c r="O211" s="82"/>
      <c r="P211" s="201">
        <f>O211*H211</f>
        <v>0</v>
      </c>
      <c r="Q211" s="201">
        <v>0.106</v>
      </c>
      <c r="R211" s="201">
        <f>Q211*H211</f>
        <v>4.2930000000000001</v>
      </c>
      <c r="S211" s="201">
        <v>0</v>
      </c>
      <c r="T211" s="202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203" t="s">
        <v>223</v>
      </c>
      <c r="AT211" s="203" t="s">
        <v>220</v>
      </c>
      <c r="AU211" s="203" t="s">
        <v>89</v>
      </c>
      <c r="AY211" s="19" t="s">
        <v>218</v>
      </c>
      <c r="BE211" s="204">
        <f>IF(N211="základná",J211,0)</f>
        <v>0</v>
      </c>
      <c r="BF211" s="204">
        <f>IF(N211="znížená",J211,0)</f>
        <v>0</v>
      </c>
      <c r="BG211" s="204">
        <f>IF(N211="zákl. prenesená",J211,0)</f>
        <v>0</v>
      </c>
      <c r="BH211" s="204">
        <f>IF(N211="zníž. prenesená",J211,0)</f>
        <v>0</v>
      </c>
      <c r="BI211" s="204">
        <f>IF(N211="nulová",J211,0)</f>
        <v>0</v>
      </c>
      <c r="BJ211" s="19" t="s">
        <v>89</v>
      </c>
      <c r="BK211" s="204">
        <f>ROUND(I211*H211,2)</f>
        <v>0</v>
      </c>
      <c r="BL211" s="19" t="s">
        <v>223</v>
      </c>
      <c r="BM211" s="203" t="s">
        <v>2103</v>
      </c>
    </row>
    <row r="212" s="2" customFormat="1">
      <c r="A212" s="38"/>
      <c r="B212" s="39"/>
      <c r="C212" s="38"/>
      <c r="D212" s="206" t="s">
        <v>247</v>
      </c>
      <c r="E212" s="38"/>
      <c r="F212" s="230" t="s">
        <v>2104</v>
      </c>
      <c r="G212" s="38"/>
      <c r="H212" s="38"/>
      <c r="I212" s="231"/>
      <c r="J212" s="38"/>
      <c r="K212" s="38"/>
      <c r="L212" s="39"/>
      <c r="M212" s="232"/>
      <c r="N212" s="233"/>
      <c r="O212" s="82"/>
      <c r="P212" s="82"/>
      <c r="Q212" s="82"/>
      <c r="R212" s="82"/>
      <c r="S212" s="82"/>
      <c r="T212" s="83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9" t="s">
        <v>247</v>
      </c>
      <c r="AU212" s="19" t="s">
        <v>89</v>
      </c>
    </row>
    <row r="213" s="13" customFormat="1">
      <c r="A213" s="13"/>
      <c r="B213" s="205"/>
      <c r="C213" s="13"/>
      <c r="D213" s="206" t="s">
        <v>225</v>
      </c>
      <c r="E213" s="207" t="s">
        <v>1</v>
      </c>
      <c r="F213" s="208" t="s">
        <v>2033</v>
      </c>
      <c r="G213" s="13"/>
      <c r="H213" s="209">
        <v>40.5</v>
      </c>
      <c r="I213" s="210"/>
      <c r="J213" s="13"/>
      <c r="K213" s="13"/>
      <c r="L213" s="205"/>
      <c r="M213" s="211"/>
      <c r="N213" s="212"/>
      <c r="O213" s="212"/>
      <c r="P213" s="212"/>
      <c r="Q213" s="212"/>
      <c r="R213" s="212"/>
      <c r="S213" s="212"/>
      <c r="T213" s="2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07" t="s">
        <v>225</v>
      </c>
      <c r="AU213" s="207" t="s">
        <v>89</v>
      </c>
      <c r="AV213" s="13" t="s">
        <v>89</v>
      </c>
      <c r="AW213" s="13" t="s">
        <v>31</v>
      </c>
      <c r="AX213" s="13" t="s">
        <v>83</v>
      </c>
      <c r="AY213" s="207" t="s">
        <v>218</v>
      </c>
    </row>
    <row r="214" s="2" customFormat="1" ht="33" customHeight="1">
      <c r="A214" s="38"/>
      <c r="B214" s="190"/>
      <c r="C214" s="191" t="s">
        <v>377</v>
      </c>
      <c r="D214" s="191" t="s">
        <v>220</v>
      </c>
      <c r="E214" s="192" t="s">
        <v>338</v>
      </c>
      <c r="F214" s="193" t="s">
        <v>339</v>
      </c>
      <c r="G214" s="194" t="s">
        <v>148</v>
      </c>
      <c r="H214" s="195">
        <v>50</v>
      </c>
      <c r="I214" s="196"/>
      <c r="J214" s="197">
        <f>ROUND(I214*H214,2)</f>
        <v>0</v>
      </c>
      <c r="K214" s="198"/>
      <c r="L214" s="39"/>
      <c r="M214" s="199" t="s">
        <v>1</v>
      </c>
      <c r="N214" s="200" t="s">
        <v>42</v>
      </c>
      <c r="O214" s="82"/>
      <c r="P214" s="201">
        <f>O214*H214</f>
        <v>0</v>
      </c>
      <c r="Q214" s="201">
        <v>0.19900000000000001</v>
      </c>
      <c r="R214" s="201">
        <f>Q214*H214</f>
        <v>9.9500000000000011</v>
      </c>
      <c r="S214" s="201">
        <v>0</v>
      </c>
      <c r="T214" s="202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03" t="s">
        <v>223</v>
      </c>
      <c r="AT214" s="203" t="s">
        <v>220</v>
      </c>
      <c r="AU214" s="203" t="s">
        <v>89</v>
      </c>
      <c r="AY214" s="19" t="s">
        <v>218</v>
      </c>
      <c r="BE214" s="204">
        <f>IF(N214="základná",J214,0)</f>
        <v>0</v>
      </c>
      <c r="BF214" s="204">
        <f>IF(N214="znížená",J214,0)</f>
        <v>0</v>
      </c>
      <c r="BG214" s="204">
        <f>IF(N214="zákl. prenesená",J214,0)</f>
        <v>0</v>
      </c>
      <c r="BH214" s="204">
        <f>IF(N214="zníž. prenesená",J214,0)</f>
        <v>0</v>
      </c>
      <c r="BI214" s="204">
        <f>IF(N214="nulová",J214,0)</f>
        <v>0</v>
      </c>
      <c r="BJ214" s="19" t="s">
        <v>89</v>
      </c>
      <c r="BK214" s="204">
        <f>ROUND(I214*H214,2)</f>
        <v>0</v>
      </c>
      <c r="BL214" s="19" t="s">
        <v>223</v>
      </c>
      <c r="BM214" s="203" t="s">
        <v>2105</v>
      </c>
    </row>
    <row r="215" s="13" customFormat="1">
      <c r="A215" s="13"/>
      <c r="B215" s="205"/>
      <c r="C215" s="13"/>
      <c r="D215" s="206" t="s">
        <v>225</v>
      </c>
      <c r="E215" s="207" t="s">
        <v>1</v>
      </c>
      <c r="F215" s="208" t="s">
        <v>2035</v>
      </c>
      <c r="G215" s="13"/>
      <c r="H215" s="209">
        <v>50</v>
      </c>
      <c r="I215" s="210"/>
      <c r="J215" s="13"/>
      <c r="K215" s="13"/>
      <c r="L215" s="205"/>
      <c r="M215" s="211"/>
      <c r="N215" s="212"/>
      <c r="O215" s="212"/>
      <c r="P215" s="212"/>
      <c r="Q215" s="212"/>
      <c r="R215" s="212"/>
      <c r="S215" s="212"/>
      <c r="T215" s="2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07" t="s">
        <v>225</v>
      </c>
      <c r="AU215" s="207" t="s">
        <v>89</v>
      </c>
      <c r="AV215" s="13" t="s">
        <v>89</v>
      </c>
      <c r="AW215" s="13" t="s">
        <v>31</v>
      </c>
      <c r="AX215" s="13" t="s">
        <v>76</v>
      </c>
      <c r="AY215" s="207" t="s">
        <v>218</v>
      </c>
    </row>
    <row r="216" s="15" customFormat="1">
      <c r="A216" s="15"/>
      <c r="B216" s="222"/>
      <c r="C216" s="15"/>
      <c r="D216" s="206" t="s">
        <v>225</v>
      </c>
      <c r="E216" s="223" t="s">
        <v>1</v>
      </c>
      <c r="F216" s="224" t="s">
        <v>231</v>
      </c>
      <c r="G216" s="15"/>
      <c r="H216" s="225">
        <v>50</v>
      </c>
      <c r="I216" s="226"/>
      <c r="J216" s="15"/>
      <c r="K216" s="15"/>
      <c r="L216" s="222"/>
      <c r="M216" s="227"/>
      <c r="N216" s="228"/>
      <c r="O216" s="228"/>
      <c r="P216" s="228"/>
      <c r="Q216" s="228"/>
      <c r="R216" s="228"/>
      <c r="S216" s="228"/>
      <c r="T216" s="229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T216" s="223" t="s">
        <v>225</v>
      </c>
      <c r="AU216" s="223" t="s">
        <v>89</v>
      </c>
      <c r="AV216" s="15" t="s">
        <v>223</v>
      </c>
      <c r="AW216" s="15" t="s">
        <v>31</v>
      </c>
      <c r="AX216" s="15" t="s">
        <v>83</v>
      </c>
      <c r="AY216" s="223" t="s">
        <v>218</v>
      </c>
    </row>
    <row r="217" s="2" customFormat="1" ht="49.05" customHeight="1">
      <c r="A217" s="38"/>
      <c r="B217" s="190"/>
      <c r="C217" s="191" t="s">
        <v>383</v>
      </c>
      <c r="D217" s="191" t="s">
        <v>220</v>
      </c>
      <c r="E217" s="192" t="s">
        <v>320</v>
      </c>
      <c r="F217" s="193" t="s">
        <v>2106</v>
      </c>
      <c r="G217" s="194" t="s">
        <v>148</v>
      </c>
      <c r="H217" s="195">
        <v>40.5</v>
      </c>
      <c r="I217" s="196"/>
      <c r="J217" s="197">
        <f>ROUND(I217*H217,2)</f>
        <v>0</v>
      </c>
      <c r="K217" s="198"/>
      <c r="L217" s="39"/>
      <c r="M217" s="199" t="s">
        <v>1</v>
      </c>
      <c r="N217" s="200" t="s">
        <v>42</v>
      </c>
      <c r="O217" s="82"/>
      <c r="P217" s="201">
        <f>O217*H217</f>
        <v>0</v>
      </c>
      <c r="Q217" s="201">
        <v>0.13800000000000001</v>
      </c>
      <c r="R217" s="201">
        <f>Q217*H217</f>
        <v>5.5890000000000004</v>
      </c>
      <c r="S217" s="201">
        <v>0</v>
      </c>
      <c r="T217" s="202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203" t="s">
        <v>223</v>
      </c>
      <c r="AT217" s="203" t="s">
        <v>220</v>
      </c>
      <c r="AU217" s="203" t="s">
        <v>89</v>
      </c>
      <c r="AY217" s="19" t="s">
        <v>218</v>
      </c>
      <c r="BE217" s="204">
        <f>IF(N217="základná",J217,0)</f>
        <v>0</v>
      </c>
      <c r="BF217" s="204">
        <f>IF(N217="znížená",J217,0)</f>
        <v>0</v>
      </c>
      <c r="BG217" s="204">
        <f>IF(N217="zákl. prenesená",J217,0)</f>
        <v>0</v>
      </c>
      <c r="BH217" s="204">
        <f>IF(N217="zníž. prenesená",J217,0)</f>
        <v>0</v>
      </c>
      <c r="BI217" s="204">
        <f>IF(N217="nulová",J217,0)</f>
        <v>0</v>
      </c>
      <c r="BJ217" s="19" t="s">
        <v>89</v>
      </c>
      <c r="BK217" s="204">
        <f>ROUND(I217*H217,2)</f>
        <v>0</v>
      </c>
      <c r="BL217" s="19" t="s">
        <v>223</v>
      </c>
      <c r="BM217" s="203" t="s">
        <v>2107</v>
      </c>
    </row>
    <row r="218" s="13" customFormat="1">
      <c r="A218" s="13"/>
      <c r="B218" s="205"/>
      <c r="C218" s="13"/>
      <c r="D218" s="206" t="s">
        <v>225</v>
      </c>
      <c r="E218" s="207" t="s">
        <v>1</v>
      </c>
      <c r="F218" s="208" t="s">
        <v>2033</v>
      </c>
      <c r="G218" s="13"/>
      <c r="H218" s="209">
        <v>40.5</v>
      </c>
      <c r="I218" s="210"/>
      <c r="J218" s="13"/>
      <c r="K218" s="13"/>
      <c r="L218" s="205"/>
      <c r="M218" s="211"/>
      <c r="N218" s="212"/>
      <c r="O218" s="212"/>
      <c r="P218" s="212"/>
      <c r="Q218" s="212"/>
      <c r="R218" s="212"/>
      <c r="S218" s="212"/>
      <c r="T218" s="2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07" t="s">
        <v>225</v>
      </c>
      <c r="AU218" s="207" t="s">
        <v>89</v>
      </c>
      <c r="AV218" s="13" t="s">
        <v>89</v>
      </c>
      <c r="AW218" s="13" t="s">
        <v>31</v>
      </c>
      <c r="AX218" s="13" t="s">
        <v>83</v>
      </c>
      <c r="AY218" s="207" t="s">
        <v>218</v>
      </c>
    </row>
    <row r="219" s="12" customFormat="1" ht="22.8" customHeight="1">
      <c r="A219" s="12"/>
      <c r="B219" s="177"/>
      <c r="C219" s="12"/>
      <c r="D219" s="178" t="s">
        <v>75</v>
      </c>
      <c r="E219" s="188" t="s">
        <v>250</v>
      </c>
      <c r="F219" s="188" t="s">
        <v>356</v>
      </c>
      <c r="G219" s="12"/>
      <c r="H219" s="12"/>
      <c r="I219" s="180"/>
      <c r="J219" s="189">
        <f>BK219</f>
        <v>0</v>
      </c>
      <c r="K219" s="12"/>
      <c r="L219" s="177"/>
      <c r="M219" s="182"/>
      <c r="N219" s="183"/>
      <c r="O219" s="183"/>
      <c r="P219" s="184">
        <f>SUM(P220:P221)</f>
        <v>0</v>
      </c>
      <c r="Q219" s="183"/>
      <c r="R219" s="184">
        <f>SUM(R220:R221)</f>
        <v>0.012960000000000001</v>
      </c>
      <c r="S219" s="183"/>
      <c r="T219" s="185">
        <f>SUM(T220:T221)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178" t="s">
        <v>83</v>
      </c>
      <c r="AT219" s="186" t="s">
        <v>75</v>
      </c>
      <c r="AU219" s="186" t="s">
        <v>83</v>
      </c>
      <c r="AY219" s="178" t="s">
        <v>218</v>
      </c>
      <c r="BK219" s="187">
        <f>SUM(BK220:BK221)</f>
        <v>0</v>
      </c>
    </row>
    <row r="220" s="2" customFormat="1" ht="37.8" customHeight="1">
      <c r="A220" s="38"/>
      <c r="B220" s="190"/>
      <c r="C220" s="191" t="s">
        <v>388</v>
      </c>
      <c r="D220" s="191" t="s">
        <v>220</v>
      </c>
      <c r="E220" s="192" t="s">
        <v>363</v>
      </c>
      <c r="F220" s="193" t="s">
        <v>364</v>
      </c>
      <c r="G220" s="194" t="s">
        <v>148</v>
      </c>
      <c r="H220" s="195">
        <v>40.5</v>
      </c>
      <c r="I220" s="196"/>
      <c r="J220" s="197">
        <f>ROUND(I220*H220,2)</f>
        <v>0</v>
      </c>
      <c r="K220" s="198"/>
      <c r="L220" s="39"/>
      <c r="M220" s="199" t="s">
        <v>1</v>
      </c>
      <c r="N220" s="200" t="s">
        <v>42</v>
      </c>
      <c r="O220" s="82"/>
      <c r="P220" s="201">
        <f>O220*H220</f>
        <v>0</v>
      </c>
      <c r="Q220" s="201">
        <v>0.00032000000000000003</v>
      </c>
      <c r="R220" s="201">
        <f>Q220*H220</f>
        <v>0.012960000000000001</v>
      </c>
      <c r="S220" s="201">
        <v>0</v>
      </c>
      <c r="T220" s="202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03" t="s">
        <v>223</v>
      </c>
      <c r="AT220" s="203" t="s">
        <v>220</v>
      </c>
      <c r="AU220" s="203" t="s">
        <v>89</v>
      </c>
      <c r="AY220" s="19" t="s">
        <v>218</v>
      </c>
      <c r="BE220" s="204">
        <f>IF(N220="základná",J220,0)</f>
        <v>0</v>
      </c>
      <c r="BF220" s="204">
        <f>IF(N220="znížená",J220,0)</f>
        <v>0</v>
      </c>
      <c r="BG220" s="204">
        <f>IF(N220="zákl. prenesená",J220,0)</f>
        <v>0</v>
      </c>
      <c r="BH220" s="204">
        <f>IF(N220="zníž. prenesená",J220,0)</f>
        <v>0</v>
      </c>
      <c r="BI220" s="204">
        <f>IF(N220="nulová",J220,0)</f>
        <v>0</v>
      </c>
      <c r="BJ220" s="19" t="s">
        <v>89</v>
      </c>
      <c r="BK220" s="204">
        <f>ROUND(I220*H220,2)</f>
        <v>0</v>
      </c>
      <c r="BL220" s="19" t="s">
        <v>223</v>
      </c>
      <c r="BM220" s="203" t="s">
        <v>2108</v>
      </c>
    </row>
    <row r="221" s="13" customFormat="1">
      <c r="A221" s="13"/>
      <c r="B221" s="205"/>
      <c r="C221" s="13"/>
      <c r="D221" s="206" t="s">
        <v>225</v>
      </c>
      <c r="E221" s="207" t="s">
        <v>1</v>
      </c>
      <c r="F221" s="208" t="s">
        <v>2033</v>
      </c>
      <c r="G221" s="13"/>
      <c r="H221" s="209">
        <v>40.5</v>
      </c>
      <c r="I221" s="210"/>
      <c r="J221" s="13"/>
      <c r="K221" s="13"/>
      <c r="L221" s="205"/>
      <c r="M221" s="211"/>
      <c r="N221" s="212"/>
      <c r="O221" s="212"/>
      <c r="P221" s="212"/>
      <c r="Q221" s="212"/>
      <c r="R221" s="212"/>
      <c r="S221" s="212"/>
      <c r="T221" s="2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07" t="s">
        <v>225</v>
      </c>
      <c r="AU221" s="207" t="s">
        <v>89</v>
      </c>
      <c r="AV221" s="13" t="s">
        <v>89</v>
      </c>
      <c r="AW221" s="13" t="s">
        <v>31</v>
      </c>
      <c r="AX221" s="13" t="s">
        <v>83</v>
      </c>
      <c r="AY221" s="207" t="s">
        <v>218</v>
      </c>
    </row>
    <row r="222" s="12" customFormat="1" ht="22.8" customHeight="1">
      <c r="A222" s="12"/>
      <c r="B222" s="177"/>
      <c r="C222" s="12"/>
      <c r="D222" s="178" t="s">
        <v>75</v>
      </c>
      <c r="E222" s="188" t="s">
        <v>265</v>
      </c>
      <c r="F222" s="188" t="s">
        <v>382</v>
      </c>
      <c r="G222" s="12"/>
      <c r="H222" s="12"/>
      <c r="I222" s="180"/>
      <c r="J222" s="189">
        <f>BK222</f>
        <v>0</v>
      </c>
      <c r="K222" s="12"/>
      <c r="L222" s="177"/>
      <c r="M222" s="182"/>
      <c r="N222" s="183"/>
      <c r="O222" s="183"/>
      <c r="P222" s="184">
        <f>SUM(P223:P225)</f>
        <v>0</v>
      </c>
      <c r="Q222" s="183"/>
      <c r="R222" s="184">
        <f>SUM(R223:R225)</f>
        <v>0</v>
      </c>
      <c r="S222" s="183"/>
      <c r="T222" s="185">
        <f>SUM(T223:T225)</f>
        <v>13.745600000000001</v>
      </c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R222" s="178" t="s">
        <v>83</v>
      </c>
      <c r="AT222" s="186" t="s">
        <v>75</v>
      </c>
      <c r="AU222" s="186" t="s">
        <v>83</v>
      </c>
      <c r="AY222" s="178" t="s">
        <v>218</v>
      </c>
      <c r="BK222" s="187">
        <f>SUM(BK223:BK225)</f>
        <v>0</v>
      </c>
    </row>
    <row r="223" s="2" customFormat="1" ht="37.8" customHeight="1">
      <c r="A223" s="38"/>
      <c r="B223" s="190"/>
      <c r="C223" s="191" t="s">
        <v>396</v>
      </c>
      <c r="D223" s="191" t="s">
        <v>220</v>
      </c>
      <c r="E223" s="192" t="s">
        <v>397</v>
      </c>
      <c r="F223" s="193" t="s">
        <v>2109</v>
      </c>
      <c r="G223" s="194" t="s">
        <v>169</v>
      </c>
      <c r="H223" s="195">
        <v>6.2480000000000002</v>
      </c>
      <c r="I223" s="196"/>
      <c r="J223" s="197">
        <f>ROUND(I223*H223,2)</f>
        <v>0</v>
      </c>
      <c r="K223" s="198"/>
      <c r="L223" s="39"/>
      <c r="M223" s="199" t="s">
        <v>1</v>
      </c>
      <c r="N223" s="200" t="s">
        <v>42</v>
      </c>
      <c r="O223" s="82"/>
      <c r="P223" s="201">
        <f>O223*H223</f>
        <v>0</v>
      </c>
      <c r="Q223" s="201">
        <v>0</v>
      </c>
      <c r="R223" s="201">
        <f>Q223*H223</f>
        <v>0</v>
      </c>
      <c r="S223" s="201">
        <v>2.2000000000000002</v>
      </c>
      <c r="T223" s="202">
        <f>S223*H223</f>
        <v>13.745600000000001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03" t="s">
        <v>223</v>
      </c>
      <c r="AT223" s="203" t="s">
        <v>220</v>
      </c>
      <c r="AU223" s="203" t="s">
        <v>89</v>
      </c>
      <c r="AY223" s="19" t="s">
        <v>218</v>
      </c>
      <c r="BE223" s="204">
        <f>IF(N223="základná",J223,0)</f>
        <v>0</v>
      </c>
      <c r="BF223" s="204">
        <f>IF(N223="znížená",J223,0)</f>
        <v>0</v>
      </c>
      <c r="BG223" s="204">
        <f>IF(N223="zákl. prenesená",J223,0)</f>
        <v>0</v>
      </c>
      <c r="BH223" s="204">
        <f>IF(N223="zníž. prenesená",J223,0)</f>
        <v>0</v>
      </c>
      <c r="BI223" s="204">
        <f>IF(N223="nulová",J223,0)</f>
        <v>0</v>
      </c>
      <c r="BJ223" s="19" t="s">
        <v>89</v>
      </c>
      <c r="BK223" s="204">
        <f>ROUND(I223*H223,2)</f>
        <v>0</v>
      </c>
      <c r="BL223" s="19" t="s">
        <v>223</v>
      </c>
      <c r="BM223" s="203" t="s">
        <v>2110</v>
      </c>
    </row>
    <row r="224" s="13" customFormat="1">
      <c r="A224" s="13"/>
      <c r="B224" s="205"/>
      <c r="C224" s="13"/>
      <c r="D224" s="206" t="s">
        <v>225</v>
      </c>
      <c r="E224" s="207" t="s">
        <v>1</v>
      </c>
      <c r="F224" s="208" t="s">
        <v>2111</v>
      </c>
      <c r="G224" s="13"/>
      <c r="H224" s="209">
        <v>6.2480000000000002</v>
      </c>
      <c r="I224" s="210"/>
      <c r="J224" s="13"/>
      <c r="K224" s="13"/>
      <c r="L224" s="205"/>
      <c r="M224" s="211"/>
      <c r="N224" s="212"/>
      <c r="O224" s="212"/>
      <c r="P224" s="212"/>
      <c r="Q224" s="212"/>
      <c r="R224" s="212"/>
      <c r="S224" s="212"/>
      <c r="T224" s="2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07" t="s">
        <v>225</v>
      </c>
      <c r="AU224" s="207" t="s">
        <v>89</v>
      </c>
      <c r="AV224" s="13" t="s">
        <v>89</v>
      </c>
      <c r="AW224" s="13" t="s">
        <v>31</v>
      </c>
      <c r="AX224" s="13" t="s">
        <v>76</v>
      </c>
      <c r="AY224" s="207" t="s">
        <v>218</v>
      </c>
    </row>
    <row r="225" s="15" customFormat="1">
      <c r="A225" s="15"/>
      <c r="B225" s="222"/>
      <c r="C225" s="15"/>
      <c r="D225" s="206" t="s">
        <v>225</v>
      </c>
      <c r="E225" s="223" t="s">
        <v>1</v>
      </c>
      <c r="F225" s="224" t="s">
        <v>231</v>
      </c>
      <c r="G225" s="15"/>
      <c r="H225" s="225">
        <v>6.2480000000000002</v>
      </c>
      <c r="I225" s="226"/>
      <c r="J225" s="15"/>
      <c r="K225" s="15"/>
      <c r="L225" s="222"/>
      <c r="M225" s="227"/>
      <c r="N225" s="228"/>
      <c r="O225" s="228"/>
      <c r="P225" s="228"/>
      <c r="Q225" s="228"/>
      <c r="R225" s="228"/>
      <c r="S225" s="228"/>
      <c r="T225" s="229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T225" s="223" t="s">
        <v>225</v>
      </c>
      <c r="AU225" s="223" t="s">
        <v>89</v>
      </c>
      <c r="AV225" s="15" t="s">
        <v>223</v>
      </c>
      <c r="AW225" s="15" t="s">
        <v>31</v>
      </c>
      <c r="AX225" s="15" t="s">
        <v>83</v>
      </c>
      <c r="AY225" s="223" t="s">
        <v>218</v>
      </c>
    </row>
    <row r="226" s="12" customFormat="1" ht="22.8" customHeight="1">
      <c r="A226" s="12"/>
      <c r="B226" s="177"/>
      <c r="C226" s="12"/>
      <c r="D226" s="178" t="s">
        <v>75</v>
      </c>
      <c r="E226" s="188" t="s">
        <v>453</v>
      </c>
      <c r="F226" s="188" t="s">
        <v>454</v>
      </c>
      <c r="G226" s="12"/>
      <c r="H226" s="12"/>
      <c r="I226" s="180"/>
      <c r="J226" s="189">
        <f>BK226</f>
        <v>0</v>
      </c>
      <c r="K226" s="12"/>
      <c r="L226" s="177"/>
      <c r="M226" s="182"/>
      <c r="N226" s="183"/>
      <c r="O226" s="183"/>
      <c r="P226" s="184">
        <f>P227</f>
        <v>0</v>
      </c>
      <c r="Q226" s="183"/>
      <c r="R226" s="184">
        <f>R227</f>
        <v>0</v>
      </c>
      <c r="S226" s="183"/>
      <c r="T226" s="185">
        <f>T227</f>
        <v>0</v>
      </c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R226" s="178" t="s">
        <v>83</v>
      </c>
      <c r="AT226" s="186" t="s">
        <v>75</v>
      </c>
      <c r="AU226" s="186" t="s">
        <v>83</v>
      </c>
      <c r="AY226" s="178" t="s">
        <v>218</v>
      </c>
      <c r="BK226" s="187">
        <f>BK227</f>
        <v>0</v>
      </c>
    </row>
    <row r="227" s="2" customFormat="1" ht="24.15" customHeight="1">
      <c r="A227" s="38"/>
      <c r="B227" s="190"/>
      <c r="C227" s="191" t="s">
        <v>401</v>
      </c>
      <c r="D227" s="191" t="s">
        <v>220</v>
      </c>
      <c r="E227" s="192" t="s">
        <v>456</v>
      </c>
      <c r="F227" s="193" t="s">
        <v>2112</v>
      </c>
      <c r="G227" s="194" t="s">
        <v>257</v>
      </c>
      <c r="H227" s="195">
        <v>119.53700000000001</v>
      </c>
      <c r="I227" s="196"/>
      <c r="J227" s="197">
        <f>ROUND(I227*H227,2)</f>
        <v>0</v>
      </c>
      <c r="K227" s="198"/>
      <c r="L227" s="39"/>
      <c r="M227" s="199" t="s">
        <v>1</v>
      </c>
      <c r="N227" s="200" t="s">
        <v>42</v>
      </c>
      <c r="O227" s="82"/>
      <c r="P227" s="201">
        <f>O227*H227</f>
        <v>0</v>
      </c>
      <c r="Q227" s="201">
        <v>0</v>
      </c>
      <c r="R227" s="201">
        <f>Q227*H227</f>
        <v>0</v>
      </c>
      <c r="S227" s="201">
        <v>0</v>
      </c>
      <c r="T227" s="202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203" t="s">
        <v>223</v>
      </c>
      <c r="AT227" s="203" t="s">
        <v>220</v>
      </c>
      <c r="AU227" s="203" t="s">
        <v>89</v>
      </c>
      <c r="AY227" s="19" t="s">
        <v>218</v>
      </c>
      <c r="BE227" s="204">
        <f>IF(N227="základná",J227,0)</f>
        <v>0</v>
      </c>
      <c r="BF227" s="204">
        <f>IF(N227="znížená",J227,0)</f>
        <v>0</v>
      </c>
      <c r="BG227" s="204">
        <f>IF(N227="zákl. prenesená",J227,0)</f>
        <v>0</v>
      </c>
      <c r="BH227" s="204">
        <f>IF(N227="zníž. prenesená",J227,0)</f>
        <v>0</v>
      </c>
      <c r="BI227" s="204">
        <f>IF(N227="nulová",J227,0)</f>
        <v>0</v>
      </c>
      <c r="BJ227" s="19" t="s">
        <v>89</v>
      </c>
      <c r="BK227" s="204">
        <f>ROUND(I227*H227,2)</f>
        <v>0</v>
      </c>
      <c r="BL227" s="19" t="s">
        <v>223</v>
      </c>
      <c r="BM227" s="203" t="s">
        <v>2113</v>
      </c>
    </row>
    <row r="228" s="12" customFormat="1" ht="25.92" customHeight="1">
      <c r="A228" s="12"/>
      <c r="B228" s="177"/>
      <c r="C228" s="12"/>
      <c r="D228" s="178" t="s">
        <v>75</v>
      </c>
      <c r="E228" s="179" t="s">
        <v>459</v>
      </c>
      <c r="F228" s="179" t="s">
        <v>460</v>
      </c>
      <c r="G228" s="12"/>
      <c r="H228" s="12"/>
      <c r="I228" s="180"/>
      <c r="J228" s="181">
        <f>BK228</f>
        <v>0</v>
      </c>
      <c r="K228" s="12"/>
      <c r="L228" s="177"/>
      <c r="M228" s="182"/>
      <c r="N228" s="183"/>
      <c r="O228" s="183"/>
      <c r="P228" s="184">
        <f>P229</f>
        <v>0</v>
      </c>
      <c r="Q228" s="183"/>
      <c r="R228" s="184">
        <f>R229</f>
        <v>0.038710040000000001</v>
      </c>
      <c r="S228" s="183"/>
      <c r="T228" s="185">
        <f>T229</f>
        <v>0.40026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178" t="s">
        <v>89</v>
      </c>
      <c r="AT228" s="186" t="s">
        <v>75</v>
      </c>
      <c r="AU228" s="186" t="s">
        <v>76</v>
      </c>
      <c r="AY228" s="178" t="s">
        <v>218</v>
      </c>
      <c r="BK228" s="187">
        <f>BK229</f>
        <v>0</v>
      </c>
    </row>
    <row r="229" s="12" customFormat="1" ht="22.8" customHeight="1">
      <c r="A229" s="12"/>
      <c r="B229" s="177"/>
      <c r="C229" s="12"/>
      <c r="D229" s="178" t="s">
        <v>75</v>
      </c>
      <c r="E229" s="188" t="s">
        <v>472</v>
      </c>
      <c r="F229" s="188" t="s">
        <v>473</v>
      </c>
      <c r="G229" s="12"/>
      <c r="H229" s="12"/>
      <c r="I229" s="180"/>
      <c r="J229" s="189">
        <f>BK229</f>
        <v>0</v>
      </c>
      <c r="K229" s="12"/>
      <c r="L229" s="177"/>
      <c r="M229" s="182"/>
      <c r="N229" s="183"/>
      <c r="O229" s="183"/>
      <c r="P229" s="184">
        <f>SUM(P230:P246)</f>
        <v>0</v>
      </c>
      <c r="Q229" s="183"/>
      <c r="R229" s="184">
        <f>SUM(R230:R246)</f>
        <v>0.038710040000000001</v>
      </c>
      <c r="S229" s="183"/>
      <c r="T229" s="185">
        <f>SUM(T230:T246)</f>
        <v>0.40026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178" t="s">
        <v>89</v>
      </c>
      <c r="AT229" s="186" t="s">
        <v>75</v>
      </c>
      <c r="AU229" s="186" t="s">
        <v>83</v>
      </c>
      <c r="AY229" s="178" t="s">
        <v>218</v>
      </c>
      <c r="BK229" s="187">
        <f>SUM(BK230:BK246)</f>
        <v>0</v>
      </c>
    </row>
    <row r="230" s="2" customFormat="1" ht="24.15" customHeight="1">
      <c r="A230" s="38"/>
      <c r="B230" s="190"/>
      <c r="C230" s="191" t="s">
        <v>406</v>
      </c>
      <c r="D230" s="191" t="s">
        <v>220</v>
      </c>
      <c r="E230" s="192" t="s">
        <v>1973</v>
      </c>
      <c r="F230" s="193" t="s">
        <v>2114</v>
      </c>
      <c r="G230" s="194" t="s">
        <v>179</v>
      </c>
      <c r="H230" s="195">
        <v>1.1000000000000001</v>
      </c>
      <c r="I230" s="196"/>
      <c r="J230" s="197">
        <f>ROUND(I230*H230,2)</f>
        <v>0</v>
      </c>
      <c r="K230" s="198"/>
      <c r="L230" s="39"/>
      <c r="M230" s="199" t="s">
        <v>1</v>
      </c>
      <c r="N230" s="200" t="s">
        <v>42</v>
      </c>
      <c r="O230" s="82"/>
      <c r="P230" s="201">
        <f>O230*H230</f>
        <v>0</v>
      </c>
      <c r="Q230" s="201">
        <v>4.5899999999999998E-05</v>
      </c>
      <c r="R230" s="201">
        <f>Q230*H230</f>
        <v>5.0489999999999999E-05</v>
      </c>
      <c r="S230" s="201">
        <v>0</v>
      </c>
      <c r="T230" s="202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203" t="s">
        <v>304</v>
      </c>
      <c r="AT230" s="203" t="s">
        <v>220</v>
      </c>
      <c r="AU230" s="203" t="s">
        <v>89</v>
      </c>
      <c r="AY230" s="19" t="s">
        <v>218</v>
      </c>
      <c r="BE230" s="204">
        <f>IF(N230="základná",J230,0)</f>
        <v>0</v>
      </c>
      <c r="BF230" s="204">
        <f>IF(N230="znížená",J230,0)</f>
        <v>0</v>
      </c>
      <c r="BG230" s="204">
        <f>IF(N230="zákl. prenesená",J230,0)</f>
        <v>0</v>
      </c>
      <c r="BH230" s="204">
        <f>IF(N230="zníž. prenesená",J230,0)</f>
        <v>0</v>
      </c>
      <c r="BI230" s="204">
        <f>IF(N230="nulová",J230,0)</f>
        <v>0</v>
      </c>
      <c r="BJ230" s="19" t="s">
        <v>89</v>
      </c>
      <c r="BK230" s="204">
        <f>ROUND(I230*H230,2)</f>
        <v>0</v>
      </c>
      <c r="BL230" s="19" t="s">
        <v>304</v>
      </c>
      <c r="BM230" s="203" t="s">
        <v>2115</v>
      </c>
    </row>
    <row r="231" s="2" customFormat="1">
      <c r="A231" s="38"/>
      <c r="B231" s="39"/>
      <c r="C231" s="38"/>
      <c r="D231" s="206" t="s">
        <v>247</v>
      </c>
      <c r="E231" s="38"/>
      <c r="F231" s="230" t="s">
        <v>2116</v>
      </c>
      <c r="G231" s="38"/>
      <c r="H231" s="38"/>
      <c r="I231" s="231"/>
      <c r="J231" s="38"/>
      <c r="K231" s="38"/>
      <c r="L231" s="39"/>
      <c r="M231" s="232"/>
      <c r="N231" s="233"/>
      <c r="O231" s="82"/>
      <c r="P231" s="82"/>
      <c r="Q231" s="82"/>
      <c r="R231" s="82"/>
      <c r="S231" s="82"/>
      <c r="T231" s="83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9" t="s">
        <v>247</v>
      </c>
      <c r="AU231" s="19" t="s">
        <v>89</v>
      </c>
    </row>
    <row r="232" s="13" customFormat="1">
      <c r="A232" s="13"/>
      <c r="B232" s="205"/>
      <c r="C232" s="13"/>
      <c r="D232" s="206" t="s">
        <v>225</v>
      </c>
      <c r="E232" s="207" t="s">
        <v>1</v>
      </c>
      <c r="F232" s="208" t="s">
        <v>2117</v>
      </c>
      <c r="G232" s="13"/>
      <c r="H232" s="209">
        <v>1.1000000000000001</v>
      </c>
      <c r="I232" s="210"/>
      <c r="J232" s="13"/>
      <c r="K232" s="13"/>
      <c r="L232" s="205"/>
      <c r="M232" s="211"/>
      <c r="N232" s="212"/>
      <c r="O232" s="212"/>
      <c r="P232" s="212"/>
      <c r="Q232" s="212"/>
      <c r="R232" s="212"/>
      <c r="S232" s="212"/>
      <c r="T232" s="2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07" t="s">
        <v>225</v>
      </c>
      <c r="AU232" s="207" t="s">
        <v>89</v>
      </c>
      <c r="AV232" s="13" t="s">
        <v>89</v>
      </c>
      <c r="AW232" s="13" t="s">
        <v>31</v>
      </c>
      <c r="AX232" s="13" t="s">
        <v>83</v>
      </c>
      <c r="AY232" s="207" t="s">
        <v>218</v>
      </c>
    </row>
    <row r="233" s="2" customFormat="1" ht="24.15" customHeight="1">
      <c r="A233" s="38"/>
      <c r="B233" s="190"/>
      <c r="C233" s="191" t="s">
        <v>415</v>
      </c>
      <c r="D233" s="191" t="s">
        <v>220</v>
      </c>
      <c r="E233" s="192" t="s">
        <v>2118</v>
      </c>
      <c r="F233" s="193" t="s">
        <v>2119</v>
      </c>
      <c r="G233" s="194" t="s">
        <v>179</v>
      </c>
      <c r="H233" s="195">
        <v>23.140000000000001</v>
      </c>
      <c r="I233" s="196"/>
      <c r="J233" s="197">
        <f>ROUND(I233*H233,2)</f>
        <v>0</v>
      </c>
      <c r="K233" s="198"/>
      <c r="L233" s="39"/>
      <c r="M233" s="199" t="s">
        <v>1</v>
      </c>
      <c r="N233" s="200" t="s">
        <v>42</v>
      </c>
      <c r="O233" s="82"/>
      <c r="P233" s="201">
        <f>O233*H233</f>
        <v>0</v>
      </c>
      <c r="Q233" s="201">
        <v>0</v>
      </c>
      <c r="R233" s="201">
        <f>Q233*H233</f>
        <v>0</v>
      </c>
      <c r="S233" s="201">
        <v>0.0089999999999999993</v>
      </c>
      <c r="T233" s="202">
        <f>S233*H233</f>
        <v>0.20826</v>
      </c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R233" s="203" t="s">
        <v>304</v>
      </c>
      <c r="AT233" s="203" t="s">
        <v>220</v>
      </c>
      <c r="AU233" s="203" t="s">
        <v>89</v>
      </c>
      <c r="AY233" s="19" t="s">
        <v>218</v>
      </c>
      <c r="BE233" s="204">
        <f>IF(N233="základná",J233,0)</f>
        <v>0</v>
      </c>
      <c r="BF233" s="204">
        <f>IF(N233="znížená",J233,0)</f>
        <v>0</v>
      </c>
      <c r="BG233" s="204">
        <f>IF(N233="zákl. prenesená",J233,0)</f>
        <v>0</v>
      </c>
      <c r="BH233" s="204">
        <f>IF(N233="zníž. prenesená",J233,0)</f>
        <v>0</v>
      </c>
      <c r="BI233" s="204">
        <f>IF(N233="nulová",J233,0)</f>
        <v>0</v>
      </c>
      <c r="BJ233" s="19" t="s">
        <v>89</v>
      </c>
      <c r="BK233" s="204">
        <f>ROUND(I233*H233,2)</f>
        <v>0</v>
      </c>
      <c r="BL233" s="19" t="s">
        <v>304</v>
      </c>
      <c r="BM233" s="203" t="s">
        <v>2120</v>
      </c>
    </row>
    <row r="234" s="13" customFormat="1">
      <c r="A234" s="13"/>
      <c r="B234" s="205"/>
      <c r="C234" s="13"/>
      <c r="D234" s="206" t="s">
        <v>225</v>
      </c>
      <c r="E234" s="207" t="s">
        <v>1</v>
      </c>
      <c r="F234" s="208" t="s">
        <v>2121</v>
      </c>
      <c r="G234" s="13"/>
      <c r="H234" s="209">
        <v>23.140000000000001</v>
      </c>
      <c r="I234" s="210"/>
      <c r="J234" s="13"/>
      <c r="K234" s="13"/>
      <c r="L234" s="205"/>
      <c r="M234" s="211"/>
      <c r="N234" s="212"/>
      <c r="O234" s="212"/>
      <c r="P234" s="212"/>
      <c r="Q234" s="212"/>
      <c r="R234" s="212"/>
      <c r="S234" s="212"/>
      <c r="T234" s="2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07" t="s">
        <v>225</v>
      </c>
      <c r="AU234" s="207" t="s">
        <v>89</v>
      </c>
      <c r="AV234" s="13" t="s">
        <v>89</v>
      </c>
      <c r="AW234" s="13" t="s">
        <v>31</v>
      </c>
      <c r="AX234" s="13" t="s">
        <v>76</v>
      </c>
      <c r="AY234" s="207" t="s">
        <v>218</v>
      </c>
    </row>
    <row r="235" s="15" customFormat="1">
      <c r="A235" s="15"/>
      <c r="B235" s="222"/>
      <c r="C235" s="15"/>
      <c r="D235" s="206" t="s">
        <v>225</v>
      </c>
      <c r="E235" s="223" t="s">
        <v>1</v>
      </c>
      <c r="F235" s="224" t="s">
        <v>231</v>
      </c>
      <c r="G235" s="15"/>
      <c r="H235" s="225">
        <v>23.140000000000001</v>
      </c>
      <c r="I235" s="226"/>
      <c r="J235" s="15"/>
      <c r="K235" s="15"/>
      <c r="L235" s="222"/>
      <c r="M235" s="227"/>
      <c r="N235" s="228"/>
      <c r="O235" s="228"/>
      <c r="P235" s="228"/>
      <c r="Q235" s="228"/>
      <c r="R235" s="228"/>
      <c r="S235" s="228"/>
      <c r="T235" s="229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T235" s="223" t="s">
        <v>225</v>
      </c>
      <c r="AU235" s="223" t="s">
        <v>89</v>
      </c>
      <c r="AV235" s="15" t="s">
        <v>223</v>
      </c>
      <c r="AW235" s="15" t="s">
        <v>31</v>
      </c>
      <c r="AX235" s="15" t="s">
        <v>83</v>
      </c>
      <c r="AY235" s="223" t="s">
        <v>218</v>
      </c>
    </row>
    <row r="236" s="2" customFormat="1" ht="24.15" customHeight="1">
      <c r="A236" s="38"/>
      <c r="B236" s="190"/>
      <c r="C236" s="191" t="s">
        <v>420</v>
      </c>
      <c r="D236" s="191" t="s">
        <v>220</v>
      </c>
      <c r="E236" s="192" t="s">
        <v>2122</v>
      </c>
      <c r="F236" s="193" t="s">
        <v>2123</v>
      </c>
      <c r="G236" s="194" t="s">
        <v>297</v>
      </c>
      <c r="H236" s="195">
        <v>1</v>
      </c>
      <c r="I236" s="196"/>
      <c r="J236" s="197">
        <f>ROUND(I236*H236,2)</f>
        <v>0</v>
      </c>
      <c r="K236" s="198"/>
      <c r="L236" s="39"/>
      <c r="M236" s="199" t="s">
        <v>1</v>
      </c>
      <c r="N236" s="200" t="s">
        <v>42</v>
      </c>
      <c r="O236" s="82"/>
      <c r="P236" s="201">
        <f>O236*H236</f>
        <v>0</v>
      </c>
      <c r="Q236" s="201">
        <v>0</v>
      </c>
      <c r="R236" s="201">
        <f>Q236*H236</f>
        <v>0</v>
      </c>
      <c r="S236" s="201">
        <v>0.192</v>
      </c>
      <c r="T236" s="202">
        <f>S236*H236</f>
        <v>0.192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203" t="s">
        <v>304</v>
      </c>
      <c r="AT236" s="203" t="s">
        <v>220</v>
      </c>
      <c r="AU236" s="203" t="s">
        <v>89</v>
      </c>
      <c r="AY236" s="19" t="s">
        <v>218</v>
      </c>
      <c r="BE236" s="204">
        <f>IF(N236="základná",J236,0)</f>
        <v>0</v>
      </c>
      <c r="BF236" s="204">
        <f>IF(N236="znížená",J236,0)</f>
        <v>0</v>
      </c>
      <c r="BG236" s="204">
        <f>IF(N236="zákl. prenesená",J236,0)</f>
        <v>0</v>
      </c>
      <c r="BH236" s="204">
        <f>IF(N236="zníž. prenesená",J236,0)</f>
        <v>0</v>
      </c>
      <c r="BI236" s="204">
        <f>IF(N236="nulová",J236,0)</f>
        <v>0</v>
      </c>
      <c r="BJ236" s="19" t="s">
        <v>89</v>
      </c>
      <c r="BK236" s="204">
        <f>ROUND(I236*H236,2)</f>
        <v>0</v>
      </c>
      <c r="BL236" s="19" t="s">
        <v>304</v>
      </c>
      <c r="BM236" s="203" t="s">
        <v>2124</v>
      </c>
    </row>
    <row r="237" s="13" customFormat="1">
      <c r="A237" s="13"/>
      <c r="B237" s="205"/>
      <c r="C237" s="13"/>
      <c r="D237" s="206" t="s">
        <v>225</v>
      </c>
      <c r="E237" s="207" t="s">
        <v>1</v>
      </c>
      <c r="F237" s="208" t="s">
        <v>2125</v>
      </c>
      <c r="G237" s="13"/>
      <c r="H237" s="209">
        <v>1</v>
      </c>
      <c r="I237" s="210"/>
      <c r="J237" s="13"/>
      <c r="K237" s="13"/>
      <c r="L237" s="205"/>
      <c r="M237" s="211"/>
      <c r="N237" s="212"/>
      <c r="O237" s="212"/>
      <c r="P237" s="212"/>
      <c r="Q237" s="212"/>
      <c r="R237" s="212"/>
      <c r="S237" s="212"/>
      <c r="T237" s="2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07" t="s">
        <v>225</v>
      </c>
      <c r="AU237" s="207" t="s">
        <v>89</v>
      </c>
      <c r="AV237" s="13" t="s">
        <v>89</v>
      </c>
      <c r="AW237" s="13" t="s">
        <v>31</v>
      </c>
      <c r="AX237" s="13" t="s">
        <v>76</v>
      </c>
      <c r="AY237" s="207" t="s">
        <v>218</v>
      </c>
    </row>
    <row r="238" s="15" customFormat="1">
      <c r="A238" s="15"/>
      <c r="B238" s="222"/>
      <c r="C238" s="15"/>
      <c r="D238" s="206" t="s">
        <v>225</v>
      </c>
      <c r="E238" s="223" t="s">
        <v>1</v>
      </c>
      <c r="F238" s="224" t="s">
        <v>231</v>
      </c>
      <c r="G238" s="15"/>
      <c r="H238" s="225">
        <v>1</v>
      </c>
      <c r="I238" s="226"/>
      <c r="J238" s="15"/>
      <c r="K238" s="15"/>
      <c r="L238" s="222"/>
      <c r="M238" s="227"/>
      <c r="N238" s="228"/>
      <c r="O238" s="228"/>
      <c r="P238" s="228"/>
      <c r="Q238" s="228"/>
      <c r="R238" s="228"/>
      <c r="S238" s="228"/>
      <c r="T238" s="229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T238" s="223" t="s">
        <v>225</v>
      </c>
      <c r="AU238" s="223" t="s">
        <v>89</v>
      </c>
      <c r="AV238" s="15" t="s">
        <v>223</v>
      </c>
      <c r="AW238" s="15" t="s">
        <v>31</v>
      </c>
      <c r="AX238" s="15" t="s">
        <v>83</v>
      </c>
      <c r="AY238" s="223" t="s">
        <v>218</v>
      </c>
    </row>
    <row r="239" s="2" customFormat="1" ht="37.8" customHeight="1">
      <c r="A239" s="38"/>
      <c r="B239" s="190"/>
      <c r="C239" s="191" t="s">
        <v>425</v>
      </c>
      <c r="D239" s="191" t="s">
        <v>220</v>
      </c>
      <c r="E239" s="192" t="s">
        <v>2023</v>
      </c>
      <c r="F239" s="193" t="s">
        <v>2024</v>
      </c>
      <c r="G239" s="194" t="s">
        <v>275</v>
      </c>
      <c r="H239" s="195">
        <v>33.191000000000003</v>
      </c>
      <c r="I239" s="196"/>
      <c r="J239" s="197">
        <f>ROUND(I239*H239,2)</f>
        <v>0</v>
      </c>
      <c r="K239" s="198"/>
      <c r="L239" s="39"/>
      <c r="M239" s="199" t="s">
        <v>1</v>
      </c>
      <c r="N239" s="200" t="s">
        <v>42</v>
      </c>
      <c r="O239" s="82"/>
      <c r="P239" s="201">
        <f>O239*H239</f>
        <v>0</v>
      </c>
      <c r="Q239" s="201">
        <v>5.0000000000000002E-05</v>
      </c>
      <c r="R239" s="201">
        <f>Q239*H239</f>
        <v>0.0016595500000000003</v>
      </c>
      <c r="S239" s="201">
        <v>0</v>
      </c>
      <c r="T239" s="202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03" t="s">
        <v>304</v>
      </c>
      <c r="AT239" s="203" t="s">
        <v>220</v>
      </c>
      <c r="AU239" s="203" t="s">
        <v>89</v>
      </c>
      <c r="AY239" s="19" t="s">
        <v>218</v>
      </c>
      <c r="BE239" s="204">
        <f>IF(N239="základná",J239,0)</f>
        <v>0</v>
      </c>
      <c r="BF239" s="204">
        <f>IF(N239="znížená",J239,0)</f>
        <v>0</v>
      </c>
      <c r="BG239" s="204">
        <f>IF(N239="zákl. prenesená",J239,0)</f>
        <v>0</v>
      </c>
      <c r="BH239" s="204">
        <f>IF(N239="zníž. prenesená",J239,0)</f>
        <v>0</v>
      </c>
      <c r="BI239" s="204">
        <f>IF(N239="nulová",J239,0)</f>
        <v>0</v>
      </c>
      <c r="BJ239" s="19" t="s">
        <v>89</v>
      </c>
      <c r="BK239" s="204">
        <f>ROUND(I239*H239,2)</f>
        <v>0</v>
      </c>
      <c r="BL239" s="19" t="s">
        <v>304</v>
      </c>
      <c r="BM239" s="203" t="s">
        <v>2126</v>
      </c>
    </row>
    <row r="240" s="2" customFormat="1">
      <c r="A240" s="38"/>
      <c r="B240" s="39"/>
      <c r="C240" s="38"/>
      <c r="D240" s="206" t="s">
        <v>247</v>
      </c>
      <c r="E240" s="38"/>
      <c r="F240" s="230" t="s">
        <v>2026</v>
      </c>
      <c r="G240" s="38"/>
      <c r="H240" s="38"/>
      <c r="I240" s="231"/>
      <c r="J240" s="38"/>
      <c r="K240" s="38"/>
      <c r="L240" s="39"/>
      <c r="M240" s="232"/>
      <c r="N240" s="233"/>
      <c r="O240" s="82"/>
      <c r="P240" s="82"/>
      <c r="Q240" s="82"/>
      <c r="R240" s="82"/>
      <c r="S240" s="82"/>
      <c r="T240" s="83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9" t="s">
        <v>247</v>
      </c>
      <c r="AU240" s="19" t="s">
        <v>89</v>
      </c>
    </row>
    <row r="241" s="13" customFormat="1">
      <c r="A241" s="13"/>
      <c r="B241" s="205"/>
      <c r="C241" s="13"/>
      <c r="D241" s="206" t="s">
        <v>225</v>
      </c>
      <c r="E241" s="207" t="s">
        <v>1</v>
      </c>
      <c r="F241" s="208" t="s">
        <v>2127</v>
      </c>
      <c r="G241" s="13"/>
      <c r="H241" s="209">
        <v>33.191000000000003</v>
      </c>
      <c r="I241" s="210"/>
      <c r="J241" s="13"/>
      <c r="K241" s="13"/>
      <c r="L241" s="205"/>
      <c r="M241" s="211"/>
      <c r="N241" s="212"/>
      <c r="O241" s="212"/>
      <c r="P241" s="212"/>
      <c r="Q241" s="212"/>
      <c r="R241" s="212"/>
      <c r="S241" s="212"/>
      <c r="T241" s="2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07" t="s">
        <v>225</v>
      </c>
      <c r="AU241" s="207" t="s">
        <v>89</v>
      </c>
      <c r="AV241" s="13" t="s">
        <v>89</v>
      </c>
      <c r="AW241" s="13" t="s">
        <v>31</v>
      </c>
      <c r="AX241" s="13" t="s">
        <v>76</v>
      </c>
      <c r="AY241" s="207" t="s">
        <v>218</v>
      </c>
    </row>
    <row r="242" s="14" customFormat="1">
      <c r="A242" s="14"/>
      <c r="B242" s="214"/>
      <c r="C242" s="14"/>
      <c r="D242" s="206" t="s">
        <v>225</v>
      </c>
      <c r="E242" s="215" t="s">
        <v>1</v>
      </c>
      <c r="F242" s="216" t="s">
        <v>230</v>
      </c>
      <c r="G242" s="14"/>
      <c r="H242" s="217">
        <v>33.191000000000003</v>
      </c>
      <c r="I242" s="218"/>
      <c r="J242" s="14"/>
      <c r="K242" s="14"/>
      <c r="L242" s="214"/>
      <c r="M242" s="219"/>
      <c r="N242" s="220"/>
      <c r="O242" s="220"/>
      <c r="P242" s="220"/>
      <c r="Q242" s="220"/>
      <c r="R242" s="220"/>
      <c r="S242" s="220"/>
      <c r="T242" s="221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15" t="s">
        <v>225</v>
      </c>
      <c r="AU242" s="215" t="s">
        <v>89</v>
      </c>
      <c r="AV242" s="14" t="s">
        <v>96</v>
      </c>
      <c r="AW242" s="14" t="s">
        <v>31</v>
      </c>
      <c r="AX242" s="14" t="s">
        <v>76</v>
      </c>
      <c r="AY242" s="215" t="s">
        <v>218</v>
      </c>
    </row>
    <row r="243" s="15" customFormat="1">
      <c r="A243" s="15"/>
      <c r="B243" s="222"/>
      <c r="C243" s="15"/>
      <c r="D243" s="206" t="s">
        <v>225</v>
      </c>
      <c r="E243" s="223" t="s">
        <v>1</v>
      </c>
      <c r="F243" s="224" t="s">
        <v>231</v>
      </c>
      <c r="G243" s="15"/>
      <c r="H243" s="225">
        <v>33.191000000000003</v>
      </c>
      <c r="I243" s="226"/>
      <c r="J243" s="15"/>
      <c r="K243" s="15"/>
      <c r="L243" s="222"/>
      <c r="M243" s="227"/>
      <c r="N243" s="228"/>
      <c r="O243" s="228"/>
      <c r="P243" s="228"/>
      <c r="Q243" s="228"/>
      <c r="R243" s="228"/>
      <c r="S243" s="228"/>
      <c r="T243" s="229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23" t="s">
        <v>225</v>
      </c>
      <c r="AU243" s="223" t="s">
        <v>89</v>
      </c>
      <c r="AV243" s="15" t="s">
        <v>223</v>
      </c>
      <c r="AW243" s="15" t="s">
        <v>31</v>
      </c>
      <c r="AX243" s="15" t="s">
        <v>83</v>
      </c>
      <c r="AY243" s="223" t="s">
        <v>218</v>
      </c>
    </row>
    <row r="244" s="2" customFormat="1" ht="24.15" customHeight="1">
      <c r="A244" s="38"/>
      <c r="B244" s="190"/>
      <c r="C244" s="234" t="s">
        <v>429</v>
      </c>
      <c r="D244" s="234" t="s">
        <v>272</v>
      </c>
      <c r="E244" s="235" t="s">
        <v>2028</v>
      </c>
      <c r="F244" s="236" t="s">
        <v>2128</v>
      </c>
      <c r="G244" s="237" t="s">
        <v>257</v>
      </c>
      <c r="H244" s="238">
        <v>0.036999999999999998</v>
      </c>
      <c r="I244" s="239"/>
      <c r="J244" s="240">
        <f>ROUND(I244*H244,2)</f>
        <v>0</v>
      </c>
      <c r="K244" s="241"/>
      <c r="L244" s="242"/>
      <c r="M244" s="243" t="s">
        <v>1</v>
      </c>
      <c r="N244" s="244" t="s">
        <v>42</v>
      </c>
      <c r="O244" s="82"/>
      <c r="P244" s="201">
        <f>O244*H244</f>
        <v>0</v>
      </c>
      <c r="Q244" s="201">
        <v>1</v>
      </c>
      <c r="R244" s="201">
        <f>Q244*H244</f>
        <v>0.036999999999999998</v>
      </c>
      <c r="S244" s="201">
        <v>0</v>
      </c>
      <c r="T244" s="202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03" t="s">
        <v>396</v>
      </c>
      <c r="AT244" s="203" t="s">
        <v>272</v>
      </c>
      <c r="AU244" s="203" t="s">
        <v>89</v>
      </c>
      <c r="AY244" s="19" t="s">
        <v>218</v>
      </c>
      <c r="BE244" s="204">
        <f>IF(N244="základná",J244,0)</f>
        <v>0</v>
      </c>
      <c r="BF244" s="204">
        <f>IF(N244="znížená",J244,0)</f>
        <v>0</v>
      </c>
      <c r="BG244" s="204">
        <f>IF(N244="zákl. prenesená",J244,0)</f>
        <v>0</v>
      </c>
      <c r="BH244" s="204">
        <f>IF(N244="zníž. prenesená",J244,0)</f>
        <v>0</v>
      </c>
      <c r="BI244" s="204">
        <f>IF(N244="nulová",J244,0)</f>
        <v>0</v>
      </c>
      <c r="BJ244" s="19" t="s">
        <v>89</v>
      </c>
      <c r="BK244" s="204">
        <f>ROUND(I244*H244,2)</f>
        <v>0</v>
      </c>
      <c r="BL244" s="19" t="s">
        <v>304</v>
      </c>
      <c r="BM244" s="203" t="s">
        <v>2129</v>
      </c>
    </row>
    <row r="245" s="13" customFormat="1">
      <c r="A245" s="13"/>
      <c r="B245" s="205"/>
      <c r="C245" s="13"/>
      <c r="D245" s="206" t="s">
        <v>225</v>
      </c>
      <c r="E245" s="13"/>
      <c r="F245" s="208" t="s">
        <v>2130</v>
      </c>
      <c r="G245" s="13"/>
      <c r="H245" s="209">
        <v>0.036999999999999998</v>
      </c>
      <c r="I245" s="210"/>
      <c r="J245" s="13"/>
      <c r="K245" s="13"/>
      <c r="L245" s="205"/>
      <c r="M245" s="211"/>
      <c r="N245" s="212"/>
      <c r="O245" s="212"/>
      <c r="P245" s="212"/>
      <c r="Q245" s="212"/>
      <c r="R245" s="212"/>
      <c r="S245" s="212"/>
      <c r="T245" s="2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07" t="s">
        <v>225</v>
      </c>
      <c r="AU245" s="207" t="s">
        <v>89</v>
      </c>
      <c r="AV245" s="13" t="s">
        <v>89</v>
      </c>
      <c r="AW245" s="13" t="s">
        <v>3</v>
      </c>
      <c r="AX245" s="13" t="s">
        <v>83</v>
      </c>
      <c r="AY245" s="207" t="s">
        <v>218</v>
      </c>
    </row>
    <row r="246" s="2" customFormat="1" ht="24.15" customHeight="1">
      <c r="A246" s="38"/>
      <c r="B246" s="190"/>
      <c r="C246" s="191" t="s">
        <v>435</v>
      </c>
      <c r="D246" s="191" t="s">
        <v>220</v>
      </c>
      <c r="E246" s="192" t="s">
        <v>507</v>
      </c>
      <c r="F246" s="193" t="s">
        <v>508</v>
      </c>
      <c r="G246" s="194" t="s">
        <v>470</v>
      </c>
      <c r="H246" s="252"/>
      <c r="I246" s="196"/>
      <c r="J246" s="197">
        <f>ROUND(I246*H246,2)</f>
        <v>0</v>
      </c>
      <c r="K246" s="198"/>
      <c r="L246" s="39"/>
      <c r="M246" s="253" t="s">
        <v>1</v>
      </c>
      <c r="N246" s="254" t="s">
        <v>42</v>
      </c>
      <c r="O246" s="255"/>
      <c r="P246" s="256">
        <f>O246*H246</f>
        <v>0</v>
      </c>
      <c r="Q246" s="256">
        <v>0</v>
      </c>
      <c r="R246" s="256">
        <f>Q246*H246</f>
        <v>0</v>
      </c>
      <c r="S246" s="256">
        <v>0</v>
      </c>
      <c r="T246" s="257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03" t="s">
        <v>304</v>
      </c>
      <c r="AT246" s="203" t="s">
        <v>220</v>
      </c>
      <c r="AU246" s="203" t="s">
        <v>89</v>
      </c>
      <c r="AY246" s="19" t="s">
        <v>218</v>
      </c>
      <c r="BE246" s="204">
        <f>IF(N246="základná",J246,0)</f>
        <v>0</v>
      </c>
      <c r="BF246" s="204">
        <f>IF(N246="znížená",J246,0)</f>
        <v>0</v>
      </c>
      <c r="BG246" s="204">
        <f>IF(N246="zákl. prenesená",J246,0)</f>
        <v>0</v>
      </c>
      <c r="BH246" s="204">
        <f>IF(N246="zníž. prenesená",J246,0)</f>
        <v>0</v>
      </c>
      <c r="BI246" s="204">
        <f>IF(N246="nulová",J246,0)</f>
        <v>0</v>
      </c>
      <c r="BJ246" s="19" t="s">
        <v>89</v>
      </c>
      <c r="BK246" s="204">
        <f>ROUND(I246*H246,2)</f>
        <v>0</v>
      </c>
      <c r="BL246" s="19" t="s">
        <v>304</v>
      </c>
      <c r="BM246" s="203" t="s">
        <v>2131</v>
      </c>
    </row>
    <row r="247" s="2" customFormat="1" ht="6.96" customHeight="1">
      <c r="A247" s="38"/>
      <c r="B247" s="65"/>
      <c r="C247" s="66"/>
      <c r="D247" s="66"/>
      <c r="E247" s="66"/>
      <c r="F247" s="66"/>
      <c r="G247" s="66"/>
      <c r="H247" s="66"/>
      <c r="I247" s="66"/>
      <c r="J247" s="66"/>
      <c r="K247" s="66"/>
      <c r="L247" s="39"/>
      <c r="M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</row>
  </sheetData>
  <autoFilter ref="C125:K246"/>
  <mergeCells count="9">
    <mergeCell ref="E7:H7"/>
    <mergeCell ref="E9:H9"/>
    <mergeCell ref="E18:H18"/>
    <mergeCell ref="E27:H27"/>
    <mergeCell ref="E85:H85"/>
    <mergeCell ref="E87:H87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142</v>
      </c>
      <c r="AZ2" s="134" t="s">
        <v>2132</v>
      </c>
      <c r="BA2" s="134" t="s">
        <v>2133</v>
      </c>
      <c r="BB2" s="134" t="s">
        <v>169</v>
      </c>
      <c r="BC2" s="134" t="s">
        <v>2134</v>
      </c>
      <c r="BD2" s="134" t="s">
        <v>89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  <c r="AZ3" s="134" t="s">
        <v>175</v>
      </c>
      <c r="BA3" s="134" t="s">
        <v>175</v>
      </c>
      <c r="BB3" s="134" t="s">
        <v>169</v>
      </c>
      <c r="BC3" s="134" t="s">
        <v>2135</v>
      </c>
      <c r="BD3" s="134" t="s">
        <v>89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166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2136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28. 7. 2026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608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7"/>
      <c r="B27" s="138"/>
      <c r="C27" s="137"/>
      <c r="D27" s="137"/>
      <c r="E27" s="36" t="s">
        <v>1</v>
      </c>
      <c r="F27" s="36"/>
      <c r="G27" s="36"/>
      <c r="H27" s="36"/>
      <c r="I27" s="137"/>
      <c r="J27" s="137"/>
      <c r="K27" s="137"/>
      <c r="L27" s="139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40" t="s">
        <v>36</v>
      </c>
      <c r="E30" s="38"/>
      <c r="F30" s="38"/>
      <c r="G30" s="38"/>
      <c r="H30" s="38"/>
      <c r="I30" s="38"/>
      <c r="J30" s="101">
        <f>ROUND(J132,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41" t="s">
        <v>40</v>
      </c>
      <c r="E33" s="45" t="s">
        <v>41</v>
      </c>
      <c r="F33" s="142">
        <f>ROUND((SUM(BE132:BE324)),  2)</f>
        <v>0</v>
      </c>
      <c r="G33" s="143"/>
      <c r="H33" s="143"/>
      <c r="I33" s="144">
        <v>0.23000000000000001</v>
      </c>
      <c r="J33" s="142">
        <f>ROUND(((SUM(BE132:BE324))*I33),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42</v>
      </c>
      <c r="F34" s="145">
        <f>ROUND((SUM(BF132:BF324)),  2)</f>
        <v>0</v>
      </c>
      <c r="G34" s="38"/>
      <c r="H34" s="38"/>
      <c r="I34" s="146">
        <v>0.23000000000000001</v>
      </c>
      <c r="J34" s="145">
        <f>ROUND(((SUM(BF132:BF324))*I34),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45">
        <f>ROUND((SUM(BG132:BG324)),  2)</f>
        <v>0</v>
      </c>
      <c r="G35" s="38"/>
      <c r="H35" s="38"/>
      <c r="I35" s="146">
        <v>0.23000000000000001</v>
      </c>
      <c r="J35" s="14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45">
        <f>ROUND((SUM(BH132:BH324)),  2)</f>
        <v>0</v>
      </c>
      <c r="G36" s="38"/>
      <c r="H36" s="38"/>
      <c r="I36" s="146">
        <v>0.23000000000000001</v>
      </c>
      <c r="J36" s="14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45</v>
      </c>
      <c r="F37" s="142">
        <f>ROUND((SUM(BI132:BI324)),  2)</f>
        <v>0</v>
      </c>
      <c r="G37" s="143"/>
      <c r="H37" s="143"/>
      <c r="I37" s="144">
        <v>0</v>
      </c>
      <c r="J37" s="14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47"/>
      <c r="D39" s="148" t="s">
        <v>46</v>
      </c>
      <c r="E39" s="86"/>
      <c r="F39" s="86"/>
      <c r="G39" s="149" t="s">
        <v>47</v>
      </c>
      <c r="H39" s="150" t="s">
        <v>48</v>
      </c>
      <c r="I39" s="86"/>
      <c r="J39" s="151">
        <f>SUM(J30:J37)</f>
        <v>0</v>
      </c>
      <c r="K39" s="15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166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PS.08 - Debarierizačné prvky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Kapitulská 23, 975 59 Banská Bystrica</v>
      </c>
      <c r="G89" s="38"/>
      <c r="H89" s="38"/>
      <c r="I89" s="32" t="s">
        <v>21</v>
      </c>
      <c r="J89" s="74" t="str">
        <f>IF(J12="","",J12)</f>
        <v>28. 7. 2026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23</v>
      </c>
      <c r="D91" s="38"/>
      <c r="E91" s="38"/>
      <c r="F91" s="27" t="str">
        <f>E15</f>
        <v>Múzeum SNP Banská Bystrica</v>
      </c>
      <c r="G91" s="38"/>
      <c r="H91" s="38"/>
      <c r="I91" s="32" t="s">
        <v>29</v>
      </c>
      <c r="J91" s="36" t="str">
        <f>E21</f>
        <v>Ing. Ján Božek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25.6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Ing. Hladíková, Ing. Žarnovický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55" t="s">
        <v>183</v>
      </c>
      <c r="D94" s="147"/>
      <c r="E94" s="147"/>
      <c r="F94" s="147"/>
      <c r="G94" s="147"/>
      <c r="H94" s="147"/>
      <c r="I94" s="147"/>
      <c r="J94" s="156" t="s">
        <v>184</v>
      </c>
      <c r="K94" s="14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57" t="s">
        <v>185</v>
      </c>
      <c r="D96" s="38"/>
      <c r="E96" s="38"/>
      <c r="F96" s="38"/>
      <c r="G96" s="38"/>
      <c r="H96" s="38"/>
      <c r="I96" s="38"/>
      <c r="J96" s="101">
        <f>J132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186</v>
      </c>
    </row>
    <row r="97" s="9" customFormat="1" ht="24.96" customHeight="1">
      <c r="A97" s="9"/>
      <c r="B97" s="158"/>
      <c r="C97" s="9"/>
      <c r="D97" s="159" t="s">
        <v>187</v>
      </c>
      <c r="E97" s="160"/>
      <c r="F97" s="160"/>
      <c r="G97" s="160"/>
      <c r="H97" s="160"/>
      <c r="I97" s="160"/>
      <c r="J97" s="161">
        <f>J133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188</v>
      </c>
      <c r="E98" s="164"/>
      <c r="F98" s="164"/>
      <c r="G98" s="164"/>
      <c r="H98" s="164"/>
      <c r="I98" s="164"/>
      <c r="J98" s="165">
        <f>J134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189</v>
      </c>
      <c r="E99" s="164"/>
      <c r="F99" s="164"/>
      <c r="G99" s="164"/>
      <c r="H99" s="164"/>
      <c r="I99" s="164"/>
      <c r="J99" s="165">
        <f>J180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190</v>
      </c>
      <c r="E100" s="164"/>
      <c r="F100" s="164"/>
      <c r="G100" s="164"/>
      <c r="H100" s="164"/>
      <c r="I100" s="164"/>
      <c r="J100" s="165">
        <f>J217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191</v>
      </c>
      <c r="E101" s="164"/>
      <c r="F101" s="164"/>
      <c r="G101" s="164"/>
      <c r="H101" s="164"/>
      <c r="I101" s="164"/>
      <c r="J101" s="165">
        <f>J225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192</v>
      </c>
      <c r="E102" s="164"/>
      <c r="F102" s="164"/>
      <c r="G102" s="164"/>
      <c r="H102" s="164"/>
      <c r="I102" s="164"/>
      <c r="J102" s="165">
        <f>J244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193</v>
      </c>
      <c r="E103" s="164"/>
      <c r="F103" s="164"/>
      <c r="G103" s="164"/>
      <c r="H103" s="164"/>
      <c r="I103" s="164"/>
      <c r="J103" s="165">
        <f>J249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194</v>
      </c>
      <c r="E104" s="164"/>
      <c r="F104" s="164"/>
      <c r="G104" s="164"/>
      <c r="H104" s="164"/>
      <c r="I104" s="164"/>
      <c r="J104" s="165">
        <f>J260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8"/>
      <c r="C105" s="9"/>
      <c r="D105" s="159" t="s">
        <v>195</v>
      </c>
      <c r="E105" s="160"/>
      <c r="F105" s="160"/>
      <c r="G105" s="160"/>
      <c r="H105" s="160"/>
      <c r="I105" s="160"/>
      <c r="J105" s="161">
        <f>J262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62"/>
      <c r="C106" s="10"/>
      <c r="D106" s="163" t="s">
        <v>197</v>
      </c>
      <c r="E106" s="164"/>
      <c r="F106" s="164"/>
      <c r="G106" s="164"/>
      <c r="H106" s="164"/>
      <c r="I106" s="164"/>
      <c r="J106" s="165">
        <f>J263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609</v>
      </c>
      <c r="E107" s="160"/>
      <c r="F107" s="160"/>
      <c r="G107" s="160"/>
      <c r="H107" s="160"/>
      <c r="I107" s="160"/>
      <c r="J107" s="161">
        <f>J269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610</v>
      </c>
      <c r="E108" s="164"/>
      <c r="F108" s="164"/>
      <c r="G108" s="164"/>
      <c r="H108" s="164"/>
      <c r="I108" s="164"/>
      <c r="J108" s="165">
        <f>J270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611</v>
      </c>
      <c r="E109" s="164"/>
      <c r="F109" s="164"/>
      <c r="G109" s="164"/>
      <c r="H109" s="164"/>
      <c r="I109" s="164"/>
      <c r="J109" s="165">
        <f>J302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612</v>
      </c>
      <c r="E110" s="164"/>
      <c r="F110" s="164"/>
      <c r="G110" s="164"/>
      <c r="H110" s="164"/>
      <c r="I110" s="164"/>
      <c r="J110" s="165">
        <f>J307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613</v>
      </c>
      <c r="E111" s="164"/>
      <c r="F111" s="164"/>
      <c r="G111" s="164"/>
      <c r="H111" s="164"/>
      <c r="I111" s="164"/>
      <c r="J111" s="165">
        <f>J320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9" customFormat="1" ht="24.96" customHeight="1">
      <c r="A112" s="9"/>
      <c r="B112" s="158"/>
      <c r="C112" s="9"/>
      <c r="D112" s="159" t="s">
        <v>614</v>
      </c>
      <c r="E112" s="160"/>
      <c r="F112" s="160"/>
      <c r="G112" s="160"/>
      <c r="H112" s="160"/>
      <c r="I112" s="160"/>
      <c r="J112" s="161">
        <f>J322</f>
        <v>0</v>
      </c>
      <c r="K112" s="9"/>
      <c r="L112" s="158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="2" customFormat="1" ht="21.84" customHeight="1">
      <c r="A113" s="38"/>
      <c r="B113" s="39"/>
      <c r="C113" s="38"/>
      <c r="D113" s="38"/>
      <c r="E113" s="38"/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65"/>
      <c r="C114" s="66"/>
      <c r="D114" s="66"/>
      <c r="E114" s="66"/>
      <c r="F114" s="66"/>
      <c r="G114" s="66"/>
      <c r="H114" s="66"/>
      <c r="I114" s="66"/>
      <c r="J114" s="66"/>
      <c r="K114" s="66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8" s="2" customFormat="1" ht="6.96" customHeight="1">
      <c r="A118" s="38"/>
      <c r="B118" s="67"/>
      <c r="C118" s="68"/>
      <c r="D118" s="68"/>
      <c r="E118" s="68"/>
      <c r="F118" s="68"/>
      <c r="G118" s="68"/>
      <c r="H118" s="68"/>
      <c r="I118" s="68"/>
      <c r="J118" s="68"/>
      <c r="K118" s="6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24.96" customHeight="1">
      <c r="A119" s="38"/>
      <c r="B119" s="39"/>
      <c r="C119" s="23" t="s">
        <v>204</v>
      </c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6.96" customHeight="1">
      <c r="A120" s="38"/>
      <c r="B120" s="39"/>
      <c r="C120" s="38"/>
      <c r="D120" s="38"/>
      <c r="E120" s="38"/>
      <c r="F120" s="38"/>
      <c r="G120" s="38"/>
      <c r="H120" s="38"/>
      <c r="I120" s="38"/>
      <c r="J120" s="38"/>
      <c r="K120" s="38"/>
      <c r="L120" s="60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15</v>
      </c>
      <c r="D121" s="38"/>
      <c r="E121" s="38"/>
      <c r="F121" s="38"/>
      <c r="G121" s="38"/>
      <c r="H121" s="38"/>
      <c r="I121" s="38"/>
      <c r="J121" s="38"/>
      <c r="K121" s="38"/>
      <c r="L121" s="60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6.5" customHeight="1">
      <c r="A122" s="38"/>
      <c r="B122" s="39"/>
      <c r="C122" s="38"/>
      <c r="D122" s="38"/>
      <c r="E122" s="136" t="str">
        <f>E7</f>
        <v>Pamätník SNP - obnova veľkoplošnej dlažby</v>
      </c>
      <c r="F122" s="32"/>
      <c r="G122" s="32"/>
      <c r="H122" s="32"/>
      <c r="I122" s="38"/>
      <c r="J122" s="38"/>
      <c r="K122" s="38"/>
      <c r="L122" s="60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2" customHeight="1">
      <c r="A123" s="38"/>
      <c r="B123" s="39"/>
      <c r="C123" s="32" t="s">
        <v>166</v>
      </c>
      <c r="D123" s="38"/>
      <c r="E123" s="38"/>
      <c r="F123" s="38"/>
      <c r="G123" s="38"/>
      <c r="H123" s="38"/>
      <c r="I123" s="38"/>
      <c r="J123" s="38"/>
      <c r="K123" s="38"/>
      <c r="L123" s="60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6.5" customHeight="1">
      <c r="A124" s="38"/>
      <c r="B124" s="39"/>
      <c r="C124" s="38"/>
      <c r="D124" s="38"/>
      <c r="E124" s="72" t="str">
        <f>E9</f>
        <v>PS.08 - Debarierizačné prvky</v>
      </c>
      <c r="F124" s="38"/>
      <c r="G124" s="38"/>
      <c r="H124" s="38"/>
      <c r="I124" s="38"/>
      <c r="J124" s="38"/>
      <c r="K124" s="38"/>
      <c r="L124" s="60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6.96" customHeight="1">
      <c r="A125" s="38"/>
      <c r="B125" s="39"/>
      <c r="C125" s="38"/>
      <c r="D125" s="38"/>
      <c r="E125" s="38"/>
      <c r="F125" s="38"/>
      <c r="G125" s="38"/>
      <c r="H125" s="38"/>
      <c r="I125" s="38"/>
      <c r="J125" s="38"/>
      <c r="K125" s="38"/>
      <c r="L125" s="60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2" customHeight="1">
      <c r="A126" s="38"/>
      <c r="B126" s="39"/>
      <c r="C126" s="32" t="s">
        <v>19</v>
      </c>
      <c r="D126" s="38"/>
      <c r="E126" s="38"/>
      <c r="F126" s="27" t="str">
        <f>F12</f>
        <v>Kapitulská 23, 975 59 Banská Bystrica</v>
      </c>
      <c r="G126" s="38"/>
      <c r="H126" s="38"/>
      <c r="I126" s="32" t="s">
        <v>21</v>
      </c>
      <c r="J126" s="74" t="str">
        <f>IF(J12="","",J12)</f>
        <v>28. 7. 2026</v>
      </c>
      <c r="K126" s="38"/>
      <c r="L126" s="60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6.96" customHeight="1">
      <c r="A127" s="38"/>
      <c r="B127" s="39"/>
      <c r="C127" s="38"/>
      <c r="D127" s="38"/>
      <c r="E127" s="38"/>
      <c r="F127" s="38"/>
      <c r="G127" s="38"/>
      <c r="H127" s="38"/>
      <c r="I127" s="38"/>
      <c r="J127" s="38"/>
      <c r="K127" s="38"/>
      <c r="L127" s="60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5.15" customHeight="1">
      <c r="A128" s="38"/>
      <c r="B128" s="39"/>
      <c r="C128" s="32" t="s">
        <v>23</v>
      </c>
      <c r="D128" s="38"/>
      <c r="E128" s="38"/>
      <c r="F128" s="27" t="str">
        <f>E15</f>
        <v>Múzeum SNP Banská Bystrica</v>
      </c>
      <c r="G128" s="38"/>
      <c r="H128" s="38"/>
      <c r="I128" s="32" t="s">
        <v>29</v>
      </c>
      <c r="J128" s="36" t="str">
        <f>E21</f>
        <v>Ing. Ján Božek</v>
      </c>
      <c r="K128" s="38"/>
      <c r="L128" s="60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25.65" customHeight="1">
      <c r="A129" s="38"/>
      <c r="B129" s="39"/>
      <c r="C129" s="32" t="s">
        <v>27</v>
      </c>
      <c r="D129" s="38"/>
      <c r="E129" s="38"/>
      <c r="F129" s="27" t="str">
        <f>IF(E18="","",E18)</f>
        <v>Vyplň údaj</v>
      </c>
      <c r="G129" s="38"/>
      <c r="H129" s="38"/>
      <c r="I129" s="32" t="s">
        <v>32</v>
      </c>
      <c r="J129" s="36" t="str">
        <f>E24</f>
        <v>Ing. Hladíková, Ing. Žarnovický</v>
      </c>
      <c r="K129" s="38"/>
      <c r="L129" s="60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10.32" customHeight="1">
      <c r="A130" s="38"/>
      <c r="B130" s="39"/>
      <c r="C130" s="38"/>
      <c r="D130" s="38"/>
      <c r="E130" s="38"/>
      <c r="F130" s="38"/>
      <c r="G130" s="38"/>
      <c r="H130" s="38"/>
      <c r="I130" s="38"/>
      <c r="J130" s="38"/>
      <c r="K130" s="38"/>
      <c r="L130" s="60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11" customFormat="1" ht="29.28" customHeight="1">
      <c r="A131" s="166"/>
      <c r="B131" s="167"/>
      <c r="C131" s="168" t="s">
        <v>205</v>
      </c>
      <c r="D131" s="169" t="s">
        <v>61</v>
      </c>
      <c r="E131" s="169" t="s">
        <v>57</v>
      </c>
      <c r="F131" s="169" t="s">
        <v>58</v>
      </c>
      <c r="G131" s="169" t="s">
        <v>206</v>
      </c>
      <c r="H131" s="169" t="s">
        <v>207</v>
      </c>
      <c r="I131" s="169" t="s">
        <v>208</v>
      </c>
      <c r="J131" s="170" t="s">
        <v>184</v>
      </c>
      <c r="K131" s="171" t="s">
        <v>209</v>
      </c>
      <c r="L131" s="172"/>
      <c r="M131" s="91" t="s">
        <v>1</v>
      </c>
      <c r="N131" s="92" t="s">
        <v>40</v>
      </c>
      <c r="O131" s="92" t="s">
        <v>210</v>
      </c>
      <c r="P131" s="92" t="s">
        <v>211</v>
      </c>
      <c r="Q131" s="92" t="s">
        <v>212</v>
      </c>
      <c r="R131" s="92" t="s">
        <v>213</v>
      </c>
      <c r="S131" s="92" t="s">
        <v>214</v>
      </c>
      <c r="T131" s="93" t="s">
        <v>215</v>
      </c>
      <c r="U131" s="166"/>
      <c r="V131" s="166"/>
      <c r="W131" s="166"/>
      <c r="X131" s="166"/>
      <c r="Y131" s="166"/>
      <c r="Z131" s="166"/>
      <c r="AA131" s="166"/>
      <c r="AB131" s="166"/>
      <c r="AC131" s="166"/>
      <c r="AD131" s="166"/>
      <c r="AE131" s="166"/>
    </row>
    <row r="132" s="2" customFormat="1" ht="22.8" customHeight="1">
      <c r="A132" s="38"/>
      <c r="B132" s="39"/>
      <c r="C132" s="98" t="s">
        <v>185</v>
      </c>
      <c r="D132" s="38"/>
      <c r="E132" s="38"/>
      <c r="F132" s="38"/>
      <c r="G132" s="38"/>
      <c r="H132" s="38"/>
      <c r="I132" s="38"/>
      <c r="J132" s="173">
        <f>BK132</f>
        <v>0</v>
      </c>
      <c r="K132" s="38"/>
      <c r="L132" s="39"/>
      <c r="M132" s="94"/>
      <c r="N132" s="78"/>
      <c r="O132" s="95"/>
      <c r="P132" s="174">
        <f>P133+P262+P269+P322</f>
        <v>0</v>
      </c>
      <c r="Q132" s="95"/>
      <c r="R132" s="174">
        <f>R133+R262+R269+R322</f>
        <v>12.724124325400004</v>
      </c>
      <c r="S132" s="95"/>
      <c r="T132" s="175">
        <f>T133+T262+T269+T322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9" t="s">
        <v>75</v>
      </c>
      <c r="AU132" s="19" t="s">
        <v>186</v>
      </c>
      <c r="BK132" s="176">
        <f>BK133+BK262+BK269+BK322</f>
        <v>0</v>
      </c>
    </row>
    <row r="133" s="12" customFormat="1" ht="25.92" customHeight="1">
      <c r="A133" s="12"/>
      <c r="B133" s="177"/>
      <c r="C133" s="12"/>
      <c r="D133" s="178" t="s">
        <v>75</v>
      </c>
      <c r="E133" s="179" t="s">
        <v>216</v>
      </c>
      <c r="F133" s="179" t="s">
        <v>217</v>
      </c>
      <c r="G133" s="12"/>
      <c r="H133" s="12"/>
      <c r="I133" s="180"/>
      <c r="J133" s="181">
        <f>BK133</f>
        <v>0</v>
      </c>
      <c r="K133" s="12"/>
      <c r="L133" s="177"/>
      <c r="M133" s="182"/>
      <c r="N133" s="183"/>
      <c r="O133" s="183"/>
      <c r="P133" s="184">
        <f>P134+P180+P217+P225+P244+P249+P260</f>
        <v>0</v>
      </c>
      <c r="Q133" s="183"/>
      <c r="R133" s="184">
        <f>R134+R180+R217+R225+R244+R249+R260</f>
        <v>12.723864325400003</v>
      </c>
      <c r="S133" s="183"/>
      <c r="T133" s="185">
        <f>T134+T180+T217+T225+T244+T249+T260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78" t="s">
        <v>83</v>
      </c>
      <c r="AT133" s="186" t="s">
        <v>75</v>
      </c>
      <c r="AU133" s="186" t="s">
        <v>76</v>
      </c>
      <c r="AY133" s="178" t="s">
        <v>218</v>
      </c>
      <c r="BK133" s="187">
        <f>BK134+BK180+BK217+BK225+BK244+BK249+BK260</f>
        <v>0</v>
      </c>
    </row>
    <row r="134" s="12" customFormat="1" ht="22.8" customHeight="1">
      <c r="A134" s="12"/>
      <c r="B134" s="177"/>
      <c r="C134" s="12"/>
      <c r="D134" s="178" t="s">
        <v>75</v>
      </c>
      <c r="E134" s="188" t="s">
        <v>83</v>
      </c>
      <c r="F134" s="188" t="s">
        <v>219</v>
      </c>
      <c r="G134" s="12"/>
      <c r="H134" s="12"/>
      <c r="I134" s="180"/>
      <c r="J134" s="189">
        <f>BK134</f>
        <v>0</v>
      </c>
      <c r="K134" s="12"/>
      <c r="L134" s="177"/>
      <c r="M134" s="182"/>
      <c r="N134" s="183"/>
      <c r="O134" s="183"/>
      <c r="P134" s="184">
        <f>SUM(P135:P179)</f>
        <v>0</v>
      </c>
      <c r="Q134" s="183"/>
      <c r="R134" s="184">
        <f>SUM(R135:R179)</f>
        <v>3.9055259999999996</v>
      </c>
      <c r="S134" s="183"/>
      <c r="T134" s="185">
        <f>SUM(T135:T179)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78" t="s">
        <v>83</v>
      </c>
      <c r="AT134" s="186" t="s">
        <v>75</v>
      </c>
      <c r="AU134" s="186" t="s">
        <v>83</v>
      </c>
      <c r="AY134" s="178" t="s">
        <v>218</v>
      </c>
      <c r="BK134" s="187">
        <f>SUM(BK135:BK179)</f>
        <v>0</v>
      </c>
    </row>
    <row r="135" s="2" customFormat="1" ht="21.75" customHeight="1">
      <c r="A135" s="38"/>
      <c r="B135" s="190"/>
      <c r="C135" s="191" t="s">
        <v>83</v>
      </c>
      <c r="D135" s="191" t="s">
        <v>220</v>
      </c>
      <c r="E135" s="192" t="s">
        <v>1834</v>
      </c>
      <c r="F135" s="193" t="s">
        <v>1835</v>
      </c>
      <c r="G135" s="194" t="s">
        <v>169</v>
      </c>
      <c r="H135" s="195">
        <v>3.7589999999999999</v>
      </c>
      <c r="I135" s="196"/>
      <c r="J135" s="197">
        <f>ROUND(I135*H135,2)</f>
        <v>0</v>
      </c>
      <c r="K135" s="198"/>
      <c r="L135" s="39"/>
      <c r="M135" s="199" t="s">
        <v>1</v>
      </c>
      <c r="N135" s="200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223</v>
      </c>
      <c r="AT135" s="203" t="s">
        <v>220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223</v>
      </c>
      <c r="BM135" s="203" t="s">
        <v>2137</v>
      </c>
    </row>
    <row r="136" s="16" customFormat="1">
      <c r="A136" s="16"/>
      <c r="B136" s="245"/>
      <c r="C136" s="16"/>
      <c r="D136" s="206" t="s">
        <v>225</v>
      </c>
      <c r="E136" s="246" t="s">
        <v>1</v>
      </c>
      <c r="F136" s="247" t="s">
        <v>2138</v>
      </c>
      <c r="G136" s="16"/>
      <c r="H136" s="246" t="s">
        <v>1</v>
      </c>
      <c r="I136" s="248"/>
      <c r="J136" s="16"/>
      <c r="K136" s="16"/>
      <c r="L136" s="245"/>
      <c r="M136" s="249"/>
      <c r="N136" s="250"/>
      <c r="O136" s="250"/>
      <c r="P136" s="250"/>
      <c r="Q136" s="250"/>
      <c r="R136" s="250"/>
      <c r="S136" s="250"/>
      <c r="T136" s="251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T136" s="246" t="s">
        <v>225</v>
      </c>
      <c r="AU136" s="246" t="s">
        <v>89</v>
      </c>
      <c r="AV136" s="16" t="s">
        <v>83</v>
      </c>
      <c r="AW136" s="16" t="s">
        <v>31</v>
      </c>
      <c r="AX136" s="16" t="s">
        <v>76</v>
      </c>
      <c r="AY136" s="246" t="s">
        <v>218</v>
      </c>
    </row>
    <row r="137" s="13" customFormat="1">
      <c r="A137" s="13"/>
      <c r="B137" s="205"/>
      <c r="C137" s="13"/>
      <c r="D137" s="206" t="s">
        <v>225</v>
      </c>
      <c r="E137" s="207" t="s">
        <v>1</v>
      </c>
      <c r="F137" s="208" t="s">
        <v>2139</v>
      </c>
      <c r="G137" s="13"/>
      <c r="H137" s="209">
        <v>0.16</v>
      </c>
      <c r="I137" s="210"/>
      <c r="J137" s="13"/>
      <c r="K137" s="13"/>
      <c r="L137" s="205"/>
      <c r="M137" s="211"/>
      <c r="N137" s="212"/>
      <c r="O137" s="212"/>
      <c r="P137" s="212"/>
      <c r="Q137" s="212"/>
      <c r="R137" s="212"/>
      <c r="S137" s="212"/>
      <c r="T137" s="2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07" t="s">
        <v>225</v>
      </c>
      <c r="AU137" s="207" t="s">
        <v>89</v>
      </c>
      <c r="AV137" s="13" t="s">
        <v>89</v>
      </c>
      <c r="AW137" s="13" t="s">
        <v>31</v>
      </c>
      <c r="AX137" s="13" t="s">
        <v>76</v>
      </c>
      <c r="AY137" s="207" t="s">
        <v>218</v>
      </c>
    </row>
    <row r="138" s="13" customFormat="1">
      <c r="A138" s="13"/>
      <c r="B138" s="205"/>
      <c r="C138" s="13"/>
      <c r="D138" s="206" t="s">
        <v>225</v>
      </c>
      <c r="E138" s="207" t="s">
        <v>1</v>
      </c>
      <c r="F138" s="208" t="s">
        <v>2140</v>
      </c>
      <c r="G138" s="13"/>
      <c r="H138" s="209">
        <v>0.32800000000000001</v>
      </c>
      <c r="I138" s="210"/>
      <c r="J138" s="13"/>
      <c r="K138" s="13"/>
      <c r="L138" s="205"/>
      <c r="M138" s="211"/>
      <c r="N138" s="212"/>
      <c r="O138" s="212"/>
      <c r="P138" s="212"/>
      <c r="Q138" s="212"/>
      <c r="R138" s="212"/>
      <c r="S138" s="212"/>
      <c r="T138" s="2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07" t="s">
        <v>225</v>
      </c>
      <c r="AU138" s="207" t="s">
        <v>89</v>
      </c>
      <c r="AV138" s="13" t="s">
        <v>89</v>
      </c>
      <c r="AW138" s="13" t="s">
        <v>31</v>
      </c>
      <c r="AX138" s="13" t="s">
        <v>76</v>
      </c>
      <c r="AY138" s="207" t="s">
        <v>218</v>
      </c>
    </row>
    <row r="139" s="13" customFormat="1">
      <c r="A139" s="13"/>
      <c r="B139" s="205"/>
      <c r="C139" s="13"/>
      <c r="D139" s="206" t="s">
        <v>225</v>
      </c>
      <c r="E139" s="207" t="s">
        <v>1</v>
      </c>
      <c r="F139" s="208" t="s">
        <v>2141</v>
      </c>
      <c r="G139" s="13"/>
      <c r="H139" s="209">
        <v>0</v>
      </c>
      <c r="I139" s="210"/>
      <c r="J139" s="13"/>
      <c r="K139" s="13"/>
      <c r="L139" s="205"/>
      <c r="M139" s="211"/>
      <c r="N139" s="212"/>
      <c r="O139" s="212"/>
      <c r="P139" s="212"/>
      <c r="Q139" s="212"/>
      <c r="R139" s="212"/>
      <c r="S139" s="212"/>
      <c r="T139" s="2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07" t="s">
        <v>225</v>
      </c>
      <c r="AU139" s="207" t="s">
        <v>89</v>
      </c>
      <c r="AV139" s="13" t="s">
        <v>89</v>
      </c>
      <c r="AW139" s="13" t="s">
        <v>31</v>
      </c>
      <c r="AX139" s="13" t="s">
        <v>76</v>
      </c>
      <c r="AY139" s="207" t="s">
        <v>218</v>
      </c>
    </row>
    <row r="140" s="13" customFormat="1">
      <c r="A140" s="13"/>
      <c r="B140" s="205"/>
      <c r="C140" s="13"/>
      <c r="D140" s="206" t="s">
        <v>225</v>
      </c>
      <c r="E140" s="207" t="s">
        <v>1</v>
      </c>
      <c r="F140" s="208" t="s">
        <v>2142</v>
      </c>
      <c r="G140" s="13"/>
      <c r="H140" s="209">
        <v>0.313</v>
      </c>
      <c r="I140" s="210"/>
      <c r="J140" s="13"/>
      <c r="K140" s="13"/>
      <c r="L140" s="205"/>
      <c r="M140" s="211"/>
      <c r="N140" s="212"/>
      <c r="O140" s="212"/>
      <c r="P140" s="212"/>
      <c r="Q140" s="212"/>
      <c r="R140" s="212"/>
      <c r="S140" s="212"/>
      <c r="T140" s="2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07" t="s">
        <v>225</v>
      </c>
      <c r="AU140" s="207" t="s">
        <v>89</v>
      </c>
      <c r="AV140" s="13" t="s">
        <v>89</v>
      </c>
      <c r="AW140" s="13" t="s">
        <v>31</v>
      </c>
      <c r="AX140" s="13" t="s">
        <v>76</v>
      </c>
      <c r="AY140" s="207" t="s">
        <v>218</v>
      </c>
    </row>
    <row r="141" s="13" customFormat="1">
      <c r="A141" s="13"/>
      <c r="B141" s="205"/>
      <c r="C141" s="13"/>
      <c r="D141" s="206" t="s">
        <v>225</v>
      </c>
      <c r="E141" s="207" t="s">
        <v>1</v>
      </c>
      <c r="F141" s="208" t="s">
        <v>2143</v>
      </c>
      <c r="G141" s="13"/>
      <c r="H141" s="209">
        <v>0.38900000000000001</v>
      </c>
      <c r="I141" s="210"/>
      <c r="J141" s="13"/>
      <c r="K141" s="13"/>
      <c r="L141" s="205"/>
      <c r="M141" s="211"/>
      <c r="N141" s="212"/>
      <c r="O141" s="212"/>
      <c r="P141" s="212"/>
      <c r="Q141" s="212"/>
      <c r="R141" s="212"/>
      <c r="S141" s="212"/>
      <c r="T141" s="2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07" t="s">
        <v>225</v>
      </c>
      <c r="AU141" s="207" t="s">
        <v>89</v>
      </c>
      <c r="AV141" s="13" t="s">
        <v>89</v>
      </c>
      <c r="AW141" s="13" t="s">
        <v>31</v>
      </c>
      <c r="AX141" s="13" t="s">
        <v>76</v>
      </c>
      <c r="AY141" s="207" t="s">
        <v>218</v>
      </c>
    </row>
    <row r="142" s="13" customFormat="1">
      <c r="A142" s="13"/>
      <c r="B142" s="205"/>
      <c r="C142" s="13"/>
      <c r="D142" s="206" t="s">
        <v>225</v>
      </c>
      <c r="E142" s="207" t="s">
        <v>1</v>
      </c>
      <c r="F142" s="208" t="s">
        <v>2144</v>
      </c>
      <c r="G142" s="13"/>
      <c r="H142" s="209">
        <v>0.14399999999999999</v>
      </c>
      <c r="I142" s="210"/>
      <c r="J142" s="13"/>
      <c r="K142" s="13"/>
      <c r="L142" s="205"/>
      <c r="M142" s="211"/>
      <c r="N142" s="212"/>
      <c r="O142" s="212"/>
      <c r="P142" s="212"/>
      <c r="Q142" s="212"/>
      <c r="R142" s="212"/>
      <c r="S142" s="212"/>
      <c r="T142" s="2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07" t="s">
        <v>225</v>
      </c>
      <c r="AU142" s="207" t="s">
        <v>89</v>
      </c>
      <c r="AV142" s="13" t="s">
        <v>89</v>
      </c>
      <c r="AW142" s="13" t="s">
        <v>31</v>
      </c>
      <c r="AX142" s="13" t="s">
        <v>76</v>
      </c>
      <c r="AY142" s="207" t="s">
        <v>218</v>
      </c>
    </row>
    <row r="143" s="13" customFormat="1">
      <c r="A143" s="13"/>
      <c r="B143" s="205"/>
      <c r="C143" s="13"/>
      <c r="D143" s="206" t="s">
        <v>225</v>
      </c>
      <c r="E143" s="207" t="s">
        <v>1</v>
      </c>
      <c r="F143" s="208" t="s">
        <v>2145</v>
      </c>
      <c r="G143" s="13"/>
      <c r="H143" s="209">
        <v>1.1000000000000001</v>
      </c>
      <c r="I143" s="210"/>
      <c r="J143" s="13"/>
      <c r="K143" s="13"/>
      <c r="L143" s="205"/>
      <c r="M143" s="211"/>
      <c r="N143" s="212"/>
      <c r="O143" s="212"/>
      <c r="P143" s="212"/>
      <c r="Q143" s="212"/>
      <c r="R143" s="212"/>
      <c r="S143" s="212"/>
      <c r="T143" s="2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07" t="s">
        <v>225</v>
      </c>
      <c r="AU143" s="207" t="s">
        <v>89</v>
      </c>
      <c r="AV143" s="13" t="s">
        <v>89</v>
      </c>
      <c r="AW143" s="13" t="s">
        <v>31</v>
      </c>
      <c r="AX143" s="13" t="s">
        <v>76</v>
      </c>
      <c r="AY143" s="207" t="s">
        <v>218</v>
      </c>
    </row>
    <row r="144" s="13" customFormat="1">
      <c r="A144" s="13"/>
      <c r="B144" s="205"/>
      <c r="C144" s="13"/>
      <c r="D144" s="206" t="s">
        <v>225</v>
      </c>
      <c r="E144" s="207" t="s">
        <v>1</v>
      </c>
      <c r="F144" s="208" t="s">
        <v>2146</v>
      </c>
      <c r="G144" s="13"/>
      <c r="H144" s="209">
        <v>1.1000000000000001</v>
      </c>
      <c r="I144" s="210"/>
      <c r="J144" s="13"/>
      <c r="K144" s="13"/>
      <c r="L144" s="205"/>
      <c r="M144" s="211"/>
      <c r="N144" s="212"/>
      <c r="O144" s="212"/>
      <c r="P144" s="212"/>
      <c r="Q144" s="212"/>
      <c r="R144" s="212"/>
      <c r="S144" s="212"/>
      <c r="T144" s="2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07" t="s">
        <v>225</v>
      </c>
      <c r="AU144" s="207" t="s">
        <v>89</v>
      </c>
      <c r="AV144" s="13" t="s">
        <v>89</v>
      </c>
      <c r="AW144" s="13" t="s">
        <v>31</v>
      </c>
      <c r="AX144" s="13" t="s">
        <v>76</v>
      </c>
      <c r="AY144" s="207" t="s">
        <v>218</v>
      </c>
    </row>
    <row r="145" s="13" customFormat="1">
      <c r="A145" s="13"/>
      <c r="B145" s="205"/>
      <c r="C145" s="13"/>
      <c r="D145" s="206" t="s">
        <v>225</v>
      </c>
      <c r="E145" s="207" t="s">
        <v>1</v>
      </c>
      <c r="F145" s="208" t="s">
        <v>2147</v>
      </c>
      <c r="G145" s="13"/>
      <c r="H145" s="209">
        <v>0.14399999999999999</v>
      </c>
      <c r="I145" s="210"/>
      <c r="J145" s="13"/>
      <c r="K145" s="13"/>
      <c r="L145" s="205"/>
      <c r="M145" s="211"/>
      <c r="N145" s="212"/>
      <c r="O145" s="212"/>
      <c r="P145" s="212"/>
      <c r="Q145" s="212"/>
      <c r="R145" s="212"/>
      <c r="S145" s="212"/>
      <c r="T145" s="2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07" t="s">
        <v>225</v>
      </c>
      <c r="AU145" s="207" t="s">
        <v>89</v>
      </c>
      <c r="AV145" s="13" t="s">
        <v>89</v>
      </c>
      <c r="AW145" s="13" t="s">
        <v>31</v>
      </c>
      <c r="AX145" s="13" t="s">
        <v>76</v>
      </c>
      <c r="AY145" s="207" t="s">
        <v>218</v>
      </c>
    </row>
    <row r="146" s="13" customFormat="1">
      <c r="A146" s="13"/>
      <c r="B146" s="205"/>
      <c r="C146" s="13"/>
      <c r="D146" s="206" t="s">
        <v>225</v>
      </c>
      <c r="E146" s="207" t="s">
        <v>1</v>
      </c>
      <c r="F146" s="208" t="s">
        <v>2148</v>
      </c>
      <c r="G146" s="13"/>
      <c r="H146" s="209">
        <v>0.081000000000000003</v>
      </c>
      <c r="I146" s="210"/>
      <c r="J146" s="13"/>
      <c r="K146" s="13"/>
      <c r="L146" s="205"/>
      <c r="M146" s="211"/>
      <c r="N146" s="212"/>
      <c r="O146" s="212"/>
      <c r="P146" s="212"/>
      <c r="Q146" s="212"/>
      <c r="R146" s="212"/>
      <c r="S146" s="212"/>
      <c r="T146" s="2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07" t="s">
        <v>225</v>
      </c>
      <c r="AU146" s="207" t="s">
        <v>89</v>
      </c>
      <c r="AV146" s="13" t="s">
        <v>89</v>
      </c>
      <c r="AW146" s="13" t="s">
        <v>31</v>
      </c>
      <c r="AX146" s="13" t="s">
        <v>76</v>
      </c>
      <c r="AY146" s="207" t="s">
        <v>218</v>
      </c>
    </row>
    <row r="147" s="14" customFormat="1">
      <c r="A147" s="14"/>
      <c r="B147" s="214"/>
      <c r="C147" s="14"/>
      <c r="D147" s="206" t="s">
        <v>225</v>
      </c>
      <c r="E147" s="215" t="s">
        <v>2132</v>
      </c>
      <c r="F147" s="216" t="s">
        <v>230</v>
      </c>
      <c r="G147" s="14"/>
      <c r="H147" s="217">
        <v>3.7589999999999999</v>
      </c>
      <c r="I147" s="218"/>
      <c r="J147" s="14"/>
      <c r="K147" s="14"/>
      <c r="L147" s="214"/>
      <c r="M147" s="219"/>
      <c r="N147" s="220"/>
      <c r="O147" s="220"/>
      <c r="P147" s="220"/>
      <c r="Q147" s="220"/>
      <c r="R147" s="220"/>
      <c r="S147" s="220"/>
      <c r="T147" s="221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15" t="s">
        <v>225</v>
      </c>
      <c r="AU147" s="215" t="s">
        <v>89</v>
      </c>
      <c r="AV147" s="14" t="s">
        <v>96</v>
      </c>
      <c r="AW147" s="14" t="s">
        <v>31</v>
      </c>
      <c r="AX147" s="14" t="s">
        <v>76</v>
      </c>
      <c r="AY147" s="215" t="s">
        <v>218</v>
      </c>
    </row>
    <row r="148" s="15" customFormat="1">
      <c r="A148" s="15"/>
      <c r="B148" s="222"/>
      <c r="C148" s="15"/>
      <c r="D148" s="206" t="s">
        <v>225</v>
      </c>
      <c r="E148" s="223" t="s">
        <v>1</v>
      </c>
      <c r="F148" s="224" t="s">
        <v>231</v>
      </c>
      <c r="G148" s="15"/>
      <c r="H148" s="225">
        <v>3.7589999999999999</v>
      </c>
      <c r="I148" s="226"/>
      <c r="J148" s="15"/>
      <c r="K148" s="15"/>
      <c r="L148" s="222"/>
      <c r="M148" s="227"/>
      <c r="N148" s="228"/>
      <c r="O148" s="228"/>
      <c r="P148" s="228"/>
      <c r="Q148" s="228"/>
      <c r="R148" s="228"/>
      <c r="S148" s="228"/>
      <c r="T148" s="229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T148" s="223" t="s">
        <v>225</v>
      </c>
      <c r="AU148" s="223" t="s">
        <v>89</v>
      </c>
      <c r="AV148" s="15" t="s">
        <v>223</v>
      </c>
      <c r="AW148" s="15" t="s">
        <v>31</v>
      </c>
      <c r="AX148" s="15" t="s">
        <v>83</v>
      </c>
      <c r="AY148" s="223" t="s">
        <v>218</v>
      </c>
    </row>
    <row r="149" s="2" customFormat="1" ht="24.15" customHeight="1">
      <c r="A149" s="38"/>
      <c r="B149" s="190"/>
      <c r="C149" s="191" t="s">
        <v>89</v>
      </c>
      <c r="D149" s="191" t="s">
        <v>220</v>
      </c>
      <c r="E149" s="192" t="s">
        <v>232</v>
      </c>
      <c r="F149" s="193" t="s">
        <v>233</v>
      </c>
      <c r="G149" s="194" t="s">
        <v>169</v>
      </c>
      <c r="H149" s="195">
        <v>1.1279999999999999</v>
      </c>
      <c r="I149" s="196"/>
      <c r="J149" s="197">
        <f>ROUND(I149*H149,2)</f>
        <v>0</v>
      </c>
      <c r="K149" s="198"/>
      <c r="L149" s="39"/>
      <c r="M149" s="199" t="s">
        <v>1</v>
      </c>
      <c r="N149" s="200" t="s">
        <v>42</v>
      </c>
      <c r="O149" s="82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203" t="s">
        <v>223</v>
      </c>
      <c r="AT149" s="203" t="s">
        <v>220</v>
      </c>
      <c r="AU149" s="203" t="s">
        <v>89</v>
      </c>
      <c r="AY149" s="19" t="s">
        <v>218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9" t="s">
        <v>89</v>
      </c>
      <c r="BK149" s="204">
        <f>ROUND(I149*H149,2)</f>
        <v>0</v>
      </c>
      <c r="BL149" s="19" t="s">
        <v>223</v>
      </c>
      <c r="BM149" s="203" t="s">
        <v>2149</v>
      </c>
    </row>
    <row r="150" s="13" customFormat="1">
      <c r="A150" s="13"/>
      <c r="B150" s="205"/>
      <c r="C150" s="13"/>
      <c r="D150" s="206" t="s">
        <v>225</v>
      </c>
      <c r="E150" s="207" t="s">
        <v>1</v>
      </c>
      <c r="F150" s="208" t="s">
        <v>2132</v>
      </c>
      <c r="G150" s="13"/>
      <c r="H150" s="209">
        <v>3.7589999999999999</v>
      </c>
      <c r="I150" s="210"/>
      <c r="J150" s="13"/>
      <c r="K150" s="13"/>
      <c r="L150" s="205"/>
      <c r="M150" s="211"/>
      <c r="N150" s="212"/>
      <c r="O150" s="212"/>
      <c r="P150" s="212"/>
      <c r="Q150" s="212"/>
      <c r="R150" s="212"/>
      <c r="S150" s="212"/>
      <c r="T150" s="2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07" t="s">
        <v>225</v>
      </c>
      <c r="AU150" s="207" t="s">
        <v>89</v>
      </c>
      <c r="AV150" s="13" t="s">
        <v>89</v>
      </c>
      <c r="AW150" s="13" t="s">
        <v>31</v>
      </c>
      <c r="AX150" s="13" t="s">
        <v>83</v>
      </c>
      <c r="AY150" s="207" t="s">
        <v>218</v>
      </c>
    </row>
    <row r="151" s="13" customFormat="1">
      <c r="A151" s="13"/>
      <c r="B151" s="205"/>
      <c r="C151" s="13"/>
      <c r="D151" s="206" t="s">
        <v>225</v>
      </c>
      <c r="E151" s="13"/>
      <c r="F151" s="208" t="s">
        <v>2150</v>
      </c>
      <c r="G151" s="13"/>
      <c r="H151" s="209">
        <v>1.1279999999999999</v>
      </c>
      <c r="I151" s="210"/>
      <c r="J151" s="13"/>
      <c r="K151" s="13"/>
      <c r="L151" s="205"/>
      <c r="M151" s="211"/>
      <c r="N151" s="212"/>
      <c r="O151" s="212"/>
      <c r="P151" s="212"/>
      <c r="Q151" s="212"/>
      <c r="R151" s="212"/>
      <c r="S151" s="212"/>
      <c r="T151" s="2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07" t="s">
        <v>225</v>
      </c>
      <c r="AU151" s="207" t="s">
        <v>89</v>
      </c>
      <c r="AV151" s="13" t="s">
        <v>89</v>
      </c>
      <c r="AW151" s="13" t="s">
        <v>3</v>
      </c>
      <c r="AX151" s="13" t="s">
        <v>83</v>
      </c>
      <c r="AY151" s="207" t="s">
        <v>218</v>
      </c>
    </row>
    <row r="152" s="2" customFormat="1" ht="24.15" customHeight="1">
      <c r="A152" s="38"/>
      <c r="B152" s="190"/>
      <c r="C152" s="191" t="s">
        <v>96</v>
      </c>
      <c r="D152" s="191" t="s">
        <v>220</v>
      </c>
      <c r="E152" s="192" t="s">
        <v>236</v>
      </c>
      <c r="F152" s="193" t="s">
        <v>237</v>
      </c>
      <c r="G152" s="194" t="s">
        <v>169</v>
      </c>
      <c r="H152" s="195">
        <v>3.7589999999999999</v>
      </c>
      <c r="I152" s="196"/>
      <c r="J152" s="197">
        <f>ROUND(I152*H152,2)</f>
        <v>0</v>
      </c>
      <c r="K152" s="198"/>
      <c r="L152" s="39"/>
      <c r="M152" s="199" t="s">
        <v>1</v>
      </c>
      <c r="N152" s="200" t="s">
        <v>42</v>
      </c>
      <c r="O152" s="8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223</v>
      </c>
      <c r="AT152" s="203" t="s">
        <v>220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223</v>
      </c>
      <c r="BM152" s="203" t="s">
        <v>2151</v>
      </c>
    </row>
    <row r="153" s="13" customFormat="1">
      <c r="A153" s="13"/>
      <c r="B153" s="205"/>
      <c r="C153" s="13"/>
      <c r="D153" s="206" t="s">
        <v>225</v>
      </c>
      <c r="E153" s="207" t="s">
        <v>1</v>
      </c>
      <c r="F153" s="208" t="s">
        <v>2132</v>
      </c>
      <c r="G153" s="13"/>
      <c r="H153" s="209">
        <v>3.7589999999999999</v>
      </c>
      <c r="I153" s="210"/>
      <c r="J153" s="13"/>
      <c r="K153" s="13"/>
      <c r="L153" s="205"/>
      <c r="M153" s="211"/>
      <c r="N153" s="212"/>
      <c r="O153" s="212"/>
      <c r="P153" s="212"/>
      <c r="Q153" s="212"/>
      <c r="R153" s="212"/>
      <c r="S153" s="212"/>
      <c r="T153" s="2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07" t="s">
        <v>225</v>
      </c>
      <c r="AU153" s="207" t="s">
        <v>89</v>
      </c>
      <c r="AV153" s="13" t="s">
        <v>89</v>
      </c>
      <c r="AW153" s="13" t="s">
        <v>31</v>
      </c>
      <c r="AX153" s="13" t="s">
        <v>83</v>
      </c>
      <c r="AY153" s="207" t="s">
        <v>218</v>
      </c>
    </row>
    <row r="154" s="2" customFormat="1" ht="33" customHeight="1">
      <c r="A154" s="38"/>
      <c r="B154" s="190"/>
      <c r="C154" s="191" t="s">
        <v>223</v>
      </c>
      <c r="D154" s="191" t="s">
        <v>220</v>
      </c>
      <c r="E154" s="192" t="s">
        <v>2152</v>
      </c>
      <c r="F154" s="193" t="s">
        <v>2153</v>
      </c>
      <c r="G154" s="194" t="s">
        <v>169</v>
      </c>
      <c r="H154" s="195">
        <v>1.6930000000000001</v>
      </c>
      <c r="I154" s="196"/>
      <c r="J154" s="197">
        <f>ROUND(I154*H154,2)</f>
        <v>0</v>
      </c>
      <c r="K154" s="198"/>
      <c r="L154" s="39"/>
      <c r="M154" s="199" t="s">
        <v>1</v>
      </c>
      <c r="N154" s="200" t="s">
        <v>42</v>
      </c>
      <c r="O154" s="8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03" t="s">
        <v>223</v>
      </c>
      <c r="AT154" s="203" t="s">
        <v>220</v>
      </c>
      <c r="AU154" s="203" t="s">
        <v>89</v>
      </c>
      <c r="AY154" s="19" t="s">
        <v>218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9" t="s">
        <v>89</v>
      </c>
      <c r="BK154" s="204">
        <f>ROUND(I154*H154,2)</f>
        <v>0</v>
      </c>
      <c r="BL154" s="19" t="s">
        <v>223</v>
      </c>
      <c r="BM154" s="203" t="s">
        <v>2154</v>
      </c>
    </row>
    <row r="155" s="13" customFormat="1">
      <c r="A155" s="13"/>
      <c r="B155" s="205"/>
      <c r="C155" s="13"/>
      <c r="D155" s="206" t="s">
        <v>225</v>
      </c>
      <c r="E155" s="207" t="s">
        <v>1</v>
      </c>
      <c r="F155" s="208" t="s">
        <v>2155</v>
      </c>
      <c r="G155" s="13"/>
      <c r="H155" s="209">
        <v>1.6930000000000001</v>
      </c>
      <c r="I155" s="210"/>
      <c r="J155" s="13"/>
      <c r="K155" s="13"/>
      <c r="L155" s="205"/>
      <c r="M155" s="211"/>
      <c r="N155" s="212"/>
      <c r="O155" s="212"/>
      <c r="P155" s="212"/>
      <c r="Q155" s="212"/>
      <c r="R155" s="212"/>
      <c r="S155" s="212"/>
      <c r="T155" s="2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07" t="s">
        <v>225</v>
      </c>
      <c r="AU155" s="207" t="s">
        <v>89</v>
      </c>
      <c r="AV155" s="13" t="s">
        <v>89</v>
      </c>
      <c r="AW155" s="13" t="s">
        <v>31</v>
      </c>
      <c r="AX155" s="13" t="s">
        <v>83</v>
      </c>
      <c r="AY155" s="207" t="s">
        <v>218</v>
      </c>
    </row>
    <row r="156" s="2" customFormat="1" ht="37.8" customHeight="1">
      <c r="A156" s="38"/>
      <c r="B156" s="190"/>
      <c r="C156" s="191" t="s">
        <v>243</v>
      </c>
      <c r="D156" s="191" t="s">
        <v>220</v>
      </c>
      <c r="E156" s="192" t="s">
        <v>2156</v>
      </c>
      <c r="F156" s="193" t="s">
        <v>2157</v>
      </c>
      <c r="G156" s="194" t="s">
        <v>169</v>
      </c>
      <c r="H156" s="195">
        <v>12.698</v>
      </c>
      <c r="I156" s="196"/>
      <c r="J156" s="197">
        <f>ROUND(I156*H156,2)</f>
        <v>0</v>
      </c>
      <c r="K156" s="198"/>
      <c r="L156" s="39"/>
      <c r="M156" s="199" t="s">
        <v>1</v>
      </c>
      <c r="N156" s="200" t="s">
        <v>42</v>
      </c>
      <c r="O156" s="8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223</v>
      </c>
      <c r="AT156" s="203" t="s">
        <v>220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223</v>
      </c>
      <c r="BM156" s="203" t="s">
        <v>2158</v>
      </c>
    </row>
    <row r="157" s="2" customFormat="1">
      <c r="A157" s="38"/>
      <c r="B157" s="39"/>
      <c r="C157" s="38"/>
      <c r="D157" s="206" t="s">
        <v>247</v>
      </c>
      <c r="E157" s="38"/>
      <c r="F157" s="230" t="s">
        <v>248</v>
      </c>
      <c r="G157" s="38"/>
      <c r="H157" s="38"/>
      <c r="I157" s="231"/>
      <c r="J157" s="38"/>
      <c r="K157" s="38"/>
      <c r="L157" s="39"/>
      <c r="M157" s="232"/>
      <c r="N157" s="233"/>
      <c r="O157" s="82"/>
      <c r="P157" s="82"/>
      <c r="Q157" s="82"/>
      <c r="R157" s="82"/>
      <c r="S157" s="82"/>
      <c r="T157" s="83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9" t="s">
        <v>247</v>
      </c>
      <c r="AU157" s="19" t="s">
        <v>89</v>
      </c>
    </row>
    <row r="158" s="13" customFormat="1">
      <c r="A158" s="13"/>
      <c r="B158" s="205"/>
      <c r="C158" s="13"/>
      <c r="D158" s="206" t="s">
        <v>225</v>
      </c>
      <c r="E158" s="207" t="s">
        <v>1</v>
      </c>
      <c r="F158" s="208" t="s">
        <v>2159</v>
      </c>
      <c r="G158" s="13"/>
      <c r="H158" s="209">
        <v>12.698</v>
      </c>
      <c r="I158" s="210"/>
      <c r="J158" s="13"/>
      <c r="K158" s="13"/>
      <c r="L158" s="205"/>
      <c r="M158" s="211"/>
      <c r="N158" s="212"/>
      <c r="O158" s="212"/>
      <c r="P158" s="212"/>
      <c r="Q158" s="212"/>
      <c r="R158" s="212"/>
      <c r="S158" s="212"/>
      <c r="T158" s="2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07" t="s">
        <v>225</v>
      </c>
      <c r="AU158" s="207" t="s">
        <v>89</v>
      </c>
      <c r="AV158" s="13" t="s">
        <v>89</v>
      </c>
      <c r="AW158" s="13" t="s">
        <v>31</v>
      </c>
      <c r="AX158" s="13" t="s">
        <v>83</v>
      </c>
      <c r="AY158" s="207" t="s">
        <v>218</v>
      </c>
    </row>
    <row r="159" s="2" customFormat="1" ht="16.5" customHeight="1">
      <c r="A159" s="38"/>
      <c r="B159" s="190"/>
      <c r="C159" s="191" t="s">
        <v>250</v>
      </c>
      <c r="D159" s="191" t="s">
        <v>220</v>
      </c>
      <c r="E159" s="192" t="s">
        <v>1358</v>
      </c>
      <c r="F159" s="193" t="s">
        <v>1359</v>
      </c>
      <c r="G159" s="194" t="s">
        <v>169</v>
      </c>
      <c r="H159" s="195">
        <v>1.6930000000000001</v>
      </c>
      <c r="I159" s="196"/>
      <c r="J159" s="197">
        <f>ROUND(I159*H159,2)</f>
        <v>0</v>
      </c>
      <c r="K159" s="198"/>
      <c r="L159" s="39"/>
      <c r="M159" s="199" t="s">
        <v>1</v>
      </c>
      <c r="N159" s="200" t="s">
        <v>42</v>
      </c>
      <c r="O159" s="8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203" t="s">
        <v>223</v>
      </c>
      <c r="AT159" s="203" t="s">
        <v>220</v>
      </c>
      <c r="AU159" s="203" t="s">
        <v>89</v>
      </c>
      <c r="AY159" s="19" t="s">
        <v>218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9" t="s">
        <v>89</v>
      </c>
      <c r="BK159" s="204">
        <f>ROUND(I159*H159,2)</f>
        <v>0</v>
      </c>
      <c r="BL159" s="19" t="s">
        <v>223</v>
      </c>
      <c r="BM159" s="203" t="s">
        <v>2160</v>
      </c>
    </row>
    <row r="160" s="13" customFormat="1">
      <c r="A160" s="13"/>
      <c r="B160" s="205"/>
      <c r="C160" s="13"/>
      <c r="D160" s="206" t="s">
        <v>225</v>
      </c>
      <c r="E160" s="207" t="s">
        <v>1</v>
      </c>
      <c r="F160" s="208" t="s">
        <v>2155</v>
      </c>
      <c r="G160" s="13"/>
      <c r="H160" s="209">
        <v>1.6930000000000001</v>
      </c>
      <c r="I160" s="210"/>
      <c r="J160" s="13"/>
      <c r="K160" s="13"/>
      <c r="L160" s="205"/>
      <c r="M160" s="211"/>
      <c r="N160" s="212"/>
      <c r="O160" s="212"/>
      <c r="P160" s="212"/>
      <c r="Q160" s="212"/>
      <c r="R160" s="212"/>
      <c r="S160" s="212"/>
      <c r="T160" s="2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07" t="s">
        <v>225</v>
      </c>
      <c r="AU160" s="207" t="s">
        <v>89</v>
      </c>
      <c r="AV160" s="13" t="s">
        <v>89</v>
      </c>
      <c r="AW160" s="13" t="s">
        <v>31</v>
      </c>
      <c r="AX160" s="13" t="s">
        <v>83</v>
      </c>
      <c r="AY160" s="207" t="s">
        <v>218</v>
      </c>
    </row>
    <row r="161" s="2" customFormat="1" ht="24.15" customHeight="1">
      <c r="A161" s="38"/>
      <c r="B161" s="190"/>
      <c r="C161" s="191" t="s">
        <v>254</v>
      </c>
      <c r="D161" s="191" t="s">
        <v>220</v>
      </c>
      <c r="E161" s="192" t="s">
        <v>255</v>
      </c>
      <c r="F161" s="193" t="s">
        <v>2161</v>
      </c>
      <c r="G161" s="194" t="s">
        <v>257</v>
      </c>
      <c r="H161" s="195">
        <v>3.0470000000000002</v>
      </c>
      <c r="I161" s="196"/>
      <c r="J161" s="197">
        <f>ROUND(I161*H161,2)</f>
        <v>0</v>
      </c>
      <c r="K161" s="198"/>
      <c r="L161" s="39"/>
      <c r="M161" s="199" t="s">
        <v>1</v>
      </c>
      <c r="N161" s="200" t="s">
        <v>42</v>
      </c>
      <c r="O161" s="8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03" t="s">
        <v>223</v>
      </c>
      <c r="AT161" s="203" t="s">
        <v>220</v>
      </c>
      <c r="AU161" s="203" t="s">
        <v>89</v>
      </c>
      <c r="AY161" s="19" t="s">
        <v>218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9" t="s">
        <v>89</v>
      </c>
      <c r="BK161" s="204">
        <f>ROUND(I161*H161,2)</f>
        <v>0</v>
      </c>
      <c r="BL161" s="19" t="s">
        <v>223</v>
      </c>
      <c r="BM161" s="203" t="s">
        <v>2162</v>
      </c>
    </row>
    <row r="162" s="13" customFormat="1">
      <c r="A162" s="13"/>
      <c r="B162" s="205"/>
      <c r="C162" s="13"/>
      <c r="D162" s="206" t="s">
        <v>225</v>
      </c>
      <c r="E162" s="207" t="s">
        <v>1</v>
      </c>
      <c r="F162" s="208" t="s">
        <v>2163</v>
      </c>
      <c r="G162" s="13"/>
      <c r="H162" s="209">
        <v>3.0470000000000002</v>
      </c>
      <c r="I162" s="210"/>
      <c r="J162" s="13"/>
      <c r="K162" s="13"/>
      <c r="L162" s="205"/>
      <c r="M162" s="211"/>
      <c r="N162" s="212"/>
      <c r="O162" s="212"/>
      <c r="P162" s="212"/>
      <c r="Q162" s="212"/>
      <c r="R162" s="212"/>
      <c r="S162" s="212"/>
      <c r="T162" s="2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07" t="s">
        <v>225</v>
      </c>
      <c r="AU162" s="207" t="s">
        <v>89</v>
      </c>
      <c r="AV162" s="13" t="s">
        <v>89</v>
      </c>
      <c r="AW162" s="13" t="s">
        <v>31</v>
      </c>
      <c r="AX162" s="13" t="s">
        <v>83</v>
      </c>
      <c r="AY162" s="207" t="s">
        <v>218</v>
      </c>
    </row>
    <row r="163" s="2" customFormat="1" ht="16.5" customHeight="1">
      <c r="A163" s="38"/>
      <c r="B163" s="190"/>
      <c r="C163" s="191" t="s">
        <v>260</v>
      </c>
      <c r="D163" s="191" t="s">
        <v>220</v>
      </c>
      <c r="E163" s="192" t="s">
        <v>261</v>
      </c>
      <c r="F163" s="193" t="s">
        <v>262</v>
      </c>
      <c r="G163" s="194" t="s">
        <v>169</v>
      </c>
      <c r="H163" s="195">
        <v>2.0659999999999998</v>
      </c>
      <c r="I163" s="196"/>
      <c r="J163" s="197">
        <f>ROUND(I163*H163,2)</f>
        <v>0</v>
      </c>
      <c r="K163" s="198"/>
      <c r="L163" s="39"/>
      <c r="M163" s="199" t="s">
        <v>1</v>
      </c>
      <c r="N163" s="200" t="s">
        <v>42</v>
      </c>
      <c r="O163" s="8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203" t="s">
        <v>223</v>
      </c>
      <c r="AT163" s="203" t="s">
        <v>220</v>
      </c>
      <c r="AU163" s="203" t="s">
        <v>89</v>
      </c>
      <c r="AY163" s="19" t="s">
        <v>218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9" t="s">
        <v>89</v>
      </c>
      <c r="BK163" s="204">
        <f>ROUND(I163*H163,2)</f>
        <v>0</v>
      </c>
      <c r="BL163" s="19" t="s">
        <v>223</v>
      </c>
      <c r="BM163" s="203" t="s">
        <v>2164</v>
      </c>
    </row>
    <row r="164" s="16" customFormat="1">
      <c r="A164" s="16"/>
      <c r="B164" s="245"/>
      <c r="C164" s="16"/>
      <c r="D164" s="206" t="s">
        <v>225</v>
      </c>
      <c r="E164" s="246" t="s">
        <v>1</v>
      </c>
      <c r="F164" s="247" t="s">
        <v>2165</v>
      </c>
      <c r="G164" s="16"/>
      <c r="H164" s="246" t="s">
        <v>1</v>
      </c>
      <c r="I164" s="248"/>
      <c r="J164" s="16"/>
      <c r="K164" s="16"/>
      <c r="L164" s="245"/>
      <c r="M164" s="249"/>
      <c r="N164" s="250"/>
      <c r="O164" s="250"/>
      <c r="P164" s="250"/>
      <c r="Q164" s="250"/>
      <c r="R164" s="250"/>
      <c r="S164" s="250"/>
      <c r="T164" s="251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T164" s="246" t="s">
        <v>225</v>
      </c>
      <c r="AU164" s="246" t="s">
        <v>89</v>
      </c>
      <c r="AV164" s="16" t="s">
        <v>83</v>
      </c>
      <c r="AW164" s="16" t="s">
        <v>31</v>
      </c>
      <c r="AX164" s="16" t="s">
        <v>76</v>
      </c>
      <c r="AY164" s="246" t="s">
        <v>218</v>
      </c>
    </row>
    <row r="165" s="13" customFormat="1">
      <c r="A165" s="13"/>
      <c r="B165" s="205"/>
      <c r="C165" s="13"/>
      <c r="D165" s="206" t="s">
        <v>225</v>
      </c>
      <c r="E165" s="207" t="s">
        <v>1</v>
      </c>
      <c r="F165" s="208" t="s">
        <v>2166</v>
      </c>
      <c r="G165" s="13"/>
      <c r="H165" s="209">
        <v>0.26000000000000001</v>
      </c>
      <c r="I165" s="210"/>
      <c r="J165" s="13"/>
      <c r="K165" s="13"/>
      <c r="L165" s="205"/>
      <c r="M165" s="211"/>
      <c r="N165" s="212"/>
      <c r="O165" s="212"/>
      <c r="P165" s="212"/>
      <c r="Q165" s="212"/>
      <c r="R165" s="212"/>
      <c r="S165" s="212"/>
      <c r="T165" s="2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07" t="s">
        <v>225</v>
      </c>
      <c r="AU165" s="207" t="s">
        <v>89</v>
      </c>
      <c r="AV165" s="13" t="s">
        <v>89</v>
      </c>
      <c r="AW165" s="13" t="s">
        <v>31</v>
      </c>
      <c r="AX165" s="13" t="s">
        <v>76</v>
      </c>
      <c r="AY165" s="207" t="s">
        <v>218</v>
      </c>
    </row>
    <row r="166" s="13" customFormat="1">
      <c r="A166" s="13"/>
      <c r="B166" s="205"/>
      <c r="C166" s="13"/>
      <c r="D166" s="206" t="s">
        <v>225</v>
      </c>
      <c r="E166" s="207" t="s">
        <v>1</v>
      </c>
      <c r="F166" s="208" t="s">
        <v>2167</v>
      </c>
      <c r="G166" s="13"/>
      <c r="H166" s="209">
        <v>0.59999999999999998</v>
      </c>
      <c r="I166" s="210"/>
      <c r="J166" s="13"/>
      <c r="K166" s="13"/>
      <c r="L166" s="205"/>
      <c r="M166" s="211"/>
      <c r="N166" s="212"/>
      <c r="O166" s="212"/>
      <c r="P166" s="212"/>
      <c r="Q166" s="212"/>
      <c r="R166" s="212"/>
      <c r="S166" s="212"/>
      <c r="T166" s="2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07" t="s">
        <v>225</v>
      </c>
      <c r="AU166" s="207" t="s">
        <v>89</v>
      </c>
      <c r="AV166" s="13" t="s">
        <v>89</v>
      </c>
      <c r="AW166" s="13" t="s">
        <v>31</v>
      </c>
      <c r="AX166" s="13" t="s">
        <v>76</v>
      </c>
      <c r="AY166" s="207" t="s">
        <v>218</v>
      </c>
    </row>
    <row r="167" s="13" customFormat="1">
      <c r="A167" s="13"/>
      <c r="B167" s="205"/>
      <c r="C167" s="13"/>
      <c r="D167" s="206" t="s">
        <v>225</v>
      </c>
      <c r="E167" s="207" t="s">
        <v>1</v>
      </c>
      <c r="F167" s="208" t="s">
        <v>2168</v>
      </c>
      <c r="G167" s="13"/>
      <c r="H167" s="209">
        <v>0</v>
      </c>
      <c r="I167" s="210"/>
      <c r="J167" s="13"/>
      <c r="K167" s="13"/>
      <c r="L167" s="205"/>
      <c r="M167" s="211"/>
      <c r="N167" s="212"/>
      <c r="O167" s="212"/>
      <c r="P167" s="212"/>
      <c r="Q167" s="212"/>
      <c r="R167" s="212"/>
      <c r="S167" s="212"/>
      <c r="T167" s="2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07" t="s">
        <v>225</v>
      </c>
      <c r="AU167" s="207" t="s">
        <v>89</v>
      </c>
      <c r="AV167" s="13" t="s">
        <v>89</v>
      </c>
      <c r="AW167" s="13" t="s">
        <v>31</v>
      </c>
      <c r="AX167" s="13" t="s">
        <v>76</v>
      </c>
      <c r="AY167" s="207" t="s">
        <v>218</v>
      </c>
    </row>
    <row r="168" s="13" customFormat="1">
      <c r="A168" s="13"/>
      <c r="B168" s="205"/>
      <c r="C168" s="13"/>
      <c r="D168" s="206" t="s">
        <v>225</v>
      </c>
      <c r="E168" s="207" t="s">
        <v>1</v>
      </c>
      <c r="F168" s="208" t="s">
        <v>2169</v>
      </c>
      <c r="G168" s="13"/>
      <c r="H168" s="209">
        <v>0.57999999999999996</v>
      </c>
      <c r="I168" s="210"/>
      <c r="J168" s="13"/>
      <c r="K168" s="13"/>
      <c r="L168" s="205"/>
      <c r="M168" s="211"/>
      <c r="N168" s="212"/>
      <c r="O168" s="212"/>
      <c r="P168" s="212"/>
      <c r="Q168" s="212"/>
      <c r="R168" s="212"/>
      <c r="S168" s="212"/>
      <c r="T168" s="2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07" t="s">
        <v>225</v>
      </c>
      <c r="AU168" s="207" t="s">
        <v>89</v>
      </c>
      <c r="AV168" s="13" t="s">
        <v>89</v>
      </c>
      <c r="AW168" s="13" t="s">
        <v>31</v>
      </c>
      <c r="AX168" s="13" t="s">
        <v>76</v>
      </c>
      <c r="AY168" s="207" t="s">
        <v>218</v>
      </c>
    </row>
    <row r="169" s="13" customFormat="1">
      <c r="A169" s="13"/>
      <c r="B169" s="205"/>
      <c r="C169" s="13"/>
      <c r="D169" s="206" t="s">
        <v>225</v>
      </c>
      <c r="E169" s="207" t="s">
        <v>1</v>
      </c>
      <c r="F169" s="208" t="s">
        <v>2170</v>
      </c>
      <c r="G169" s="13"/>
      <c r="H169" s="209">
        <v>0.626</v>
      </c>
      <c r="I169" s="210"/>
      <c r="J169" s="13"/>
      <c r="K169" s="13"/>
      <c r="L169" s="205"/>
      <c r="M169" s="211"/>
      <c r="N169" s="212"/>
      <c r="O169" s="212"/>
      <c r="P169" s="212"/>
      <c r="Q169" s="212"/>
      <c r="R169" s="212"/>
      <c r="S169" s="212"/>
      <c r="T169" s="2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07" t="s">
        <v>225</v>
      </c>
      <c r="AU169" s="207" t="s">
        <v>89</v>
      </c>
      <c r="AV169" s="13" t="s">
        <v>89</v>
      </c>
      <c r="AW169" s="13" t="s">
        <v>31</v>
      </c>
      <c r="AX169" s="13" t="s">
        <v>76</v>
      </c>
      <c r="AY169" s="207" t="s">
        <v>218</v>
      </c>
    </row>
    <row r="170" s="14" customFormat="1">
      <c r="A170" s="14"/>
      <c r="B170" s="214"/>
      <c r="C170" s="14"/>
      <c r="D170" s="206" t="s">
        <v>225</v>
      </c>
      <c r="E170" s="215" t="s">
        <v>175</v>
      </c>
      <c r="F170" s="216" t="s">
        <v>230</v>
      </c>
      <c r="G170" s="14"/>
      <c r="H170" s="217">
        <v>2.0659999999999998</v>
      </c>
      <c r="I170" s="218"/>
      <c r="J170" s="14"/>
      <c r="K170" s="14"/>
      <c r="L170" s="214"/>
      <c r="M170" s="219"/>
      <c r="N170" s="220"/>
      <c r="O170" s="220"/>
      <c r="P170" s="220"/>
      <c r="Q170" s="220"/>
      <c r="R170" s="220"/>
      <c r="S170" s="220"/>
      <c r="T170" s="221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15" t="s">
        <v>225</v>
      </c>
      <c r="AU170" s="215" t="s">
        <v>89</v>
      </c>
      <c r="AV170" s="14" t="s">
        <v>96</v>
      </c>
      <c r="AW170" s="14" t="s">
        <v>31</v>
      </c>
      <c r="AX170" s="14" t="s">
        <v>76</v>
      </c>
      <c r="AY170" s="215" t="s">
        <v>218</v>
      </c>
    </row>
    <row r="171" s="15" customFormat="1">
      <c r="A171" s="15"/>
      <c r="B171" s="222"/>
      <c r="C171" s="15"/>
      <c r="D171" s="206" t="s">
        <v>225</v>
      </c>
      <c r="E171" s="223" t="s">
        <v>1</v>
      </c>
      <c r="F171" s="224" t="s">
        <v>231</v>
      </c>
      <c r="G171" s="15"/>
      <c r="H171" s="225">
        <v>2.0659999999999998</v>
      </c>
      <c r="I171" s="226"/>
      <c r="J171" s="15"/>
      <c r="K171" s="15"/>
      <c r="L171" s="222"/>
      <c r="M171" s="227"/>
      <c r="N171" s="228"/>
      <c r="O171" s="228"/>
      <c r="P171" s="228"/>
      <c r="Q171" s="228"/>
      <c r="R171" s="228"/>
      <c r="S171" s="228"/>
      <c r="T171" s="229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T171" s="223" t="s">
        <v>225</v>
      </c>
      <c r="AU171" s="223" t="s">
        <v>89</v>
      </c>
      <c r="AV171" s="15" t="s">
        <v>223</v>
      </c>
      <c r="AW171" s="15" t="s">
        <v>31</v>
      </c>
      <c r="AX171" s="15" t="s">
        <v>83</v>
      </c>
      <c r="AY171" s="223" t="s">
        <v>218</v>
      </c>
    </row>
    <row r="172" s="2" customFormat="1" ht="16.5" customHeight="1">
      <c r="A172" s="38"/>
      <c r="B172" s="190"/>
      <c r="C172" s="234" t="s">
        <v>265</v>
      </c>
      <c r="D172" s="234" t="s">
        <v>272</v>
      </c>
      <c r="E172" s="235" t="s">
        <v>1860</v>
      </c>
      <c r="F172" s="236" t="s">
        <v>1861</v>
      </c>
      <c r="G172" s="237" t="s">
        <v>257</v>
      </c>
      <c r="H172" s="238">
        <v>3.9049999999999998</v>
      </c>
      <c r="I172" s="239"/>
      <c r="J172" s="240">
        <f>ROUND(I172*H172,2)</f>
        <v>0</v>
      </c>
      <c r="K172" s="241"/>
      <c r="L172" s="242"/>
      <c r="M172" s="243" t="s">
        <v>1</v>
      </c>
      <c r="N172" s="244" t="s">
        <v>42</v>
      </c>
      <c r="O172" s="82"/>
      <c r="P172" s="201">
        <f>O172*H172</f>
        <v>0</v>
      </c>
      <c r="Q172" s="201">
        <v>1</v>
      </c>
      <c r="R172" s="201">
        <f>Q172*H172</f>
        <v>3.9049999999999998</v>
      </c>
      <c r="S172" s="201">
        <v>0</v>
      </c>
      <c r="T172" s="202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203" t="s">
        <v>260</v>
      </c>
      <c r="AT172" s="203" t="s">
        <v>272</v>
      </c>
      <c r="AU172" s="203" t="s">
        <v>89</v>
      </c>
      <c r="AY172" s="19" t="s">
        <v>218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9" t="s">
        <v>89</v>
      </c>
      <c r="BK172" s="204">
        <f>ROUND(I172*H172,2)</f>
        <v>0</v>
      </c>
      <c r="BL172" s="19" t="s">
        <v>223</v>
      </c>
      <c r="BM172" s="203" t="s">
        <v>2171</v>
      </c>
    </row>
    <row r="173" s="13" customFormat="1">
      <c r="A173" s="13"/>
      <c r="B173" s="205"/>
      <c r="C173" s="13"/>
      <c r="D173" s="206" t="s">
        <v>225</v>
      </c>
      <c r="E173" s="13"/>
      <c r="F173" s="208" t="s">
        <v>2172</v>
      </c>
      <c r="G173" s="13"/>
      <c r="H173" s="209">
        <v>3.9049999999999998</v>
      </c>
      <c r="I173" s="210"/>
      <c r="J173" s="13"/>
      <c r="K173" s="13"/>
      <c r="L173" s="205"/>
      <c r="M173" s="211"/>
      <c r="N173" s="212"/>
      <c r="O173" s="212"/>
      <c r="P173" s="212"/>
      <c r="Q173" s="212"/>
      <c r="R173" s="212"/>
      <c r="S173" s="212"/>
      <c r="T173" s="2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07" t="s">
        <v>225</v>
      </c>
      <c r="AU173" s="207" t="s">
        <v>89</v>
      </c>
      <c r="AV173" s="13" t="s">
        <v>89</v>
      </c>
      <c r="AW173" s="13" t="s">
        <v>3</v>
      </c>
      <c r="AX173" s="13" t="s">
        <v>83</v>
      </c>
      <c r="AY173" s="207" t="s">
        <v>218</v>
      </c>
    </row>
    <row r="174" s="2" customFormat="1" ht="21.75" customHeight="1">
      <c r="A174" s="38"/>
      <c r="B174" s="190"/>
      <c r="C174" s="191" t="s">
        <v>271</v>
      </c>
      <c r="D174" s="191" t="s">
        <v>220</v>
      </c>
      <c r="E174" s="192" t="s">
        <v>266</v>
      </c>
      <c r="F174" s="193" t="s">
        <v>267</v>
      </c>
      <c r="G174" s="194" t="s">
        <v>148</v>
      </c>
      <c r="H174" s="195">
        <v>10.33</v>
      </c>
      <c r="I174" s="196"/>
      <c r="J174" s="197">
        <f>ROUND(I174*H174,2)</f>
        <v>0</v>
      </c>
      <c r="K174" s="198"/>
      <c r="L174" s="39"/>
      <c r="M174" s="199" t="s">
        <v>1</v>
      </c>
      <c r="N174" s="200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223</v>
      </c>
      <c r="AT174" s="203" t="s">
        <v>220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223</v>
      </c>
      <c r="BM174" s="203" t="s">
        <v>2173</v>
      </c>
    </row>
    <row r="175" s="16" customFormat="1">
      <c r="A175" s="16"/>
      <c r="B175" s="245"/>
      <c r="C175" s="16"/>
      <c r="D175" s="206" t="s">
        <v>225</v>
      </c>
      <c r="E175" s="246" t="s">
        <v>1</v>
      </c>
      <c r="F175" s="247" t="s">
        <v>2174</v>
      </c>
      <c r="G175" s="16"/>
      <c r="H175" s="246" t="s">
        <v>1</v>
      </c>
      <c r="I175" s="248"/>
      <c r="J175" s="16"/>
      <c r="K175" s="16"/>
      <c r="L175" s="245"/>
      <c r="M175" s="249"/>
      <c r="N175" s="250"/>
      <c r="O175" s="250"/>
      <c r="P175" s="250"/>
      <c r="Q175" s="250"/>
      <c r="R175" s="250"/>
      <c r="S175" s="250"/>
      <c r="T175" s="251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T175" s="246" t="s">
        <v>225</v>
      </c>
      <c r="AU175" s="246" t="s">
        <v>89</v>
      </c>
      <c r="AV175" s="16" t="s">
        <v>83</v>
      </c>
      <c r="AW175" s="16" t="s">
        <v>31</v>
      </c>
      <c r="AX175" s="16" t="s">
        <v>76</v>
      </c>
      <c r="AY175" s="246" t="s">
        <v>218</v>
      </c>
    </row>
    <row r="176" s="13" customFormat="1">
      <c r="A176" s="13"/>
      <c r="B176" s="205"/>
      <c r="C176" s="13"/>
      <c r="D176" s="206" t="s">
        <v>225</v>
      </c>
      <c r="E176" s="207" t="s">
        <v>1</v>
      </c>
      <c r="F176" s="208" t="s">
        <v>2175</v>
      </c>
      <c r="G176" s="13"/>
      <c r="H176" s="209">
        <v>10.33</v>
      </c>
      <c r="I176" s="210"/>
      <c r="J176" s="13"/>
      <c r="K176" s="13"/>
      <c r="L176" s="205"/>
      <c r="M176" s="211"/>
      <c r="N176" s="212"/>
      <c r="O176" s="212"/>
      <c r="P176" s="212"/>
      <c r="Q176" s="212"/>
      <c r="R176" s="212"/>
      <c r="S176" s="212"/>
      <c r="T176" s="2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07" t="s">
        <v>225</v>
      </c>
      <c r="AU176" s="207" t="s">
        <v>89</v>
      </c>
      <c r="AV176" s="13" t="s">
        <v>89</v>
      </c>
      <c r="AW176" s="13" t="s">
        <v>31</v>
      </c>
      <c r="AX176" s="13" t="s">
        <v>76</v>
      </c>
      <c r="AY176" s="207" t="s">
        <v>218</v>
      </c>
    </row>
    <row r="177" s="15" customFormat="1">
      <c r="A177" s="15"/>
      <c r="B177" s="222"/>
      <c r="C177" s="15"/>
      <c r="D177" s="206" t="s">
        <v>225</v>
      </c>
      <c r="E177" s="223" t="s">
        <v>1</v>
      </c>
      <c r="F177" s="224" t="s">
        <v>231</v>
      </c>
      <c r="G177" s="15"/>
      <c r="H177" s="225">
        <v>10.33</v>
      </c>
      <c r="I177" s="226"/>
      <c r="J177" s="15"/>
      <c r="K177" s="15"/>
      <c r="L177" s="222"/>
      <c r="M177" s="227"/>
      <c r="N177" s="228"/>
      <c r="O177" s="228"/>
      <c r="P177" s="228"/>
      <c r="Q177" s="228"/>
      <c r="R177" s="228"/>
      <c r="S177" s="228"/>
      <c r="T177" s="229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T177" s="223" t="s">
        <v>225</v>
      </c>
      <c r="AU177" s="223" t="s">
        <v>89</v>
      </c>
      <c r="AV177" s="15" t="s">
        <v>223</v>
      </c>
      <c r="AW177" s="15" t="s">
        <v>31</v>
      </c>
      <c r="AX177" s="15" t="s">
        <v>83</v>
      </c>
      <c r="AY177" s="223" t="s">
        <v>218</v>
      </c>
    </row>
    <row r="178" s="2" customFormat="1" ht="16.5" customHeight="1">
      <c r="A178" s="38"/>
      <c r="B178" s="190"/>
      <c r="C178" s="234" t="s">
        <v>279</v>
      </c>
      <c r="D178" s="234" t="s">
        <v>272</v>
      </c>
      <c r="E178" s="235" t="s">
        <v>273</v>
      </c>
      <c r="F178" s="236" t="s">
        <v>274</v>
      </c>
      <c r="G178" s="237" t="s">
        <v>275</v>
      </c>
      <c r="H178" s="238">
        <v>0.52600000000000002</v>
      </c>
      <c r="I178" s="239"/>
      <c r="J178" s="240">
        <f>ROUND(I178*H178,2)</f>
        <v>0</v>
      </c>
      <c r="K178" s="241"/>
      <c r="L178" s="242"/>
      <c r="M178" s="243" t="s">
        <v>1</v>
      </c>
      <c r="N178" s="244" t="s">
        <v>42</v>
      </c>
      <c r="O178" s="82"/>
      <c r="P178" s="201">
        <f>O178*H178</f>
        <v>0</v>
      </c>
      <c r="Q178" s="201">
        <v>0.001</v>
      </c>
      <c r="R178" s="201">
        <f>Q178*H178</f>
        <v>0.00052599999999999999</v>
      </c>
      <c r="S178" s="201">
        <v>0</v>
      </c>
      <c r="T178" s="202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203" t="s">
        <v>260</v>
      </c>
      <c r="AT178" s="203" t="s">
        <v>272</v>
      </c>
      <c r="AU178" s="203" t="s">
        <v>89</v>
      </c>
      <c r="AY178" s="19" t="s">
        <v>218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9" t="s">
        <v>89</v>
      </c>
      <c r="BK178" s="204">
        <f>ROUND(I178*H178,2)</f>
        <v>0</v>
      </c>
      <c r="BL178" s="19" t="s">
        <v>223</v>
      </c>
      <c r="BM178" s="203" t="s">
        <v>2176</v>
      </c>
    </row>
    <row r="179" s="13" customFormat="1">
      <c r="A179" s="13"/>
      <c r="B179" s="205"/>
      <c r="C179" s="13"/>
      <c r="D179" s="206" t="s">
        <v>225</v>
      </c>
      <c r="E179" s="13"/>
      <c r="F179" s="208" t="s">
        <v>2177</v>
      </c>
      <c r="G179" s="13"/>
      <c r="H179" s="209">
        <v>0.52600000000000002</v>
      </c>
      <c r="I179" s="210"/>
      <c r="J179" s="13"/>
      <c r="K179" s="13"/>
      <c r="L179" s="205"/>
      <c r="M179" s="211"/>
      <c r="N179" s="212"/>
      <c r="O179" s="212"/>
      <c r="P179" s="212"/>
      <c r="Q179" s="212"/>
      <c r="R179" s="212"/>
      <c r="S179" s="212"/>
      <c r="T179" s="2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07" t="s">
        <v>225</v>
      </c>
      <c r="AU179" s="207" t="s">
        <v>89</v>
      </c>
      <c r="AV179" s="13" t="s">
        <v>89</v>
      </c>
      <c r="AW179" s="13" t="s">
        <v>3</v>
      </c>
      <c r="AX179" s="13" t="s">
        <v>83</v>
      </c>
      <c r="AY179" s="207" t="s">
        <v>218</v>
      </c>
    </row>
    <row r="180" s="12" customFormat="1" ht="22.8" customHeight="1">
      <c r="A180" s="12"/>
      <c r="B180" s="177"/>
      <c r="C180" s="12"/>
      <c r="D180" s="178" t="s">
        <v>75</v>
      </c>
      <c r="E180" s="188" t="s">
        <v>89</v>
      </c>
      <c r="F180" s="188" t="s">
        <v>278</v>
      </c>
      <c r="G180" s="12"/>
      <c r="H180" s="12"/>
      <c r="I180" s="180"/>
      <c r="J180" s="189">
        <f>BK180</f>
        <v>0</v>
      </c>
      <c r="K180" s="12"/>
      <c r="L180" s="177"/>
      <c r="M180" s="182"/>
      <c r="N180" s="183"/>
      <c r="O180" s="183"/>
      <c r="P180" s="184">
        <f>SUM(P181:P216)</f>
        <v>0</v>
      </c>
      <c r="Q180" s="183"/>
      <c r="R180" s="184">
        <f>SUM(R181:R216)</f>
        <v>6.6173246154000012</v>
      </c>
      <c r="S180" s="183"/>
      <c r="T180" s="185">
        <f>SUM(T181:T216)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178" t="s">
        <v>83</v>
      </c>
      <c r="AT180" s="186" t="s">
        <v>75</v>
      </c>
      <c r="AU180" s="186" t="s">
        <v>83</v>
      </c>
      <c r="AY180" s="178" t="s">
        <v>218</v>
      </c>
      <c r="BK180" s="187">
        <f>SUM(BK181:BK216)</f>
        <v>0</v>
      </c>
    </row>
    <row r="181" s="2" customFormat="1" ht="24.15" customHeight="1">
      <c r="A181" s="38"/>
      <c r="B181" s="190"/>
      <c r="C181" s="191" t="s">
        <v>284</v>
      </c>
      <c r="D181" s="191" t="s">
        <v>220</v>
      </c>
      <c r="E181" s="192" t="s">
        <v>280</v>
      </c>
      <c r="F181" s="193" t="s">
        <v>281</v>
      </c>
      <c r="G181" s="194" t="s">
        <v>148</v>
      </c>
      <c r="H181" s="195">
        <v>13.875</v>
      </c>
      <c r="I181" s="196"/>
      <c r="J181" s="197">
        <f>ROUND(I181*H181,2)</f>
        <v>0</v>
      </c>
      <c r="K181" s="198"/>
      <c r="L181" s="39"/>
      <c r="M181" s="199" t="s">
        <v>1</v>
      </c>
      <c r="N181" s="200" t="s">
        <v>42</v>
      </c>
      <c r="O181" s="82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03" t="s">
        <v>223</v>
      </c>
      <c r="AT181" s="203" t="s">
        <v>220</v>
      </c>
      <c r="AU181" s="203" t="s">
        <v>89</v>
      </c>
      <c r="AY181" s="19" t="s">
        <v>218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9" t="s">
        <v>89</v>
      </c>
      <c r="BK181" s="204">
        <f>ROUND(I181*H181,2)</f>
        <v>0</v>
      </c>
      <c r="BL181" s="19" t="s">
        <v>223</v>
      </c>
      <c r="BM181" s="203" t="s">
        <v>2178</v>
      </c>
    </row>
    <row r="182" s="13" customFormat="1">
      <c r="A182" s="13"/>
      <c r="B182" s="205"/>
      <c r="C182" s="13"/>
      <c r="D182" s="206" t="s">
        <v>225</v>
      </c>
      <c r="E182" s="207" t="s">
        <v>1</v>
      </c>
      <c r="F182" s="208" t="s">
        <v>2179</v>
      </c>
      <c r="G182" s="13"/>
      <c r="H182" s="209">
        <v>0.16</v>
      </c>
      <c r="I182" s="210"/>
      <c r="J182" s="13"/>
      <c r="K182" s="13"/>
      <c r="L182" s="205"/>
      <c r="M182" s="211"/>
      <c r="N182" s="212"/>
      <c r="O182" s="212"/>
      <c r="P182" s="212"/>
      <c r="Q182" s="212"/>
      <c r="R182" s="212"/>
      <c r="S182" s="212"/>
      <c r="T182" s="2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07" t="s">
        <v>225</v>
      </c>
      <c r="AU182" s="207" t="s">
        <v>89</v>
      </c>
      <c r="AV182" s="13" t="s">
        <v>89</v>
      </c>
      <c r="AW182" s="13" t="s">
        <v>31</v>
      </c>
      <c r="AX182" s="13" t="s">
        <v>76</v>
      </c>
      <c r="AY182" s="207" t="s">
        <v>218</v>
      </c>
    </row>
    <row r="183" s="13" customFormat="1">
      <c r="A183" s="13"/>
      <c r="B183" s="205"/>
      <c r="C183" s="13"/>
      <c r="D183" s="206" t="s">
        <v>225</v>
      </c>
      <c r="E183" s="207" t="s">
        <v>1</v>
      </c>
      <c r="F183" s="208" t="s">
        <v>2180</v>
      </c>
      <c r="G183" s="13"/>
      <c r="H183" s="209">
        <v>0.16</v>
      </c>
      <c r="I183" s="210"/>
      <c r="J183" s="13"/>
      <c r="K183" s="13"/>
      <c r="L183" s="205"/>
      <c r="M183" s="211"/>
      <c r="N183" s="212"/>
      <c r="O183" s="212"/>
      <c r="P183" s="212"/>
      <c r="Q183" s="212"/>
      <c r="R183" s="212"/>
      <c r="S183" s="212"/>
      <c r="T183" s="2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07" t="s">
        <v>225</v>
      </c>
      <c r="AU183" s="207" t="s">
        <v>89</v>
      </c>
      <c r="AV183" s="13" t="s">
        <v>89</v>
      </c>
      <c r="AW183" s="13" t="s">
        <v>31</v>
      </c>
      <c r="AX183" s="13" t="s">
        <v>76</v>
      </c>
      <c r="AY183" s="207" t="s">
        <v>218</v>
      </c>
    </row>
    <row r="184" s="13" customFormat="1">
      <c r="A184" s="13"/>
      <c r="B184" s="205"/>
      <c r="C184" s="13"/>
      <c r="D184" s="206" t="s">
        <v>225</v>
      </c>
      <c r="E184" s="207" t="s">
        <v>1</v>
      </c>
      <c r="F184" s="208" t="s">
        <v>2181</v>
      </c>
      <c r="G184" s="13"/>
      <c r="H184" s="209">
        <v>1</v>
      </c>
      <c r="I184" s="210"/>
      <c r="J184" s="13"/>
      <c r="K184" s="13"/>
      <c r="L184" s="205"/>
      <c r="M184" s="211"/>
      <c r="N184" s="212"/>
      <c r="O184" s="212"/>
      <c r="P184" s="212"/>
      <c r="Q184" s="212"/>
      <c r="R184" s="212"/>
      <c r="S184" s="212"/>
      <c r="T184" s="2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07" t="s">
        <v>225</v>
      </c>
      <c r="AU184" s="207" t="s">
        <v>89</v>
      </c>
      <c r="AV184" s="13" t="s">
        <v>89</v>
      </c>
      <c r="AW184" s="13" t="s">
        <v>31</v>
      </c>
      <c r="AX184" s="13" t="s">
        <v>76</v>
      </c>
      <c r="AY184" s="207" t="s">
        <v>218</v>
      </c>
    </row>
    <row r="185" s="13" customFormat="1">
      <c r="A185" s="13"/>
      <c r="B185" s="205"/>
      <c r="C185" s="13"/>
      <c r="D185" s="206" t="s">
        <v>225</v>
      </c>
      <c r="E185" s="207" t="s">
        <v>1</v>
      </c>
      <c r="F185" s="208" t="s">
        <v>2182</v>
      </c>
      <c r="G185" s="13"/>
      <c r="H185" s="209">
        <v>1</v>
      </c>
      <c r="I185" s="210"/>
      <c r="J185" s="13"/>
      <c r="K185" s="13"/>
      <c r="L185" s="205"/>
      <c r="M185" s="211"/>
      <c r="N185" s="212"/>
      <c r="O185" s="212"/>
      <c r="P185" s="212"/>
      <c r="Q185" s="212"/>
      <c r="R185" s="212"/>
      <c r="S185" s="212"/>
      <c r="T185" s="2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07" t="s">
        <v>225</v>
      </c>
      <c r="AU185" s="207" t="s">
        <v>89</v>
      </c>
      <c r="AV185" s="13" t="s">
        <v>89</v>
      </c>
      <c r="AW185" s="13" t="s">
        <v>31</v>
      </c>
      <c r="AX185" s="13" t="s">
        <v>76</v>
      </c>
      <c r="AY185" s="207" t="s">
        <v>218</v>
      </c>
    </row>
    <row r="186" s="16" customFormat="1">
      <c r="A186" s="16"/>
      <c r="B186" s="245"/>
      <c r="C186" s="16"/>
      <c r="D186" s="206" t="s">
        <v>225</v>
      </c>
      <c r="E186" s="246" t="s">
        <v>1</v>
      </c>
      <c r="F186" s="247" t="s">
        <v>2183</v>
      </c>
      <c r="G186" s="16"/>
      <c r="H186" s="246" t="s">
        <v>1</v>
      </c>
      <c r="I186" s="248"/>
      <c r="J186" s="16"/>
      <c r="K186" s="16"/>
      <c r="L186" s="245"/>
      <c r="M186" s="249"/>
      <c r="N186" s="250"/>
      <c r="O186" s="250"/>
      <c r="P186" s="250"/>
      <c r="Q186" s="250"/>
      <c r="R186" s="250"/>
      <c r="S186" s="250"/>
      <c r="T186" s="251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T186" s="246" t="s">
        <v>225</v>
      </c>
      <c r="AU186" s="246" t="s">
        <v>89</v>
      </c>
      <c r="AV186" s="16" t="s">
        <v>83</v>
      </c>
      <c r="AW186" s="16" t="s">
        <v>31</v>
      </c>
      <c r="AX186" s="16" t="s">
        <v>76</v>
      </c>
      <c r="AY186" s="246" t="s">
        <v>218</v>
      </c>
    </row>
    <row r="187" s="13" customFormat="1">
      <c r="A187" s="13"/>
      <c r="B187" s="205"/>
      <c r="C187" s="13"/>
      <c r="D187" s="206" t="s">
        <v>225</v>
      </c>
      <c r="E187" s="207" t="s">
        <v>1</v>
      </c>
      <c r="F187" s="208" t="s">
        <v>2184</v>
      </c>
      <c r="G187" s="13"/>
      <c r="H187" s="209">
        <v>2.8399999999999999</v>
      </c>
      <c r="I187" s="210"/>
      <c r="J187" s="13"/>
      <c r="K187" s="13"/>
      <c r="L187" s="205"/>
      <c r="M187" s="211"/>
      <c r="N187" s="212"/>
      <c r="O187" s="212"/>
      <c r="P187" s="212"/>
      <c r="Q187" s="212"/>
      <c r="R187" s="212"/>
      <c r="S187" s="212"/>
      <c r="T187" s="2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07" t="s">
        <v>225</v>
      </c>
      <c r="AU187" s="207" t="s">
        <v>89</v>
      </c>
      <c r="AV187" s="13" t="s">
        <v>89</v>
      </c>
      <c r="AW187" s="13" t="s">
        <v>31</v>
      </c>
      <c r="AX187" s="13" t="s">
        <v>76</v>
      </c>
      <c r="AY187" s="207" t="s">
        <v>218</v>
      </c>
    </row>
    <row r="188" s="16" customFormat="1">
      <c r="A188" s="16"/>
      <c r="B188" s="245"/>
      <c r="C188" s="16"/>
      <c r="D188" s="206" t="s">
        <v>225</v>
      </c>
      <c r="E188" s="246" t="s">
        <v>1</v>
      </c>
      <c r="F188" s="247" t="s">
        <v>2185</v>
      </c>
      <c r="G188" s="16"/>
      <c r="H188" s="246" t="s">
        <v>1</v>
      </c>
      <c r="I188" s="248"/>
      <c r="J188" s="16"/>
      <c r="K188" s="16"/>
      <c r="L188" s="245"/>
      <c r="M188" s="249"/>
      <c r="N188" s="250"/>
      <c r="O188" s="250"/>
      <c r="P188" s="250"/>
      <c r="Q188" s="250"/>
      <c r="R188" s="250"/>
      <c r="S188" s="250"/>
      <c r="T188" s="251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T188" s="246" t="s">
        <v>225</v>
      </c>
      <c r="AU188" s="246" t="s">
        <v>89</v>
      </c>
      <c r="AV188" s="16" t="s">
        <v>83</v>
      </c>
      <c r="AW188" s="16" t="s">
        <v>31</v>
      </c>
      <c r="AX188" s="16" t="s">
        <v>76</v>
      </c>
      <c r="AY188" s="246" t="s">
        <v>218</v>
      </c>
    </row>
    <row r="189" s="13" customFormat="1">
      <c r="A189" s="13"/>
      <c r="B189" s="205"/>
      <c r="C189" s="13"/>
      <c r="D189" s="206" t="s">
        <v>225</v>
      </c>
      <c r="E189" s="207" t="s">
        <v>1</v>
      </c>
      <c r="F189" s="208" t="s">
        <v>2186</v>
      </c>
      <c r="G189" s="13"/>
      <c r="H189" s="209">
        <v>1.1699999999999999</v>
      </c>
      <c r="I189" s="210"/>
      <c r="J189" s="13"/>
      <c r="K189" s="13"/>
      <c r="L189" s="205"/>
      <c r="M189" s="211"/>
      <c r="N189" s="212"/>
      <c r="O189" s="212"/>
      <c r="P189" s="212"/>
      <c r="Q189" s="212"/>
      <c r="R189" s="212"/>
      <c r="S189" s="212"/>
      <c r="T189" s="2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07" t="s">
        <v>225</v>
      </c>
      <c r="AU189" s="207" t="s">
        <v>89</v>
      </c>
      <c r="AV189" s="13" t="s">
        <v>89</v>
      </c>
      <c r="AW189" s="13" t="s">
        <v>31</v>
      </c>
      <c r="AX189" s="13" t="s">
        <v>76</v>
      </c>
      <c r="AY189" s="207" t="s">
        <v>218</v>
      </c>
    </row>
    <row r="190" s="13" customFormat="1">
      <c r="A190" s="13"/>
      <c r="B190" s="205"/>
      <c r="C190" s="13"/>
      <c r="D190" s="206" t="s">
        <v>225</v>
      </c>
      <c r="E190" s="207" t="s">
        <v>1</v>
      </c>
      <c r="F190" s="208" t="s">
        <v>2187</v>
      </c>
      <c r="G190" s="13"/>
      <c r="H190" s="209">
        <v>1.73</v>
      </c>
      <c r="I190" s="210"/>
      <c r="J190" s="13"/>
      <c r="K190" s="13"/>
      <c r="L190" s="205"/>
      <c r="M190" s="211"/>
      <c r="N190" s="212"/>
      <c r="O190" s="212"/>
      <c r="P190" s="212"/>
      <c r="Q190" s="212"/>
      <c r="R190" s="212"/>
      <c r="S190" s="212"/>
      <c r="T190" s="2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07" t="s">
        <v>225</v>
      </c>
      <c r="AU190" s="207" t="s">
        <v>89</v>
      </c>
      <c r="AV190" s="13" t="s">
        <v>89</v>
      </c>
      <c r="AW190" s="13" t="s">
        <v>31</v>
      </c>
      <c r="AX190" s="13" t="s">
        <v>76</v>
      </c>
      <c r="AY190" s="207" t="s">
        <v>218</v>
      </c>
    </row>
    <row r="191" s="13" customFormat="1">
      <c r="A191" s="13"/>
      <c r="B191" s="205"/>
      <c r="C191" s="13"/>
      <c r="D191" s="206" t="s">
        <v>225</v>
      </c>
      <c r="E191" s="207" t="s">
        <v>1</v>
      </c>
      <c r="F191" s="208" t="s">
        <v>2168</v>
      </c>
      <c r="G191" s="13"/>
      <c r="H191" s="209">
        <v>0</v>
      </c>
      <c r="I191" s="210"/>
      <c r="J191" s="13"/>
      <c r="K191" s="13"/>
      <c r="L191" s="205"/>
      <c r="M191" s="211"/>
      <c r="N191" s="212"/>
      <c r="O191" s="212"/>
      <c r="P191" s="212"/>
      <c r="Q191" s="212"/>
      <c r="R191" s="212"/>
      <c r="S191" s="212"/>
      <c r="T191" s="2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07" t="s">
        <v>225</v>
      </c>
      <c r="AU191" s="207" t="s">
        <v>89</v>
      </c>
      <c r="AV191" s="13" t="s">
        <v>89</v>
      </c>
      <c r="AW191" s="13" t="s">
        <v>31</v>
      </c>
      <c r="AX191" s="13" t="s">
        <v>76</v>
      </c>
      <c r="AY191" s="207" t="s">
        <v>218</v>
      </c>
    </row>
    <row r="192" s="13" customFormat="1">
      <c r="A192" s="13"/>
      <c r="B192" s="205"/>
      <c r="C192" s="13"/>
      <c r="D192" s="206" t="s">
        <v>225</v>
      </c>
      <c r="E192" s="207" t="s">
        <v>1</v>
      </c>
      <c r="F192" s="208" t="s">
        <v>2188</v>
      </c>
      <c r="G192" s="13"/>
      <c r="H192" s="209">
        <v>1.6100000000000001</v>
      </c>
      <c r="I192" s="210"/>
      <c r="J192" s="13"/>
      <c r="K192" s="13"/>
      <c r="L192" s="205"/>
      <c r="M192" s="211"/>
      <c r="N192" s="212"/>
      <c r="O192" s="212"/>
      <c r="P192" s="212"/>
      <c r="Q192" s="212"/>
      <c r="R192" s="212"/>
      <c r="S192" s="212"/>
      <c r="T192" s="2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07" t="s">
        <v>225</v>
      </c>
      <c r="AU192" s="207" t="s">
        <v>89</v>
      </c>
      <c r="AV192" s="13" t="s">
        <v>89</v>
      </c>
      <c r="AW192" s="13" t="s">
        <v>31</v>
      </c>
      <c r="AX192" s="13" t="s">
        <v>76</v>
      </c>
      <c r="AY192" s="207" t="s">
        <v>218</v>
      </c>
    </row>
    <row r="193" s="13" customFormat="1">
      <c r="A193" s="13"/>
      <c r="B193" s="205"/>
      <c r="C193" s="13"/>
      <c r="D193" s="206" t="s">
        <v>225</v>
      </c>
      <c r="E193" s="207" t="s">
        <v>1</v>
      </c>
      <c r="F193" s="208" t="s">
        <v>2189</v>
      </c>
      <c r="G193" s="13"/>
      <c r="H193" s="209">
        <v>3.0800000000000001</v>
      </c>
      <c r="I193" s="210"/>
      <c r="J193" s="13"/>
      <c r="K193" s="13"/>
      <c r="L193" s="205"/>
      <c r="M193" s="211"/>
      <c r="N193" s="212"/>
      <c r="O193" s="212"/>
      <c r="P193" s="212"/>
      <c r="Q193" s="212"/>
      <c r="R193" s="212"/>
      <c r="S193" s="212"/>
      <c r="T193" s="2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07" t="s">
        <v>225</v>
      </c>
      <c r="AU193" s="207" t="s">
        <v>89</v>
      </c>
      <c r="AV193" s="13" t="s">
        <v>89</v>
      </c>
      <c r="AW193" s="13" t="s">
        <v>31</v>
      </c>
      <c r="AX193" s="13" t="s">
        <v>76</v>
      </c>
      <c r="AY193" s="207" t="s">
        <v>218</v>
      </c>
    </row>
    <row r="194" s="13" customFormat="1">
      <c r="A194" s="13"/>
      <c r="B194" s="205"/>
      <c r="C194" s="13"/>
      <c r="D194" s="206" t="s">
        <v>225</v>
      </c>
      <c r="E194" s="207" t="s">
        <v>1</v>
      </c>
      <c r="F194" s="208" t="s">
        <v>2190</v>
      </c>
      <c r="G194" s="13"/>
      <c r="H194" s="209">
        <v>1.125</v>
      </c>
      <c r="I194" s="210"/>
      <c r="J194" s="13"/>
      <c r="K194" s="13"/>
      <c r="L194" s="205"/>
      <c r="M194" s="211"/>
      <c r="N194" s="212"/>
      <c r="O194" s="212"/>
      <c r="P194" s="212"/>
      <c r="Q194" s="212"/>
      <c r="R194" s="212"/>
      <c r="S194" s="212"/>
      <c r="T194" s="2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07" t="s">
        <v>225</v>
      </c>
      <c r="AU194" s="207" t="s">
        <v>89</v>
      </c>
      <c r="AV194" s="13" t="s">
        <v>89</v>
      </c>
      <c r="AW194" s="13" t="s">
        <v>31</v>
      </c>
      <c r="AX194" s="13" t="s">
        <v>76</v>
      </c>
      <c r="AY194" s="207" t="s">
        <v>218</v>
      </c>
    </row>
    <row r="195" s="15" customFormat="1">
      <c r="A195" s="15"/>
      <c r="B195" s="222"/>
      <c r="C195" s="15"/>
      <c r="D195" s="206" t="s">
        <v>225</v>
      </c>
      <c r="E195" s="223" t="s">
        <v>1</v>
      </c>
      <c r="F195" s="224" t="s">
        <v>231</v>
      </c>
      <c r="G195" s="15"/>
      <c r="H195" s="225">
        <v>13.875</v>
      </c>
      <c r="I195" s="226"/>
      <c r="J195" s="15"/>
      <c r="K195" s="15"/>
      <c r="L195" s="222"/>
      <c r="M195" s="227"/>
      <c r="N195" s="228"/>
      <c r="O195" s="228"/>
      <c r="P195" s="228"/>
      <c r="Q195" s="228"/>
      <c r="R195" s="228"/>
      <c r="S195" s="228"/>
      <c r="T195" s="229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T195" s="223" t="s">
        <v>225</v>
      </c>
      <c r="AU195" s="223" t="s">
        <v>89</v>
      </c>
      <c r="AV195" s="15" t="s">
        <v>223</v>
      </c>
      <c r="AW195" s="15" t="s">
        <v>31</v>
      </c>
      <c r="AX195" s="15" t="s">
        <v>83</v>
      </c>
      <c r="AY195" s="223" t="s">
        <v>218</v>
      </c>
    </row>
    <row r="196" s="2" customFormat="1" ht="16.5" customHeight="1">
      <c r="A196" s="38"/>
      <c r="B196" s="190"/>
      <c r="C196" s="191" t="s">
        <v>289</v>
      </c>
      <c r="D196" s="191" t="s">
        <v>220</v>
      </c>
      <c r="E196" s="192" t="s">
        <v>2191</v>
      </c>
      <c r="F196" s="193" t="s">
        <v>2192</v>
      </c>
      <c r="G196" s="194" t="s">
        <v>169</v>
      </c>
      <c r="H196" s="195">
        <v>0.379</v>
      </c>
      <c r="I196" s="196"/>
      <c r="J196" s="197">
        <f>ROUND(I196*H196,2)</f>
        <v>0</v>
      </c>
      <c r="K196" s="198"/>
      <c r="L196" s="39"/>
      <c r="M196" s="199" t="s">
        <v>1</v>
      </c>
      <c r="N196" s="200" t="s">
        <v>42</v>
      </c>
      <c r="O196" s="82"/>
      <c r="P196" s="201">
        <f>O196*H196</f>
        <v>0</v>
      </c>
      <c r="Q196" s="201">
        <v>2.4635562000000002</v>
      </c>
      <c r="R196" s="201">
        <f>Q196*H196</f>
        <v>0.93368779980000005</v>
      </c>
      <c r="S196" s="201">
        <v>0</v>
      </c>
      <c r="T196" s="202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03" t="s">
        <v>223</v>
      </c>
      <c r="AT196" s="203" t="s">
        <v>220</v>
      </c>
      <c r="AU196" s="203" t="s">
        <v>89</v>
      </c>
      <c r="AY196" s="19" t="s">
        <v>218</v>
      </c>
      <c r="BE196" s="204">
        <f>IF(N196="základná",J196,0)</f>
        <v>0</v>
      </c>
      <c r="BF196" s="204">
        <f>IF(N196="znížená",J196,0)</f>
        <v>0</v>
      </c>
      <c r="BG196" s="204">
        <f>IF(N196="zákl. prenesená",J196,0)</f>
        <v>0</v>
      </c>
      <c r="BH196" s="204">
        <f>IF(N196="zníž. prenesená",J196,0)</f>
        <v>0</v>
      </c>
      <c r="BI196" s="204">
        <f>IF(N196="nulová",J196,0)</f>
        <v>0</v>
      </c>
      <c r="BJ196" s="19" t="s">
        <v>89</v>
      </c>
      <c r="BK196" s="204">
        <f>ROUND(I196*H196,2)</f>
        <v>0</v>
      </c>
      <c r="BL196" s="19" t="s">
        <v>223</v>
      </c>
      <c r="BM196" s="203" t="s">
        <v>2193</v>
      </c>
    </row>
    <row r="197" s="16" customFormat="1">
      <c r="A197" s="16"/>
      <c r="B197" s="245"/>
      <c r="C197" s="16"/>
      <c r="D197" s="206" t="s">
        <v>225</v>
      </c>
      <c r="E197" s="246" t="s">
        <v>1</v>
      </c>
      <c r="F197" s="247" t="s">
        <v>2194</v>
      </c>
      <c r="G197" s="16"/>
      <c r="H197" s="246" t="s">
        <v>1</v>
      </c>
      <c r="I197" s="248"/>
      <c r="J197" s="16"/>
      <c r="K197" s="16"/>
      <c r="L197" s="245"/>
      <c r="M197" s="249"/>
      <c r="N197" s="250"/>
      <c r="O197" s="250"/>
      <c r="P197" s="250"/>
      <c r="Q197" s="250"/>
      <c r="R197" s="250"/>
      <c r="S197" s="250"/>
      <c r="T197" s="251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T197" s="246" t="s">
        <v>225</v>
      </c>
      <c r="AU197" s="246" t="s">
        <v>89</v>
      </c>
      <c r="AV197" s="16" t="s">
        <v>83</v>
      </c>
      <c r="AW197" s="16" t="s">
        <v>31</v>
      </c>
      <c r="AX197" s="16" t="s">
        <v>76</v>
      </c>
      <c r="AY197" s="246" t="s">
        <v>218</v>
      </c>
    </row>
    <row r="198" s="13" customFormat="1">
      <c r="A198" s="13"/>
      <c r="B198" s="205"/>
      <c r="C198" s="13"/>
      <c r="D198" s="206" t="s">
        <v>225</v>
      </c>
      <c r="E198" s="207" t="s">
        <v>1</v>
      </c>
      <c r="F198" s="208" t="s">
        <v>2195</v>
      </c>
      <c r="G198" s="13"/>
      <c r="H198" s="209">
        <v>0.14899999999999999</v>
      </c>
      <c r="I198" s="210"/>
      <c r="J198" s="13"/>
      <c r="K198" s="13"/>
      <c r="L198" s="205"/>
      <c r="M198" s="211"/>
      <c r="N198" s="212"/>
      <c r="O198" s="212"/>
      <c r="P198" s="212"/>
      <c r="Q198" s="212"/>
      <c r="R198" s="212"/>
      <c r="S198" s="212"/>
      <c r="T198" s="2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07" t="s">
        <v>225</v>
      </c>
      <c r="AU198" s="207" t="s">
        <v>89</v>
      </c>
      <c r="AV198" s="13" t="s">
        <v>89</v>
      </c>
      <c r="AW198" s="13" t="s">
        <v>31</v>
      </c>
      <c r="AX198" s="13" t="s">
        <v>76</v>
      </c>
      <c r="AY198" s="207" t="s">
        <v>218</v>
      </c>
    </row>
    <row r="199" s="13" customFormat="1">
      <c r="A199" s="13"/>
      <c r="B199" s="205"/>
      <c r="C199" s="13"/>
      <c r="D199" s="206" t="s">
        <v>225</v>
      </c>
      <c r="E199" s="207" t="s">
        <v>1</v>
      </c>
      <c r="F199" s="208" t="s">
        <v>2196</v>
      </c>
      <c r="G199" s="13"/>
      <c r="H199" s="209">
        <v>0.14899999999999999</v>
      </c>
      <c r="I199" s="210"/>
      <c r="J199" s="13"/>
      <c r="K199" s="13"/>
      <c r="L199" s="205"/>
      <c r="M199" s="211"/>
      <c r="N199" s="212"/>
      <c r="O199" s="212"/>
      <c r="P199" s="212"/>
      <c r="Q199" s="212"/>
      <c r="R199" s="212"/>
      <c r="S199" s="212"/>
      <c r="T199" s="2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07" t="s">
        <v>225</v>
      </c>
      <c r="AU199" s="207" t="s">
        <v>89</v>
      </c>
      <c r="AV199" s="13" t="s">
        <v>89</v>
      </c>
      <c r="AW199" s="13" t="s">
        <v>31</v>
      </c>
      <c r="AX199" s="13" t="s">
        <v>76</v>
      </c>
      <c r="AY199" s="207" t="s">
        <v>218</v>
      </c>
    </row>
    <row r="200" s="13" customFormat="1">
      <c r="A200" s="13"/>
      <c r="B200" s="205"/>
      <c r="C200" s="13"/>
      <c r="D200" s="206" t="s">
        <v>225</v>
      </c>
      <c r="E200" s="207" t="s">
        <v>1</v>
      </c>
      <c r="F200" s="208" t="s">
        <v>2148</v>
      </c>
      <c r="G200" s="13"/>
      <c r="H200" s="209">
        <v>0.081000000000000003</v>
      </c>
      <c r="I200" s="210"/>
      <c r="J200" s="13"/>
      <c r="K200" s="13"/>
      <c r="L200" s="205"/>
      <c r="M200" s="211"/>
      <c r="N200" s="212"/>
      <c r="O200" s="212"/>
      <c r="P200" s="212"/>
      <c r="Q200" s="212"/>
      <c r="R200" s="212"/>
      <c r="S200" s="212"/>
      <c r="T200" s="2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07" t="s">
        <v>225</v>
      </c>
      <c r="AU200" s="207" t="s">
        <v>89</v>
      </c>
      <c r="AV200" s="13" t="s">
        <v>89</v>
      </c>
      <c r="AW200" s="13" t="s">
        <v>31</v>
      </c>
      <c r="AX200" s="13" t="s">
        <v>76</v>
      </c>
      <c r="AY200" s="207" t="s">
        <v>218</v>
      </c>
    </row>
    <row r="201" s="15" customFormat="1">
      <c r="A201" s="15"/>
      <c r="B201" s="222"/>
      <c r="C201" s="15"/>
      <c r="D201" s="206" t="s">
        <v>225</v>
      </c>
      <c r="E201" s="223" t="s">
        <v>1</v>
      </c>
      <c r="F201" s="224" t="s">
        <v>231</v>
      </c>
      <c r="G201" s="15"/>
      <c r="H201" s="225">
        <v>0.379</v>
      </c>
      <c r="I201" s="226"/>
      <c r="J201" s="15"/>
      <c r="K201" s="15"/>
      <c r="L201" s="222"/>
      <c r="M201" s="227"/>
      <c r="N201" s="228"/>
      <c r="O201" s="228"/>
      <c r="P201" s="228"/>
      <c r="Q201" s="228"/>
      <c r="R201" s="228"/>
      <c r="S201" s="228"/>
      <c r="T201" s="229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T201" s="223" t="s">
        <v>225</v>
      </c>
      <c r="AU201" s="223" t="s">
        <v>89</v>
      </c>
      <c r="AV201" s="15" t="s">
        <v>223</v>
      </c>
      <c r="AW201" s="15" t="s">
        <v>31</v>
      </c>
      <c r="AX201" s="15" t="s">
        <v>83</v>
      </c>
      <c r="AY201" s="223" t="s">
        <v>218</v>
      </c>
    </row>
    <row r="202" s="2" customFormat="1" ht="24.15" customHeight="1">
      <c r="A202" s="38"/>
      <c r="B202" s="190"/>
      <c r="C202" s="191" t="s">
        <v>294</v>
      </c>
      <c r="D202" s="191" t="s">
        <v>220</v>
      </c>
      <c r="E202" s="192" t="s">
        <v>2197</v>
      </c>
      <c r="F202" s="193" t="s">
        <v>2198</v>
      </c>
      <c r="G202" s="194" t="s">
        <v>169</v>
      </c>
      <c r="H202" s="195">
        <v>2.278</v>
      </c>
      <c r="I202" s="196"/>
      <c r="J202" s="197">
        <f>ROUND(I202*H202,2)</f>
        <v>0</v>
      </c>
      <c r="K202" s="198"/>
      <c r="L202" s="39"/>
      <c r="M202" s="199" t="s">
        <v>1</v>
      </c>
      <c r="N202" s="200" t="s">
        <v>42</v>
      </c>
      <c r="O202" s="82"/>
      <c r="P202" s="201">
        <f>O202*H202</f>
        <v>0</v>
      </c>
      <c r="Q202" s="201">
        <v>2.4635562000000002</v>
      </c>
      <c r="R202" s="201">
        <f>Q202*H202</f>
        <v>5.6119810236000003</v>
      </c>
      <c r="S202" s="201">
        <v>0</v>
      </c>
      <c r="T202" s="202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203" t="s">
        <v>223</v>
      </c>
      <c r="AT202" s="203" t="s">
        <v>220</v>
      </c>
      <c r="AU202" s="203" t="s">
        <v>89</v>
      </c>
      <c r="AY202" s="19" t="s">
        <v>218</v>
      </c>
      <c r="BE202" s="204">
        <f>IF(N202="základná",J202,0)</f>
        <v>0</v>
      </c>
      <c r="BF202" s="204">
        <f>IF(N202="znížená",J202,0)</f>
        <v>0</v>
      </c>
      <c r="BG202" s="204">
        <f>IF(N202="zákl. prenesená",J202,0)</f>
        <v>0</v>
      </c>
      <c r="BH202" s="204">
        <f>IF(N202="zníž. prenesená",J202,0)</f>
        <v>0</v>
      </c>
      <c r="BI202" s="204">
        <f>IF(N202="nulová",J202,0)</f>
        <v>0</v>
      </c>
      <c r="BJ202" s="19" t="s">
        <v>89</v>
      </c>
      <c r="BK202" s="204">
        <f>ROUND(I202*H202,2)</f>
        <v>0</v>
      </c>
      <c r="BL202" s="19" t="s">
        <v>223</v>
      </c>
      <c r="BM202" s="203" t="s">
        <v>2199</v>
      </c>
    </row>
    <row r="203" s="16" customFormat="1">
      <c r="A203" s="16"/>
      <c r="B203" s="245"/>
      <c r="C203" s="16"/>
      <c r="D203" s="206" t="s">
        <v>225</v>
      </c>
      <c r="E203" s="246" t="s">
        <v>1</v>
      </c>
      <c r="F203" s="247" t="s">
        <v>2194</v>
      </c>
      <c r="G203" s="16"/>
      <c r="H203" s="246" t="s">
        <v>1</v>
      </c>
      <c r="I203" s="248"/>
      <c r="J203" s="16"/>
      <c r="K203" s="16"/>
      <c r="L203" s="245"/>
      <c r="M203" s="249"/>
      <c r="N203" s="250"/>
      <c r="O203" s="250"/>
      <c r="P203" s="250"/>
      <c r="Q203" s="250"/>
      <c r="R203" s="250"/>
      <c r="S203" s="250"/>
      <c r="T203" s="251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T203" s="246" t="s">
        <v>225</v>
      </c>
      <c r="AU203" s="246" t="s">
        <v>89</v>
      </c>
      <c r="AV203" s="16" t="s">
        <v>83</v>
      </c>
      <c r="AW203" s="16" t="s">
        <v>31</v>
      </c>
      <c r="AX203" s="16" t="s">
        <v>76</v>
      </c>
      <c r="AY203" s="246" t="s">
        <v>218</v>
      </c>
    </row>
    <row r="204" s="13" customFormat="1">
      <c r="A204" s="13"/>
      <c r="B204" s="205"/>
      <c r="C204" s="13"/>
      <c r="D204" s="206" t="s">
        <v>225</v>
      </c>
      <c r="E204" s="207" t="s">
        <v>1</v>
      </c>
      <c r="F204" s="208" t="s">
        <v>2200</v>
      </c>
      <c r="G204" s="13"/>
      <c r="H204" s="209">
        <v>1.139</v>
      </c>
      <c r="I204" s="210"/>
      <c r="J204" s="13"/>
      <c r="K204" s="13"/>
      <c r="L204" s="205"/>
      <c r="M204" s="211"/>
      <c r="N204" s="212"/>
      <c r="O204" s="212"/>
      <c r="P204" s="212"/>
      <c r="Q204" s="212"/>
      <c r="R204" s="212"/>
      <c r="S204" s="212"/>
      <c r="T204" s="2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07" t="s">
        <v>225</v>
      </c>
      <c r="AU204" s="207" t="s">
        <v>89</v>
      </c>
      <c r="AV204" s="13" t="s">
        <v>89</v>
      </c>
      <c r="AW204" s="13" t="s">
        <v>31</v>
      </c>
      <c r="AX204" s="13" t="s">
        <v>76</v>
      </c>
      <c r="AY204" s="207" t="s">
        <v>218</v>
      </c>
    </row>
    <row r="205" s="13" customFormat="1">
      <c r="A205" s="13"/>
      <c r="B205" s="205"/>
      <c r="C205" s="13"/>
      <c r="D205" s="206" t="s">
        <v>225</v>
      </c>
      <c r="E205" s="207" t="s">
        <v>1</v>
      </c>
      <c r="F205" s="208" t="s">
        <v>2201</v>
      </c>
      <c r="G205" s="13"/>
      <c r="H205" s="209">
        <v>1.139</v>
      </c>
      <c r="I205" s="210"/>
      <c r="J205" s="13"/>
      <c r="K205" s="13"/>
      <c r="L205" s="205"/>
      <c r="M205" s="211"/>
      <c r="N205" s="212"/>
      <c r="O205" s="212"/>
      <c r="P205" s="212"/>
      <c r="Q205" s="212"/>
      <c r="R205" s="212"/>
      <c r="S205" s="212"/>
      <c r="T205" s="2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07" t="s">
        <v>225</v>
      </c>
      <c r="AU205" s="207" t="s">
        <v>89</v>
      </c>
      <c r="AV205" s="13" t="s">
        <v>89</v>
      </c>
      <c r="AW205" s="13" t="s">
        <v>31</v>
      </c>
      <c r="AX205" s="13" t="s">
        <v>76</v>
      </c>
      <c r="AY205" s="207" t="s">
        <v>218</v>
      </c>
    </row>
    <row r="206" s="15" customFormat="1">
      <c r="A206" s="15"/>
      <c r="B206" s="222"/>
      <c r="C206" s="15"/>
      <c r="D206" s="206" t="s">
        <v>225</v>
      </c>
      <c r="E206" s="223" t="s">
        <v>1</v>
      </c>
      <c r="F206" s="224" t="s">
        <v>231</v>
      </c>
      <c r="G206" s="15"/>
      <c r="H206" s="225">
        <v>2.278</v>
      </c>
      <c r="I206" s="226"/>
      <c r="J206" s="15"/>
      <c r="K206" s="15"/>
      <c r="L206" s="222"/>
      <c r="M206" s="227"/>
      <c r="N206" s="228"/>
      <c r="O206" s="228"/>
      <c r="P206" s="228"/>
      <c r="Q206" s="228"/>
      <c r="R206" s="228"/>
      <c r="S206" s="228"/>
      <c r="T206" s="229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T206" s="223" t="s">
        <v>225</v>
      </c>
      <c r="AU206" s="223" t="s">
        <v>89</v>
      </c>
      <c r="AV206" s="15" t="s">
        <v>223</v>
      </c>
      <c r="AW206" s="15" t="s">
        <v>31</v>
      </c>
      <c r="AX206" s="15" t="s">
        <v>83</v>
      </c>
      <c r="AY206" s="223" t="s">
        <v>218</v>
      </c>
    </row>
    <row r="207" s="2" customFormat="1" ht="21.75" customHeight="1">
      <c r="A207" s="38"/>
      <c r="B207" s="190"/>
      <c r="C207" s="191" t="s">
        <v>299</v>
      </c>
      <c r="D207" s="191" t="s">
        <v>220</v>
      </c>
      <c r="E207" s="192" t="s">
        <v>2202</v>
      </c>
      <c r="F207" s="193" t="s">
        <v>2203</v>
      </c>
      <c r="G207" s="194" t="s">
        <v>148</v>
      </c>
      <c r="H207" s="195">
        <v>0.80000000000000004</v>
      </c>
      <c r="I207" s="196"/>
      <c r="J207" s="197">
        <f>ROUND(I207*H207,2)</f>
        <v>0</v>
      </c>
      <c r="K207" s="198"/>
      <c r="L207" s="39"/>
      <c r="M207" s="199" t="s">
        <v>1</v>
      </c>
      <c r="N207" s="200" t="s">
        <v>42</v>
      </c>
      <c r="O207" s="82"/>
      <c r="P207" s="201">
        <f>O207*H207</f>
        <v>0</v>
      </c>
      <c r="Q207" s="201">
        <v>0.0015947400000000001</v>
      </c>
      <c r="R207" s="201">
        <f>Q207*H207</f>
        <v>0.0012757920000000002</v>
      </c>
      <c r="S207" s="201">
        <v>0</v>
      </c>
      <c r="T207" s="202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203" t="s">
        <v>223</v>
      </c>
      <c r="AT207" s="203" t="s">
        <v>220</v>
      </c>
      <c r="AU207" s="203" t="s">
        <v>89</v>
      </c>
      <c r="AY207" s="19" t="s">
        <v>218</v>
      </c>
      <c r="BE207" s="204">
        <f>IF(N207="základná",J207,0)</f>
        <v>0</v>
      </c>
      <c r="BF207" s="204">
        <f>IF(N207="znížená",J207,0)</f>
        <v>0</v>
      </c>
      <c r="BG207" s="204">
        <f>IF(N207="zákl. prenesená",J207,0)</f>
        <v>0</v>
      </c>
      <c r="BH207" s="204">
        <f>IF(N207="zníž. prenesená",J207,0)</f>
        <v>0</v>
      </c>
      <c r="BI207" s="204">
        <f>IF(N207="nulová",J207,0)</f>
        <v>0</v>
      </c>
      <c r="BJ207" s="19" t="s">
        <v>89</v>
      </c>
      <c r="BK207" s="204">
        <f>ROUND(I207*H207,2)</f>
        <v>0</v>
      </c>
      <c r="BL207" s="19" t="s">
        <v>223</v>
      </c>
      <c r="BM207" s="203" t="s">
        <v>2204</v>
      </c>
    </row>
    <row r="208" s="16" customFormat="1">
      <c r="A208" s="16"/>
      <c r="B208" s="245"/>
      <c r="C208" s="16"/>
      <c r="D208" s="206" t="s">
        <v>225</v>
      </c>
      <c r="E208" s="246" t="s">
        <v>1</v>
      </c>
      <c r="F208" s="247" t="s">
        <v>2205</v>
      </c>
      <c r="G208" s="16"/>
      <c r="H208" s="246" t="s">
        <v>1</v>
      </c>
      <c r="I208" s="248"/>
      <c r="J208" s="16"/>
      <c r="K208" s="16"/>
      <c r="L208" s="245"/>
      <c r="M208" s="249"/>
      <c r="N208" s="250"/>
      <c r="O208" s="250"/>
      <c r="P208" s="250"/>
      <c r="Q208" s="250"/>
      <c r="R208" s="250"/>
      <c r="S208" s="250"/>
      <c r="T208" s="251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T208" s="246" t="s">
        <v>225</v>
      </c>
      <c r="AU208" s="246" t="s">
        <v>89</v>
      </c>
      <c r="AV208" s="16" t="s">
        <v>83</v>
      </c>
      <c r="AW208" s="16" t="s">
        <v>31</v>
      </c>
      <c r="AX208" s="16" t="s">
        <v>76</v>
      </c>
      <c r="AY208" s="246" t="s">
        <v>218</v>
      </c>
    </row>
    <row r="209" s="13" customFormat="1">
      <c r="A209" s="13"/>
      <c r="B209" s="205"/>
      <c r="C209" s="13"/>
      <c r="D209" s="206" t="s">
        <v>225</v>
      </c>
      <c r="E209" s="207" t="s">
        <v>1</v>
      </c>
      <c r="F209" s="208" t="s">
        <v>2206</v>
      </c>
      <c r="G209" s="13"/>
      <c r="H209" s="209">
        <v>0.40000000000000002</v>
      </c>
      <c r="I209" s="210"/>
      <c r="J209" s="13"/>
      <c r="K209" s="13"/>
      <c r="L209" s="205"/>
      <c r="M209" s="211"/>
      <c r="N209" s="212"/>
      <c r="O209" s="212"/>
      <c r="P209" s="212"/>
      <c r="Q209" s="212"/>
      <c r="R209" s="212"/>
      <c r="S209" s="212"/>
      <c r="T209" s="2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07" t="s">
        <v>225</v>
      </c>
      <c r="AU209" s="207" t="s">
        <v>89</v>
      </c>
      <c r="AV209" s="13" t="s">
        <v>89</v>
      </c>
      <c r="AW209" s="13" t="s">
        <v>31</v>
      </c>
      <c r="AX209" s="13" t="s">
        <v>76</v>
      </c>
      <c r="AY209" s="207" t="s">
        <v>218</v>
      </c>
    </row>
    <row r="210" s="13" customFormat="1">
      <c r="A210" s="13"/>
      <c r="B210" s="205"/>
      <c r="C210" s="13"/>
      <c r="D210" s="206" t="s">
        <v>225</v>
      </c>
      <c r="E210" s="207" t="s">
        <v>1</v>
      </c>
      <c r="F210" s="208" t="s">
        <v>2207</v>
      </c>
      <c r="G210" s="13"/>
      <c r="H210" s="209">
        <v>0.40000000000000002</v>
      </c>
      <c r="I210" s="210"/>
      <c r="J210" s="13"/>
      <c r="K210" s="13"/>
      <c r="L210" s="205"/>
      <c r="M210" s="211"/>
      <c r="N210" s="212"/>
      <c r="O210" s="212"/>
      <c r="P210" s="212"/>
      <c r="Q210" s="212"/>
      <c r="R210" s="212"/>
      <c r="S210" s="212"/>
      <c r="T210" s="2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07" t="s">
        <v>225</v>
      </c>
      <c r="AU210" s="207" t="s">
        <v>89</v>
      </c>
      <c r="AV210" s="13" t="s">
        <v>89</v>
      </c>
      <c r="AW210" s="13" t="s">
        <v>31</v>
      </c>
      <c r="AX210" s="13" t="s">
        <v>76</v>
      </c>
      <c r="AY210" s="207" t="s">
        <v>218</v>
      </c>
    </row>
    <row r="211" s="15" customFormat="1">
      <c r="A211" s="15"/>
      <c r="B211" s="222"/>
      <c r="C211" s="15"/>
      <c r="D211" s="206" t="s">
        <v>225</v>
      </c>
      <c r="E211" s="223" t="s">
        <v>1</v>
      </c>
      <c r="F211" s="224" t="s">
        <v>231</v>
      </c>
      <c r="G211" s="15"/>
      <c r="H211" s="225">
        <v>0.80000000000000004</v>
      </c>
      <c r="I211" s="226"/>
      <c r="J211" s="15"/>
      <c r="K211" s="15"/>
      <c r="L211" s="222"/>
      <c r="M211" s="227"/>
      <c r="N211" s="228"/>
      <c r="O211" s="228"/>
      <c r="P211" s="228"/>
      <c r="Q211" s="228"/>
      <c r="R211" s="228"/>
      <c r="S211" s="228"/>
      <c r="T211" s="229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T211" s="223" t="s">
        <v>225</v>
      </c>
      <c r="AU211" s="223" t="s">
        <v>89</v>
      </c>
      <c r="AV211" s="15" t="s">
        <v>223</v>
      </c>
      <c r="AW211" s="15" t="s">
        <v>31</v>
      </c>
      <c r="AX211" s="15" t="s">
        <v>83</v>
      </c>
      <c r="AY211" s="223" t="s">
        <v>218</v>
      </c>
    </row>
    <row r="212" s="2" customFormat="1" ht="21.75" customHeight="1">
      <c r="A212" s="38"/>
      <c r="B212" s="190"/>
      <c r="C212" s="191" t="s">
        <v>304</v>
      </c>
      <c r="D212" s="191" t="s">
        <v>220</v>
      </c>
      <c r="E212" s="192" t="s">
        <v>2208</v>
      </c>
      <c r="F212" s="193" t="s">
        <v>2209</v>
      </c>
      <c r="G212" s="194" t="s">
        <v>148</v>
      </c>
      <c r="H212" s="195">
        <v>0.80000000000000004</v>
      </c>
      <c r="I212" s="196"/>
      <c r="J212" s="197">
        <f>ROUND(I212*H212,2)</f>
        <v>0</v>
      </c>
      <c r="K212" s="198"/>
      <c r="L212" s="39"/>
      <c r="M212" s="199" t="s">
        <v>1</v>
      </c>
      <c r="N212" s="200" t="s">
        <v>42</v>
      </c>
      <c r="O212" s="82"/>
      <c r="P212" s="201">
        <f>O212*H212</f>
        <v>0</v>
      </c>
      <c r="Q212" s="201">
        <v>0</v>
      </c>
      <c r="R212" s="201">
        <f>Q212*H212</f>
        <v>0</v>
      </c>
      <c r="S212" s="201">
        <v>0</v>
      </c>
      <c r="T212" s="202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203" t="s">
        <v>223</v>
      </c>
      <c r="AT212" s="203" t="s">
        <v>220</v>
      </c>
      <c r="AU212" s="203" t="s">
        <v>89</v>
      </c>
      <c r="AY212" s="19" t="s">
        <v>218</v>
      </c>
      <c r="BE212" s="204">
        <f>IF(N212="základná",J212,0)</f>
        <v>0</v>
      </c>
      <c r="BF212" s="204">
        <f>IF(N212="znížená",J212,0)</f>
        <v>0</v>
      </c>
      <c r="BG212" s="204">
        <f>IF(N212="zákl. prenesená",J212,0)</f>
        <v>0</v>
      </c>
      <c r="BH212" s="204">
        <f>IF(N212="zníž. prenesená",J212,0)</f>
        <v>0</v>
      </c>
      <c r="BI212" s="204">
        <f>IF(N212="nulová",J212,0)</f>
        <v>0</v>
      </c>
      <c r="BJ212" s="19" t="s">
        <v>89</v>
      </c>
      <c r="BK212" s="204">
        <f>ROUND(I212*H212,2)</f>
        <v>0</v>
      </c>
      <c r="BL212" s="19" t="s">
        <v>223</v>
      </c>
      <c r="BM212" s="203" t="s">
        <v>2210</v>
      </c>
    </row>
    <row r="213" s="2" customFormat="1" ht="24.15" customHeight="1">
      <c r="A213" s="38"/>
      <c r="B213" s="190"/>
      <c r="C213" s="191" t="s">
        <v>314</v>
      </c>
      <c r="D213" s="191" t="s">
        <v>220</v>
      </c>
      <c r="E213" s="192" t="s">
        <v>2211</v>
      </c>
      <c r="F213" s="193" t="s">
        <v>2212</v>
      </c>
      <c r="G213" s="194" t="s">
        <v>169</v>
      </c>
      <c r="H213" s="195">
        <v>0.034000000000000002</v>
      </c>
      <c r="I213" s="196"/>
      <c r="J213" s="197">
        <f>ROUND(I213*H213,2)</f>
        <v>0</v>
      </c>
      <c r="K213" s="198"/>
      <c r="L213" s="39"/>
      <c r="M213" s="199" t="s">
        <v>1</v>
      </c>
      <c r="N213" s="200" t="s">
        <v>42</v>
      </c>
      <c r="O213" s="82"/>
      <c r="P213" s="201">
        <f>O213*H213</f>
        <v>0</v>
      </c>
      <c r="Q213" s="201">
        <v>2.0699999999999998</v>
      </c>
      <c r="R213" s="201">
        <f>Q213*H213</f>
        <v>0.070379999999999998</v>
      </c>
      <c r="S213" s="201">
        <v>0</v>
      </c>
      <c r="T213" s="202">
        <f>S213*H213</f>
        <v>0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203" t="s">
        <v>223</v>
      </c>
      <c r="AT213" s="203" t="s">
        <v>220</v>
      </c>
      <c r="AU213" s="203" t="s">
        <v>89</v>
      </c>
      <c r="AY213" s="19" t="s">
        <v>218</v>
      </c>
      <c r="BE213" s="204">
        <f>IF(N213="základná",J213,0)</f>
        <v>0</v>
      </c>
      <c r="BF213" s="204">
        <f>IF(N213="znížená",J213,0)</f>
        <v>0</v>
      </c>
      <c r="BG213" s="204">
        <f>IF(N213="zákl. prenesená",J213,0)</f>
        <v>0</v>
      </c>
      <c r="BH213" s="204">
        <f>IF(N213="zníž. prenesená",J213,0)</f>
        <v>0</v>
      </c>
      <c r="BI213" s="204">
        <f>IF(N213="nulová",J213,0)</f>
        <v>0</v>
      </c>
      <c r="BJ213" s="19" t="s">
        <v>89</v>
      </c>
      <c r="BK213" s="204">
        <f>ROUND(I213*H213,2)</f>
        <v>0</v>
      </c>
      <c r="BL213" s="19" t="s">
        <v>223</v>
      </c>
      <c r="BM213" s="203" t="s">
        <v>2213</v>
      </c>
    </row>
    <row r="214" s="13" customFormat="1">
      <c r="A214" s="13"/>
      <c r="B214" s="205"/>
      <c r="C214" s="13"/>
      <c r="D214" s="206" t="s">
        <v>225</v>
      </c>
      <c r="E214" s="207" t="s">
        <v>1</v>
      </c>
      <c r="F214" s="208" t="s">
        <v>2214</v>
      </c>
      <c r="G214" s="13"/>
      <c r="H214" s="209">
        <v>0.034000000000000002</v>
      </c>
      <c r="I214" s="210"/>
      <c r="J214" s="13"/>
      <c r="K214" s="13"/>
      <c r="L214" s="205"/>
      <c r="M214" s="211"/>
      <c r="N214" s="212"/>
      <c r="O214" s="212"/>
      <c r="P214" s="212"/>
      <c r="Q214" s="212"/>
      <c r="R214" s="212"/>
      <c r="S214" s="212"/>
      <c r="T214" s="2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07" t="s">
        <v>225</v>
      </c>
      <c r="AU214" s="207" t="s">
        <v>89</v>
      </c>
      <c r="AV214" s="13" t="s">
        <v>89</v>
      </c>
      <c r="AW214" s="13" t="s">
        <v>31</v>
      </c>
      <c r="AX214" s="13" t="s">
        <v>76</v>
      </c>
      <c r="AY214" s="207" t="s">
        <v>218</v>
      </c>
    </row>
    <row r="215" s="14" customFormat="1">
      <c r="A215" s="14"/>
      <c r="B215" s="214"/>
      <c r="C215" s="14"/>
      <c r="D215" s="206" t="s">
        <v>225</v>
      </c>
      <c r="E215" s="215" t="s">
        <v>1</v>
      </c>
      <c r="F215" s="216" t="s">
        <v>230</v>
      </c>
      <c r="G215" s="14"/>
      <c r="H215" s="217">
        <v>0.034000000000000002</v>
      </c>
      <c r="I215" s="218"/>
      <c r="J215" s="14"/>
      <c r="K215" s="14"/>
      <c r="L215" s="214"/>
      <c r="M215" s="219"/>
      <c r="N215" s="220"/>
      <c r="O215" s="220"/>
      <c r="P215" s="220"/>
      <c r="Q215" s="220"/>
      <c r="R215" s="220"/>
      <c r="S215" s="220"/>
      <c r="T215" s="221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15" t="s">
        <v>225</v>
      </c>
      <c r="AU215" s="215" t="s">
        <v>89</v>
      </c>
      <c r="AV215" s="14" t="s">
        <v>96</v>
      </c>
      <c r="AW215" s="14" t="s">
        <v>31</v>
      </c>
      <c r="AX215" s="14" t="s">
        <v>76</v>
      </c>
      <c r="AY215" s="215" t="s">
        <v>218</v>
      </c>
    </row>
    <row r="216" s="15" customFormat="1">
      <c r="A216" s="15"/>
      <c r="B216" s="222"/>
      <c r="C216" s="15"/>
      <c r="D216" s="206" t="s">
        <v>225</v>
      </c>
      <c r="E216" s="223" t="s">
        <v>1</v>
      </c>
      <c r="F216" s="224" t="s">
        <v>231</v>
      </c>
      <c r="G216" s="15"/>
      <c r="H216" s="225">
        <v>0.034000000000000002</v>
      </c>
      <c r="I216" s="226"/>
      <c r="J216" s="15"/>
      <c r="K216" s="15"/>
      <c r="L216" s="222"/>
      <c r="M216" s="227"/>
      <c r="N216" s="228"/>
      <c r="O216" s="228"/>
      <c r="P216" s="228"/>
      <c r="Q216" s="228"/>
      <c r="R216" s="228"/>
      <c r="S216" s="228"/>
      <c r="T216" s="229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T216" s="223" t="s">
        <v>225</v>
      </c>
      <c r="AU216" s="223" t="s">
        <v>89</v>
      </c>
      <c r="AV216" s="15" t="s">
        <v>223</v>
      </c>
      <c r="AW216" s="15" t="s">
        <v>31</v>
      </c>
      <c r="AX216" s="15" t="s">
        <v>83</v>
      </c>
      <c r="AY216" s="223" t="s">
        <v>218</v>
      </c>
    </row>
    <row r="217" s="12" customFormat="1" ht="22.8" customHeight="1">
      <c r="A217" s="12"/>
      <c r="B217" s="177"/>
      <c r="C217" s="12"/>
      <c r="D217" s="178" t="s">
        <v>75</v>
      </c>
      <c r="E217" s="188" t="s">
        <v>223</v>
      </c>
      <c r="F217" s="188" t="s">
        <v>283</v>
      </c>
      <c r="G217" s="12"/>
      <c r="H217" s="12"/>
      <c r="I217" s="180"/>
      <c r="J217" s="189">
        <f>BK217</f>
        <v>0</v>
      </c>
      <c r="K217" s="12"/>
      <c r="L217" s="177"/>
      <c r="M217" s="182"/>
      <c r="N217" s="183"/>
      <c r="O217" s="183"/>
      <c r="P217" s="184">
        <f>SUM(P218:P224)</f>
        <v>0</v>
      </c>
      <c r="Q217" s="183"/>
      <c r="R217" s="184">
        <f>SUM(R218:R224)</f>
        <v>0.27137870999999997</v>
      </c>
      <c r="S217" s="183"/>
      <c r="T217" s="185">
        <f>SUM(T218:T224)</f>
        <v>0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178" t="s">
        <v>83</v>
      </c>
      <c r="AT217" s="186" t="s">
        <v>75</v>
      </c>
      <c r="AU217" s="186" t="s">
        <v>83</v>
      </c>
      <c r="AY217" s="178" t="s">
        <v>218</v>
      </c>
      <c r="BK217" s="187">
        <f>SUM(BK218:BK224)</f>
        <v>0</v>
      </c>
    </row>
    <row r="218" s="2" customFormat="1" ht="21.75" customHeight="1">
      <c r="A218" s="38"/>
      <c r="B218" s="190"/>
      <c r="C218" s="191" t="s">
        <v>319</v>
      </c>
      <c r="D218" s="191" t="s">
        <v>220</v>
      </c>
      <c r="E218" s="192" t="s">
        <v>285</v>
      </c>
      <c r="F218" s="193" t="s">
        <v>286</v>
      </c>
      <c r="G218" s="194" t="s">
        <v>169</v>
      </c>
      <c r="H218" s="195">
        <v>0.113</v>
      </c>
      <c r="I218" s="196"/>
      <c r="J218" s="197">
        <f>ROUND(I218*H218,2)</f>
        <v>0</v>
      </c>
      <c r="K218" s="198"/>
      <c r="L218" s="39"/>
      <c r="M218" s="199" t="s">
        <v>1</v>
      </c>
      <c r="N218" s="200" t="s">
        <v>42</v>
      </c>
      <c r="O218" s="82"/>
      <c r="P218" s="201">
        <f>O218*H218</f>
        <v>0</v>
      </c>
      <c r="Q218" s="201">
        <v>2.3141699999999998</v>
      </c>
      <c r="R218" s="201">
        <f>Q218*H218</f>
        <v>0.26150120999999998</v>
      </c>
      <c r="S218" s="201">
        <v>0</v>
      </c>
      <c r="T218" s="202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03" t="s">
        <v>223</v>
      </c>
      <c r="AT218" s="203" t="s">
        <v>220</v>
      </c>
      <c r="AU218" s="203" t="s">
        <v>89</v>
      </c>
      <c r="AY218" s="19" t="s">
        <v>218</v>
      </c>
      <c r="BE218" s="204">
        <f>IF(N218="základná",J218,0)</f>
        <v>0</v>
      </c>
      <c r="BF218" s="204">
        <f>IF(N218="znížená",J218,0)</f>
        <v>0</v>
      </c>
      <c r="BG218" s="204">
        <f>IF(N218="zákl. prenesená",J218,0)</f>
        <v>0</v>
      </c>
      <c r="BH218" s="204">
        <f>IF(N218="zníž. prenesená",J218,0)</f>
        <v>0</v>
      </c>
      <c r="BI218" s="204">
        <f>IF(N218="nulová",J218,0)</f>
        <v>0</v>
      </c>
      <c r="BJ218" s="19" t="s">
        <v>89</v>
      </c>
      <c r="BK218" s="204">
        <f>ROUND(I218*H218,2)</f>
        <v>0</v>
      </c>
      <c r="BL218" s="19" t="s">
        <v>223</v>
      </c>
      <c r="BM218" s="203" t="s">
        <v>2215</v>
      </c>
    </row>
    <row r="219" s="13" customFormat="1">
      <c r="A219" s="13"/>
      <c r="B219" s="205"/>
      <c r="C219" s="13"/>
      <c r="D219" s="206" t="s">
        <v>225</v>
      </c>
      <c r="E219" s="207" t="s">
        <v>1</v>
      </c>
      <c r="F219" s="208" t="s">
        <v>2216</v>
      </c>
      <c r="G219" s="13"/>
      <c r="H219" s="209">
        <v>0.113</v>
      </c>
      <c r="I219" s="210"/>
      <c r="J219" s="13"/>
      <c r="K219" s="13"/>
      <c r="L219" s="205"/>
      <c r="M219" s="211"/>
      <c r="N219" s="212"/>
      <c r="O219" s="212"/>
      <c r="P219" s="212"/>
      <c r="Q219" s="212"/>
      <c r="R219" s="212"/>
      <c r="S219" s="212"/>
      <c r="T219" s="2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07" t="s">
        <v>225</v>
      </c>
      <c r="AU219" s="207" t="s">
        <v>89</v>
      </c>
      <c r="AV219" s="13" t="s">
        <v>89</v>
      </c>
      <c r="AW219" s="13" t="s">
        <v>31</v>
      </c>
      <c r="AX219" s="13" t="s">
        <v>76</v>
      </c>
      <c r="AY219" s="207" t="s">
        <v>218</v>
      </c>
    </row>
    <row r="220" s="15" customFormat="1">
      <c r="A220" s="15"/>
      <c r="B220" s="222"/>
      <c r="C220" s="15"/>
      <c r="D220" s="206" t="s">
        <v>225</v>
      </c>
      <c r="E220" s="223" t="s">
        <v>1</v>
      </c>
      <c r="F220" s="224" t="s">
        <v>231</v>
      </c>
      <c r="G220" s="15"/>
      <c r="H220" s="225">
        <v>0.113</v>
      </c>
      <c r="I220" s="226"/>
      <c r="J220" s="15"/>
      <c r="K220" s="15"/>
      <c r="L220" s="222"/>
      <c r="M220" s="227"/>
      <c r="N220" s="228"/>
      <c r="O220" s="228"/>
      <c r="P220" s="228"/>
      <c r="Q220" s="228"/>
      <c r="R220" s="228"/>
      <c r="S220" s="228"/>
      <c r="T220" s="229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23" t="s">
        <v>225</v>
      </c>
      <c r="AU220" s="223" t="s">
        <v>89</v>
      </c>
      <c r="AV220" s="15" t="s">
        <v>223</v>
      </c>
      <c r="AW220" s="15" t="s">
        <v>31</v>
      </c>
      <c r="AX220" s="15" t="s">
        <v>83</v>
      </c>
      <c r="AY220" s="223" t="s">
        <v>218</v>
      </c>
    </row>
    <row r="221" s="2" customFormat="1" ht="33" customHeight="1">
      <c r="A221" s="38"/>
      <c r="B221" s="190"/>
      <c r="C221" s="191" t="s">
        <v>326</v>
      </c>
      <c r="D221" s="191" t="s">
        <v>220</v>
      </c>
      <c r="E221" s="192" t="s">
        <v>290</v>
      </c>
      <c r="F221" s="193" t="s">
        <v>291</v>
      </c>
      <c r="G221" s="194" t="s">
        <v>148</v>
      </c>
      <c r="H221" s="195">
        <v>1.125</v>
      </c>
      <c r="I221" s="196"/>
      <c r="J221" s="197">
        <f>ROUND(I221*H221,2)</f>
        <v>0</v>
      </c>
      <c r="K221" s="198"/>
      <c r="L221" s="39"/>
      <c r="M221" s="199" t="s">
        <v>1</v>
      </c>
      <c r="N221" s="200" t="s">
        <v>42</v>
      </c>
      <c r="O221" s="82"/>
      <c r="P221" s="201">
        <f>O221*H221</f>
        <v>0</v>
      </c>
      <c r="Q221" s="201">
        <v>0.0087799999999999996</v>
      </c>
      <c r="R221" s="201">
        <f>Q221*H221</f>
        <v>0.0098774999999999991</v>
      </c>
      <c r="S221" s="201">
        <v>0</v>
      </c>
      <c r="T221" s="202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03" t="s">
        <v>223</v>
      </c>
      <c r="AT221" s="203" t="s">
        <v>220</v>
      </c>
      <c r="AU221" s="203" t="s">
        <v>89</v>
      </c>
      <c r="AY221" s="19" t="s">
        <v>218</v>
      </c>
      <c r="BE221" s="204">
        <f>IF(N221="základná",J221,0)</f>
        <v>0</v>
      </c>
      <c r="BF221" s="204">
        <f>IF(N221="znížená",J221,0)</f>
        <v>0</v>
      </c>
      <c r="BG221" s="204">
        <f>IF(N221="zákl. prenesená",J221,0)</f>
        <v>0</v>
      </c>
      <c r="BH221" s="204">
        <f>IF(N221="zníž. prenesená",J221,0)</f>
        <v>0</v>
      </c>
      <c r="BI221" s="204">
        <f>IF(N221="nulová",J221,0)</f>
        <v>0</v>
      </c>
      <c r="BJ221" s="19" t="s">
        <v>89</v>
      </c>
      <c r="BK221" s="204">
        <f>ROUND(I221*H221,2)</f>
        <v>0</v>
      </c>
      <c r="BL221" s="19" t="s">
        <v>223</v>
      </c>
      <c r="BM221" s="203" t="s">
        <v>2217</v>
      </c>
    </row>
    <row r="222" s="13" customFormat="1">
      <c r="A222" s="13"/>
      <c r="B222" s="205"/>
      <c r="C222" s="13"/>
      <c r="D222" s="206" t="s">
        <v>225</v>
      </c>
      <c r="E222" s="207" t="s">
        <v>1</v>
      </c>
      <c r="F222" s="208" t="s">
        <v>2218</v>
      </c>
      <c r="G222" s="13"/>
      <c r="H222" s="209">
        <v>1.125</v>
      </c>
      <c r="I222" s="210"/>
      <c r="J222" s="13"/>
      <c r="K222" s="13"/>
      <c r="L222" s="205"/>
      <c r="M222" s="211"/>
      <c r="N222" s="212"/>
      <c r="O222" s="212"/>
      <c r="P222" s="212"/>
      <c r="Q222" s="212"/>
      <c r="R222" s="212"/>
      <c r="S222" s="212"/>
      <c r="T222" s="2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07" t="s">
        <v>225</v>
      </c>
      <c r="AU222" s="207" t="s">
        <v>89</v>
      </c>
      <c r="AV222" s="13" t="s">
        <v>89</v>
      </c>
      <c r="AW222" s="13" t="s">
        <v>31</v>
      </c>
      <c r="AX222" s="13" t="s">
        <v>83</v>
      </c>
      <c r="AY222" s="207" t="s">
        <v>218</v>
      </c>
    </row>
    <row r="223" s="2" customFormat="1" ht="16.5" customHeight="1">
      <c r="A223" s="38"/>
      <c r="B223" s="190"/>
      <c r="C223" s="191" t="s">
        <v>331</v>
      </c>
      <c r="D223" s="191" t="s">
        <v>220</v>
      </c>
      <c r="E223" s="192" t="s">
        <v>300</v>
      </c>
      <c r="F223" s="193" t="s">
        <v>301</v>
      </c>
      <c r="G223" s="194" t="s">
        <v>297</v>
      </c>
      <c r="H223" s="195">
        <v>1</v>
      </c>
      <c r="I223" s="196"/>
      <c r="J223" s="197">
        <f>ROUND(I223*H223,2)</f>
        <v>0</v>
      </c>
      <c r="K223" s="198"/>
      <c r="L223" s="39"/>
      <c r="M223" s="199" t="s">
        <v>1</v>
      </c>
      <c r="N223" s="200" t="s">
        <v>42</v>
      </c>
      <c r="O223" s="82"/>
      <c r="P223" s="201">
        <f>O223*H223</f>
        <v>0</v>
      </c>
      <c r="Q223" s="201">
        <v>0</v>
      </c>
      <c r="R223" s="201">
        <f>Q223*H223</f>
        <v>0</v>
      </c>
      <c r="S223" s="201">
        <v>0</v>
      </c>
      <c r="T223" s="202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203" t="s">
        <v>223</v>
      </c>
      <c r="AT223" s="203" t="s">
        <v>220</v>
      </c>
      <c r="AU223" s="203" t="s">
        <v>89</v>
      </c>
      <c r="AY223" s="19" t="s">
        <v>218</v>
      </c>
      <c r="BE223" s="204">
        <f>IF(N223="základná",J223,0)</f>
        <v>0</v>
      </c>
      <c r="BF223" s="204">
        <f>IF(N223="znížená",J223,0)</f>
        <v>0</v>
      </c>
      <c r="BG223" s="204">
        <f>IF(N223="zákl. prenesená",J223,0)</f>
        <v>0</v>
      </c>
      <c r="BH223" s="204">
        <f>IF(N223="zníž. prenesená",J223,0)</f>
        <v>0</v>
      </c>
      <c r="BI223" s="204">
        <f>IF(N223="nulová",J223,0)</f>
        <v>0</v>
      </c>
      <c r="BJ223" s="19" t="s">
        <v>89</v>
      </c>
      <c r="BK223" s="204">
        <f>ROUND(I223*H223,2)</f>
        <v>0</v>
      </c>
      <c r="BL223" s="19" t="s">
        <v>223</v>
      </c>
      <c r="BM223" s="203" t="s">
        <v>2219</v>
      </c>
    </row>
    <row r="224" s="13" customFormat="1">
      <c r="A224" s="13"/>
      <c r="B224" s="205"/>
      <c r="C224" s="13"/>
      <c r="D224" s="206" t="s">
        <v>225</v>
      </c>
      <c r="E224" s="207" t="s">
        <v>1</v>
      </c>
      <c r="F224" s="208" t="s">
        <v>2220</v>
      </c>
      <c r="G224" s="13"/>
      <c r="H224" s="209">
        <v>1</v>
      </c>
      <c r="I224" s="210"/>
      <c r="J224" s="13"/>
      <c r="K224" s="13"/>
      <c r="L224" s="205"/>
      <c r="M224" s="211"/>
      <c r="N224" s="212"/>
      <c r="O224" s="212"/>
      <c r="P224" s="212"/>
      <c r="Q224" s="212"/>
      <c r="R224" s="212"/>
      <c r="S224" s="212"/>
      <c r="T224" s="2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07" t="s">
        <v>225</v>
      </c>
      <c r="AU224" s="207" t="s">
        <v>89</v>
      </c>
      <c r="AV224" s="13" t="s">
        <v>89</v>
      </c>
      <c r="AW224" s="13" t="s">
        <v>31</v>
      </c>
      <c r="AX224" s="13" t="s">
        <v>83</v>
      </c>
      <c r="AY224" s="207" t="s">
        <v>218</v>
      </c>
    </row>
    <row r="225" s="12" customFormat="1" ht="22.8" customHeight="1">
      <c r="A225" s="12"/>
      <c r="B225" s="177"/>
      <c r="C225" s="12"/>
      <c r="D225" s="178" t="s">
        <v>75</v>
      </c>
      <c r="E225" s="188" t="s">
        <v>243</v>
      </c>
      <c r="F225" s="188" t="s">
        <v>303</v>
      </c>
      <c r="G225" s="12"/>
      <c r="H225" s="12"/>
      <c r="I225" s="180"/>
      <c r="J225" s="189">
        <f>BK225</f>
        <v>0</v>
      </c>
      <c r="K225" s="12"/>
      <c r="L225" s="177"/>
      <c r="M225" s="182"/>
      <c r="N225" s="183"/>
      <c r="O225" s="183"/>
      <c r="P225" s="184">
        <f>SUM(P226:P243)</f>
        <v>0</v>
      </c>
      <c r="Q225" s="183"/>
      <c r="R225" s="184">
        <f>SUM(R226:R243)</f>
        <v>1.9287380000000001</v>
      </c>
      <c r="S225" s="183"/>
      <c r="T225" s="185">
        <f>SUM(T226:T243)</f>
        <v>0</v>
      </c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R225" s="178" t="s">
        <v>83</v>
      </c>
      <c r="AT225" s="186" t="s">
        <v>75</v>
      </c>
      <c r="AU225" s="186" t="s">
        <v>83</v>
      </c>
      <c r="AY225" s="178" t="s">
        <v>218</v>
      </c>
      <c r="BK225" s="187">
        <f>SUM(BK226:BK243)</f>
        <v>0</v>
      </c>
    </row>
    <row r="226" s="2" customFormat="1" ht="33" customHeight="1">
      <c r="A226" s="38"/>
      <c r="B226" s="190"/>
      <c r="C226" s="191" t="s">
        <v>337</v>
      </c>
      <c r="D226" s="191" t="s">
        <v>220</v>
      </c>
      <c r="E226" s="192" t="s">
        <v>2221</v>
      </c>
      <c r="F226" s="193" t="s">
        <v>2222</v>
      </c>
      <c r="G226" s="194" t="s">
        <v>148</v>
      </c>
      <c r="H226" s="195">
        <v>7.5899999999999999</v>
      </c>
      <c r="I226" s="196"/>
      <c r="J226" s="197">
        <f>ROUND(I226*H226,2)</f>
        <v>0</v>
      </c>
      <c r="K226" s="198"/>
      <c r="L226" s="39"/>
      <c r="M226" s="199" t="s">
        <v>1</v>
      </c>
      <c r="N226" s="200" t="s">
        <v>42</v>
      </c>
      <c r="O226" s="82"/>
      <c r="P226" s="201">
        <f>O226*H226</f>
        <v>0</v>
      </c>
      <c r="Q226" s="201">
        <v>0.15920000000000001</v>
      </c>
      <c r="R226" s="201">
        <f>Q226*H226</f>
        <v>1.2083280000000001</v>
      </c>
      <c r="S226" s="201">
        <v>0</v>
      </c>
      <c r="T226" s="202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203" t="s">
        <v>223</v>
      </c>
      <c r="AT226" s="203" t="s">
        <v>220</v>
      </c>
      <c r="AU226" s="203" t="s">
        <v>89</v>
      </c>
      <c r="AY226" s="19" t="s">
        <v>218</v>
      </c>
      <c r="BE226" s="204">
        <f>IF(N226="základná",J226,0)</f>
        <v>0</v>
      </c>
      <c r="BF226" s="204">
        <f>IF(N226="znížená",J226,0)</f>
        <v>0</v>
      </c>
      <c r="BG226" s="204">
        <f>IF(N226="zákl. prenesená",J226,0)</f>
        <v>0</v>
      </c>
      <c r="BH226" s="204">
        <f>IF(N226="zníž. prenesená",J226,0)</f>
        <v>0</v>
      </c>
      <c r="BI226" s="204">
        <f>IF(N226="nulová",J226,0)</f>
        <v>0</v>
      </c>
      <c r="BJ226" s="19" t="s">
        <v>89</v>
      </c>
      <c r="BK226" s="204">
        <f>ROUND(I226*H226,2)</f>
        <v>0</v>
      </c>
      <c r="BL226" s="19" t="s">
        <v>223</v>
      </c>
      <c r="BM226" s="203" t="s">
        <v>2223</v>
      </c>
    </row>
    <row r="227" s="16" customFormat="1">
      <c r="A227" s="16"/>
      <c r="B227" s="245"/>
      <c r="C227" s="16"/>
      <c r="D227" s="206" t="s">
        <v>225</v>
      </c>
      <c r="E227" s="246" t="s">
        <v>1</v>
      </c>
      <c r="F227" s="247" t="s">
        <v>2185</v>
      </c>
      <c r="G227" s="16"/>
      <c r="H227" s="246" t="s">
        <v>1</v>
      </c>
      <c r="I227" s="248"/>
      <c r="J227" s="16"/>
      <c r="K227" s="16"/>
      <c r="L227" s="245"/>
      <c r="M227" s="249"/>
      <c r="N227" s="250"/>
      <c r="O227" s="250"/>
      <c r="P227" s="250"/>
      <c r="Q227" s="250"/>
      <c r="R227" s="250"/>
      <c r="S227" s="250"/>
      <c r="T227" s="251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T227" s="246" t="s">
        <v>225</v>
      </c>
      <c r="AU227" s="246" t="s">
        <v>89</v>
      </c>
      <c r="AV227" s="16" t="s">
        <v>83</v>
      </c>
      <c r="AW227" s="16" t="s">
        <v>31</v>
      </c>
      <c r="AX227" s="16" t="s">
        <v>76</v>
      </c>
      <c r="AY227" s="246" t="s">
        <v>218</v>
      </c>
    </row>
    <row r="228" s="13" customFormat="1">
      <c r="A228" s="13"/>
      <c r="B228" s="205"/>
      <c r="C228" s="13"/>
      <c r="D228" s="206" t="s">
        <v>225</v>
      </c>
      <c r="E228" s="207" t="s">
        <v>1</v>
      </c>
      <c r="F228" s="208" t="s">
        <v>2186</v>
      </c>
      <c r="G228" s="13"/>
      <c r="H228" s="209">
        <v>1.1699999999999999</v>
      </c>
      <c r="I228" s="210"/>
      <c r="J228" s="13"/>
      <c r="K228" s="13"/>
      <c r="L228" s="205"/>
      <c r="M228" s="211"/>
      <c r="N228" s="212"/>
      <c r="O228" s="212"/>
      <c r="P228" s="212"/>
      <c r="Q228" s="212"/>
      <c r="R228" s="212"/>
      <c r="S228" s="212"/>
      <c r="T228" s="2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07" t="s">
        <v>225</v>
      </c>
      <c r="AU228" s="207" t="s">
        <v>89</v>
      </c>
      <c r="AV228" s="13" t="s">
        <v>89</v>
      </c>
      <c r="AW228" s="13" t="s">
        <v>31</v>
      </c>
      <c r="AX228" s="13" t="s">
        <v>76</v>
      </c>
      <c r="AY228" s="207" t="s">
        <v>218</v>
      </c>
    </row>
    <row r="229" s="13" customFormat="1">
      <c r="A229" s="13"/>
      <c r="B229" s="205"/>
      <c r="C229" s="13"/>
      <c r="D229" s="206" t="s">
        <v>225</v>
      </c>
      <c r="E229" s="207" t="s">
        <v>1</v>
      </c>
      <c r="F229" s="208" t="s">
        <v>2187</v>
      </c>
      <c r="G229" s="13"/>
      <c r="H229" s="209">
        <v>1.73</v>
      </c>
      <c r="I229" s="210"/>
      <c r="J229" s="13"/>
      <c r="K229" s="13"/>
      <c r="L229" s="205"/>
      <c r="M229" s="211"/>
      <c r="N229" s="212"/>
      <c r="O229" s="212"/>
      <c r="P229" s="212"/>
      <c r="Q229" s="212"/>
      <c r="R229" s="212"/>
      <c r="S229" s="212"/>
      <c r="T229" s="2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07" t="s">
        <v>225</v>
      </c>
      <c r="AU229" s="207" t="s">
        <v>89</v>
      </c>
      <c r="AV229" s="13" t="s">
        <v>89</v>
      </c>
      <c r="AW229" s="13" t="s">
        <v>31</v>
      </c>
      <c r="AX229" s="13" t="s">
        <v>76</v>
      </c>
      <c r="AY229" s="207" t="s">
        <v>218</v>
      </c>
    </row>
    <row r="230" s="13" customFormat="1">
      <c r="A230" s="13"/>
      <c r="B230" s="205"/>
      <c r="C230" s="13"/>
      <c r="D230" s="206" t="s">
        <v>225</v>
      </c>
      <c r="E230" s="207" t="s">
        <v>1</v>
      </c>
      <c r="F230" s="208" t="s">
        <v>2168</v>
      </c>
      <c r="G230" s="13"/>
      <c r="H230" s="209">
        <v>0</v>
      </c>
      <c r="I230" s="210"/>
      <c r="J230" s="13"/>
      <c r="K230" s="13"/>
      <c r="L230" s="205"/>
      <c r="M230" s="211"/>
      <c r="N230" s="212"/>
      <c r="O230" s="212"/>
      <c r="P230" s="212"/>
      <c r="Q230" s="212"/>
      <c r="R230" s="212"/>
      <c r="S230" s="212"/>
      <c r="T230" s="2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07" t="s">
        <v>225</v>
      </c>
      <c r="AU230" s="207" t="s">
        <v>89</v>
      </c>
      <c r="AV230" s="13" t="s">
        <v>89</v>
      </c>
      <c r="AW230" s="13" t="s">
        <v>31</v>
      </c>
      <c r="AX230" s="13" t="s">
        <v>76</v>
      </c>
      <c r="AY230" s="207" t="s">
        <v>218</v>
      </c>
    </row>
    <row r="231" s="13" customFormat="1">
      <c r="A231" s="13"/>
      <c r="B231" s="205"/>
      <c r="C231" s="13"/>
      <c r="D231" s="206" t="s">
        <v>225</v>
      </c>
      <c r="E231" s="207" t="s">
        <v>1</v>
      </c>
      <c r="F231" s="208" t="s">
        <v>2188</v>
      </c>
      <c r="G231" s="13"/>
      <c r="H231" s="209">
        <v>1.6100000000000001</v>
      </c>
      <c r="I231" s="210"/>
      <c r="J231" s="13"/>
      <c r="K231" s="13"/>
      <c r="L231" s="205"/>
      <c r="M231" s="211"/>
      <c r="N231" s="212"/>
      <c r="O231" s="212"/>
      <c r="P231" s="212"/>
      <c r="Q231" s="212"/>
      <c r="R231" s="212"/>
      <c r="S231" s="212"/>
      <c r="T231" s="2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07" t="s">
        <v>225</v>
      </c>
      <c r="AU231" s="207" t="s">
        <v>89</v>
      </c>
      <c r="AV231" s="13" t="s">
        <v>89</v>
      </c>
      <c r="AW231" s="13" t="s">
        <v>31</v>
      </c>
      <c r="AX231" s="13" t="s">
        <v>76</v>
      </c>
      <c r="AY231" s="207" t="s">
        <v>218</v>
      </c>
    </row>
    <row r="232" s="13" customFormat="1">
      <c r="A232" s="13"/>
      <c r="B232" s="205"/>
      <c r="C232" s="13"/>
      <c r="D232" s="206" t="s">
        <v>225</v>
      </c>
      <c r="E232" s="207" t="s">
        <v>1</v>
      </c>
      <c r="F232" s="208" t="s">
        <v>2189</v>
      </c>
      <c r="G232" s="13"/>
      <c r="H232" s="209">
        <v>3.0800000000000001</v>
      </c>
      <c r="I232" s="210"/>
      <c r="J232" s="13"/>
      <c r="K232" s="13"/>
      <c r="L232" s="205"/>
      <c r="M232" s="211"/>
      <c r="N232" s="212"/>
      <c r="O232" s="212"/>
      <c r="P232" s="212"/>
      <c r="Q232" s="212"/>
      <c r="R232" s="212"/>
      <c r="S232" s="212"/>
      <c r="T232" s="2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07" t="s">
        <v>225</v>
      </c>
      <c r="AU232" s="207" t="s">
        <v>89</v>
      </c>
      <c r="AV232" s="13" t="s">
        <v>89</v>
      </c>
      <c r="AW232" s="13" t="s">
        <v>31</v>
      </c>
      <c r="AX232" s="13" t="s">
        <v>76</v>
      </c>
      <c r="AY232" s="207" t="s">
        <v>218</v>
      </c>
    </row>
    <row r="233" s="14" customFormat="1">
      <c r="A233" s="14"/>
      <c r="B233" s="214"/>
      <c r="C233" s="14"/>
      <c r="D233" s="206" t="s">
        <v>225</v>
      </c>
      <c r="E233" s="215" t="s">
        <v>1</v>
      </c>
      <c r="F233" s="216" t="s">
        <v>230</v>
      </c>
      <c r="G233" s="14"/>
      <c r="H233" s="217">
        <v>7.5899999999999999</v>
      </c>
      <c r="I233" s="218"/>
      <c r="J233" s="14"/>
      <c r="K233" s="14"/>
      <c r="L233" s="214"/>
      <c r="M233" s="219"/>
      <c r="N233" s="220"/>
      <c r="O233" s="220"/>
      <c r="P233" s="220"/>
      <c r="Q233" s="220"/>
      <c r="R233" s="220"/>
      <c r="S233" s="220"/>
      <c r="T233" s="221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15" t="s">
        <v>225</v>
      </c>
      <c r="AU233" s="215" t="s">
        <v>89</v>
      </c>
      <c r="AV233" s="14" t="s">
        <v>96</v>
      </c>
      <c r="AW233" s="14" t="s">
        <v>31</v>
      </c>
      <c r="AX233" s="14" t="s">
        <v>76</v>
      </c>
      <c r="AY233" s="215" t="s">
        <v>218</v>
      </c>
    </row>
    <row r="234" s="15" customFormat="1">
      <c r="A234" s="15"/>
      <c r="B234" s="222"/>
      <c r="C234" s="15"/>
      <c r="D234" s="206" t="s">
        <v>225</v>
      </c>
      <c r="E234" s="223" t="s">
        <v>1</v>
      </c>
      <c r="F234" s="224" t="s">
        <v>231</v>
      </c>
      <c r="G234" s="15"/>
      <c r="H234" s="225">
        <v>7.5899999999999999</v>
      </c>
      <c r="I234" s="226"/>
      <c r="J234" s="15"/>
      <c r="K234" s="15"/>
      <c r="L234" s="222"/>
      <c r="M234" s="227"/>
      <c r="N234" s="228"/>
      <c r="O234" s="228"/>
      <c r="P234" s="228"/>
      <c r="Q234" s="228"/>
      <c r="R234" s="228"/>
      <c r="S234" s="228"/>
      <c r="T234" s="229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T234" s="223" t="s">
        <v>225</v>
      </c>
      <c r="AU234" s="223" t="s">
        <v>89</v>
      </c>
      <c r="AV234" s="15" t="s">
        <v>223</v>
      </c>
      <c r="AW234" s="15" t="s">
        <v>31</v>
      </c>
      <c r="AX234" s="15" t="s">
        <v>83</v>
      </c>
      <c r="AY234" s="223" t="s">
        <v>218</v>
      </c>
    </row>
    <row r="235" s="2" customFormat="1" ht="33" customHeight="1">
      <c r="A235" s="38"/>
      <c r="B235" s="190"/>
      <c r="C235" s="191" t="s">
        <v>341</v>
      </c>
      <c r="D235" s="191" t="s">
        <v>220</v>
      </c>
      <c r="E235" s="192" t="s">
        <v>2224</v>
      </c>
      <c r="F235" s="193" t="s">
        <v>2225</v>
      </c>
      <c r="G235" s="194" t="s">
        <v>148</v>
      </c>
      <c r="H235" s="195">
        <v>2.8399999999999999</v>
      </c>
      <c r="I235" s="196"/>
      <c r="J235" s="197">
        <f>ROUND(I235*H235,2)</f>
        <v>0</v>
      </c>
      <c r="K235" s="198"/>
      <c r="L235" s="39"/>
      <c r="M235" s="199" t="s">
        <v>1</v>
      </c>
      <c r="N235" s="200" t="s">
        <v>42</v>
      </c>
      <c r="O235" s="82"/>
      <c r="P235" s="201">
        <f>O235*H235</f>
        <v>0</v>
      </c>
      <c r="Q235" s="201">
        <v>0.19900000000000001</v>
      </c>
      <c r="R235" s="201">
        <f>Q235*H235</f>
        <v>0.56516</v>
      </c>
      <c r="S235" s="201">
        <v>0</v>
      </c>
      <c r="T235" s="202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203" t="s">
        <v>223</v>
      </c>
      <c r="AT235" s="203" t="s">
        <v>220</v>
      </c>
      <c r="AU235" s="203" t="s">
        <v>89</v>
      </c>
      <c r="AY235" s="19" t="s">
        <v>218</v>
      </c>
      <c r="BE235" s="204">
        <f>IF(N235="základná",J235,0)</f>
        <v>0</v>
      </c>
      <c r="BF235" s="204">
        <f>IF(N235="znížená",J235,0)</f>
        <v>0</v>
      </c>
      <c r="BG235" s="204">
        <f>IF(N235="zákl. prenesená",J235,0)</f>
        <v>0</v>
      </c>
      <c r="BH235" s="204">
        <f>IF(N235="zníž. prenesená",J235,0)</f>
        <v>0</v>
      </c>
      <c r="BI235" s="204">
        <f>IF(N235="nulová",J235,0)</f>
        <v>0</v>
      </c>
      <c r="BJ235" s="19" t="s">
        <v>89</v>
      </c>
      <c r="BK235" s="204">
        <f>ROUND(I235*H235,2)</f>
        <v>0</v>
      </c>
      <c r="BL235" s="19" t="s">
        <v>223</v>
      </c>
      <c r="BM235" s="203" t="s">
        <v>2226</v>
      </c>
    </row>
    <row r="236" s="16" customFormat="1">
      <c r="A236" s="16"/>
      <c r="B236" s="245"/>
      <c r="C236" s="16"/>
      <c r="D236" s="206" t="s">
        <v>225</v>
      </c>
      <c r="E236" s="246" t="s">
        <v>1</v>
      </c>
      <c r="F236" s="247" t="s">
        <v>2183</v>
      </c>
      <c r="G236" s="16"/>
      <c r="H236" s="246" t="s">
        <v>1</v>
      </c>
      <c r="I236" s="248"/>
      <c r="J236" s="16"/>
      <c r="K236" s="16"/>
      <c r="L236" s="245"/>
      <c r="M236" s="249"/>
      <c r="N236" s="250"/>
      <c r="O236" s="250"/>
      <c r="P236" s="250"/>
      <c r="Q236" s="250"/>
      <c r="R236" s="250"/>
      <c r="S236" s="250"/>
      <c r="T236" s="251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T236" s="246" t="s">
        <v>225</v>
      </c>
      <c r="AU236" s="246" t="s">
        <v>89</v>
      </c>
      <c r="AV236" s="16" t="s">
        <v>83</v>
      </c>
      <c r="AW236" s="16" t="s">
        <v>31</v>
      </c>
      <c r="AX236" s="16" t="s">
        <v>76</v>
      </c>
      <c r="AY236" s="246" t="s">
        <v>218</v>
      </c>
    </row>
    <row r="237" s="13" customFormat="1">
      <c r="A237" s="13"/>
      <c r="B237" s="205"/>
      <c r="C237" s="13"/>
      <c r="D237" s="206" t="s">
        <v>225</v>
      </c>
      <c r="E237" s="207" t="s">
        <v>1</v>
      </c>
      <c r="F237" s="208" t="s">
        <v>2184</v>
      </c>
      <c r="G237" s="13"/>
      <c r="H237" s="209">
        <v>2.8399999999999999</v>
      </c>
      <c r="I237" s="210"/>
      <c r="J237" s="13"/>
      <c r="K237" s="13"/>
      <c r="L237" s="205"/>
      <c r="M237" s="211"/>
      <c r="N237" s="212"/>
      <c r="O237" s="212"/>
      <c r="P237" s="212"/>
      <c r="Q237" s="212"/>
      <c r="R237" s="212"/>
      <c r="S237" s="212"/>
      <c r="T237" s="2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07" t="s">
        <v>225</v>
      </c>
      <c r="AU237" s="207" t="s">
        <v>89</v>
      </c>
      <c r="AV237" s="13" t="s">
        <v>89</v>
      </c>
      <c r="AW237" s="13" t="s">
        <v>31</v>
      </c>
      <c r="AX237" s="13" t="s">
        <v>76</v>
      </c>
      <c r="AY237" s="207" t="s">
        <v>218</v>
      </c>
    </row>
    <row r="238" s="14" customFormat="1">
      <c r="A238" s="14"/>
      <c r="B238" s="214"/>
      <c r="C238" s="14"/>
      <c r="D238" s="206" t="s">
        <v>225</v>
      </c>
      <c r="E238" s="215" t="s">
        <v>1</v>
      </c>
      <c r="F238" s="216" t="s">
        <v>230</v>
      </c>
      <c r="G238" s="14"/>
      <c r="H238" s="217">
        <v>2.8399999999999999</v>
      </c>
      <c r="I238" s="218"/>
      <c r="J238" s="14"/>
      <c r="K238" s="14"/>
      <c r="L238" s="214"/>
      <c r="M238" s="219"/>
      <c r="N238" s="220"/>
      <c r="O238" s="220"/>
      <c r="P238" s="220"/>
      <c r="Q238" s="220"/>
      <c r="R238" s="220"/>
      <c r="S238" s="220"/>
      <c r="T238" s="221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15" t="s">
        <v>225</v>
      </c>
      <c r="AU238" s="215" t="s">
        <v>89</v>
      </c>
      <c r="AV238" s="14" t="s">
        <v>96</v>
      </c>
      <c r="AW238" s="14" t="s">
        <v>31</v>
      </c>
      <c r="AX238" s="14" t="s">
        <v>76</v>
      </c>
      <c r="AY238" s="215" t="s">
        <v>218</v>
      </c>
    </row>
    <row r="239" s="15" customFormat="1">
      <c r="A239" s="15"/>
      <c r="B239" s="222"/>
      <c r="C239" s="15"/>
      <c r="D239" s="206" t="s">
        <v>225</v>
      </c>
      <c r="E239" s="223" t="s">
        <v>1</v>
      </c>
      <c r="F239" s="224" t="s">
        <v>231</v>
      </c>
      <c r="G239" s="15"/>
      <c r="H239" s="225">
        <v>2.8399999999999999</v>
      </c>
      <c r="I239" s="226"/>
      <c r="J239" s="15"/>
      <c r="K239" s="15"/>
      <c r="L239" s="222"/>
      <c r="M239" s="227"/>
      <c r="N239" s="228"/>
      <c r="O239" s="228"/>
      <c r="P239" s="228"/>
      <c r="Q239" s="228"/>
      <c r="R239" s="228"/>
      <c r="S239" s="228"/>
      <c r="T239" s="229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T239" s="223" t="s">
        <v>225</v>
      </c>
      <c r="AU239" s="223" t="s">
        <v>89</v>
      </c>
      <c r="AV239" s="15" t="s">
        <v>223</v>
      </c>
      <c r="AW239" s="15" t="s">
        <v>31</v>
      </c>
      <c r="AX239" s="15" t="s">
        <v>83</v>
      </c>
      <c r="AY239" s="223" t="s">
        <v>218</v>
      </c>
    </row>
    <row r="240" s="2" customFormat="1" ht="24.15" customHeight="1">
      <c r="A240" s="38"/>
      <c r="B240" s="190"/>
      <c r="C240" s="191" t="s">
        <v>7</v>
      </c>
      <c r="D240" s="191" t="s">
        <v>220</v>
      </c>
      <c r="E240" s="192" t="s">
        <v>320</v>
      </c>
      <c r="F240" s="193" t="s">
        <v>2227</v>
      </c>
      <c r="G240" s="194" t="s">
        <v>148</v>
      </c>
      <c r="H240" s="195">
        <v>1.125</v>
      </c>
      <c r="I240" s="196"/>
      <c r="J240" s="197">
        <f>ROUND(I240*H240,2)</f>
        <v>0</v>
      </c>
      <c r="K240" s="198"/>
      <c r="L240" s="39"/>
      <c r="M240" s="199" t="s">
        <v>1</v>
      </c>
      <c r="N240" s="200" t="s">
        <v>42</v>
      </c>
      <c r="O240" s="82"/>
      <c r="P240" s="201">
        <f>O240*H240</f>
        <v>0</v>
      </c>
      <c r="Q240" s="201">
        <v>0.13800000000000001</v>
      </c>
      <c r="R240" s="201">
        <f>Q240*H240</f>
        <v>0.15525</v>
      </c>
      <c r="S240" s="201">
        <v>0</v>
      </c>
      <c r="T240" s="202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03" t="s">
        <v>223</v>
      </c>
      <c r="AT240" s="203" t="s">
        <v>220</v>
      </c>
      <c r="AU240" s="203" t="s">
        <v>89</v>
      </c>
      <c r="AY240" s="19" t="s">
        <v>218</v>
      </c>
      <c r="BE240" s="204">
        <f>IF(N240="základná",J240,0)</f>
        <v>0</v>
      </c>
      <c r="BF240" s="204">
        <f>IF(N240="znížená",J240,0)</f>
        <v>0</v>
      </c>
      <c r="BG240" s="204">
        <f>IF(N240="zákl. prenesená",J240,0)</f>
        <v>0</v>
      </c>
      <c r="BH240" s="204">
        <f>IF(N240="zníž. prenesená",J240,0)</f>
        <v>0</v>
      </c>
      <c r="BI240" s="204">
        <f>IF(N240="nulová",J240,0)</f>
        <v>0</v>
      </c>
      <c r="BJ240" s="19" t="s">
        <v>89</v>
      </c>
      <c r="BK240" s="204">
        <f>ROUND(I240*H240,2)</f>
        <v>0</v>
      </c>
      <c r="BL240" s="19" t="s">
        <v>223</v>
      </c>
      <c r="BM240" s="203" t="s">
        <v>2228</v>
      </c>
    </row>
    <row r="241" s="13" customFormat="1">
      <c r="A241" s="13"/>
      <c r="B241" s="205"/>
      <c r="C241" s="13"/>
      <c r="D241" s="206" t="s">
        <v>225</v>
      </c>
      <c r="E241" s="207" t="s">
        <v>1</v>
      </c>
      <c r="F241" s="208" t="s">
        <v>2190</v>
      </c>
      <c r="G241" s="13"/>
      <c r="H241" s="209">
        <v>1.125</v>
      </c>
      <c r="I241" s="210"/>
      <c r="J241" s="13"/>
      <c r="K241" s="13"/>
      <c r="L241" s="205"/>
      <c r="M241" s="211"/>
      <c r="N241" s="212"/>
      <c r="O241" s="212"/>
      <c r="P241" s="212"/>
      <c r="Q241" s="212"/>
      <c r="R241" s="212"/>
      <c r="S241" s="212"/>
      <c r="T241" s="2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07" t="s">
        <v>225</v>
      </c>
      <c r="AU241" s="207" t="s">
        <v>89</v>
      </c>
      <c r="AV241" s="13" t="s">
        <v>89</v>
      </c>
      <c r="AW241" s="13" t="s">
        <v>31</v>
      </c>
      <c r="AX241" s="13" t="s">
        <v>76</v>
      </c>
      <c r="AY241" s="207" t="s">
        <v>218</v>
      </c>
    </row>
    <row r="242" s="14" customFormat="1">
      <c r="A242" s="14"/>
      <c r="B242" s="214"/>
      <c r="C242" s="14"/>
      <c r="D242" s="206" t="s">
        <v>225</v>
      </c>
      <c r="E242" s="215" t="s">
        <v>1</v>
      </c>
      <c r="F242" s="216" t="s">
        <v>230</v>
      </c>
      <c r="G242" s="14"/>
      <c r="H242" s="217">
        <v>1.125</v>
      </c>
      <c r="I242" s="218"/>
      <c r="J242" s="14"/>
      <c r="K242" s="14"/>
      <c r="L242" s="214"/>
      <c r="M242" s="219"/>
      <c r="N242" s="220"/>
      <c r="O242" s="220"/>
      <c r="P242" s="220"/>
      <c r="Q242" s="220"/>
      <c r="R242" s="220"/>
      <c r="S242" s="220"/>
      <c r="T242" s="221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15" t="s">
        <v>225</v>
      </c>
      <c r="AU242" s="215" t="s">
        <v>89</v>
      </c>
      <c r="AV242" s="14" t="s">
        <v>96</v>
      </c>
      <c r="AW242" s="14" t="s">
        <v>31</v>
      </c>
      <c r="AX242" s="14" t="s">
        <v>76</v>
      </c>
      <c r="AY242" s="215" t="s">
        <v>218</v>
      </c>
    </row>
    <row r="243" s="15" customFormat="1">
      <c r="A243" s="15"/>
      <c r="B243" s="222"/>
      <c r="C243" s="15"/>
      <c r="D243" s="206" t="s">
        <v>225</v>
      </c>
      <c r="E243" s="223" t="s">
        <v>1</v>
      </c>
      <c r="F243" s="224" t="s">
        <v>231</v>
      </c>
      <c r="G243" s="15"/>
      <c r="H243" s="225">
        <v>1.125</v>
      </c>
      <c r="I243" s="226"/>
      <c r="J243" s="15"/>
      <c r="K243" s="15"/>
      <c r="L243" s="222"/>
      <c r="M243" s="227"/>
      <c r="N243" s="228"/>
      <c r="O243" s="228"/>
      <c r="P243" s="228"/>
      <c r="Q243" s="228"/>
      <c r="R243" s="228"/>
      <c r="S243" s="228"/>
      <c r="T243" s="229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23" t="s">
        <v>225</v>
      </c>
      <c r="AU243" s="223" t="s">
        <v>89</v>
      </c>
      <c r="AV243" s="15" t="s">
        <v>223</v>
      </c>
      <c r="AW243" s="15" t="s">
        <v>31</v>
      </c>
      <c r="AX243" s="15" t="s">
        <v>83</v>
      </c>
      <c r="AY243" s="223" t="s">
        <v>218</v>
      </c>
    </row>
    <row r="244" s="12" customFormat="1" ht="22.8" customHeight="1">
      <c r="A244" s="12"/>
      <c r="B244" s="177"/>
      <c r="C244" s="12"/>
      <c r="D244" s="178" t="s">
        <v>75</v>
      </c>
      <c r="E244" s="188" t="s">
        <v>250</v>
      </c>
      <c r="F244" s="188" t="s">
        <v>356</v>
      </c>
      <c r="G244" s="12"/>
      <c r="H244" s="12"/>
      <c r="I244" s="180"/>
      <c r="J244" s="189">
        <f>BK244</f>
        <v>0</v>
      </c>
      <c r="K244" s="12"/>
      <c r="L244" s="177"/>
      <c r="M244" s="182"/>
      <c r="N244" s="183"/>
      <c r="O244" s="183"/>
      <c r="P244" s="184">
        <f>SUM(P245:P248)</f>
        <v>0</v>
      </c>
      <c r="Q244" s="183"/>
      <c r="R244" s="184">
        <f>SUM(R245:R248)</f>
        <v>0.00036000000000000002</v>
      </c>
      <c r="S244" s="183"/>
      <c r="T244" s="185">
        <f>SUM(T245:T248)</f>
        <v>0</v>
      </c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R244" s="178" t="s">
        <v>83</v>
      </c>
      <c r="AT244" s="186" t="s">
        <v>75</v>
      </c>
      <c r="AU244" s="186" t="s">
        <v>83</v>
      </c>
      <c r="AY244" s="178" t="s">
        <v>218</v>
      </c>
      <c r="BK244" s="187">
        <f>SUM(BK245:BK248)</f>
        <v>0</v>
      </c>
    </row>
    <row r="245" s="2" customFormat="1" ht="37.8" customHeight="1">
      <c r="A245" s="38"/>
      <c r="B245" s="190"/>
      <c r="C245" s="191" t="s">
        <v>348</v>
      </c>
      <c r="D245" s="191" t="s">
        <v>220</v>
      </c>
      <c r="E245" s="192" t="s">
        <v>363</v>
      </c>
      <c r="F245" s="193" t="s">
        <v>364</v>
      </c>
      <c r="G245" s="194" t="s">
        <v>148</v>
      </c>
      <c r="H245" s="195">
        <v>1.125</v>
      </c>
      <c r="I245" s="196"/>
      <c r="J245" s="197">
        <f>ROUND(I245*H245,2)</f>
        <v>0</v>
      </c>
      <c r="K245" s="198"/>
      <c r="L245" s="39"/>
      <c r="M245" s="199" t="s">
        <v>1</v>
      </c>
      <c r="N245" s="200" t="s">
        <v>42</v>
      </c>
      <c r="O245" s="82"/>
      <c r="P245" s="201">
        <f>O245*H245</f>
        <v>0</v>
      </c>
      <c r="Q245" s="201">
        <v>0.00032000000000000003</v>
      </c>
      <c r="R245" s="201">
        <f>Q245*H245</f>
        <v>0.00036000000000000002</v>
      </c>
      <c r="S245" s="201">
        <v>0</v>
      </c>
      <c r="T245" s="202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203" t="s">
        <v>223</v>
      </c>
      <c r="AT245" s="203" t="s">
        <v>220</v>
      </c>
      <c r="AU245" s="203" t="s">
        <v>89</v>
      </c>
      <c r="AY245" s="19" t="s">
        <v>218</v>
      </c>
      <c r="BE245" s="204">
        <f>IF(N245="základná",J245,0)</f>
        <v>0</v>
      </c>
      <c r="BF245" s="204">
        <f>IF(N245="znížená",J245,0)</f>
        <v>0</v>
      </c>
      <c r="BG245" s="204">
        <f>IF(N245="zákl. prenesená",J245,0)</f>
        <v>0</v>
      </c>
      <c r="BH245" s="204">
        <f>IF(N245="zníž. prenesená",J245,0)</f>
        <v>0</v>
      </c>
      <c r="BI245" s="204">
        <f>IF(N245="nulová",J245,0)</f>
        <v>0</v>
      </c>
      <c r="BJ245" s="19" t="s">
        <v>89</v>
      </c>
      <c r="BK245" s="204">
        <f>ROUND(I245*H245,2)</f>
        <v>0</v>
      </c>
      <c r="BL245" s="19" t="s">
        <v>223</v>
      </c>
      <c r="BM245" s="203" t="s">
        <v>2229</v>
      </c>
    </row>
    <row r="246" s="16" customFormat="1">
      <c r="A246" s="16"/>
      <c r="B246" s="245"/>
      <c r="C246" s="16"/>
      <c r="D246" s="206" t="s">
        <v>225</v>
      </c>
      <c r="E246" s="246" t="s">
        <v>1</v>
      </c>
      <c r="F246" s="247" t="s">
        <v>372</v>
      </c>
      <c r="G246" s="16"/>
      <c r="H246" s="246" t="s">
        <v>1</v>
      </c>
      <c r="I246" s="248"/>
      <c r="J246" s="16"/>
      <c r="K246" s="16"/>
      <c r="L246" s="245"/>
      <c r="M246" s="249"/>
      <c r="N246" s="250"/>
      <c r="O246" s="250"/>
      <c r="P246" s="250"/>
      <c r="Q246" s="250"/>
      <c r="R246" s="250"/>
      <c r="S246" s="250"/>
      <c r="T246" s="251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T246" s="246" t="s">
        <v>225</v>
      </c>
      <c r="AU246" s="246" t="s">
        <v>89</v>
      </c>
      <c r="AV246" s="16" t="s">
        <v>83</v>
      </c>
      <c r="AW246" s="16" t="s">
        <v>31</v>
      </c>
      <c r="AX246" s="16" t="s">
        <v>76</v>
      </c>
      <c r="AY246" s="246" t="s">
        <v>218</v>
      </c>
    </row>
    <row r="247" s="13" customFormat="1">
      <c r="A247" s="13"/>
      <c r="B247" s="205"/>
      <c r="C247" s="13"/>
      <c r="D247" s="206" t="s">
        <v>225</v>
      </c>
      <c r="E247" s="207" t="s">
        <v>1</v>
      </c>
      <c r="F247" s="208" t="s">
        <v>2230</v>
      </c>
      <c r="G247" s="13"/>
      <c r="H247" s="209">
        <v>1.125</v>
      </c>
      <c r="I247" s="210"/>
      <c r="J247" s="13"/>
      <c r="K247" s="13"/>
      <c r="L247" s="205"/>
      <c r="M247" s="211"/>
      <c r="N247" s="212"/>
      <c r="O247" s="212"/>
      <c r="P247" s="212"/>
      <c r="Q247" s="212"/>
      <c r="R247" s="212"/>
      <c r="S247" s="212"/>
      <c r="T247" s="2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07" t="s">
        <v>225</v>
      </c>
      <c r="AU247" s="207" t="s">
        <v>89</v>
      </c>
      <c r="AV247" s="13" t="s">
        <v>89</v>
      </c>
      <c r="AW247" s="13" t="s">
        <v>31</v>
      </c>
      <c r="AX247" s="13" t="s">
        <v>76</v>
      </c>
      <c r="AY247" s="207" t="s">
        <v>218</v>
      </c>
    </row>
    <row r="248" s="15" customFormat="1">
      <c r="A248" s="15"/>
      <c r="B248" s="222"/>
      <c r="C248" s="15"/>
      <c r="D248" s="206" t="s">
        <v>225</v>
      </c>
      <c r="E248" s="223" t="s">
        <v>1</v>
      </c>
      <c r="F248" s="224" t="s">
        <v>231</v>
      </c>
      <c r="G248" s="15"/>
      <c r="H248" s="225">
        <v>1.125</v>
      </c>
      <c r="I248" s="226"/>
      <c r="J248" s="15"/>
      <c r="K248" s="15"/>
      <c r="L248" s="222"/>
      <c r="M248" s="227"/>
      <c r="N248" s="228"/>
      <c r="O248" s="228"/>
      <c r="P248" s="228"/>
      <c r="Q248" s="228"/>
      <c r="R248" s="228"/>
      <c r="S248" s="228"/>
      <c r="T248" s="229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T248" s="223" t="s">
        <v>225</v>
      </c>
      <c r="AU248" s="223" t="s">
        <v>89</v>
      </c>
      <c r="AV248" s="15" t="s">
        <v>223</v>
      </c>
      <c r="AW248" s="15" t="s">
        <v>31</v>
      </c>
      <c r="AX248" s="15" t="s">
        <v>83</v>
      </c>
      <c r="AY248" s="223" t="s">
        <v>218</v>
      </c>
    </row>
    <row r="249" s="12" customFormat="1" ht="22.8" customHeight="1">
      <c r="A249" s="12"/>
      <c r="B249" s="177"/>
      <c r="C249" s="12"/>
      <c r="D249" s="178" t="s">
        <v>75</v>
      </c>
      <c r="E249" s="188" t="s">
        <v>265</v>
      </c>
      <c r="F249" s="188" t="s">
        <v>382</v>
      </c>
      <c r="G249" s="12"/>
      <c r="H249" s="12"/>
      <c r="I249" s="180"/>
      <c r="J249" s="189">
        <f>BK249</f>
        <v>0</v>
      </c>
      <c r="K249" s="12"/>
      <c r="L249" s="177"/>
      <c r="M249" s="182"/>
      <c r="N249" s="183"/>
      <c r="O249" s="183"/>
      <c r="P249" s="184">
        <f>SUM(P250:P259)</f>
        <v>0</v>
      </c>
      <c r="Q249" s="183"/>
      <c r="R249" s="184">
        <f>SUM(R250:R259)</f>
        <v>0.00053699999999999993</v>
      </c>
      <c r="S249" s="183"/>
      <c r="T249" s="185">
        <f>SUM(T250:T259)</f>
        <v>0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178" t="s">
        <v>83</v>
      </c>
      <c r="AT249" s="186" t="s">
        <v>75</v>
      </c>
      <c r="AU249" s="186" t="s">
        <v>83</v>
      </c>
      <c r="AY249" s="178" t="s">
        <v>218</v>
      </c>
      <c r="BK249" s="187">
        <f>SUM(BK250:BK259)</f>
        <v>0</v>
      </c>
    </row>
    <row r="250" s="2" customFormat="1" ht="16.5" customHeight="1">
      <c r="A250" s="38"/>
      <c r="B250" s="190"/>
      <c r="C250" s="191" t="s">
        <v>352</v>
      </c>
      <c r="D250" s="191" t="s">
        <v>220</v>
      </c>
      <c r="E250" s="192" t="s">
        <v>2231</v>
      </c>
      <c r="F250" s="193" t="s">
        <v>2232</v>
      </c>
      <c r="G250" s="194" t="s">
        <v>179</v>
      </c>
      <c r="H250" s="195">
        <v>17.899999999999999</v>
      </c>
      <c r="I250" s="196"/>
      <c r="J250" s="197">
        <f>ROUND(I250*H250,2)</f>
        <v>0</v>
      </c>
      <c r="K250" s="198"/>
      <c r="L250" s="39"/>
      <c r="M250" s="199" t="s">
        <v>1</v>
      </c>
      <c r="N250" s="200" t="s">
        <v>42</v>
      </c>
      <c r="O250" s="82"/>
      <c r="P250" s="201">
        <f>O250*H250</f>
        <v>0</v>
      </c>
      <c r="Q250" s="201">
        <v>3.0000000000000001E-05</v>
      </c>
      <c r="R250" s="201">
        <f>Q250*H250</f>
        <v>0.00053699999999999993</v>
      </c>
      <c r="S250" s="201">
        <v>0</v>
      </c>
      <c r="T250" s="202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03" t="s">
        <v>223</v>
      </c>
      <c r="AT250" s="203" t="s">
        <v>220</v>
      </c>
      <c r="AU250" s="203" t="s">
        <v>89</v>
      </c>
      <c r="AY250" s="19" t="s">
        <v>218</v>
      </c>
      <c r="BE250" s="204">
        <f>IF(N250="základná",J250,0)</f>
        <v>0</v>
      </c>
      <c r="BF250" s="204">
        <f>IF(N250="znížená",J250,0)</f>
        <v>0</v>
      </c>
      <c r="BG250" s="204">
        <f>IF(N250="zákl. prenesená",J250,0)</f>
        <v>0</v>
      </c>
      <c r="BH250" s="204">
        <f>IF(N250="zníž. prenesená",J250,0)</f>
        <v>0</v>
      </c>
      <c r="BI250" s="204">
        <f>IF(N250="nulová",J250,0)</f>
        <v>0</v>
      </c>
      <c r="BJ250" s="19" t="s">
        <v>89</v>
      </c>
      <c r="BK250" s="204">
        <f>ROUND(I250*H250,2)</f>
        <v>0</v>
      </c>
      <c r="BL250" s="19" t="s">
        <v>223</v>
      </c>
      <c r="BM250" s="203" t="s">
        <v>2233</v>
      </c>
    </row>
    <row r="251" s="13" customFormat="1">
      <c r="A251" s="13"/>
      <c r="B251" s="205"/>
      <c r="C251" s="13"/>
      <c r="D251" s="206" t="s">
        <v>225</v>
      </c>
      <c r="E251" s="207" t="s">
        <v>1</v>
      </c>
      <c r="F251" s="208" t="s">
        <v>2234</v>
      </c>
      <c r="G251" s="13"/>
      <c r="H251" s="209">
        <v>2.3999999999999999</v>
      </c>
      <c r="I251" s="210"/>
      <c r="J251" s="13"/>
      <c r="K251" s="13"/>
      <c r="L251" s="205"/>
      <c r="M251" s="211"/>
      <c r="N251" s="212"/>
      <c r="O251" s="212"/>
      <c r="P251" s="212"/>
      <c r="Q251" s="212"/>
      <c r="R251" s="212"/>
      <c r="S251" s="212"/>
      <c r="T251" s="2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07" t="s">
        <v>225</v>
      </c>
      <c r="AU251" s="207" t="s">
        <v>89</v>
      </c>
      <c r="AV251" s="13" t="s">
        <v>89</v>
      </c>
      <c r="AW251" s="13" t="s">
        <v>31</v>
      </c>
      <c r="AX251" s="13" t="s">
        <v>76</v>
      </c>
      <c r="AY251" s="207" t="s">
        <v>218</v>
      </c>
    </row>
    <row r="252" s="13" customFormat="1">
      <c r="A252" s="13"/>
      <c r="B252" s="205"/>
      <c r="C252" s="13"/>
      <c r="D252" s="206" t="s">
        <v>225</v>
      </c>
      <c r="E252" s="207" t="s">
        <v>1</v>
      </c>
      <c r="F252" s="208" t="s">
        <v>2235</v>
      </c>
      <c r="G252" s="13"/>
      <c r="H252" s="209">
        <v>5</v>
      </c>
      <c r="I252" s="210"/>
      <c r="J252" s="13"/>
      <c r="K252" s="13"/>
      <c r="L252" s="205"/>
      <c r="M252" s="211"/>
      <c r="N252" s="212"/>
      <c r="O252" s="212"/>
      <c r="P252" s="212"/>
      <c r="Q252" s="212"/>
      <c r="R252" s="212"/>
      <c r="S252" s="212"/>
      <c r="T252" s="2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07" t="s">
        <v>225</v>
      </c>
      <c r="AU252" s="207" t="s">
        <v>89</v>
      </c>
      <c r="AV252" s="13" t="s">
        <v>89</v>
      </c>
      <c r="AW252" s="13" t="s">
        <v>31</v>
      </c>
      <c r="AX252" s="13" t="s">
        <v>76</v>
      </c>
      <c r="AY252" s="207" t="s">
        <v>218</v>
      </c>
    </row>
    <row r="253" s="13" customFormat="1">
      <c r="A253" s="13"/>
      <c r="B253" s="205"/>
      <c r="C253" s="13"/>
      <c r="D253" s="206" t="s">
        <v>225</v>
      </c>
      <c r="E253" s="207" t="s">
        <v>1</v>
      </c>
      <c r="F253" s="208" t="s">
        <v>2168</v>
      </c>
      <c r="G253" s="13"/>
      <c r="H253" s="209">
        <v>0</v>
      </c>
      <c r="I253" s="210"/>
      <c r="J253" s="13"/>
      <c r="K253" s="13"/>
      <c r="L253" s="205"/>
      <c r="M253" s="211"/>
      <c r="N253" s="212"/>
      <c r="O253" s="212"/>
      <c r="P253" s="212"/>
      <c r="Q253" s="212"/>
      <c r="R253" s="212"/>
      <c r="S253" s="212"/>
      <c r="T253" s="2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07" t="s">
        <v>225</v>
      </c>
      <c r="AU253" s="207" t="s">
        <v>89</v>
      </c>
      <c r="AV253" s="13" t="s">
        <v>89</v>
      </c>
      <c r="AW253" s="13" t="s">
        <v>31</v>
      </c>
      <c r="AX253" s="13" t="s">
        <v>76</v>
      </c>
      <c r="AY253" s="207" t="s">
        <v>218</v>
      </c>
    </row>
    <row r="254" s="13" customFormat="1">
      <c r="A254" s="13"/>
      <c r="B254" s="205"/>
      <c r="C254" s="13"/>
      <c r="D254" s="206" t="s">
        <v>225</v>
      </c>
      <c r="E254" s="207" t="s">
        <v>1</v>
      </c>
      <c r="F254" s="208" t="s">
        <v>2236</v>
      </c>
      <c r="G254" s="13"/>
      <c r="H254" s="209">
        <v>5</v>
      </c>
      <c r="I254" s="210"/>
      <c r="J254" s="13"/>
      <c r="K254" s="13"/>
      <c r="L254" s="205"/>
      <c r="M254" s="211"/>
      <c r="N254" s="212"/>
      <c r="O254" s="212"/>
      <c r="P254" s="212"/>
      <c r="Q254" s="212"/>
      <c r="R254" s="212"/>
      <c r="S254" s="212"/>
      <c r="T254" s="2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07" t="s">
        <v>225</v>
      </c>
      <c r="AU254" s="207" t="s">
        <v>89</v>
      </c>
      <c r="AV254" s="13" t="s">
        <v>89</v>
      </c>
      <c r="AW254" s="13" t="s">
        <v>31</v>
      </c>
      <c r="AX254" s="13" t="s">
        <v>76</v>
      </c>
      <c r="AY254" s="207" t="s">
        <v>218</v>
      </c>
    </row>
    <row r="255" s="13" customFormat="1">
      <c r="A255" s="13"/>
      <c r="B255" s="205"/>
      <c r="C255" s="13"/>
      <c r="D255" s="206" t="s">
        <v>225</v>
      </c>
      <c r="E255" s="207" t="s">
        <v>1</v>
      </c>
      <c r="F255" s="208" t="s">
        <v>2237</v>
      </c>
      <c r="G255" s="13"/>
      <c r="H255" s="209">
        <v>5.5</v>
      </c>
      <c r="I255" s="210"/>
      <c r="J255" s="13"/>
      <c r="K255" s="13"/>
      <c r="L255" s="205"/>
      <c r="M255" s="211"/>
      <c r="N255" s="212"/>
      <c r="O255" s="212"/>
      <c r="P255" s="212"/>
      <c r="Q255" s="212"/>
      <c r="R255" s="212"/>
      <c r="S255" s="212"/>
      <c r="T255" s="2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07" t="s">
        <v>225</v>
      </c>
      <c r="AU255" s="207" t="s">
        <v>89</v>
      </c>
      <c r="AV255" s="13" t="s">
        <v>89</v>
      </c>
      <c r="AW255" s="13" t="s">
        <v>31</v>
      </c>
      <c r="AX255" s="13" t="s">
        <v>76</v>
      </c>
      <c r="AY255" s="207" t="s">
        <v>218</v>
      </c>
    </row>
    <row r="256" s="14" customFormat="1">
      <c r="A256" s="14"/>
      <c r="B256" s="214"/>
      <c r="C256" s="14"/>
      <c r="D256" s="206" t="s">
        <v>225</v>
      </c>
      <c r="E256" s="215" t="s">
        <v>1</v>
      </c>
      <c r="F256" s="216" t="s">
        <v>230</v>
      </c>
      <c r="G256" s="14"/>
      <c r="H256" s="217">
        <v>17.899999999999999</v>
      </c>
      <c r="I256" s="218"/>
      <c r="J256" s="14"/>
      <c r="K256" s="14"/>
      <c r="L256" s="214"/>
      <c r="M256" s="219"/>
      <c r="N256" s="220"/>
      <c r="O256" s="220"/>
      <c r="P256" s="220"/>
      <c r="Q256" s="220"/>
      <c r="R256" s="220"/>
      <c r="S256" s="220"/>
      <c r="T256" s="221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T256" s="215" t="s">
        <v>225</v>
      </c>
      <c r="AU256" s="215" t="s">
        <v>89</v>
      </c>
      <c r="AV256" s="14" t="s">
        <v>96</v>
      </c>
      <c r="AW256" s="14" t="s">
        <v>31</v>
      </c>
      <c r="AX256" s="14" t="s">
        <v>76</v>
      </c>
      <c r="AY256" s="215" t="s">
        <v>218</v>
      </c>
    </row>
    <row r="257" s="15" customFormat="1">
      <c r="A257" s="15"/>
      <c r="B257" s="222"/>
      <c r="C257" s="15"/>
      <c r="D257" s="206" t="s">
        <v>225</v>
      </c>
      <c r="E257" s="223" t="s">
        <v>1</v>
      </c>
      <c r="F257" s="224" t="s">
        <v>231</v>
      </c>
      <c r="G257" s="15"/>
      <c r="H257" s="225">
        <v>17.899999999999999</v>
      </c>
      <c r="I257" s="226"/>
      <c r="J257" s="15"/>
      <c r="K257" s="15"/>
      <c r="L257" s="222"/>
      <c r="M257" s="227"/>
      <c r="N257" s="228"/>
      <c r="O257" s="228"/>
      <c r="P257" s="228"/>
      <c r="Q257" s="228"/>
      <c r="R257" s="228"/>
      <c r="S257" s="228"/>
      <c r="T257" s="229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T257" s="223" t="s">
        <v>225</v>
      </c>
      <c r="AU257" s="223" t="s">
        <v>89</v>
      </c>
      <c r="AV257" s="15" t="s">
        <v>223</v>
      </c>
      <c r="AW257" s="15" t="s">
        <v>31</v>
      </c>
      <c r="AX257" s="15" t="s">
        <v>83</v>
      </c>
      <c r="AY257" s="223" t="s">
        <v>218</v>
      </c>
    </row>
    <row r="258" s="2" customFormat="1" ht="24.15" customHeight="1">
      <c r="A258" s="38"/>
      <c r="B258" s="190"/>
      <c r="C258" s="234" t="s">
        <v>357</v>
      </c>
      <c r="D258" s="234" t="s">
        <v>272</v>
      </c>
      <c r="E258" s="235" t="s">
        <v>2238</v>
      </c>
      <c r="F258" s="236" t="s">
        <v>2239</v>
      </c>
      <c r="G258" s="237" t="s">
        <v>179</v>
      </c>
      <c r="H258" s="238">
        <v>18.795000000000002</v>
      </c>
      <c r="I258" s="239"/>
      <c r="J258" s="240">
        <f>ROUND(I258*H258,2)</f>
        <v>0</v>
      </c>
      <c r="K258" s="241"/>
      <c r="L258" s="242"/>
      <c r="M258" s="243" t="s">
        <v>1</v>
      </c>
      <c r="N258" s="244" t="s">
        <v>42</v>
      </c>
      <c r="O258" s="82"/>
      <c r="P258" s="201">
        <f>O258*H258</f>
        <v>0</v>
      </c>
      <c r="Q258" s="201">
        <v>0</v>
      </c>
      <c r="R258" s="201">
        <f>Q258*H258</f>
        <v>0</v>
      </c>
      <c r="S258" s="201">
        <v>0</v>
      </c>
      <c r="T258" s="202">
        <f>S258*H258</f>
        <v>0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203" t="s">
        <v>260</v>
      </c>
      <c r="AT258" s="203" t="s">
        <v>272</v>
      </c>
      <c r="AU258" s="203" t="s">
        <v>89</v>
      </c>
      <c r="AY258" s="19" t="s">
        <v>218</v>
      </c>
      <c r="BE258" s="204">
        <f>IF(N258="základná",J258,0)</f>
        <v>0</v>
      </c>
      <c r="BF258" s="204">
        <f>IF(N258="znížená",J258,0)</f>
        <v>0</v>
      </c>
      <c r="BG258" s="204">
        <f>IF(N258="zákl. prenesená",J258,0)</f>
        <v>0</v>
      </c>
      <c r="BH258" s="204">
        <f>IF(N258="zníž. prenesená",J258,0)</f>
        <v>0</v>
      </c>
      <c r="BI258" s="204">
        <f>IF(N258="nulová",J258,0)</f>
        <v>0</v>
      </c>
      <c r="BJ258" s="19" t="s">
        <v>89</v>
      </c>
      <c r="BK258" s="204">
        <f>ROUND(I258*H258,2)</f>
        <v>0</v>
      </c>
      <c r="BL258" s="19" t="s">
        <v>223</v>
      </c>
      <c r="BM258" s="203" t="s">
        <v>2240</v>
      </c>
    </row>
    <row r="259" s="13" customFormat="1">
      <c r="A259" s="13"/>
      <c r="B259" s="205"/>
      <c r="C259" s="13"/>
      <c r="D259" s="206" t="s">
        <v>225</v>
      </c>
      <c r="E259" s="13"/>
      <c r="F259" s="208" t="s">
        <v>2241</v>
      </c>
      <c r="G259" s="13"/>
      <c r="H259" s="209">
        <v>18.795000000000002</v>
      </c>
      <c r="I259" s="210"/>
      <c r="J259" s="13"/>
      <c r="K259" s="13"/>
      <c r="L259" s="205"/>
      <c r="M259" s="211"/>
      <c r="N259" s="212"/>
      <c r="O259" s="212"/>
      <c r="P259" s="212"/>
      <c r="Q259" s="212"/>
      <c r="R259" s="212"/>
      <c r="S259" s="212"/>
      <c r="T259" s="2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07" t="s">
        <v>225</v>
      </c>
      <c r="AU259" s="207" t="s">
        <v>89</v>
      </c>
      <c r="AV259" s="13" t="s">
        <v>89</v>
      </c>
      <c r="AW259" s="13" t="s">
        <v>3</v>
      </c>
      <c r="AX259" s="13" t="s">
        <v>83</v>
      </c>
      <c r="AY259" s="207" t="s">
        <v>218</v>
      </c>
    </row>
    <row r="260" s="12" customFormat="1" ht="22.8" customHeight="1">
      <c r="A260" s="12"/>
      <c r="B260" s="177"/>
      <c r="C260" s="12"/>
      <c r="D260" s="178" t="s">
        <v>75</v>
      </c>
      <c r="E260" s="188" t="s">
        <v>453</v>
      </c>
      <c r="F260" s="188" t="s">
        <v>454</v>
      </c>
      <c r="G260" s="12"/>
      <c r="H260" s="12"/>
      <c r="I260" s="180"/>
      <c r="J260" s="189">
        <f>BK260</f>
        <v>0</v>
      </c>
      <c r="K260" s="12"/>
      <c r="L260" s="177"/>
      <c r="M260" s="182"/>
      <c r="N260" s="183"/>
      <c r="O260" s="183"/>
      <c r="P260" s="184">
        <f>P261</f>
        <v>0</v>
      </c>
      <c r="Q260" s="183"/>
      <c r="R260" s="184">
        <f>R261</f>
        <v>0</v>
      </c>
      <c r="S260" s="183"/>
      <c r="T260" s="185">
        <f>T261</f>
        <v>0</v>
      </c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R260" s="178" t="s">
        <v>83</v>
      </c>
      <c r="AT260" s="186" t="s">
        <v>75</v>
      </c>
      <c r="AU260" s="186" t="s">
        <v>83</v>
      </c>
      <c r="AY260" s="178" t="s">
        <v>218</v>
      </c>
      <c r="BK260" s="187">
        <f>BK261</f>
        <v>0</v>
      </c>
    </row>
    <row r="261" s="2" customFormat="1" ht="33" customHeight="1">
      <c r="A261" s="38"/>
      <c r="B261" s="190"/>
      <c r="C261" s="191" t="s">
        <v>362</v>
      </c>
      <c r="D261" s="191" t="s">
        <v>220</v>
      </c>
      <c r="E261" s="192" t="s">
        <v>456</v>
      </c>
      <c r="F261" s="193" t="s">
        <v>457</v>
      </c>
      <c r="G261" s="194" t="s">
        <v>257</v>
      </c>
      <c r="H261" s="195">
        <v>12.724</v>
      </c>
      <c r="I261" s="196"/>
      <c r="J261" s="197">
        <f>ROUND(I261*H261,2)</f>
        <v>0</v>
      </c>
      <c r="K261" s="198"/>
      <c r="L261" s="39"/>
      <c r="M261" s="199" t="s">
        <v>1</v>
      </c>
      <c r="N261" s="200" t="s">
        <v>42</v>
      </c>
      <c r="O261" s="82"/>
      <c r="P261" s="201">
        <f>O261*H261</f>
        <v>0</v>
      </c>
      <c r="Q261" s="201">
        <v>0</v>
      </c>
      <c r="R261" s="201">
        <f>Q261*H261</f>
        <v>0</v>
      </c>
      <c r="S261" s="201">
        <v>0</v>
      </c>
      <c r="T261" s="202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03" t="s">
        <v>223</v>
      </c>
      <c r="AT261" s="203" t="s">
        <v>220</v>
      </c>
      <c r="AU261" s="203" t="s">
        <v>89</v>
      </c>
      <c r="AY261" s="19" t="s">
        <v>218</v>
      </c>
      <c r="BE261" s="204">
        <f>IF(N261="základná",J261,0)</f>
        <v>0</v>
      </c>
      <c r="BF261" s="204">
        <f>IF(N261="znížená",J261,0)</f>
        <v>0</v>
      </c>
      <c r="BG261" s="204">
        <f>IF(N261="zákl. prenesená",J261,0)</f>
        <v>0</v>
      </c>
      <c r="BH261" s="204">
        <f>IF(N261="zníž. prenesená",J261,0)</f>
        <v>0</v>
      </c>
      <c r="BI261" s="204">
        <f>IF(N261="nulová",J261,0)</f>
        <v>0</v>
      </c>
      <c r="BJ261" s="19" t="s">
        <v>89</v>
      </c>
      <c r="BK261" s="204">
        <f>ROUND(I261*H261,2)</f>
        <v>0</v>
      </c>
      <c r="BL261" s="19" t="s">
        <v>223</v>
      </c>
      <c r="BM261" s="203" t="s">
        <v>2242</v>
      </c>
    </row>
    <row r="262" s="12" customFormat="1" ht="25.92" customHeight="1">
      <c r="A262" s="12"/>
      <c r="B262" s="177"/>
      <c r="C262" s="12"/>
      <c r="D262" s="178" t="s">
        <v>75</v>
      </c>
      <c r="E262" s="179" t="s">
        <v>459</v>
      </c>
      <c r="F262" s="179" t="s">
        <v>460</v>
      </c>
      <c r="G262" s="12"/>
      <c r="H262" s="12"/>
      <c r="I262" s="180"/>
      <c r="J262" s="181">
        <f>BK262</f>
        <v>0</v>
      </c>
      <c r="K262" s="12"/>
      <c r="L262" s="177"/>
      <c r="M262" s="182"/>
      <c r="N262" s="183"/>
      <c r="O262" s="183"/>
      <c r="P262" s="184">
        <f>P263</f>
        <v>0</v>
      </c>
      <c r="Q262" s="183"/>
      <c r="R262" s="184">
        <f>R263</f>
        <v>0.00025999999999999998</v>
      </c>
      <c r="S262" s="183"/>
      <c r="T262" s="185">
        <f>T263</f>
        <v>0</v>
      </c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R262" s="178" t="s">
        <v>89</v>
      </c>
      <c r="AT262" s="186" t="s">
        <v>75</v>
      </c>
      <c r="AU262" s="186" t="s">
        <v>76</v>
      </c>
      <c r="AY262" s="178" t="s">
        <v>218</v>
      </c>
      <c r="BK262" s="187">
        <f>BK263</f>
        <v>0</v>
      </c>
    </row>
    <row r="263" s="12" customFormat="1" ht="22.8" customHeight="1">
      <c r="A263" s="12"/>
      <c r="B263" s="177"/>
      <c r="C263" s="12"/>
      <c r="D263" s="178" t="s">
        <v>75</v>
      </c>
      <c r="E263" s="188" t="s">
        <v>472</v>
      </c>
      <c r="F263" s="188" t="s">
        <v>473</v>
      </c>
      <c r="G263" s="12"/>
      <c r="H263" s="12"/>
      <c r="I263" s="180"/>
      <c r="J263" s="189">
        <f>BK263</f>
        <v>0</v>
      </c>
      <c r="K263" s="12"/>
      <c r="L263" s="177"/>
      <c r="M263" s="182"/>
      <c r="N263" s="183"/>
      <c r="O263" s="183"/>
      <c r="P263" s="184">
        <f>SUM(P264:P268)</f>
        <v>0</v>
      </c>
      <c r="Q263" s="183"/>
      <c r="R263" s="184">
        <f>SUM(R264:R268)</f>
        <v>0.00025999999999999998</v>
      </c>
      <c r="S263" s="183"/>
      <c r="T263" s="185">
        <f>SUM(T264:T268)</f>
        <v>0</v>
      </c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R263" s="178" t="s">
        <v>89</v>
      </c>
      <c r="AT263" s="186" t="s">
        <v>75</v>
      </c>
      <c r="AU263" s="186" t="s">
        <v>83</v>
      </c>
      <c r="AY263" s="178" t="s">
        <v>218</v>
      </c>
      <c r="BK263" s="187">
        <f>SUM(BK264:BK268)</f>
        <v>0</v>
      </c>
    </row>
    <row r="264" s="2" customFormat="1" ht="21.75" customHeight="1">
      <c r="A264" s="38"/>
      <c r="B264" s="190"/>
      <c r="C264" s="191" t="s">
        <v>373</v>
      </c>
      <c r="D264" s="191" t="s">
        <v>220</v>
      </c>
      <c r="E264" s="192" t="s">
        <v>2243</v>
      </c>
      <c r="F264" s="193" t="s">
        <v>2244</v>
      </c>
      <c r="G264" s="194" t="s">
        <v>148</v>
      </c>
      <c r="H264" s="195">
        <v>1</v>
      </c>
      <c r="I264" s="196"/>
      <c r="J264" s="197">
        <f>ROUND(I264*H264,2)</f>
        <v>0</v>
      </c>
      <c r="K264" s="198"/>
      <c r="L264" s="39"/>
      <c r="M264" s="199" t="s">
        <v>1</v>
      </c>
      <c r="N264" s="200" t="s">
        <v>42</v>
      </c>
      <c r="O264" s="82"/>
      <c r="P264" s="201">
        <f>O264*H264</f>
        <v>0</v>
      </c>
      <c r="Q264" s="201">
        <v>0.00025999999999999998</v>
      </c>
      <c r="R264" s="201">
        <f>Q264*H264</f>
        <v>0.00025999999999999998</v>
      </c>
      <c r="S264" s="201">
        <v>0</v>
      </c>
      <c r="T264" s="202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03" t="s">
        <v>304</v>
      </c>
      <c r="AT264" s="203" t="s">
        <v>220</v>
      </c>
      <c r="AU264" s="203" t="s">
        <v>89</v>
      </c>
      <c r="AY264" s="19" t="s">
        <v>218</v>
      </c>
      <c r="BE264" s="204">
        <f>IF(N264="základná",J264,0)</f>
        <v>0</v>
      </c>
      <c r="BF264" s="204">
        <f>IF(N264="znížená",J264,0)</f>
        <v>0</v>
      </c>
      <c r="BG264" s="204">
        <f>IF(N264="zákl. prenesená",J264,0)</f>
        <v>0</v>
      </c>
      <c r="BH264" s="204">
        <f>IF(N264="zníž. prenesená",J264,0)</f>
        <v>0</v>
      </c>
      <c r="BI264" s="204">
        <f>IF(N264="nulová",J264,0)</f>
        <v>0</v>
      </c>
      <c r="BJ264" s="19" t="s">
        <v>89</v>
      </c>
      <c r="BK264" s="204">
        <f>ROUND(I264*H264,2)</f>
        <v>0</v>
      </c>
      <c r="BL264" s="19" t="s">
        <v>304</v>
      </c>
      <c r="BM264" s="203" t="s">
        <v>2245</v>
      </c>
    </row>
    <row r="265" s="2" customFormat="1">
      <c r="A265" s="38"/>
      <c r="B265" s="39"/>
      <c r="C265" s="38"/>
      <c r="D265" s="206" t="s">
        <v>247</v>
      </c>
      <c r="E265" s="38"/>
      <c r="F265" s="230" t="s">
        <v>2246</v>
      </c>
      <c r="G265" s="38"/>
      <c r="H265" s="38"/>
      <c r="I265" s="231"/>
      <c r="J265" s="38"/>
      <c r="K265" s="38"/>
      <c r="L265" s="39"/>
      <c r="M265" s="232"/>
      <c r="N265" s="233"/>
      <c r="O265" s="82"/>
      <c r="P265" s="82"/>
      <c r="Q265" s="82"/>
      <c r="R265" s="82"/>
      <c r="S265" s="82"/>
      <c r="T265" s="83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T265" s="19" t="s">
        <v>247</v>
      </c>
      <c r="AU265" s="19" t="s">
        <v>89</v>
      </c>
    </row>
    <row r="266" s="13" customFormat="1">
      <c r="A266" s="13"/>
      <c r="B266" s="205"/>
      <c r="C266" s="13"/>
      <c r="D266" s="206" t="s">
        <v>225</v>
      </c>
      <c r="E266" s="207" t="s">
        <v>1</v>
      </c>
      <c r="F266" s="208" t="s">
        <v>2247</v>
      </c>
      <c r="G266" s="13"/>
      <c r="H266" s="209">
        <v>1</v>
      </c>
      <c r="I266" s="210"/>
      <c r="J266" s="13"/>
      <c r="K266" s="13"/>
      <c r="L266" s="205"/>
      <c r="M266" s="211"/>
      <c r="N266" s="212"/>
      <c r="O266" s="212"/>
      <c r="P266" s="212"/>
      <c r="Q266" s="212"/>
      <c r="R266" s="212"/>
      <c r="S266" s="212"/>
      <c r="T266" s="2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07" t="s">
        <v>225</v>
      </c>
      <c r="AU266" s="207" t="s">
        <v>89</v>
      </c>
      <c r="AV266" s="13" t="s">
        <v>89</v>
      </c>
      <c r="AW266" s="13" t="s">
        <v>31</v>
      </c>
      <c r="AX266" s="13" t="s">
        <v>76</v>
      </c>
      <c r="AY266" s="207" t="s">
        <v>218</v>
      </c>
    </row>
    <row r="267" s="15" customFormat="1">
      <c r="A267" s="15"/>
      <c r="B267" s="222"/>
      <c r="C267" s="15"/>
      <c r="D267" s="206" t="s">
        <v>225</v>
      </c>
      <c r="E267" s="223" t="s">
        <v>1</v>
      </c>
      <c r="F267" s="224" t="s">
        <v>231</v>
      </c>
      <c r="G267" s="15"/>
      <c r="H267" s="225">
        <v>1</v>
      </c>
      <c r="I267" s="226"/>
      <c r="J267" s="15"/>
      <c r="K267" s="15"/>
      <c r="L267" s="222"/>
      <c r="M267" s="227"/>
      <c r="N267" s="228"/>
      <c r="O267" s="228"/>
      <c r="P267" s="228"/>
      <c r="Q267" s="228"/>
      <c r="R267" s="228"/>
      <c r="S267" s="228"/>
      <c r="T267" s="229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T267" s="223" t="s">
        <v>225</v>
      </c>
      <c r="AU267" s="223" t="s">
        <v>89</v>
      </c>
      <c r="AV267" s="15" t="s">
        <v>223</v>
      </c>
      <c r="AW267" s="15" t="s">
        <v>31</v>
      </c>
      <c r="AX267" s="15" t="s">
        <v>83</v>
      </c>
      <c r="AY267" s="223" t="s">
        <v>218</v>
      </c>
    </row>
    <row r="268" s="2" customFormat="1" ht="24.15" customHeight="1">
      <c r="A268" s="38"/>
      <c r="B268" s="190"/>
      <c r="C268" s="191" t="s">
        <v>377</v>
      </c>
      <c r="D268" s="191" t="s">
        <v>220</v>
      </c>
      <c r="E268" s="192" t="s">
        <v>507</v>
      </c>
      <c r="F268" s="193" t="s">
        <v>508</v>
      </c>
      <c r="G268" s="194" t="s">
        <v>470</v>
      </c>
      <c r="H268" s="252"/>
      <c r="I268" s="196"/>
      <c r="J268" s="197">
        <f>ROUND(I268*H268,2)</f>
        <v>0</v>
      </c>
      <c r="K268" s="198"/>
      <c r="L268" s="39"/>
      <c r="M268" s="199" t="s">
        <v>1</v>
      </c>
      <c r="N268" s="200" t="s">
        <v>42</v>
      </c>
      <c r="O268" s="82"/>
      <c r="P268" s="201">
        <f>O268*H268</f>
        <v>0</v>
      </c>
      <c r="Q268" s="201">
        <v>0</v>
      </c>
      <c r="R268" s="201">
        <f>Q268*H268</f>
        <v>0</v>
      </c>
      <c r="S268" s="201">
        <v>0</v>
      </c>
      <c r="T268" s="202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203" t="s">
        <v>304</v>
      </c>
      <c r="AT268" s="203" t="s">
        <v>220</v>
      </c>
      <c r="AU268" s="203" t="s">
        <v>89</v>
      </c>
      <c r="AY268" s="19" t="s">
        <v>218</v>
      </c>
      <c r="BE268" s="204">
        <f>IF(N268="základná",J268,0)</f>
        <v>0</v>
      </c>
      <c r="BF268" s="204">
        <f>IF(N268="znížená",J268,0)</f>
        <v>0</v>
      </c>
      <c r="BG268" s="204">
        <f>IF(N268="zákl. prenesená",J268,0)</f>
        <v>0</v>
      </c>
      <c r="BH268" s="204">
        <f>IF(N268="zníž. prenesená",J268,0)</f>
        <v>0</v>
      </c>
      <c r="BI268" s="204">
        <f>IF(N268="nulová",J268,0)</f>
        <v>0</v>
      </c>
      <c r="BJ268" s="19" t="s">
        <v>89</v>
      </c>
      <c r="BK268" s="204">
        <f>ROUND(I268*H268,2)</f>
        <v>0</v>
      </c>
      <c r="BL268" s="19" t="s">
        <v>304</v>
      </c>
      <c r="BM268" s="203" t="s">
        <v>2248</v>
      </c>
    </row>
    <row r="269" s="12" customFormat="1" ht="25.92" customHeight="1">
      <c r="A269" s="12"/>
      <c r="B269" s="177"/>
      <c r="C269" s="12"/>
      <c r="D269" s="178" t="s">
        <v>75</v>
      </c>
      <c r="E269" s="179" t="s">
        <v>272</v>
      </c>
      <c r="F269" s="179" t="s">
        <v>615</v>
      </c>
      <c r="G269" s="12"/>
      <c r="H269" s="12"/>
      <c r="I269" s="180"/>
      <c r="J269" s="181">
        <f>BK269</f>
        <v>0</v>
      </c>
      <c r="K269" s="12"/>
      <c r="L269" s="177"/>
      <c r="M269" s="182"/>
      <c r="N269" s="183"/>
      <c r="O269" s="183"/>
      <c r="P269" s="184">
        <f>P270+P302+P307+P320</f>
        <v>0</v>
      </c>
      <c r="Q269" s="183"/>
      <c r="R269" s="184">
        <f>R270+R302+R307+R320</f>
        <v>0</v>
      </c>
      <c r="S269" s="183"/>
      <c r="T269" s="185">
        <f>T270+T302+T307+T320</f>
        <v>0</v>
      </c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R269" s="178" t="s">
        <v>96</v>
      </c>
      <c r="AT269" s="186" t="s">
        <v>75</v>
      </c>
      <c r="AU269" s="186" t="s">
        <v>76</v>
      </c>
      <c r="AY269" s="178" t="s">
        <v>218</v>
      </c>
      <c r="BK269" s="187">
        <f>BK270+BK302+BK307+BK320</f>
        <v>0</v>
      </c>
    </row>
    <row r="270" s="12" customFormat="1" ht="22.8" customHeight="1">
      <c r="A270" s="12"/>
      <c r="B270" s="177"/>
      <c r="C270" s="12"/>
      <c r="D270" s="178" t="s">
        <v>75</v>
      </c>
      <c r="E270" s="188" t="s">
        <v>556</v>
      </c>
      <c r="F270" s="188" t="s">
        <v>616</v>
      </c>
      <c r="G270" s="12"/>
      <c r="H270" s="12"/>
      <c r="I270" s="180"/>
      <c r="J270" s="189">
        <f>BK270</f>
        <v>0</v>
      </c>
      <c r="K270" s="12"/>
      <c r="L270" s="177"/>
      <c r="M270" s="182"/>
      <c r="N270" s="183"/>
      <c r="O270" s="183"/>
      <c r="P270" s="184">
        <f>SUM(P271:P301)</f>
        <v>0</v>
      </c>
      <c r="Q270" s="183"/>
      <c r="R270" s="184">
        <f>SUM(R271:R301)</f>
        <v>0</v>
      </c>
      <c r="S270" s="183"/>
      <c r="T270" s="185">
        <f>SUM(T271:T301)</f>
        <v>0</v>
      </c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R270" s="178" t="s">
        <v>96</v>
      </c>
      <c r="AT270" s="186" t="s">
        <v>75</v>
      </c>
      <c r="AU270" s="186" t="s">
        <v>83</v>
      </c>
      <c r="AY270" s="178" t="s">
        <v>218</v>
      </c>
      <c r="BK270" s="187">
        <f>SUM(BK271:BK301)</f>
        <v>0</v>
      </c>
    </row>
    <row r="271" s="2" customFormat="1" ht="24.15" customHeight="1">
      <c r="A271" s="38"/>
      <c r="B271" s="190"/>
      <c r="C271" s="191" t="s">
        <v>383</v>
      </c>
      <c r="D271" s="191" t="s">
        <v>220</v>
      </c>
      <c r="E271" s="192" t="s">
        <v>617</v>
      </c>
      <c r="F271" s="193" t="s">
        <v>618</v>
      </c>
      <c r="G271" s="194" t="s">
        <v>179</v>
      </c>
      <c r="H271" s="195">
        <v>470</v>
      </c>
      <c r="I271" s="196"/>
      <c r="J271" s="197">
        <f>ROUND(I271*H271,2)</f>
        <v>0</v>
      </c>
      <c r="K271" s="198"/>
      <c r="L271" s="39"/>
      <c r="M271" s="199" t="s">
        <v>1</v>
      </c>
      <c r="N271" s="200" t="s">
        <v>42</v>
      </c>
      <c r="O271" s="82"/>
      <c r="P271" s="201">
        <f>O271*H271</f>
        <v>0</v>
      </c>
      <c r="Q271" s="201">
        <v>0</v>
      </c>
      <c r="R271" s="201">
        <f>Q271*H271</f>
        <v>0</v>
      </c>
      <c r="S271" s="201">
        <v>0</v>
      </c>
      <c r="T271" s="202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203" t="s">
        <v>561</v>
      </c>
      <c r="AT271" s="203" t="s">
        <v>220</v>
      </c>
      <c r="AU271" s="203" t="s">
        <v>89</v>
      </c>
      <c r="AY271" s="19" t="s">
        <v>218</v>
      </c>
      <c r="BE271" s="204">
        <f>IF(N271="základná",J271,0)</f>
        <v>0</v>
      </c>
      <c r="BF271" s="204">
        <f>IF(N271="znížená",J271,0)</f>
        <v>0</v>
      </c>
      <c r="BG271" s="204">
        <f>IF(N271="zákl. prenesená",J271,0)</f>
        <v>0</v>
      </c>
      <c r="BH271" s="204">
        <f>IF(N271="zníž. prenesená",J271,0)</f>
        <v>0</v>
      </c>
      <c r="BI271" s="204">
        <f>IF(N271="nulová",J271,0)</f>
        <v>0</v>
      </c>
      <c r="BJ271" s="19" t="s">
        <v>89</v>
      </c>
      <c r="BK271" s="204">
        <f>ROUND(I271*H271,2)</f>
        <v>0</v>
      </c>
      <c r="BL271" s="19" t="s">
        <v>561</v>
      </c>
      <c r="BM271" s="203" t="s">
        <v>2249</v>
      </c>
    </row>
    <row r="272" s="2" customFormat="1" ht="24.15" customHeight="1">
      <c r="A272" s="38"/>
      <c r="B272" s="190"/>
      <c r="C272" s="234" t="s">
        <v>388</v>
      </c>
      <c r="D272" s="234" t="s">
        <v>272</v>
      </c>
      <c r="E272" s="235" t="s">
        <v>619</v>
      </c>
      <c r="F272" s="236" t="s">
        <v>620</v>
      </c>
      <c r="G272" s="237" t="s">
        <v>179</v>
      </c>
      <c r="H272" s="238">
        <v>470</v>
      </c>
      <c r="I272" s="239"/>
      <c r="J272" s="240">
        <f>ROUND(I272*H272,2)</f>
        <v>0</v>
      </c>
      <c r="K272" s="241"/>
      <c r="L272" s="242"/>
      <c r="M272" s="243" t="s">
        <v>1</v>
      </c>
      <c r="N272" s="244" t="s">
        <v>42</v>
      </c>
      <c r="O272" s="82"/>
      <c r="P272" s="201">
        <f>O272*H272</f>
        <v>0</v>
      </c>
      <c r="Q272" s="201">
        <v>0</v>
      </c>
      <c r="R272" s="201">
        <f>Q272*H272</f>
        <v>0</v>
      </c>
      <c r="S272" s="201">
        <v>0</v>
      </c>
      <c r="T272" s="202">
        <f>S272*H272</f>
        <v>0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203" t="s">
        <v>621</v>
      </c>
      <c r="AT272" s="203" t="s">
        <v>272</v>
      </c>
      <c r="AU272" s="203" t="s">
        <v>89</v>
      </c>
      <c r="AY272" s="19" t="s">
        <v>218</v>
      </c>
      <c r="BE272" s="204">
        <f>IF(N272="základná",J272,0)</f>
        <v>0</v>
      </c>
      <c r="BF272" s="204">
        <f>IF(N272="znížená",J272,0)</f>
        <v>0</v>
      </c>
      <c r="BG272" s="204">
        <f>IF(N272="zákl. prenesená",J272,0)</f>
        <v>0</v>
      </c>
      <c r="BH272" s="204">
        <f>IF(N272="zníž. prenesená",J272,0)</f>
        <v>0</v>
      </c>
      <c r="BI272" s="204">
        <f>IF(N272="nulová",J272,0)</f>
        <v>0</v>
      </c>
      <c r="BJ272" s="19" t="s">
        <v>89</v>
      </c>
      <c r="BK272" s="204">
        <f>ROUND(I272*H272,2)</f>
        <v>0</v>
      </c>
      <c r="BL272" s="19" t="s">
        <v>561</v>
      </c>
      <c r="BM272" s="203" t="s">
        <v>2250</v>
      </c>
    </row>
    <row r="273" s="2" customFormat="1" ht="24.15" customHeight="1">
      <c r="A273" s="38"/>
      <c r="B273" s="190"/>
      <c r="C273" s="191" t="s">
        <v>396</v>
      </c>
      <c r="D273" s="191" t="s">
        <v>220</v>
      </c>
      <c r="E273" s="192" t="s">
        <v>1001</v>
      </c>
      <c r="F273" s="193" t="s">
        <v>1002</v>
      </c>
      <c r="G273" s="194" t="s">
        <v>179</v>
      </c>
      <c r="H273" s="195">
        <v>10</v>
      </c>
      <c r="I273" s="196"/>
      <c r="J273" s="197">
        <f>ROUND(I273*H273,2)</f>
        <v>0</v>
      </c>
      <c r="K273" s="198"/>
      <c r="L273" s="39"/>
      <c r="M273" s="199" t="s">
        <v>1</v>
      </c>
      <c r="N273" s="200" t="s">
        <v>42</v>
      </c>
      <c r="O273" s="82"/>
      <c r="P273" s="201">
        <f>O273*H273</f>
        <v>0</v>
      </c>
      <c r="Q273" s="201">
        <v>0</v>
      </c>
      <c r="R273" s="201">
        <f>Q273*H273</f>
        <v>0</v>
      </c>
      <c r="S273" s="201">
        <v>0</v>
      </c>
      <c r="T273" s="202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203" t="s">
        <v>561</v>
      </c>
      <c r="AT273" s="203" t="s">
        <v>220</v>
      </c>
      <c r="AU273" s="203" t="s">
        <v>89</v>
      </c>
      <c r="AY273" s="19" t="s">
        <v>218</v>
      </c>
      <c r="BE273" s="204">
        <f>IF(N273="základná",J273,0)</f>
        <v>0</v>
      </c>
      <c r="BF273" s="204">
        <f>IF(N273="znížená",J273,0)</f>
        <v>0</v>
      </c>
      <c r="BG273" s="204">
        <f>IF(N273="zákl. prenesená",J273,0)</f>
        <v>0</v>
      </c>
      <c r="BH273" s="204">
        <f>IF(N273="zníž. prenesená",J273,0)</f>
        <v>0</v>
      </c>
      <c r="BI273" s="204">
        <f>IF(N273="nulová",J273,0)</f>
        <v>0</v>
      </c>
      <c r="BJ273" s="19" t="s">
        <v>89</v>
      </c>
      <c r="BK273" s="204">
        <f>ROUND(I273*H273,2)</f>
        <v>0</v>
      </c>
      <c r="BL273" s="19" t="s">
        <v>561</v>
      </c>
      <c r="BM273" s="203" t="s">
        <v>2251</v>
      </c>
    </row>
    <row r="274" s="2" customFormat="1" ht="16.5" customHeight="1">
      <c r="A274" s="38"/>
      <c r="B274" s="190"/>
      <c r="C274" s="234" t="s">
        <v>401</v>
      </c>
      <c r="D274" s="234" t="s">
        <v>272</v>
      </c>
      <c r="E274" s="235" t="s">
        <v>1003</v>
      </c>
      <c r="F274" s="236" t="s">
        <v>1004</v>
      </c>
      <c r="G274" s="237" t="s">
        <v>179</v>
      </c>
      <c r="H274" s="238">
        <v>10</v>
      </c>
      <c r="I274" s="239"/>
      <c r="J274" s="240">
        <f>ROUND(I274*H274,2)</f>
        <v>0</v>
      </c>
      <c r="K274" s="241"/>
      <c r="L274" s="242"/>
      <c r="M274" s="243" t="s">
        <v>1</v>
      </c>
      <c r="N274" s="244" t="s">
        <v>42</v>
      </c>
      <c r="O274" s="82"/>
      <c r="P274" s="201">
        <f>O274*H274</f>
        <v>0</v>
      </c>
      <c r="Q274" s="201">
        <v>0</v>
      </c>
      <c r="R274" s="201">
        <f>Q274*H274</f>
        <v>0</v>
      </c>
      <c r="S274" s="201">
        <v>0</v>
      </c>
      <c r="T274" s="202">
        <f>S274*H274</f>
        <v>0</v>
      </c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R274" s="203" t="s">
        <v>621</v>
      </c>
      <c r="AT274" s="203" t="s">
        <v>272</v>
      </c>
      <c r="AU274" s="203" t="s">
        <v>89</v>
      </c>
      <c r="AY274" s="19" t="s">
        <v>218</v>
      </c>
      <c r="BE274" s="204">
        <f>IF(N274="základná",J274,0)</f>
        <v>0</v>
      </c>
      <c r="BF274" s="204">
        <f>IF(N274="znížená",J274,0)</f>
        <v>0</v>
      </c>
      <c r="BG274" s="204">
        <f>IF(N274="zákl. prenesená",J274,0)</f>
        <v>0</v>
      </c>
      <c r="BH274" s="204">
        <f>IF(N274="zníž. prenesená",J274,0)</f>
        <v>0</v>
      </c>
      <c r="BI274" s="204">
        <f>IF(N274="nulová",J274,0)</f>
        <v>0</v>
      </c>
      <c r="BJ274" s="19" t="s">
        <v>89</v>
      </c>
      <c r="BK274" s="204">
        <f>ROUND(I274*H274,2)</f>
        <v>0</v>
      </c>
      <c r="BL274" s="19" t="s">
        <v>561</v>
      </c>
      <c r="BM274" s="203" t="s">
        <v>2252</v>
      </c>
    </row>
    <row r="275" s="2" customFormat="1" ht="33" customHeight="1">
      <c r="A275" s="38"/>
      <c r="B275" s="190"/>
      <c r="C275" s="191" t="s">
        <v>406</v>
      </c>
      <c r="D275" s="191" t="s">
        <v>220</v>
      </c>
      <c r="E275" s="192" t="s">
        <v>2253</v>
      </c>
      <c r="F275" s="193" t="s">
        <v>2254</v>
      </c>
      <c r="G275" s="194" t="s">
        <v>297</v>
      </c>
      <c r="H275" s="195">
        <v>15</v>
      </c>
      <c r="I275" s="196"/>
      <c r="J275" s="197">
        <f>ROUND(I275*H275,2)</f>
        <v>0</v>
      </c>
      <c r="K275" s="198"/>
      <c r="L275" s="39"/>
      <c r="M275" s="199" t="s">
        <v>1</v>
      </c>
      <c r="N275" s="200" t="s">
        <v>42</v>
      </c>
      <c r="O275" s="82"/>
      <c r="P275" s="201">
        <f>O275*H275</f>
        <v>0</v>
      </c>
      <c r="Q275" s="201">
        <v>0</v>
      </c>
      <c r="R275" s="201">
        <f>Q275*H275</f>
        <v>0</v>
      </c>
      <c r="S275" s="201">
        <v>0</v>
      </c>
      <c r="T275" s="202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203" t="s">
        <v>561</v>
      </c>
      <c r="AT275" s="203" t="s">
        <v>220</v>
      </c>
      <c r="AU275" s="203" t="s">
        <v>89</v>
      </c>
      <c r="AY275" s="19" t="s">
        <v>218</v>
      </c>
      <c r="BE275" s="204">
        <f>IF(N275="základná",J275,0)</f>
        <v>0</v>
      </c>
      <c r="BF275" s="204">
        <f>IF(N275="znížená",J275,0)</f>
        <v>0</v>
      </c>
      <c r="BG275" s="204">
        <f>IF(N275="zákl. prenesená",J275,0)</f>
        <v>0</v>
      </c>
      <c r="BH275" s="204">
        <f>IF(N275="zníž. prenesená",J275,0)</f>
        <v>0</v>
      </c>
      <c r="BI275" s="204">
        <f>IF(N275="nulová",J275,0)</f>
        <v>0</v>
      </c>
      <c r="BJ275" s="19" t="s">
        <v>89</v>
      </c>
      <c r="BK275" s="204">
        <f>ROUND(I275*H275,2)</f>
        <v>0</v>
      </c>
      <c r="BL275" s="19" t="s">
        <v>561</v>
      </c>
      <c r="BM275" s="203" t="s">
        <v>2255</v>
      </c>
    </row>
    <row r="276" s="2" customFormat="1" ht="16.5" customHeight="1">
      <c r="A276" s="38"/>
      <c r="B276" s="190"/>
      <c r="C276" s="234" t="s">
        <v>415</v>
      </c>
      <c r="D276" s="234" t="s">
        <v>272</v>
      </c>
      <c r="E276" s="235" t="s">
        <v>2256</v>
      </c>
      <c r="F276" s="236" t="s">
        <v>2257</v>
      </c>
      <c r="G276" s="237" t="s">
        <v>297</v>
      </c>
      <c r="H276" s="238">
        <v>15</v>
      </c>
      <c r="I276" s="239"/>
      <c r="J276" s="240">
        <f>ROUND(I276*H276,2)</f>
        <v>0</v>
      </c>
      <c r="K276" s="241"/>
      <c r="L276" s="242"/>
      <c r="M276" s="243" t="s">
        <v>1</v>
      </c>
      <c r="N276" s="244" t="s">
        <v>42</v>
      </c>
      <c r="O276" s="82"/>
      <c r="P276" s="201">
        <f>O276*H276</f>
        <v>0</v>
      </c>
      <c r="Q276" s="201">
        <v>0</v>
      </c>
      <c r="R276" s="201">
        <f>Q276*H276</f>
        <v>0</v>
      </c>
      <c r="S276" s="201">
        <v>0</v>
      </c>
      <c r="T276" s="202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203" t="s">
        <v>621</v>
      </c>
      <c r="AT276" s="203" t="s">
        <v>272</v>
      </c>
      <c r="AU276" s="203" t="s">
        <v>89</v>
      </c>
      <c r="AY276" s="19" t="s">
        <v>218</v>
      </c>
      <c r="BE276" s="204">
        <f>IF(N276="základná",J276,0)</f>
        <v>0</v>
      </c>
      <c r="BF276" s="204">
        <f>IF(N276="znížená",J276,0)</f>
        <v>0</v>
      </c>
      <c r="BG276" s="204">
        <f>IF(N276="zákl. prenesená",J276,0)</f>
        <v>0</v>
      </c>
      <c r="BH276" s="204">
        <f>IF(N276="zníž. prenesená",J276,0)</f>
        <v>0</v>
      </c>
      <c r="BI276" s="204">
        <f>IF(N276="nulová",J276,0)</f>
        <v>0</v>
      </c>
      <c r="BJ276" s="19" t="s">
        <v>89</v>
      </c>
      <c r="BK276" s="204">
        <f>ROUND(I276*H276,2)</f>
        <v>0</v>
      </c>
      <c r="BL276" s="19" t="s">
        <v>561</v>
      </c>
      <c r="BM276" s="203" t="s">
        <v>2258</v>
      </c>
    </row>
    <row r="277" s="2" customFormat="1" ht="24.15" customHeight="1">
      <c r="A277" s="38"/>
      <c r="B277" s="190"/>
      <c r="C277" s="191" t="s">
        <v>420</v>
      </c>
      <c r="D277" s="191" t="s">
        <v>220</v>
      </c>
      <c r="E277" s="192" t="s">
        <v>2259</v>
      </c>
      <c r="F277" s="193" t="s">
        <v>2260</v>
      </c>
      <c r="G277" s="194" t="s">
        <v>297</v>
      </c>
      <c r="H277" s="195">
        <v>5</v>
      </c>
      <c r="I277" s="196"/>
      <c r="J277" s="197">
        <f>ROUND(I277*H277,2)</f>
        <v>0</v>
      </c>
      <c r="K277" s="198"/>
      <c r="L277" s="39"/>
      <c r="M277" s="199" t="s">
        <v>1</v>
      </c>
      <c r="N277" s="200" t="s">
        <v>42</v>
      </c>
      <c r="O277" s="82"/>
      <c r="P277" s="201">
        <f>O277*H277</f>
        <v>0</v>
      </c>
      <c r="Q277" s="201">
        <v>0</v>
      </c>
      <c r="R277" s="201">
        <f>Q277*H277</f>
        <v>0</v>
      </c>
      <c r="S277" s="201">
        <v>0</v>
      </c>
      <c r="T277" s="202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203" t="s">
        <v>561</v>
      </c>
      <c r="AT277" s="203" t="s">
        <v>220</v>
      </c>
      <c r="AU277" s="203" t="s">
        <v>89</v>
      </c>
      <c r="AY277" s="19" t="s">
        <v>218</v>
      </c>
      <c r="BE277" s="204">
        <f>IF(N277="základná",J277,0)</f>
        <v>0</v>
      </c>
      <c r="BF277" s="204">
        <f>IF(N277="znížená",J277,0)</f>
        <v>0</v>
      </c>
      <c r="BG277" s="204">
        <f>IF(N277="zákl. prenesená",J277,0)</f>
        <v>0</v>
      </c>
      <c r="BH277" s="204">
        <f>IF(N277="zníž. prenesená",J277,0)</f>
        <v>0</v>
      </c>
      <c r="BI277" s="204">
        <f>IF(N277="nulová",J277,0)</f>
        <v>0</v>
      </c>
      <c r="BJ277" s="19" t="s">
        <v>89</v>
      </c>
      <c r="BK277" s="204">
        <f>ROUND(I277*H277,2)</f>
        <v>0</v>
      </c>
      <c r="BL277" s="19" t="s">
        <v>561</v>
      </c>
      <c r="BM277" s="203" t="s">
        <v>2261</v>
      </c>
    </row>
    <row r="278" s="2" customFormat="1" ht="24.15" customHeight="1">
      <c r="A278" s="38"/>
      <c r="B278" s="190"/>
      <c r="C278" s="234" t="s">
        <v>425</v>
      </c>
      <c r="D278" s="234" t="s">
        <v>272</v>
      </c>
      <c r="E278" s="235" t="s">
        <v>2262</v>
      </c>
      <c r="F278" s="236" t="s">
        <v>2263</v>
      </c>
      <c r="G278" s="237" t="s">
        <v>297</v>
      </c>
      <c r="H278" s="238">
        <v>5</v>
      </c>
      <c r="I278" s="239"/>
      <c r="J278" s="240">
        <f>ROUND(I278*H278,2)</f>
        <v>0</v>
      </c>
      <c r="K278" s="241"/>
      <c r="L278" s="242"/>
      <c r="M278" s="243" t="s">
        <v>1</v>
      </c>
      <c r="N278" s="244" t="s">
        <v>42</v>
      </c>
      <c r="O278" s="82"/>
      <c r="P278" s="201">
        <f>O278*H278</f>
        <v>0</v>
      </c>
      <c r="Q278" s="201">
        <v>0</v>
      </c>
      <c r="R278" s="201">
        <f>Q278*H278</f>
        <v>0</v>
      </c>
      <c r="S278" s="201">
        <v>0</v>
      </c>
      <c r="T278" s="202">
        <f>S278*H278</f>
        <v>0</v>
      </c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R278" s="203" t="s">
        <v>621</v>
      </c>
      <c r="AT278" s="203" t="s">
        <v>272</v>
      </c>
      <c r="AU278" s="203" t="s">
        <v>89</v>
      </c>
      <c r="AY278" s="19" t="s">
        <v>218</v>
      </c>
      <c r="BE278" s="204">
        <f>IF(N278="základná",J278,0)</f>
        <v>0</v>
      </c>
      <c r="BF278" s="204">
        <f>IF(N278="znížená",J278,0)</f>
        <v>0</v>
      </c>
      <c r="BG278" s="204">
        <f>IF(N278="zákl. prenesená",J278,0)</f>
        <v>0</v>
      </c>
      <c r="BH278" s="204">
        <f>IF(N278="zníž. prenesená",J278,0)</f>
        <v>0</v>
      </c>
      <c r="BI278" s="204">
        <f>IF(N278="nulová",J278,0)</f>
        <v>0</v>
      </c>
      <c r="BJ278" s="19" t="s">
        <v>89</v>
      </c>
      <c r="BK278" s="204">
        <f>ROUND(I278*H278,2)</f>
        <v>0</v>
      </c>
      <c r="BL278" s="19" t="s">
        <v>561</v>
      </c>
      <c r="BM278" s="203" t="s">
        <v>2264</v>
      </c>
    </row>
    <row r="279" s="2" customFormat="1" ht="21.75" customHeight="1">
      <c r="A279" s="38"/>
      <c r="B279" s="190"/>
      <c r="C279" s="191" t="s">
        <v>429</v>
      </c>
      <c r="D279" s="191" t="s">
        <v>220</v>
      </c>
      <c r="E279" s="192" t="s">
        <v>921</v>
      </c>
      <c r="F279" s="193" t="s">
        <v>922</v>
      </c>
      <c r="G279" s="194" t="s">
        <v>297</v>
      </c>
      <c r="H279" s="195">
        <v>5</v>
      </c>
      <c r="I279" s="196"/>
      <c r="J279" s="197">
        <f>ROUND(I279*H279,2)</f>
        <v>0</v>
      </c>
      <c r="K279" s="198"/>
      <c r="L279" s="39"/>
      <c r="M279" s="199" t="s">
        <v>1</v>
      </c>
      <c r="N279" s="200" t="s">
        <v>42</v>
      </c>
      <c r="O279" s="82"/>
      <c r="P279" s="201">
        <f>O279*H279</f>
        <v>0</v>
      </c>
      <c r="Q279" s="201">
        <v>0</v>
      </c>
      <c r="R279" s="201">
        <f>Q279*H279</f>
        <v>0</v>
      </c>
      <c r="S279" s="201">
        <v>0</v>
      </c>
      <c r="T279" s="202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203" t="s">
        <v>561</v>
      </c>
      <c r="AT279" s="203" t="s">
        <v>220</v>
      </c>
      <c r="AU279" s="203" t="s">
        <v>89</v>
      </c>
      <c r="AY279" s="19" t="s">
        <v>218</v>
      </c>
      <c r="BE279" s="204">
        <f>IF(N279="základná",J279,0)</f>
        <v>0</v>
      </c>
      <c r="BF279" s="204">
        <f>IF(N279="znížená",J279,0)</f>
        <v>0</v>
      </c>
      <c r="BG279" s="204">
        <f>IF(N279="zákl. prenesená",J279,0)</f>
        <v>0</v>
      </c>
      <c r="BH279" s="204">
        <f>IF(N279="zníž. prenesená",J279,0)</f>
        <v>0</v>
      </c>
      <c r="BI279" s="204">
        <f>IF(N279="nulová",J279,0)</f>
        <v>0</v>
      </c>
      <c r="BJ279" s="19" t="s">
        <v>89</v>
      </c>
      <c r="BK279" s="204">
        <f>ROUND(I279*H279,2)</f>
        <v>0</v>
      </c>
      <c r="BL279" s="19" t="s">
        <v>561</v>
      </c>
      <c r="BM279" s="203" t="s">
        <v>2265</v>
      </c>
    </row>
    <row r="280" s="2" customFormat="1" ht="33" customHeight="1">
      <c r="A280" s="38"/>
      <c r="B280" s="190"/>
      <c r="C280" s="234" t="s">
        <v>435</v>
      </c>
      <c r="D280" s="234" t="s">
        <v>272</v>
      </c>
      <c r="E280" s="235" t="s">
        <v>2266</v>
      </c>
      <c r="F280" s="236" t="s">
        <v>2267</v>
      </c>
      <c r="G280" s="237" t="s">
        <v>297</v>
      </c>
      <c r="H280" s="238">
        <v>3</v>
      </c>
      <c r="I280" s="239"/>
      <c r="J280" s="240">
        <f>ROUND(I280*H280,2)</f>
        <v>0</v>
      </c>
      <c r="K280" s="241"/>
      <c r="L280" s="242"/>
      <c r="M280" s="243" t="s">
        <v>1</v>
      </c>
      <c r="N280" s="244" t="s">
        <v>42</v>
      </c>
      <c r="O280" s="82"/>
      <c r="P280" s="201">
        <f>O280*H280</f>
        <v>0</v>
      </c>
      <c r="Q280" s="201">
        <v>0</v>
      </c>
      <c r="R280" s="201">
        <f>Q280*H280</f>
        <v>0</v>
      </c>
      <c r="S280" s="201">
        <v>0</v>
      </c>
      <c r="T280" s="202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203" t="s">
        <v>621</v>
      </c>
      <c r="AT280" s="203" t="s">
        <v>272</v>
      </c>
      <c r="AU280" s="203" t="s">
        <v>89</v>
      </c>
      <c r="AY280" s="19" t="s">
        <v>218</v>
      </c>
      <c r="BE280" s="204">
        <f>IF(N280="základná",J280,0)</f>
        <v>0</v>
      </c>
      <c r="BF280" s="204">
        <f>IF(N280="znížená",J280,0)</f>
        <v>0</v>
      </c>
      <c r="BG280" s="204">
        <f>IF(N280="zákl. prenesená",J280,0)</f>
        <v>0</v>
      </c>
      <c r="BH280" s="204">
        <f>IF(N280="zníž. prenesená",J280,0)</f>
        <v>0</v>
      </c>
      <c r="BI280" s="204">
        <f>IF(N280="nulová",J280,0)</f>
        <v>0</v>
      </c>
      <c r="BJ280" s="19" t="s">
        <v>89</v>
      </c>
      <c r="BK280" s="204">
        <f>ROUND(I280*H280,2)</f>
        <v>0</v>
      </c>
      <c r="BL280" s="19" t="s">
        <v>561</v>
      </c>
      <c r="BM280" s="203" t="s">
        <v>2268</v>
      </c>
    </row>
    <row r="281" s="2" customFormat="1" ht="33" customHeight="1">
      <c r="A281" s="38"/>
      <c r="B281" s="190"/>
      <c r="C281" s="234" t="s">
        <v>439</v>
      </c>
      <c r="D281" s="234" t="s">
        <v>272</v>
      </c>
      <c r="E281" s="235" t="s">
        <v>2269</v>
      </c>
      <c r="F281" s="236" t="s">
        <v>2270</v>
      </c>
      <c r="G281" s="237" t="s">
        <v>297</v>
      </c>
      <c r="H281" s="238">
        <v>2</v>
      </c>
      <c r="I281" s="239"/>
      <c r="J281" s="240">
        <f>ROUND(I281*H281,2)</f>
        <v>0</v>
      </c>
      <c r="K281" s="241"/>
      <c r="L281" s="242"/>
      <c r="M281" s="243" t="s">
        <v>1</v>
      </c>
      <c r="N281" s="244" t="s">
        <v>42</v>
      </c>
      <c r="O281" s="82"/>
      <c r="P281" s="201">
        <f>O281*H281</f>
        <v>0</v>
      </c>
      <c r="Q281" s="201">
        <v>0</v>
      </c>
      <c r="R281" s="201">
        <f>Q281*H281</f>
        <v>0</v>
      </c>
      <c r="S281" s="201">
        <v>0</v>
      </c>
      <c r="T281" s="202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03" t="s">
        <v>621</v>
      </c>
      <c r="AT281" s="203" t="s">
        <v>272</v>
      </c>
      <c r="AU281" s="203" t="s">
        <v>89</v>
      </c>
      <c r="AY281" s="19" t="s">
        <v>218</v>
      </c>
      <c r="BE281" s="204">
        <f>IF(N281="základná",J281,0)</f>
        <v>0</v>
      </c>
      <c r="BF281" s="204">
        <f>IF(N281="znížená",J281,0)</f>
        <v>0</v>
      </c>
      <c r="BG281" s="204">
        <f>IF(N281="zákl. prenesená",J281,0)</f>
        <v>0</v>
      </c>
      <c r="BH281" s="204">
        <f>IF(N281="zníž. prenesená",J281,0)</f>
        <v>0</v>
      </c>
      <c r="BI281" s="204">
        <f>IF(N281="nulová",J281,0)</f>
        <v>0</v>
      </c>
      <c r="BJ281" s="19" t="s">
        <v>89</v>
      </c>
      <c r="BK281" s="204">
        <f>ROUND(I281*H281,2)</f>
        <v>0</v>
      </c>
      <c r="BL281" s="19" t="s">
        <v>561</v>
      </c>
      <c r="BM281" s="203" t="s">
        <v>2271</v>
      </c>
    </row>
    <row r="282" s="2" customFormat="1" ht="24.15" customHeight="1">
      <c r="A282" s="38"/>
      <c r="B282" s="190"/>
      <c r="C282" s="191" t="s">
        <v>445</v>
      </c>
      <c r="D282" s="191" t="s">
        <v>220</v>
      </c>
      <c r="E282" s="192" t="s">
        <v>638</v>
      </c>
      <c r="F282" s="193" t="s">
        <v>639</v>
      </c>
      <c r="G282" s="194" t="s">
        <v>297</v>
      </c>
      <c r="H282" s="195">
        <v>5</v>
      </c>
      <c r="I282" s="196"/>
      <c r="J282" s="197">
        <f>ROUND(I282*H282,2)</f>
        <v>0</v>
      </c>
      <c r="K282" s="198"/>
      <c r="L282" s="39"/>
      <c r="M282" s="199" t="s">
        <v>1</v>
      </c>
      <c r="N282" s="200" t="s">
        <v>42</v>
      </c>
      <c r="O282" s="82"/>
      <c r="P282" s="201">
        <f>O282*H282</f>
        <v>0</v>
      </c>
      <c r="Q282" s="201">
        <v>0</v>
      </c>
      <c r="R282" s="201">
        <f>Q282*H282</f>
        <v>0</v>
      </c>
      <c r="S282" s="201">
        <v>0</v>
      </c>
      <c r="T282" s="202">
        <f>S282*H282</f>
        <v>0</v>
      </c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R282" s="203" t="s">
        <v>561</v>
      </c>
      <c r="AT282" s="203" t="s">
        <v>220</v>
      </c>
      <c r="AU282" s="203" t="s">
        <v>89</v>
      </c>
      <c r="AY282" s="19" t="s">
        <v>218</v>
      </c>
      <c r="BE282" s="204">
        <f>IF(N282="základná",J282,0)</f>
        <v>0</v>
      </c>
      <c r="BF282" s="204">
        <f>IF(N282="znížená",J282,0)</f>
        <v>0</v>
      </c>
      <c r="BG282" s="204">
        <f>IF(N282="zákl. prenesená",J282,0)</f>
        <v>0</v>
      </c>
      <c r="BH282" s="204">
        <f>IF(N282="zníž. prenesená",J282,0)</f>
        <v>0</v>
      </c>
      <c r="BI282" s="204">
        <f>IF(N282="nulová",J282,0)</f>
        <v>0</v>
      </c>
      <c r="BJ282" s="19" t="s">
        <v>89</v>
      </c>
      <c r="BK282" s="204">
        <f>ROUND(I282*H282,2)</f>
        <v>0</v>
      </c>
      <c r="BL282" s="19" t="s">
        <v>561</v>
      </c>
      <c r="BM282" s="203" t="s">
        <v>2272</v>
      </c>
    </row>
    <row r="283" s="2" customFormat="1" ht="24.15" customHeight="1">
      <c r="A283" s="38"/>
      <c r="B283" s="190"/>
      <c r="C283" s="234" t="s">
        <v>449</v>
      </c>
      <c r="D283" s="234" t="s">
        <v>272</v>
      </c>
      <c r="E283" s="235" t="s">
        <v>640</v>
      </c>
      <c r="F283" s="236" t="s">
        <v>1107</v>
      </c>
      <c r="G283" s="237" t="s">
        <v>1</v>
      </c>
      <c r="H283" s="238">
        <v>5</v>
      </c>
      <c r="I283" s="239"/>
      <c r="J283" s="240">
        <f>ROUND(I283*H283,2)</f>
        <v>0</v>
      </c>
      <c r="K283" s="241"/>
      <c r="L283" s="242"/>
      <c r="M283" s="243" t="s">
        <v>1</v>
      </c>
      <c r="N283" s="244" t="s">
        <v>42</v>
      </c>
      <c r="O283" s="82"/>
      <c r="P283" s="201">
        <f>O283*H283</f>
        <v>0</v>
      </c>
      <c r="Q283" s="201">
        <v>0</v>
      </c>
      <c r="R283" s="201">
        <f>Q283*H283</f>
        <v>0</v>
      </c>
      <c r="S283" s="201">
        <v>0</v>
      </c>
      <c r="T283" s="202">
        <f>S283*H283</f>
        <v>0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203" t="s">
        <v>621</v>
      </c>
      <c r="AT283" s="203" t="s">
        <v>272</v>
      </c>
      <c r="AU283" s="203" t="s">
        <v>89</v>
      </c>
      <c r="AY283" s="19" t="s">
        <v>218</v>
      </c>
      <c r="BE283" s="204">
        <f>IF(N283="základná",J283,0)</f>
        <v>0</v>
      </c>
      <c r="BF283" s="204">
        <f>IF(N283="znížená",J283,0)</f>
        <v>0</v>
      </c>
      <c r="BG283" s="204">
        <f>IF(N283="zákl. prenesená",J283,0)</f>
        <v>0</v>
      </c>
      <c r="BH283" s="204">
        <f>IF(N283="zníž. prenesená",J283,0)</f>
        <v>0</v>
      </c>
      <c r="BI283" s="204">
        <f>IF(N283="nulová",J283,0)</f>
        <v>0</v>
      </c>
      <c r="BJ283" s="19" t="s">
        <v>89</v>
      </c>
      <c r="BK283" s="204">
        <f>ROUND(I283*H283,2)</f>
        <v>0</v>
      </c>
      <c r="BL283" s="19" t="s">
        <v>561</v>
      </c>
      <c r="BM283" s="203" t="s">
        <v>2273</v>
      </c>
    </row>
    <row r="284" s="2" customFormat="1" ht="33" customHeight="1">
      <c r="A284" s="38"/>
      <c r="B284" s="190"/>
      <c r="C284" s="191" t="s">
        <v>455</v>
      </c>
      <c r="D284" s="191" t="s">
        <v>220</v>
      </c>
      <c r="E284" s="192" t="s">
        <v>2274</v>
      </c>
      <c r="F284" s="193" t="s">
        <v>2275</v>
      </c>
      <c r="G284" s="194" t="s">
        <v>179</v>
      </c>
      <c r="H284" s="195">
        <v>280</v>
      </c>
      <c r="I284" s="196"/>
      <c r="J284" s="197">
        <f>ROUND(I284*H284,2)</f>
        <v>0</v>
      </c>
      <c r="K284" s="198"/>
      <c r="L284" s="39"/>
      <c r="M284" s="199" t="s">
        <v>1</v>
      </c>
      <c r="N284" s="200" t="s">
        <v>42</v>
      </c>
      <c r="O284" s="82"/>
      <c r="P284" s="201">
        <f>O284*H284</f>
        <v>0</v>
      </c>
      <c r="Q284" s="201">
        <v>0</v>
      </c>
      <c r="R284" s="201">
        <f>Q284*H284</f>
        <v>0</v>
      </c>
      <c r="S284" s="201">
        <v>0</v>
      </c>
      <c r="T284" s="202">
        <f>S284*H284</f>
        <v>0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203" t="s">
        <v>561</v>
      </c>
      <c r="AT284" s="203" t="s">
        <v>220</v>
      </c>
      <c r="AU284" s="203" t="s">
        <v>89</v>
      </c>
      <c r="AY284" s="19" t="s">
        <v>218</v>
      </c>
      <c r="BE284" s="204">
        <f>IF(N284="základná",J284,0)</f>
        <v>0</v>
      </c>
      <c r="BF284" s="204">
        <f>IF(N284="znížená",J284,0)</f>
        <v>0</v>
      </c>
      <c r="BG284" s="204">
        <f>IF(N284="zákl. prenesená",J284,0)</f>
        <v>0</v>
      </c>
      <c r="BH284" s="204">
        <f>IF(N284="zníž. prenesená",J284,0)</f>
        <v>0</v>
      </c>
      <c r="BI284" s="204">
        <f>IF(N284="nulová",J284,0)</f>
        <v>0</v>
      </c>
      <c r="BJ284" s="19" t="s">
        <v>89</v>
      </c>
      <c r="BK284" s="204">
        <f>ROUND(I284*H284,2)</f>
        <v>0</v>
      </c>
      <c r="BL284" s="19" t="s">
        <v>561</v>
      </c>
      <c r="BM284" s="203" t="s">
        <v>2276</v>
      </c>
    </row>
    <row r="285" s="2" customFormat="1" ht="16.5" customHeight="1">
      <c r="A285" s="38"/>
      <c r="B285" s="190"/>
      <c r="C285" s="234" t="s">
        <v>463</v>
      </c>
      <c r="D285" s="234" t="s">
        <v>272</v>
      </c>
      <c r="E285" s="235" t="s">
        <v>636</v>
      </c>
      <c r="F285" s="236" t="s">
        <v>637</v>
      </c>
      <c r="G285" s="237" t="s">
        <v>275</v>
      </c>
      <c r="H285" s="238">
        <v>263.75999999999999</v>
      </c>
      <c r="I285" s="239"/>
      <c r="J285" s="240">
        <f>ROUND(I285*H285,2)</f>
        <v>0</v>
      </c>
      <c r="K285" s="241"/>
      <c r="L285" s="242"/>
      <c r="M285" s="243" t="s">
        <v>1</v>
      </c>
      <c r="N285" s="244" t="s">
        <v>42</v>
      </c>
      <c r="O285" s="82"/>
      <c r="P285" s="201">
        <f>O285*H285</f>
        <v>0</v>
      </c>
      <c r="Q285" s="201">
        <v>0</v>
      </c>
      <c r="R285" s="201">
        <f>Q285*H285</f>
        <v>0</v>
      </c>
      <c r="S285" s="201">
        <v>0</v>
      </c>
      <c r="T285" s="202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203" t="s">
        <v>621</v>
      </c>
      <c r="AT285" s="203" t="s">
        <v>272</v>
      </c>
      <c r="AU285" s="203" t="s">
        <v>89</v>
      </c>
      <c r="AY285" s="19" t="s">
        <v>218</v>
      </c>
      <c r="BE285" s="204">
        <f>IF(N285="základná",J285,0)</f>
        <v>0</v>
      </c>
      <c r="BF285" s="204">
        <f>IF(N285="znížená",J285,0)</f>
        <v>0</v>
      </c>
      <c r="BG285" s="204">
        <f>IF(N285="zákl. prenesená",J285,0)</f>
        <v>0</v>
      </c>
      <c r="BH285" s="204">
        <f>IF(N285="zníž. prenesená",J285,0)</f>
        <v>0</v>
      </c>
      <c r="BI285" s="204">
        <f>IF(N285="nulová",J285,0)</f>
        <v>0</v>
      </c>
      <c r="BJ285" s="19" t="s">
        <v>89</v>
      </c>
      <c r="BK285" s="204">
        <f>ROUND(I285*H285,2)</f>
        <v>0</v>
      </c>
      <c r="BL285" s="19" t="s">
        <v>561</v>
      </c>
      <c r="BM285" s="203" t="s">
        <v>2277</v>
      </c>
    </row>
    <row r="286" s="2" customFormat="1" ht="24.15" customHeight="1">
      <c r="A286" s="38"/>
      <c r="B286" s="190"/>
      <c r="C286" s="191" t="s">
        <v>467</v>
      </c>
      <c r="D286" s="191" t="s">
        <v>220</v>
      </c>
      <c r="E286" s="192" t="s">
        <v>2278</v>
      </c>
      <c r="F286" s="193" t="s">
        <v>2279</v>
      </c>
      <c r="G286" s="194" t="s">
        <v>179</v>
      </c>
      <c r="H286" s="195">
        <v>10</v>
      </c>
      <c r="I286" s="196"/>
      <c r="J286" s="197">
        <f>ROUND(I286*H286,2)</f>
        <v>0</v>
      </c>
      <c r="K286" s="198"/>
      <c r="L286" s="39"/>
      <c r="M286" s="199" t="s">
        <v>1</v>
      </c>
      <c r="N286" s="200" t="s">
        <v>42</v>
      </c>
      <c r="O286" s="82"/>
      <c r="P286" s="201">
        <f>O286*H286</f>
        <v>0</v>
      </c>
      <c r="Q286" s="201">
        <v>0</v>
      </c>
      <c r="R286" s="201">
        <f>Q286*H286</f>
        <v>0</v>
      </c>
      <c r="S286" s="201">
        <v>0</v>
      </c>
      <c r="T286" s="202">
        <f>S286*H286</f>
        <v>0</v>
      </c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R286" s="203" t="s">
        <v>561</v>
      </c>
      <c r="AT286" s="203" t="s">
        <v>220</v>
      </c>
      <c r="AU286" s="203" t="s">
        <v>89</v>
      </c>
      <c r="AY286" s="19" t="s">
        <v>218</v>
      </c>
      <c r="BE286" s="204">
        <f>IF(N286="základná",J286,0)</f>
        <v>0</v>
      </c>
      <c r="BF286" s="204">
        <f>IF(N286="znížená",J286,0)</f>
        <v>0</v>
      </c>
      <c r="BG286" s="204">
        <f>IF(N286="zákl. prenesená",J286,0)</f>
        <v>0</v>
      </c>
      <c r="BH286" s="204">
        <f>IF(N286="zníž. prenesená",J286,0)</f>
        <v>0</v>
      </c>
      <c r="BI286" s="204">
        <f>IF(N286="nulová",J286,0)</f>
        <v>0</v>
      </c>
      <c r="BJ286" s="19" t="s">
        <v>89</v>
      </c>
      <c r="BK286" s="204">
        <f>ROUND(I286*H286,2)</f>
        <v>0</v>
      </c>
      <c r="BL286" s="19" t="s">
        <v>561</v>
      </c>
      <c r="BM286" s="203" t="s">
        <v>2280</v>
      </c>
    </row>
    <row r="287" s="2" customFormat="1" ht="16.5" customHeight="1">
      <c r="A287" s="38"/>
      <c r="B287" s="190"/>
      <c r="C287" s="234" t="s">
        <v>474</v>
      </c>
      <c r="D287" s="234" t="s">
        <v>272</v>
      </c>
      <c r="E287" s="235" t="s">
        <v>804</v>
      </c>
      <c r="F287" s="236" t="s">
        <v>805</v>
      </c>
      <c r="G287" s="237" t="s">
        <v>275</v>
      </c>
      <c r="H287" s="238">
        <v>6.25</v>
      </c>
      <c r="I287" s="239"/>
      <c r="J287" s="240">
        <f>ROUND(I287*H287,2)</f>
        <v>0</v>
      </c>
      <c r="K287" s="241"/>
      <c r="L287" s="242"/>
      <c r="M287" s="243" t="s">
        <v>1</v>
      </c>
      <c r="N287" s="244" t="s">
        <v>42</v>
      </c>
      <c r="O287" s="82"/>
      <c r="P287" s="201">
        <f>O287*H287</f>
        <v>0</v>
      </c>
      <c r="Q287" s="201">
        <v>0</v>
      </c>
      <c r="R287" s="201">
        <f>Q287*H287</f>
        <v>0</v>
      </c>
      <c r="S287" s="201">
        <v>0</v>
      </c>
      <c r="T287" s="202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203" t="s">
        <v>621</v>
      </c>
      <c r="AT287" s="203" t="s">
        <v>272</v>
      </c>
      <c r="AU287" s="203" t="s">
        <v>89</v>
      </c>
      <c r="AY287" s="19" t="s">
        <v>218</v>
      </c>
      <c r="BE287" s="204">
        <f>IF(N287="základná",J287,0)</f>
        <v>0</v>
      </c>
      <c r="BF287" s="204">
        <f>IF(N287="znížená",J287,0)</f>
        <v>0</v>
      </c>
      <c r="BG287" s="204">
        <f>IF(N287="zákl. prenesená",J287,0)</f>
        <v>0</v>
      </c>
      <c r="BH287" s="204">
        <f>IF(N287="zníž. prenesená",J287,0)</f>
        <v>0</v>
      </c>
      <c r="BI287" s="204">
        <f>IF(N287="nulová",J287,0)</f>
        <v>0</v>
      </c>
      <c r="BJ287" s="19" t="s">
        <v>89</v>
      </c>
      <c r="BK287" s="204">
        <f>ROUND(I287*H287,2)</f>
        <v>0</v>
      </c>
      <c r="BL287" s="19" t="s">
        <v>561</v>
      </c>
      <c r="BM287" s="203" t="s">
        <v>2281</v>
      </c>
    </row>
    <row r="288" s="13" customFormat="1">
      <c r="A288" s="13"/>
      <c r="B288" s="205"/>
      <c r="C288" s="13"/>
      <c r="D288" s="206" t="s">
        <v>225</v>
      </c>
      <c r="E288" s="207" t="s">
        <v>1</v>
      </c>
      <c r="F288" s="208" t="s">
        <v>806</v>
      </c>
      <c r="G288" s="13"/>
      <c r="H288" s="209">
        <v>6.25</v>
      </c>
      <c r="I288" s="210"/>
      <c r="J288" s="13"/>
      <c r="K288" s="13"/>
      <c r="L288" s="205"/>
      <c r="M288" s="211"/>
      <c r="N288" s="212"/>
      <c r="O288" s="212"/>
      <c r="P288" s="212"/>
      <c r="Q288" s="212"/>
      <c r="R288" s="212"/>
      <c r="S288" s="212"/>
      <c r="T288" s="2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07" t="s">
        <v>225</v>
      </c>
      <c r="AU288" s="207" t="s">
        <v>89</v>
      </c>
      <c r="AV288" s="13" t="s">
        <v>89</v>
      </c>
      <c r="AW288" s="13" t="s">
        <v>31</v>
      </c>
      <c r="AX288" s="13" t="s">
        <v>76</v>
      </c>
      <c r="AY288" s="207" t="s">
        <v>218</v>
      </c>
    </row>
    <row r="289" s="15" customFormat="1">
      <c r="A289" s="15"/>
      <c r="B289" s="222"/>
      <c r="C289" s="15"/>
      <c r="D289" s="206" t="s">
        <v>225</v>
      </c>
      <c r="E289" s="223" t="s">
        <v>1</v>
      </c>
      <c r="F289" s="224" t="s">
        <v>231</v>
      </c>
      <c r="G289" s="15"/>
      <c r="H289" s="225">
        <v>6.25</v>
      </c>
      <c r="I289" s="226"/>
      <c r="J289" s="15"/>
      <c r="K289" s="15"/>
      <c r="L289" s="222"/>
      <c r="M289" s="227"/>
      <c r="N289" s="228"/>
      <c r="O289" s="228"/>
      <c r="P289" s="228"/>
      <c r="Q289" s="228"/>
      <c r="R289" s="228"/>
      <c r="S289" s="228"/>
      <c r="T289" s="229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T289" s="223" t="s">
        <v>225</v>
      </c>
      <c r="AU289" s="223" t="s">
        <v>89</v>
      </c>
      <c r="AV289" s="15" t="s">
        <v>223</v>
      </c>
      <c r="AW289" s="15" t="s">
        <v>31</v>
      </c>
      <c r="AX289" s="15" t="s">
        <v>83</v>
      </c>
      <c r="AY289" s="223" t="s">
        <v>218</v>
      </c>
    </row>
    <row r="290" s="2" customFormat="1" ht="21.75" customHeight="1">
      <c r="A290" s="38"/>
      <c r="B290" s="190"/>
      <c r="C290" s="191" t="s">
        <v>180</v>
      </c>
      <c r="D290" s="191" t="s">
        <v>220</v>
      </c>
      <c r="E290" s="192" t="s">
        <v>2282</v>
      </c>
      <c r="F290" s="193" t="s">
        <v>651</v>
      </c>
      <c r="G290" s="194" t="s">
        <v>297</v>
      </c>
      <c r="H290" s="195">
        <v>4</v>
      </c>
      <c r="I290" s="196"/>
      <c r="J290" s="197">
        <f>ROUND(I290*H290,2)</f>
        <v>0</v>
      </c>
      <c r="K290" s="198"/>
      <c r="L290" s="39"/>
      <c r="M290" s="199" t="s">
        <v>1</v>
      </c>
      <c r="N290" s="200" t="s">
        <v>42</v>
      </c>
      <c r="O290" s="82"/>
      <c r="P290" s="201">
        <f>O290*H290</f>
        <v>0</v>
      </c>
      <c r="Q290" s="201">
        <v>0</v>
      </c>
      <c r="R290" s="201">
        <f>Q290*H290</f>
        <v>0</v>
      </c>
      <c r="S290" s="201">
        <v>0</v>
      </c>
      <c r="T290" s="202">
        <f>S290*H290</f>
        <v>0</v>
      </c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R290" s="203" t="s">
        <v>561</v>
      </c>
      <c r="AT290" s="203" t="s">
        <v>220</v>
      </c>
      <c r="AU290" s="203" t="s">
        <v>89</v>
      </c>
      <c r="AY290" s="19" t="s">
        <v>218</v>
      </c>
      <c r="BE290" s="204">
        <f>IF(N290="základná",J290,0)</f>
        <v>0</v>
      </c>
      <c r="BF290" s="204">
        <f>IF(N290="znížená",J290,0)</f>
        <v>0</v>
      </c>
      <c r="BG290" s="204">
        <f>IF(N290="zákl. prenesená",J290,0)</f>
        <v>0</v>
      </c>
      <c r="BH290" s="204">
        <f>IF(N290="zníž. prenesená",J290,0)</f>
        <v>0</v>
      </c>
      <c r="BI290" s="204">
        <f>IF(N290="nulová",J290,0)</f>
        <v>0</v>
      </c>
      <c r="BJ290" s="19" t="s">
        <v>89</v>
      </c>
      <c r="BK290" s="204">
        <f>ROUND(I290*H290,2)</f>
        <v>0</v>
      </c>
      <c r="BL290" s="19" t="s">
        <v>561</v>
      </c>
      <c r="BM290" s="203" t="s">
        <v>2283</v>
      </c>
    </row>
    <row r="291" s="2" customFormat="1" ht="16.5" customHeight="1">
      <c r="A291" s="38"/>
      <c r="B291" s="190"/>
      <c r="C291" s="234" t="s">
        <v>481</v>
      </c>
      <c r="D291" s="234" t="s">
        <v>272</v>
      </c>
      <c r="E291" s="235" t="s">
        <v>652</v>
      </c>
      <c r="F291" s="236" t="s">
        <v>653</v>
      </c>
      <c r="G291" s="237" t="s">
        <v>297</v>
      </c>
      <c r="H291" s="238">
        <v>4</v>
      </c>
      <c r="I291" s="239"/>
      <c r="J291" s="240">
        <f>ROUND(I291*H291,2)</f>
        <v>0</v>
      </c>
      <c r="K291" s="241"/>
      <c r="L291" s="242"/>
      <c r="M291" s="243" t="s">
        <v>1</v>
      </c>
      <c r="N291" s="244" t="s">
        <v>42</v>
      </c>
      <c r="O291" s="82"/>
      <c r="P291" s="201">
        <f>O291*H291</f>
        <v>0</v>
      </c>
      <c r="Q291" s="201">
        <v>0</v>
      </c>
      <c r="R291" s="201">
        <f>Q291*H291</f>
        <v>0</v>
      </c>
      <c r="S291" s="201">
        <v>0</v>
      </c>
      <c r="T291" s="202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03" t="s">
        <v>621</v>
      </c>
      <c r="AT291" s="203" t="s">
        <v>272</v>
      </c>
      <c r="AU291" s="203" t="s">
        <v>89</v>
      </c>
      <c r="AY291" s="19" t="s">
        <v>218</v>
      </c>
      <c r="BE291" s="204">
        <f>IF(N291="základná",J291,0)</f>
        <v>0</v>
      </c>
      <c r="BF291" s="204">
        <f>IF(N291="znížená",J291,0)</f>
        <v>0</v>
      </c>
      <c r="BG291" s="204">
        <f>IF(N291="zákl. prenesená",J291,0)</f>
        <v>0</v>
      </c>
      <c r="BH291" s="204">
        <f>IF(N291="zníž. prenesená",J291,0)</f>
        <v>0</v>
      </c>
      <c r="BI291" s="204">
        <f>IF(N291="nulová",J291,0)</f>
        <v>0</v>
      </c>
      <c r="BJ291" s="19" t="s">
        <v>89</v>
      </c>
      <c r="BK291" s="204">
        <f>ROUND(I291*H291,2)</f>
        <v>0</v>
      </c>
      <c r="BL291" s="19" t="s">
        <v>561</v>
      </c>
      <c r="BM291" s="203" t="s">
        <v>2284</v>
      </c>
    </row>
    <row r="292" s="2" customFormat="1" ht="21.75" customHeight="1">
      <c r="A292" s="38"/>
      <c r="B292" s="190"/>
      <c r="C292" s="191" t="s">
        <v>486</v>
      </c>
      <c r="D292" s="191" t="s">
        <v>220</v>
      </c>
      <c r="E292" s="192" t="s">
        <v>2285</v>
      </c>
      <c r="F292" s="193" t="s">
        <v>2286</v>
      </c>
      <c r="G292" s="194" t="s">
        <v>297</v>
      </c>
      <c r="H292" s="195">
        <v>10</v>
      </c>
      <c r="I292" s="196"/>
      <c r="J292" s="197">
        <f>ROUND(I292*H292,2)</f>
        <v>0</v>
      </c>
      <c r="K292" s="198"/>
      <c r="L292" s="39"/>
      <c r="M292" s="199" t="s">
        <v>1</v>
      </c>
      <c r="N292" s="200" t="s">
        <v>42</v>
      </c>
      <c r="O292" s="82"/>
      <c r="P292" s="201">
        <f>O292*H292</f>
        <v>0</v>
      </c>
      <c r="Q292" s="201">
        <v>0</v>
      </c>
      <c r="R292" s="201">
        <f>Q292*H292</f>
        <v>0</v>
      </c>
      <c r="S292" s="201">
        <v>0</v>
      </c>
      <c r="T292" s="202">
        <f>S292*H292</f>
        <v>0</v>
      </c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R292" s="203" t="s">
        <v>561</v>
      </c>
      <c r="AT292" s="203" t="s">
        <v>220</v>
      </c>
      <c r="AU292" s="203" t="s">
        <v>89</v>
      </c>
      <c r="AY292" s="19" t="s">
        <v>218</v>
      </c>
      <c r="BE292" s="204">
        <f>IF(N292="základná",J292,0)</f>
        <v>0</v>
      </c>
      <c r="BF292" s="204">
        <f>IF(N292="znížená",J292,0)</f>
        <v>0</v>
      </c>
      <c r="BG292" s="204">
        <f>IF(N292="zákl. prenesená",J292,0)</f>
        <v>0</v>
      </c>
      <c r="BH292" s="204">
        <f>IF(N292="zníž. prenesená",J292,0)</f>
        <v>0</v>
      </c>
      <c r="BI292" s="204">
        <f>IF(N292="nulová",J292,0)</f>
        <v>0</v>
      </c>
      <c r="BJ292" s="19" t="s">
        <v>89</v>
      </c>
      <c r="BK292" s="204">
        <f>ROUND(I292*H292,2)</f>
        <v>0</v>
      </c>
      <c r="BL292" s="19" t="s">
        <v>561</v>
      </c>
      <c r="BM292" s="203" t="s">
        <v>2287</v>
      </c>
    </row>
    <row r="293" s="2" customFormat="1" ht="16.5" customHeight="1">
      <c r="A293" s="38"/>
      <c r="B293" s="190"/>
      <c r="C293" s="234" t="s">
        <v>491</v>
      </c>
      <c r="D293" s="234" t="s">
        <v>272</v>
      </c>
      <c r="E293" s="235" t="s">
        <v>1141</v>
      </c>
      <c r="F293" s="236" t="s">
        <v>1142</v>
      </c>
      <c r="G293" s="237" t="s">
        <v>297</v>
      </c>
      <c r="H293" s="238">
        <v>10</v>
      </c>
      <c r="I293" s="239"/>
      <c r="J293" s="240">
        <f>ROUND(I293*H293,2)</f>
        <v>0</v>
      </c>
      <c r="K293" s="241"/>
      <c r="L293" s="242"/>
      <c r="M293" s="243" t="s">
        <v>1</v>
      </c>
      <c r="N293" s="244" t="s">
        <v>42</v>
      </c>
      <c r="O293" s="82"/>
      <c r="P293" s="201">
        <f>O293*H293</f>
        <v>0</v>
      </c>
      <c r="Q293" s="201">
        <v>0</v>
      </c>
      <c r="R293" s="201">
        <f>Q293*H293</f>
        <v>0</v>
      </c>
      <c r="S293" s="201">
        <v>0</v>
      </c>
      <c r="T293" s="202">
        <f>S293*H293</f>
        <v>0</v>
      </c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R293" s="203" t="s">
        <v>621</v>
      </c>
      <c r="AT293" s="203" t="s">
        <v>272</v>
      </c>
      <c r="AU293" s="203" t="s">
        <v>89</v>
      </c>
      <c r="AY293" s="19" t="s">
        <v>218</v>
      </c>
      <c r="BE293" s="204">
        <f>IF(N293="základná",J293,0)</f>
        <v>0</v>
      </c>
      <c r="BF293" s="204">
        <f>IF(N293="znížená",J293,0)</f>
        <v>0</v>
      </c>
      <c r="BG293" s="204">
        <f>IF(N293="zákl. prenesená",J293,0)</f>
        <v>0</v>
      </c>
      <c r="BH293" s="204">
        <f>IF(N293="zníž. prenesená",J293,0)</f>
        <v>0</v>
      </c>
      <c r="BI293" s="204">
        <f>IF(N293="nulová",J293,0)</f>
        <v>0</v>
      </c>
      <c r="BJ293" s="19" t="s">
        <v>89</v>
      </c>
      <c r="BK293" s="204">
        <f>ROUND(I293*H293,2)</f>
        <v>0</v>
      </c>
      <c r="BL293" s="19" t="s">
        <v>561</v>
      </c>
      <c r="BM293" s="203" t="s">
        <v>2288</v>
      </c>
    </row>
    <row r="294" s="2" customFormat="1" ht="21.75" customHeight="1">
      <c r="A294" s="38"/>
      <c r="B294" s="190"/>
      <c r="C294" s="191" t="s">
        <v>497</v>
      </c>
      <c r="D294" s="191" t="s">
        <v>220</v>
      </c>
      <c r="E294" s="192" t="s">
        <v>1192</v>
      </c>
      <c r="F294" s="193" t="s">
        <v>1193</v>
      </c>
      <c r="G294" s="194" t="s">
        <v>179</v>
      </c>
      <c r="H294" s="195">
        <v>160</v>
      </c>
      <c r="I294" s="196"/>
      <c r="J294" s="197">
        <f>ROUND(I294*H294,2)</f>
        <v>0</v>
      </c>
      <c r="K294" s="198"/>
      <c r="L294" s="39"/>
      <c r="M294" s="199" t="s">
        <v>1</v>
      </c>
      <c r="N294" s="200" t="s">
        <v>42</v>
      </c>
      <c r="O294" s="82"/>
      <c r="P294" s="201">
        <f>O294*H294</f>
        <v>0</v>
      </c>
      <c r="Q294" s="201">
        <v>0</v>
      </c>
      <c r="R294" s="201">
        <f>Q294*H294</f>
        <v>0</v>
      </c>
      <c r="S294" s="201">
        <v>0</v>
      </c>
      <c r="T294" s="202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203" t="s">
        <v>561</v>
      </c>
      <c r="AT294" s="203" t="s">
        <v>220</v>
      </c>
      <c r="AU294" s="203" t="s">
        <v>89</v>
      </c>
      <c r="AY294" s="19" t="s">
        <v>218</v>
      </c>
      <c r="BE294" s="204">
        <f>IF(N294="základná",J294,0)</f>
        <v>0</v>
      </c>
      <c r="BF294" s="204">
        <f>IF(N294="znížená",J294,0)</f>
        <v>0</v>
      </c>
      <c r="BG294" s="204">
        <f>IF(N294="zákl. prenesená",J294,0)</f>
        <v>0</v>
      </c>
      <c r="BH294" s="204">
        <f>IF(N294="zníž. prenesená",J294,0)</f>
        <v>0</v>
      </c>
      <c r="BI294" s="204">
        <f>IF(N294="nulová",J294,0)</f>
        <v>0</v>
      </c>
      <c r="BJ294" s="19" t="s">
        <v>89</v>
      </c>
      <c r="BK294" s="204">
        <f>ROUND(I294*H294,2)</f>
        <v>0</v>
      </c>
      <c r="BL294" s="19" t="s">
        <v>561</v>
      </c>
      <c r="BM294" s="203" t="s">
        <v>2289</v>
      </c>
    </row>
    <row r="295" s="2" customFormat="1" ht="16.5" customHeight="1">
      <c r="A295" s="38"/>
      <c r="B295" s="190"/>
      <c r="C295" s="234" t="s">
        <v>502</v>
      </c>
      <c r="D295" s="234" t="s">
        <v>272</v>
      </c>
      <c r="E295" s="235" t="s">
        <v>2290</v>
      </c>
      <c r="F295" s="236" t="s">
        <v>2291</v>
      </c>
      <c r="G295" s="237" t="s">
        <v>179</v>
      </c>
      <c r="H295" s="238">
        <v>160</v>
      </c>
      <c r="I295" s="239"/>
      <c r="J295" s="240">
        <f>ROUND(I295*H295,2)</f>
        <v>0</v>
      </c>
      <c r="K295" s="241"/>
      <c r="L295" s="242"/>
      <c r="M295" s="243" t="s">
        <v>1</v>
      </c>
      <c r="N295" s="244" t="s">
        <v>42</v>
      </c>
      <c r="O295" s="82"/>
      <c r="P295" s="201">
        <f>O295*H295</f>
        <v>0</v>
      </c>
      <c r="Q295" s="201">
        <v>0</v>
      </c>
      <c r="R295" s="201">
        <f>Q295*H295</f>
        <v>0</v>
      </c>
      <c r="S295" s="201">
        <v>0</v>
      </c>
      <c r="T295" s="202">
        <f>S295*H295</f>
        <v>0</v>
      </c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R295" s="203" t="s">
        <v>621</v>
      </c>
      <c r="AT295" s="203" t="s">
        <v>272</v>
      </c>
      <c r="AU295" s="203" t="s">
        <v>89</v>
      </c>
      <c r="AY295" s="19" t="s">
        <v>218</v>
      </c>
      <c r="BE295" s="204">
        <f>IF(N295="základná",J295,0)</f>
        <v>0</v>
      </c>
      <c r="BF295" s="204">
        <f>IF(N295="znížená",J295,0)</f>
        <v>0</v>
      </c>
      <c r="BG295" s="204">
        <f>IF(N295="zákl. prenesená",J295,0)</f>
        <v>0</v>
      </c>
      <c r="BH295" s="204">
        <f>IF(N295="zníž. prenesená",J295,0)</f>
        <v>0</v>
      </c>
      <c r="BI295" s="204">
        <f>IF(N295="nulová",J295,0)</f>
        <v>0</v>
      </c>
      <c r="BJ295" s="19" t="s">
        <v>89</v>
      </c>
      <c r="BK295" s="204">
        <f>ROUND(I295*H295,2)</f>
        <v>0</v>
      </c>
      <c r="BL295" s="19" t="s">
        <v>561</v>
      </c>
      <c r="BM295" s="203" t="s">
        <v>2292</v>
      </c>
    </row>
    <row r="296" s="2" customFormat="1" ht="21.75" customHeight="1">
      <c r="A296" s="38"/>
      <c r="B296" s="190"/>
      <c r="C296" s="191" t="s">
        <v>506</v>
      </c>
      <c r="D296" s="191" t="s">
        <v>220</v>
      </c>
      <c r="E296" s="192" t="s">
        <v>1199</v>
      </c>
      <c r="F296" s="193" t="s">
        <v>1200</v>
      </c>
      <c r="G296" s="194" t="s">
        <v>179</v>
      </c>
      <c r="H296" s="195">
        <v>170</v>
      </c>
      <c r="I296" s="196"/>
      <c r="J296" s="197">
        <f>ROUND(I296*H296,2)</f>
        <v>0</v>
      </c>
      <c r="K296" s="198"/>
      <c r="L296" s="39"/>
      <c r="M296" s="199" t="s">
        <v>1</v>
      </c>
      <c r="N296" s="200" t="s">
        <v>42</v>
      </c>
      <c r="O296" s="82"/>
      <c r="P296" s="201">
        <f>O296*H296</f>
        <v>0</v>
      </c>
      <c r="Q296" s="201">
        <v>0</v>
      </c>
      <c r="R296" s="201">
        <f>Q296*H296</f>
        <v>0</v>
      </c>
      <c r="S296" s="201">
        <v>0</v>
      </c>
      <c r="T296" s="202">
        <f>S296*H296</f>
        <v>0</v>
      </c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R296" s="203" t="s">
        <v>561</v>
      </c>
      <c r="AT296" s="203" t="s">
        <v>220</v>
      </c>
      <c r="AU296" s="203" t="s">
        <v>89</v>
      </c>
      <c r="AY296" s="19" t="s">
        <v>218</v>
      </c>
      <c r="BE296" s="204">
        <f>IF(N296="základná",J296,0)</f>
        <v>0</v>
      </c>
      <c r="BF296" s="204">
        <f>IF(N296="znížená",J296,0)</f>
        <v>0</v>
      </c>
      <c r="BG296" s="204">
        <f>IF(N296="zákl. prenesená",J296,0)</f>
        <v>0</v>
      </c>
      <c r="BH296" s="204">
        <f>IF(N296="zníž. prenesená",J296,0)</f>
        <v>0</v>
      </c>
      <c r="BI296" s="204">
        <f>IF(N296="nulová",J296,0)</f>
        <v>0</v>
      </c>
      <c r="BJ296" s="19" t="s">
        <v>89</v>
      </c>
      <c r="BK296" s="204">
        <f>ROUND(I296*H296,2)</f>
        <v>0</v>
      </c>
      <c r="BL296" s="19" t="s">
        <v>561</v>
      </c>
      <c r="BM296" s="203" t="s">
        <v>2293</v>
      </c>
    </row>
    <row r="297" s="2" customFormat="1" ht="16.5" customHeight="1">
      <c r="A297" s="38"/>
      <c r="B297" s="190"/>
      <c r="C297" s="234" t="s">
        <v>512</v>
      </c>
      <c r="D297" s="234" t="s">
        <v>272</v>
      </c>
      <c r="E297" s="235" t="s">
        <v>1202</v>
      </c>
      <c r="F297" s="236" t="s">
        <v>1203</v>
      </c>
      <c r="G297" s="237" t="s">
        <v>179</v>
      </c>
      <c r="H297" s="238">
        <v>170</v>
      </c>
      <c r="I297" s="239"/>
      <c r="J297" s="240">
        <f>ROUND(I297*H297,2)</f>
        <v>0</v>
      </c>
      <c r="K297" s="241"/>
      <c r="L297" s="242"/>
      <c r="M297" s="243" t="s">
        <v>1</v>
      </c>
      <c r="N297" s="244" t="s">
        <v>42</v>
      </c>
      <c r="O297" s="82"/>
      <c r="P297" s="201">
        <f>O297*H297</f>
        <v>0</v>
      </c>
      <c r="Q297" s="201">
        <v>0</v>
      </c>
      <c r="R297" s="201">
        <f>Q297*H297</f>
        <v>0</v>
      </c>
      <c r="S297" s="201">
        <v>0</v>
      </c>
      <c r="T297" s="202">
        <f>S297*H297</f>
        <v>0</v>
      </c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R297" s="203" t="s">
        <v>621</v>
      </c>
      <c r="AT297" s="203" t="s">
        <v>272</v>
      </c>
      <c r="AU297" s="203" t="s">
        <v>89</v>
      </c>
      <c r="AY297" s="19" t="s">
        <v>218</v>
      </c>
      <c r="BE297" s="204">
        <f>IF(N297="základná",J297,0)</f>
        <v>0</v>
      </c>
      <c r="BF297" s="204">
        <f>IF(N297="znížená",J297,0)</f>
        <v>0</v>
      </c>
      <c r="BG297" s="204">
        <f>IF(N297="zákl. prenesená",J297,0)</f>
        <v>0</v>
      </c>
      <c r="BH297" s="204">
        <f>IF(N297="zníž. prenesená",J297,0)</f>
        <v>0</v>
      </c>
      <c r="BI297" s="204">
        <f>IF(N297="nulová",J297,0)</f>
        <v>0</v>
      </c>
      <c r="BJ297" s="19" t="s">
        <v>89</v>
      </c>
      <c r="BK297" s="204">
        <f>ROUND(I297*H297,2)</f>
        <v>0</v>
      </c>
      <c r="BL297" s="19" t="s">
        <v>561</v>
      </c>
      <c r="BM297" s="203" t="s">
        <v>2294</v>
      </c>
    </row>
    <row r="298" s="2" customFormat="1" ht="21.75" customHeight="1">
      <c r="A298" s="38"/>
      <c r="B298" s="190"/>
      <c r="C298" s="191" t="s">
        <v>517</v>
      </c>
      <c r="D298" s="191" t="s">
        <v>220</v>
      </c>
      <c r="E298" s="192" t="s">
        <v>2295</v>
      </c>
      <c r="F298" s="193" t="s">
        <v>2296</v>
      </c>
      <c r="G298" s="194" t="s">
        <v>179</v>
      </c>
      <c r="H298" s="195">
        <v>470</v>
      </c>
      <c r="I298" s="196"/>
      <c r="J298" s="197">
        <f>ROUND(I298*H298,2)</f>
        <v>0</v>
      </c>
      <c r="K298" s="198"/>
      <c r="L298" s="39"/>
      <c r="M298" s="199" t="s">
        <v>1</v>
      </c>
      <c r="N298" s="200" t="s">
        <v>42</v>
      </c>
      <c r="O298" s="82"/>
      <c r="P298" s="201">
        <f>O298*H298</f>
        <v>0</v>
      </c>
      <c r="Q298" s="201">
        <v>0</v>
      </c>
      <c r="R298" s="201">
        <f>Q298*H298</f>
        <v>0</v>
      </c>
      <c r="S298" s="201">
        <v>0</v>
      </c>
      <c r="T298" s="202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203" t="s">
        <v>561</v>
      </c>
      <c r="AT298" s="203" t="s">
        <v>220</v>
      </c>
      <c r="AU298" s="203" t="s">
        <v>89</v>
      </c>
      <c r="AY298" s="19" t="s">
        <v>218</v>
      </c>
      <c r="BE298" s="204">
        <f>IF(N298="základná",J298,0)</f>
        <v>0</v>
      </c>
      <c r="BF298" s="204">
        <f>IF(N298="znížená",J298,0)</f>
        <v>0</v>
      </c>
      <c r="BG298" s="204">
        <f>IF(N298="zákl. prenesená",J298,0)</f>
        <v>0</v>
      </c>
      <c r="BH298" s="204">
        <f>IF(N298="zníž. prenesená",J298,0)</f>
        <v>0</v>
      </c>
      <c r="BI298" s="204">
        <f>IF(N298="nulová",J298,0)</f>
        <v>0</v>
      </c>
      <c r="BJ298" s="19" t="s">
        <v>89</v>
      </c>
      <c r="BK298" s="204">
        <f>ROUND(I298*H298,2)</f>
        <v>0</v>
      </c>
      <c r="BL298" s="19" t="s">
        <v>561</v>
      </c>
      <c r="BM298" s="203" t="s">
        <v>2297</v>
      </c>
    </row>
    <row r="299" s="2" customFormat="1" ht="16.5" customHeight="1">
      <c r="A299" s="38"/>
      <c r="B299" s="190"/>
      <c r="C299" s="191" t="s">
        <v>521</v>
      </c>
      <c r="D299" s="191" t="s">
        <v>220</v>
      </c>
      <c r="E299" s="192" t="s">
        <v>664</v>
      </c>
      <c r="F299" s="193" t="s">
        <v>665</v>
      </c>
      <c r="G299" s="194" t="s">
        <v>470</v>
      </c>
      <c r="H299" s="252"/>
      <c r="I299" s="196"/>
      <c r="J299" s="197">
        <f>ROUND(I299*H299,2)</f>
        <v>0</v>
      </c>
      <c r="K299" s="198"/>
      <c r="L299" s="39"/>
      <c r="M299" s="199" t="s">
        <v>1</v>
      </c>
      <c r="N299" s="200" t="s">
        <v>42</v>
      </c>
      <c r="O299" s="82"/>
      <c r="P299" s="201">
        <f>O299*H299</f>
        <v>0</v>
      </c>
      <c r="Q299" s="201">
        <v>0</v>
      </c>
      <c r="R299" s="201">
        <f>Q299*H299</f>
        <v>0</v>
      </c>
      <c r="S299" s="201">
        <v>0</v>
      </c>
      <c r="T299" s="202">
        <f>S299*H299</f>
        <v>0</v>
      </c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R299" s="203" t="s">
        <v>561</v>
      </c>
      <c r="AT299" s="203" t="s">
        <v>220</v>
      </c>
      <c r="AU299" s="203" t="s">
        <v>89</v>
      </c>
      <c r="AY299" s="19" t="s">
        <v>218</v>
      </c>
      <c r="BE299" s="204">
        <f>IF(N299="základná",J299,0)</f>
        <v>0</v>
      </c>
      <c r="BF299" s="204">
        <f>IF(N299="znížená",J299,0)</f>
        <v>0</v>
      </c>
      <c r="BG299" s="204">
        <f>IF(N299="zákl. prenesená",J299,0)</f>
        <v>0</v>
      </c>
      <c r="BH299" s="204">
        <f>IF(N299="zníž. prenesená",J299,0)</f>
        <v>0</v>
      </c>
      <c r="BI299" s="204">
        <f>IF(N299="nulová",J299,0)</f>
        <v>0</v>
      </c>
      <c r="BJ299" s="19" t="s">
        <v>89</v>
      </c>
      <c r="BK299" s="204">
        <f>ROUND(I299*H299,2)</f>
        <v>0</v>
      </c>
      <c r="BL299" s="19" t="s">
        <v>561</v>
      </c>
      <c r="BM299" s="203" t="s">
        <v>2298</v>
      </c>
    </row>
    <row r="300" s="2" customFormat="1" ht="16.5" customHeight="1">
      <c r="A300" s="38"/>
      <c r="B300" s="190"/>
      <c r="C300" s="191" t="s">
        <v>527</v>
      </c>
      <c r="D300" s="191" t="s">
        <v>220</v>
      </c>
      <c r="E300" s="192" t="s">
        <v>668</v>
      </c>
      <c r="F300" s="193" t="s">
        <v>669</v>
      </c>
      <c r="G300" s="194" t="s">
        <v>470</v>
      </c>
      <c r="H300" s="252"/>
      <c r="I300" s="196"/>
      <c r="J300" s="197">
        <f>ROUND(I300*H300,2)</f>
        <v>0</v>
      </c>
      <c r="K300" s="198"/>
      <c r="L300" s="39"/>
      <c r="M300" s="199" t="s">
        <v>1</v>
      </c>
      <c r="N300" s="200" t="s">
        <v>42</v>
      </c>
      <c r="O300" s="82"/>
      <c r="P300" s="201">
        <f>O300*H300</f>
        <v>0</v>
      </c>
      <c r="Q300" s="201">
        <v>0</v>
      </c>
      <c r="R300" s="201">
        <f>Q300*H300</f>
        <v>0</v>
      </c>
      <c r="S300" s="201">
        <v>0</v>
      </c>
      <c r="T300" s="202">
        <f>S300*H300</f>
        <v>0</v>
      </c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R300" s="203" t="s">
        <v>561</v>
      </c>
      <c r="AT300" s="203" t="s">
        <v>220</v>
      </c>
      <c r="AU300" s="203" t="s">
        <v>89</v>
      </c>
      <c r="AY300" s="19" t="s">
        <v>218</v>
      </c>
      <c r="BE300" s="204">
        <f>IF(N300="základná",J300,0)</f>
        <v>0</v>
      </c>
      <c r="BF300" s="204">
        <f>IF(N300="znížená",J300,0)</f>
        <v>0</v>
      </c>
      <c r="BG300" s="204">
        <f>IF(N300="zákl. prenesená",J300,0)</f>
        <v>0</v>
      </c>
      <c r="BH300" s="204">
        <f>IF(N300="zníž. prenesená",J300,0)</f>
        <v>0</v>
      </c>
      <c r="BI300" s="204">
        <f>IF(N300="nulová",J300,0)</f>
        <v>0</v>
      </c>
      <c r="BJ300" s="19" t="s">
        <v>89</v>
      </c>
      <c r="BK300" s="204">
        <f>ROUND(I300*H300,2)</f>
        <v>0</v>
      </c>
      <c r="BL300" s="19" t="s">
        <v>561</v>
      </c>
      <c r="BM300" s="203" t="s">
        <v>2299</v>
      </c>
    </row>
    <row r="301" s="2" customFormat="1" ht="16.5" customHeight="1">
      <c r="A301" s="38"/>
      <c r="B301" s="190"/>
      <c r="C301" s="191" t="s">
        <v>533</v>
      </c>
      <c r="D301" s="191" t="s">
        <v>220</v>
      </c>
      <c r="E301" s="192" t="s">
        <v>2300</v>
      </c>
      <c r="F301" s="193" t="s">
        <v>2301</v>
      </c>
      <c r="G301" s="194" t="s">
        <v>297</v>
      </c>
      <c r="H301" s="195">
        <v>5</v>
      </c>
      <c r="I301" s="196"/>
      <c r="J301" s="197">
        <f>ROUND(I301*H301,2)</f>
        <v>0</v>
      </c>
      <c r="K301" s="198"/>
      <c r="L301" s="39"/>
      <c r="M301" s="199" t="s">
        <v>1</v>
      </c>
      <c r="N301" s="200" t="s">
        <v>42</v>
      </c>
      <c r="O301" s="82"/>
      <c r="P301" s="201">
        <f>O301*H301</f>
        <v>0</v>
      </c>
      <c r="Q301" s="201">
        <v>0</v>
      </c>
      <c r="R301" s="201">
        <f>Q301*H301</f>
        <v>0</v>
      </c>
      <c r="S301" s="201">
        <v>0</v>
      </c>
      <c r="T301" s="202">
        <f>S301*H301</f>
        <v>0</v>
      </c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R301" s="203" t="s">
        <v>561</v>
      </c>
      <c r="AT301" s="203" t="s">
        <v>220</v>
      </c>
      <c r="AU301" s="203" t="s">
        <v>89</v>
      </c>
      <c r="AY301" s="19" t="s">
        <v>218</v>
      </c>
      <c r="BE301" s="204">
        <f>IF(N301="základná",J301,0)</f>
        <v>0</v>
      </c>
      <c r="BF301" s="204">
        <f>IF(N301="znížená",J301,0)</f>
        <v>0</v>
      </c>
      <c r="BG301" s="204">
        <f>IF(N301="zákl. prenesená",J301,0)</f>
        <v>0</v>
      </c>
      <c r="BH301" s="204">
        <f>IF(N301="zníž. prenesená",J301,0)</f>
        <v>0</v>
      </c>
      <c r="BI301" s="204">
        <f>IF(N301="nulová",J301,0)</f>
        <v>0</v>
      </c>
      <c r="BJ301" s="19" t="s">
        <v>89</v>
      </c>
      <c r="BK301" s="204">
        <f>ROUND(I301*H301,2)</f>
        <v>0</v>
      </c>
      <c r="BL301" s="19" t="s">
        <v>561</v>
      </c>
      <c r="BM301" s="203" t="s">
        <v>2302</v>
      </c>
    </row>
    <row r="302" s="12" customFormat="1" ht="22.8" customHeight="1">
      <c r="A302" s="12"/>
      <c r="B302" s="177"/>
      <c r="C302" s="12"/>
      <c r="D302" s="178" t="s">
        <v>75</v>
      </c>
      <c r="E302" s="188" t="s">
        <v>670</v>
      </c>
      <c r="F302" s="188" t="s">
        <v>671</v>
      </c>
      <c r="G302" s="12"/>
      <c r="H302" s="12"/>
      <c r="I302" s="180"/>
      <c r="J302" s="189">
        <f>BK302</f>
        <v>0</v>
      </c>
      <c r="K302" s="12"/>
      <c r="L302" s="177"/>
      <c r="M302" s="182"/>
      <c r="N302" s="183"/>
      <c r="O302" s="183"/>
      <c r="P302" s="184">
        <f>SUM(P303:P306)</f>
        <v>0</v>
      </c>
      <c r="Q302" s="183"/>
      <c r="R302" s="184">
        <f>SUM(R303:R306)</f>
        <v>0</v>
      </c>
      <c r="S302" s="183"/>
      <c r="T302" s="185">
        <f>SUM(T303:T306)</f>
        <v>0</v>
      </c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R302" s="178" t="s">
        <v>96</v>
      </c>
      <c r="AT302" s="186" t="s">
        <v>75</v>
      </c>
      <c r="AU302" s="186" t="s">
        <v>83</v>
      </c>
      <c r="AY302" s="178" t="s">
        <v>218</v>
      </c>
      <c r="BK302" s="187">
        <f>SUM(BK303:BK306)</f>
        <v>0</v>
      </c>
    </row>
    <row r="303" s="2" customFormat="1" ht="33" customHeight="1">
      <c r="A303" s="38"/>
      <c r="B303" s="190"/>
      <c r="C303" s="191" t="s">
        <v>538</v>
      </c>
      <c r="D303" s="191" t="s">
        <v>220</v>
      </c>
      <c r="E303" s="192" t="s">
        <v>672</v>
      </c>
      <c r="F303" s="193" t="s">
        <v>673</v>
      </c>
      <c r="G303" s="194" t="s">
        <v>179</v>
      </c>
      <c r="H303" s="195">
        <v>165</v>
      </c>
      <c r="I303" s="196"/>
      <c r="J303" s="197">
        <f>ROUND(I303*H303,2)</f>
        <v>0</v>
      </c>
      <c r="K303" s="198"/>
      <c r="L303" s="39"/>
      <c r="M303" s="199" t="s">
        <v>1</v>
      </c>
      <c r="N303" s="200" t="s">
        <v>42</v>
      </c>
      <c r="O303" s="82"/>
      <c r="P303" s="201">
        <f>O303*H303</f>
        <v>0</v>
      </c>
      <c r="Q303" s="201">
        <v>0</v>
      </c>
      <c r="R303" s="201">
        <f>Q303*H303</f>
        <v>0</v>
      </c>
      <c r="S303" s="201">
        <v>0</v>
      </c>
      <c r="T303" s="202">
        <f>S303*H303</f>
        <v>0</v>
      </c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R303" s="203" t="s">
        <v>561</v>
      </c>
      <c r="AT303" s="203" t="s">
        <v>220</v>
      </c>
      <c r="AU303" s="203" t="s">
        <v>89</v>
      </c>
      <c r="AY303" s="19" t="s">
        <v>218</v>
      </c>
      <c r="BE303" s="204">
        <f>IF(N303="základná",J303,0)</f>
        <v>0</v>
      </c>
      <c r="BF303" s="204">
        <f>IF(N303="znížená",J303,0)</f>
        <v>0</v>
      </c>
      <c r="BG303" s="204">
        <f>IF(N303="zákl. prenesená",J303,0)</f>
        <v>0</v>
      </c>
      <c r="BH303" s="204">
        <f>IF(N303="zníž. prenesená",J303,0)</f>
        <v>0</v>
      </c>
      <c r="BI303" s="204">
        <f>IF(N303="nulová",J303,0)</f>
        <v>0</v>
      </c>
      <c r="BJ303" s="19" t="s">
        <v>89</v>
      </c>
      <c r="BK303" s="204">
        <f>ROUND(I303*H303,2)</f>
        <v>0</v>
      </c>
      <c r="BL303" s="19" t="s">
        <v>561</v>
      </c>
      <c r="BM303" s="203" t="s">
        <v>2303</v>
      </c>
    </row>
    <row r="304" s="2" customFormat="1" ht="16.5" customHeight="1">
      <c r="A304" s="38"/>
      <c r="B304" s="190"/>
      <c r="C304" s="234" t="s">
        <v>544</v>
      </c>
      <c r="D304" s="234" t="s">
        <v>272</v>
      </c>
      <c r="E304" s="235" t="s">
        <v>674</v>
      </c>
      <c r="F304" s="236" t="s">
        <v>2304</v>
      </c>
      <c r="G304" s="237" t="s">
        <v>179</v>
      </c>
      <c r="H304" s="238">
        <v>165</v>
      </c>
      <c r="I304" s="239"/>
      <c r="J304" s="240">
        <f>ROUND(I304*H304,2)</f>
        <v>0</v>
      </c>
      <c r="K304" s="241"/>
      <c r="L304" s="242"/>
      <c r="M304" s="243" t="s">
        <v>1</v>
      </c>
      <c r="N304" s="244" t="s">
        <v>42</v>
      </c>
      <c r="O304" s="82"/>
      <c r="P304" s="201">
        <f>O304*H304</f>
        <v>0</v>
      </c>
      <c r="Q304" s="201">
        <v>0</v>
      </c>
      <c r="R304" s="201">
        <f>Q304*H304</f>
        <v>0</v>
      </c>
      <c r="S304" s="201">
        <v>0</v>
      </c>
      <c r="T304" s="202">
        <f>S304*H304</f>
        <v>0</v>
      </c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R304" s="203" t="s">
        <v>621</v>
      </c>
      <c r="AT304" s="203" t="s">
        <v>272</v>
      </c>
      <c r="AU304" s="203" t="s">
        <v>89</v>
      </c>
      <c r="AY304" s="19" t="s">
        <v>218</v>
      </c>
      <c r="BE304" s="204">
        <f>IF(N304="základná",J304,0)</f>
        <v>0</v>
      </c>
      <c r="BF304" s="204">
        <f>IF(N304="znížená",J304,0)</f>
        <v>0</v>
      </c>
      <c r="BG304" s="204">
        <f>IF(N304="zákl. prenesená",J304,0)</f>
        <v>0</v>
      </c>
      <c r="BH304" s="204">
        <f>IF(N304="zníž. prenesená",J304,0)</f>
        <v>0</v>
      </c>
      <c r="BI304" s="204">
        <f>IF(N304="nulová",J304,0)</f>
        <v>0</v>
      </c>
      <c r="BJ304" s="19" t="s">
        <v>89</v>
      </c>
      <c r="BK304" s="204">
        <f>ROUND(I304*H304,2)</f>
        <v>0</v>
      </c>
      <c r="BL304" s="19" t="s">
        <v>561</v>
      </c>
      <c r="BM304" s="203" t="s">
        <v>2305</v>
      </c>
    </row>
    <row r="305" s="2" customFormat="1" ht="16.5" customHeight="1">
      <c r="A305" s="38"/>
      <c r="B305" s="190"/>
      <c r="C305" s="191" t="s">
        <v>551</v>
      </c>
      <c r="D305" s="191" t="s">
        <v>220</v>
      </c>
      <c r="E305" s="192" t="s">
        <v>2306</v>
      </c>
      <c r="F305" s="193" t="s">
        <v>2307</v>
      </c>
      <c r="G305" s="194" t="s">
        <v>297</v>
      </c>
      <c r="H305" s="195">
        <v>1</v>
      </c>
      <c r="I305" s="196"/>
      <c r="J305" s="197">
        <f>ROUND(I305*H305,2)</f>
        <v>0</v>
      </c>
      <c r="K305" s="198"/>
      <c r="L305" s="39"/>
      <c r="M305" s="199" t="s">
        <v>1</v>
      </c>
      <c r="N305" s="200" t="s">
        <v>42</v>
      </c>
      <c r="O305" s="82"/>
      <c r="P305" s="201">
        <f>O305*H305</f>
        <v>0</v>
      </c>
      <c r="Q305" s="201">
        <v>0</v>
      </c>
      <c r="R305" s="201">
        <f>Q305*H305</f>
        <v>0</v>
      </c>
      <c r="S305" s="201">
        <v>0</v>
      </c>
      <c r="T305" s="202">
        <f>S305*H305</f>
        <v>0</v>
      </c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R305" s="203" t="s">
        <v>561</v>
      </c>
      <c r="AT305" s="203" t="s">
        <v>220</v>
      </c>
      <c r="AU305" s="203" t="s">
        <v>89</v>
      </c>
      <c r="AY305" s="19" t="s">
        <v>218</v>
      </c>
      <c r="BE305" s="204">
        <f>IF(N305="základná",J305,0)</f>
        <v>0</v>
      </c>
      <c r="BF305" s="204">
        <f>IF(N305="znížená",J305,0)</f>
        <v>0</v>
      </c>
      <c r="BG305" s="204">
        <f>IF(N305="zákl. prenesená",J305,0)</f>
        <v>0</v>
      </c>
      <c r="BH305" s="204">
        <f>IF(N305="zníž. prenesená",J305,0)</f>
        <v>0</v>
      </c>
      <c r="BI305" s="204">
        <f>IF(N305="nulová",J305,0)</f>
        <v>0</v>
      </c>
      <c r="BJ305" s="19" t="s">
        <v>89</v>
      </c>
      <c r="BK305" s="204">
        <f>ROUND(I305*H305,2)</f>
        <v>0</v>
      </c>
      <c r="BL305" s="19" t="s">
        <v>561</v>
      </c>
      <c r="BM305" s="203" t="s">
        <v>2308</v>
      </c>
    </row>
    <row r="306" s="2" customFormat="1" ht="16.5" customHeight="1">
      <c r="A306" s="38"/>
      <c r="B306" s="190"/>
      <c r="C306" s="191" t="s">
        <v>558</v>
      </c>
      <c r="D306" s="191" t="s">
        <v>220</v>
      </c>
      <c r="E306" s="192" t="s">
        <v>668</v>
      </c>
      <c r="F306" s="193" t="s">
        <v>669</v>
      </c>
      <c r="G306" s="194" t="s">
        <v>470</v>
      </c>
      <c r="H306" s="252"/>
      <c r="I306" s="196"/>
      <c r="J306" s="197">
        <f>ROUND(I306*H306,2)</f>
        <v>0</v>
      </c>
      <c r="K306" s="198"/>
      <c r="L306" s="39"/>
      <c r="M306" s="199" t="s">
        <v>1</v>
      </c>
      <c r="N306" s="200" t="s">
        <v>42</v>
      </c>
      <c r="O306" s="82"/>
      <c r="P306" s="201">
        <f>O306*H306</f>
        <v>0</v>
      </c>
      <c r="Q306" s="201">
        <v>0</v>
      </c>
      <c r="R306" s="201">
        <f>Q306*H306</f>
        <v>0</v>
      </c>
      <c r="S306" s="201">
        <v>0</v>
      </c>
      <c r="T306" s="202">
        <f>S306*H306</f>
        <v>0</v>
      </c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R306" s="203" t="s">
        <v>561</v>
      </c>
      <c r="AT306" s="203" t="s">
        <v>220</v>
      </c>
      <c r="AU306" s="203" t="s">
        <v>89</v>
      </c>
      <c r="AY306" s="19" t="s">
        <v>218</v>
      </c>
      <c r="BE306" s="204">
        <f>IF(N306="základná",J306,0)</f>
        <v>0</v>
      </c>
      <c r="BF306" s="204">
        <f>IF(N306="znížená",J306,0)</f>
        <v>0</v>
      </c>
      <c r="BG306" s="204">
        <f>IF(N306="zákl. prenesená",J306,0)</f>
        <v>0</v>
      </c>
      <c r="BH306" s="204">
        <f>IF(N306="zníž. prenesená",J306,0)</f>
        <v>0</v>
      </c>
      <c r="BI306" s="204">
        <f>IF(N306="nulová",J306,0)</f>
        <v>0</v>
      </c>
      <c r="BJ306" s="19" t="s">
        <v>89</v>
      </c>
      <c r="BK306" s="204">
        <f>ROUND(I306*H306,2)</f>
        <v>0</v>
      </c>
      <c r="BL306" s="19" t="s">
        <v>561</v>
      </c>
      <c r="BM306" s="203" t="s">
        <v>2309</v>
      </c>
    </row>
    <row r="307" s="12" customFormat="1" ht="22.8" customHeight="1">
      <c r="A307" s="12"/>
      <c r="B307" s="177"/>
      <c r="C307" s="12"/>
      <c r="D307" s="178" t="s">
        <v>75</v>
      </c>
      <c r="E307" s="188" t="s">
        <v>678</v>
      </c>
      <c r="F307" s="188" t="s">
        <v>679</v>
      </c>
      <c r="G307" s="12"/>
      <c r="H307" s="12"/>
      <c r="I307" s="180"/>
      <c r="J307" s="189">
        <f>BK307</f>
        <v>0</v>
      </c>
      <c r="K307" s="12"/>
      <c r="L307" s="177"/>
      <c r="M307" s="182"/>
      <c r="N307" s="183"/>
      <c r="O307" s="183"/>
      <c r="P307" s="184">
        <f>SUM(P308:P319)</f>
        <v>0</v>
      </c>
      <c r="Q307" s="183"/>
      <c r="R307" s="184">
        <f>SUM(R308:R319)</f>
        <v>0</v>
      </c>
      <c r="S307" s="183"/>
      <c r="T307" s="185">
        <f>SUM(T308:T319)</f>
        <v>0</v>
      </c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R307" s="178" t="s">
        <v>96</v>
      </c>
      <c r="AT307" s="186" t="s">
        <v>75</v>
      </c>
      <c r="AU307" s="186" t="s">
        <v>83</v>
      </c>
      <c r="AY307" s="178" t="s">
        <v>218</v>
      </c>
      <c r="BK307" s="187">
        <f>SUM(BK308:BK319)</f>
        <v>0</v>
      </c>
    </row>
    <row r="308" s="2" customFormat="1" ht="24.15" customHeight="1">
      <c r="A308" s="38"/>
      <c r="B308" s="190"/>
      <c r="C308" s="191" t="s">
        <v>569</v>
      </c>
      <c r="D308" s="191" t="s">
        <v>220</v>
      </c>
      <c r="E308" s="192" t="s">
        <v>2310</v>
      </c>
      <c r="F308" s="193" t="s">
        <v>2311</v>
      </c>
      <c r="G308" s="194" t="s">
        <v>179</v>
      </c>
      <c r="H308" s="195">
        <v>220</v>
      </c>
      <c r="I308" s="196"/>
      <c r="J308" s="197">
        <f>ROUND(I308*H308,2)</f>
        <v>0</v>
      </c>
      <c r="K308" s="198"/>
      <c r="L308" s="39"/>
      <c r="M308" s="199" t="s">
        <v>1</v>
      </c>
      <c r="N308" s="200" t="s">
        <v>42</v>
      </c>
      <c r="O308" s="82"/>
      <c r="P308" s="201">
        <f>O308*H308</f>
        <v>0</v>
      </c>
      <c r="Q308" s="201">
        <v>0</v>
      </c>
      <c r="R308" s="201">
        <f>Q308*H308</f>
        <v>0</v>
      </c>
      <c r="S308" s="201">
        <v>0</v>
      </c>
      <c r="T308" s="202">
        <f>S308*H308</f>
        <v>0</v>
      </c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R308" s="203" t="s">
        <v>561</v>
      </c>
      <c r="AT308" s="203" t="s">
        <v>220</v>
      </c>
      <c r="AU308" s="203" t="s">
        <v>89</v>
      </c>
      <c r="AY308" s="19" t="s">
        <v>218</v>
      </c>
      <c r="BE308" s="204">
        <f>IF(N308="základná",J308,0)</f>
        <v>0</v>
      </c>
      <c r="BF308" s="204">
        <f>IF(N308="znížená",J308,0)</f>
        <v>0</v>
      </c>
      <c r="BG308" s="204">
        <f>IF(N308="zákl. prenesená",J308,0)</f>
        <v>0</v>
      </c>
      <c r="BH308" s="204">
        <f>IF(N308="zníž. prenesená",J308,0)</f>
        <v>0</v>
      </c>
      <c r="BI308" s="204">
        <f>IF(N308="nulová",J308,0)</f>
        <v>0</v>
      </c>
      <c r="BJ308" s="19" t="s">
        <v>89</v>
      </c>
      <c r="BK308" s="204">
        <f>ROUND(I308*H308,2)</f>
        <v>0</v>
      </c>
      <c r="BL308" s="19" t="s">
        <v>561</v>
      </c>
      <c r="BM308" s="203" t="s">
        <v>2312</v>
      </c>
    </row>
    <row r="309" s="2" customFormat="1" ht="24.15" customHeight="1">
      <c r="A309" s="38"/>
      <c r="B309" s="190"/>
      <c r="C309" s="191" t="s">
        <v>561</v>
      </c>
      <c r="D309" s="191" t="s">
        <v>220</v>
      </c>
      <c r="E309" s="192" t="s">
        <v>2313</v>
      </c>
      <c r="F309" s="193" t="s">
        <v>683</v>
      </c>
      <c r="G309" s="194" t="s">
        <v>169</v>
      </c>
      <c r="H309" s="195">
        <v>61</v>
      </c>
      <c r="I309" s="196"/>
      <c r="J309" s="197">
        <f>ROUND(I309*H309,2)</f>
        <v>0</v>
      </c>
      <c r="K309" s="198"/>
      <c r="L309" s="39"/>
      <c r="M309" s="199" t="s">
        <v>1</v>
      </c>
      <c r="N309" s="200" t="s">
        <v>42</v>
      </c>
      <c r="O309" s="82"/>
      <c r="P309" s="201">
        <f>O309*H309</f>
        <v>0</v>
      </c>
      <c r="Q309" s="201">
        <v>0</v>
      </c>
      <c r="R309" s="201">
        <f>Q309*H309</f>
        <v>0</v>
      </c>
      <c r="S309" s="201">
        <v>0</v>
      </c>
      <c r="T309" s="202">
        <f>S309*H309</f>
        <v>0</v>
      </c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R309" s="203" t="s">
        <v>561</v>
      </c>
      <c r="AT309" s="203" t="s">
        <v>220</v>
      </c>
      <c r="AU309" s="203" t="s">
        <v>89</v>
      </c>
      <c r="AY309" s="19" t="s">
        <v>218</v>
      </c>
      <c r="BE309" s="204">
        <f>IF(N309="základná",J309,0)</f>
        <v>0</v>
      </c>
      <c r="BF309" s="204">
        <f>IF(N309="znížená",J309,0)</f>
        <v>0</v>
      </c>
      <c r="BG309" s="204">
        <f>IF(N309="zákl. prenesená",J309,0)</f>
        <v>0</v>
      </c>
      <c r="BH309" s="204">
        <f>IF(N309="zníž. prenesená",J309,0)</f>
        <v>0</v>
      </c>
      <c r="BI309" s="204">
        <f>IF(N309="nulová",J309,0)</f>
        <v>0</v>
      </c>
      <c r="BJ309" s="19" t="s">
        <v>89</v>
      </c>
      <c r="BK309" s="204">
        <f>ROUND(I309*H309,2)</f>
        <v>0</v>
      </c>
      <c r="BL309" s="19" t="s">
        <v>561</v>
      </c>
      <c r="BM309" s="203" t="s">
        <v>2314</v>
      </c>
    </row>
    <row r="310" s="2" customFormat="1" ht="33" customHeight="1">
      <c r="A310" s="38"/>
      <c r="B310" s="190"/>
      <c r="C310" s="191" t="s">
        <v>579</v>
      </c>
      <c r="D310" s="191" t="s">
        <v>220</v>
      </c>
      <c r="E310" s="192" t="s">
        <v>684</v>
      </c>
      <c r="F310" s="193" t="s">
        <v>685</v>
      </c>
      <c r="G310" s="194" t="s">
        <v>179</v>
      </c>
      <c r="H310" s="195">
        <v>220</v>
      </c>
      <c r="I310" s="196"/>
      <c r="J310" s="197">
        <f>ROUND(I310*H310,2)</f>
        <v>0</v>
      </c>
      <c r="K310" s="198"/>
      <c r="L310" s="39"/>
      <c r="M310" s="199" t="s">
        <v>1</v>
      </c>
      <c r="N310" s="200" t="s">
        <v>42</v>
      </c>
      <c r="O310" s="82"/>
      <c r="P310" s="201">
        <f>O310*H310</f>
        <v>0</v>
      </c>
      <c r="Q310" s="201">
        <v>0</v>
      </c>
      <c r="R310" s="201">
        <f>Q310*H310</f>
        <v>0</v>
      </c>
      <c r="S310" s="201">
        <v>0</v>
      </c>
      <c r="T310" s="202">
        <f>S310*H310</f>
        <v>0</v>
      </c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R310" s="203" t="s">
        <v>561</v>
      </c>
      <c r="AT310" s="203" t="s">
        <v>220</v>
      </c>
      <c r="AU310" s="203" t="s">
        <v>89</v>
      </c>
      <c r="AY310" s="19" t="s">
        <v>218</v>
      </c>
      <c r="BE310" s="204">
        <f>IF(N310="základná",J310,0)</f>
        <v>0</v>
      </c>
      <c r="BF310" s="204">
        <f>IF(N310="znížená",J310,0)</f>
        <v>0</v>
      </c>
      <c r="BG310" s="204">
        <f>IF(N310="zákl. prenesená",J310,0)</f>
        <v>0</v>
      </c>
      <c r="BH310" s="204">
        <f>IF(N310="zníž. prenesená",J310,0)</f>
        <v>0</v>
      </c>
      <c r="BI310" s="204">
        <f>IF(N310="nulová",J310,0)</f>
        <v>0</v>
      </c>
      <c r="BJ310" s="19" t="s">
        <v>89</v>
      </c>
      <c r="BK310" s="204">
        <f>ROUND(I310*H310,2)</f>
        <v>0</v>
      </c>
      <c r="BL310" s="19" t="s">
        <v>561</v>
      </c>
      <c r="BM310" s="203" t="s">
        <v>2315</v>
      </c>
    </row>
    <row r="311" s="2" customFormat="1" ht="16.5" customHeight="1">
      <c r="A311" s="38"/>
      <c r="B311" s="190"/>
      <c r="C311" s="234" t="s">
        <v>584</v>
      </c>
      <c r="D311" s="234" t="s">
        <v>272</v>
      </c>
      <c r="E311" s="235" t="s">
        <v>2316</v>
      </c>
      <c r="F311" s="236" t="s">
        <v>2317</v>
      </c>
      <c r="G311" s="237" t="s">
        <v>257</v>
      </c>
      <c r="H311" s="238">
        <v>22.879999999999999</v>
      </c>
      <c r="I311" s="239"/>
      <c r="J311" s="240">
        <f>ROUND(I311*H311,2)</f>
        <v>0</v>
      </c>
      <c r="K311" s="241"/>
      <c r="L311" s="242"/>
      <c r="M311" s="243" t="s">
        <v>1</v>
      </c>
      <c r="N311" s="244" t="s">
        <v>42</v>
      </c>
      <c r="O311" s="82"/>
      <c r="P311" s="201">
        <f>O311*H311</f>
        <v>0</v>
      </c>
      <c r="Q311" s="201">
        <v>0</v>
      </c>
      <c r="R311" s="201">
        <f>Q311*H311</f>
        <v>0</v>
      </c>
      <c r="S311" s="201">
        <v>0</v>
      </c>
      <c r="T311" s="202">
        <f>S311*H311</f>
        <v>0</v>
      </c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R311" s="203" t="s">
        <v>621</v>
      </c>
      <c r="AT311" s="203" t="s">
        <v>272</v>
      </c>
      <c r="AU311" s="203" t="s">
        <v>89</v>
      </c>
      <c r="AY311" s="19" t="s">
        <v>218</v>
      </c>
      <c r="BE311" s="204">
        <f>IF(N311="základná",J311,0)</f>
        <v>0</v>
      </c>
      <c r="BF311" s="204">
        <f>IF(N311="znížená",J311,0)</f>
        <v>0</v>
      </c>
      <c r="BG311" s="204">
        <f>IF(N311="zákl. prenesená",J311,0)</f>
        <v>0</v>
      </c>
      <c r="BH311" s="204">
        <f>IF(N311="zníž. prenesená",J311,0)</f>
        <v>0</v>
      </c>
      <c r="BI311" s="204">
        <f>IF(N311="nulová",J311,0)</f>
        <v>0</v>
      </c>
      <c r="BJ311" s="19" t="s">
        <v>89</v>
      </c>
      <c r="BK311" s="204">
        <f>ROUND(I311*H311,2)</f>
        <v>0</v>
      </c>
      <c r="BL311" s="19" t="s">
        <v>561</v>
      </c>
      <c r="BM311" s="203" t="s">
        <v>2318</v>
      </c>
    </row>
    <row r="312" s="13" customFormat="1">
      <c r="A312" s="13"/>
      <c r="B312" s="205"/>
      <c r="C312" s="13"/>
      <c r="D312" s="206" t="s">
        <v>225</v>
      </c>
      <c r="E312" s="207" t="s">
        <v>1</v>
      </c>
      <c r="F312" s="208" t="s">
        <v>2319</v>
      </c>
      <c r="G312" s="13"/>
      <c r="H312" s="209">
        <v>22.879999999999999</v>
      </c>
      <c r="I312" s="210"/>
      <c r="J312" s="13"/>
      <c r="K312" s="13"/>
      <c r="L312" s="205"/>
      <c r="M312" s="211"/>
      <c r="N312" s="212"/>
      <c r="O312" s="212"/>
      <c r="P312" s="212"/>
      <c r="Q312" s="212"/>
      <c r="R312" s="212"/>
      <c r="S312" s="212"/>
      <c r="T312" s="2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07" t="s">
        <v>225</v>
      </c>
      <c r="AU312" s="207" t="s">
        <v>89</v>
      </c>
      <c r="AV312" s="13" t="s">
        <v>89</v>
      </c>
      <c r="AW312" s="13" t="s">
        <v>31</v>
      </c>
      <c r="AX312" s="13" t="s">
        <v>76</v>
      </c>
      <c r="AY312" s="207" t="s">
        <v>218</v>
      </c>
    </row>
    <row r="313" s="15" customFormat="1">
      <c r="A313" s="15"/>
      <c r="B313" s="222"/>
      <c r="C313" s="15"/>
      <c r="D313" s="206" t="s">
        <v>225</v>
      </c>
      <c r="E313" s="223" t="s">
        <v>1</v>
      </c>
      <c r="F313" s="224" t="s">
        <v>231</v>
      </c>
      <c r="G313" s="15"/>
      <c r="H313" s="225">
        <v>22.879999999999999</v>
      </c>
      <c r="I313" s="226"/>
      <c r="J313" s="15"/>
      <c r="K313" s="15"/>
      <c r="L313" s="222"/>
      <c r="M313" s="227"/>
      <c r="N313" s="228"/>
      <c r="O313" s="228"/>
      <c r="P313" s="228"/>
      <c r="Q313" s="228"/>
      <c r="R313" s="228"/>
      <c r="S313" s="228"/>
      <c r="T313" s="229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T313" s="223" t="s">
        <v>225</v>
      </c>
      <c r="AU313" s="223" t="s">
        <v>89</v>
      </c>
      <c r="AV313" s="15" t="s">
        <v>223</v>
      </c>
      <c r="AW313" s="15" t="s">
        <v>31</v>
      </c>
      <c r="AX313" s="15" t="s">
        <v>83</v>
      </c>
      <c r="AY313" s="223" t="s">
        <v>218</v>
      </c>
    </row>
    <row r="314" s="2" customFormat="1" ht="24.15" customHeight="1">
      <c r="A314" s="38"/>
      <c r="B314" s="190"/>
      <c r="C314" s="191" t="s">
        <v>590</v>
      </c>
      <c r="D314" s="191" t="s">
        <v>220</v>
      </c>
      <c r="E314" s="192" t="s">
        <v>1290</v>
      </c>
      <c r="F314" s="193" t="s">
        <v>1291</v>
      </c>
      <c r="G314" s="194" t="s">
        <v>179</v>
      </c>
      <c r="H314" s="195">
        <v>225</v>
      </c>
      <c r="I314" s="196"/>
      <c r="J314" s="197">
        <f>ROUND(I314*H314,2)</f>
        <v>0</v>
      </c>
      <c r="K314" s="198"/>
      <c r="L314" s="39"/>
      <c r="M314" s="199" t="s">
        <v>1</v>
      </c>
      <c r="N314" s="200" t="s">
        <v>42</v>
      </c>
      <c r="O314" s="82"/>
      <c r="P314" s="201">
        <f>O314*H314</f>
        <v>0</v>
      </c>
      <c r="Q314" s="201">
        <v>0</v>
      </c>
      <c r="R314" s="201">
        <f>Q314*H314</f>
        <v>0</v>
      </c>
      <c r="S314" s="201">
        <v>0</v>
      </c>
      <c r="T314" s="202">
        <f>S314*H314</f>
        <v>0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203" t="s">
        <v>561</v>
      </c>
      <c r="AT314" s="203" t="s">
        <v>220</v>
      </c>
      <c r="AU314" s="203" t="s">
        <v>89</v>
      </c>
      <c r="AY314" s="19" t="s">
        <v>218</v>
      </c>
      <c r="BE314" s="204">
        <f>IF(N314="základná",J314,0)</f>
        <v>0</v>
      </c>
      <c r="BF314" s="204">
        <f>IF(N314="znížená",J314,0)</f>
        <v>0</v>
      </c>
      <c r="BG314" s="204">
        <f>IF(N314="zákl. prenesená",J314,0)</f>
        <v>0</v>
      </c>
      <c r="BH314" s="204">
        <f>IF(N314="zníž. prenesená",J314,0)</f>
        <v>0</v>
      </c>
      <c r="BI314" s="204">
        <f>IF(N314="nulová",J314,0)</f>
        <v>0</v>
      </c>
      <c r="BJ314" s="19" t="s">
        <v>89</v>
      </c>
      <c r="BK314" s="204">
        <f>ROUND(I314*H314,2)</f>
        <v>0</v>
      </c>
      <c r="BL314" s="19" t="s">
        <v>561</v>
      </c>
      <c r="BM314" s="203" t="s">
        <v>2320</v>
      </c>
    </row>
    <row r="315" s="2" customFormat="1" ht="24.15" customHeight="1">
      <c r="A315" s="38"/>
      <c r="B315" s="190"/>
      <c r="C315" s="234" t="s">
        <v>596</v>
      </c>
      <c r="D315" s="234" t="s">
        <v>272</v>
      </c>
      <c r="E315" s="235" t="s">
        <v>1293</v>
      </c>
      <c r="F315" s="236" t="s">
        <v>1294</v>
      </c>
      <c r="G315" s="237" t="s">
        <v>179</v>
      </c>
      <c r="H315" s="238">
        <v>225</v>
      </c>
      <c r="I315" s="239"/>
      <c r="J315" s="240">
        <f>ROUND(I315*H315,2)</f>
        <v>0</v>
      </c>
      <c r="K315" s="241"/>
      <c r="L315" s="242"/>
      <c r="M315" s="243" t="s">
        <v>1</v>
      </c>
      <c r="N315" s="244" t="s">
        <v>42</v>
      </c>
      <c r="O315" s="82"/>
      <c r="P315" s="201">
        <f>O315*H315</f>
        <v>0</v>
      </c>
      <c r="Q315" s="201">
        <v>0</v>
      </c>
      <c r="R315" s="201">
        <f>Q315*H315</f>
        <v>0</v>
      </c>
      <c r="S315" s="201">
        <v>0</v>
      </c>
      <c r="T315" s="202">
        <f>S315*H315</f>
        <v>0</v>
      </c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R315" s="203" t="s">
        <v>621</v>
      </c>
      <c r="AT315" s="203" t="s">
        <v>272</v>
      </c>
      <c r="AU315" s="203" t="s">
        <v>89</v>
      </c>
      <c r="AY315" s="19" t="s">
        <v>218</v>
      </c>
      <c r="BE315" s="204">
        <f>IF(N315="základná",J315,0)</f>
        <v>0</v>
      </c>
      <c r="BF315" s="204">
        <f>IF(N315="znížená",J315,0)</f>
        <v>0</v>
      </c>
      <c r="BG315" s="204">
        <f>IF(N315="zákl. prenesená",J315,0)</f>
        <v>0</v>
      </c>
      <c r="BH315" s="204">
        <f>IF(N315="zníž. prenesená",J315,0)</f>
        <v>0</v>
      </c>
      <c r="BI315" s="204">
        <f>IF(N315="nulová",J315,0)</f>
        <v>0</v>
      </c>
      <c r="BJ315" s="19" t="s">
        <v>89</v>
      </c>
      <c r="BK315" s="204">
        <f>ROUND(I315*H315,2)</f>
        <v>0</v>
      </c>
      <c r="BL315" s="19" t="s">
        <v>561</v>
      </c>
      <c r="BM315" s="203" t="s">
        <v>2321</v>
      </c>
    </row>
    <row r="316" s="2" customFormat="1" ht="33" customHeight="1">
      <c r="A316" s="38"/>
      <c r="B316" s="190"/>
      <c r="C316" s="191" t="s">
        <v>601</v>
      </c>
      <c r="D316" s="191" t="s">
        <v>220</v>
      </c>
      <c r="E316" s="192" t="s">
        <v>2322</v>
      </c>
      <c r="F316" s="193" t="s">
        <v>2323</v>
      </c>
      <c r="G316" s="194" t="s">
        <v>179</v>
      </c>
      <c r="H316" s="195">
        <v>220</v>
      </c>
      <c r="I316" s="196"/>
      <c r="J316" s="197">
        <f>ROUND(I316*H316,2)</f>
        <v>0</v>
      </c>
      <c r="K316" s="198"/>
      <c r="L316" s="39"/>
      <c r="M316" s="199" t="s">
        <v>1</v>
      </c>
      <c r="N316" s="200" t="s">
        <v>42</v>
      </c>
      <c r="O316" s="82"/>
      <c r="P316" s="201">
        <f>O316*H316</f>
        <v>0</v>
      </c>
      <c r="Q316" s="201">
        <v>0</v>
      </c>
      <c r="R316" s="201">
        <f>Q316*H316</f>
        <v>0</v>
      </c>
      <c r="S316" s="201">
        <v>0</v>
      </c>
      <c r="T316" s="202">
        <f>S316*H316</f>
        <v>0</v>
      </c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R316" s="203" t="s">
        <v>561</v>
      </c>
      <c r="AT316" s="203" t="s">
        <v>220</v>
      </c>
      <c r="AU316" s="203" t="s">
        <v>89</v>
      </c>
      <c r="AY316" s="19" t="s">
        <v>218</v>
      </c>
      <c r="BE316" s="204">
        <f>IF(N316="základná",J316,0)</f>
        <v>0</v>
      </c>
      <c r="BF316" s="204">
        <f>IF(N316="znížená",J316,0)</f>
        <v>0</v>
      </c>
      <c r="BG316" s="204">
        <f>IF(N316="zákl. prenesená",J316,0)</f>
        <v>0</v>
      </c>
      <c r="BH316" s="204">
        <f>IF(N316="zníž. prenesená",J316,0)</f>
        <v>0</v>
      </c>
      <c r="BI316" s="204">
        <f>IF(N316="nulová",J316,0)</f>
        <v>0</v>
      </c>
      <c r="BJ316" s="19" t="s">
        <v>89</v>
      </c>
      <c r="BK316" s="204">
        <f>ROUND(I316*H316,2)</f>
        <v>0</v>
      </c>
      <c r="BL316" s="19" t="s">
        <v>561</v>
      </c>
      <c r="BM316" s="203" t="s">
        <v>2324</v>
      </c>
    </row>
    <row r="317" s="2" customFormat="1" ht="33" customHeight="1">
      <c r="A317" s="38"/>
      <c r="B317" s="190"/>
      <c r="C317" s="191" t="s">
        <v>688</v>
      </c>
      <c r="D317" s="191" t="s">
        <v>220</v>
      </c>
      <c r="E317" s="192" t="s">
        <v>699</v>
      </c>
      <c r="F317" s="193" t="s">
        <v>700</v>
      </c>
      <c r="G317" s="194" t="s">
        <v>148</v>
      </c>
      <c r="H317" s="195">
        <v>220</v>
      </c>
      <c r="I317" s="196"/>
      <c r="J317" s="197">
        <f>ROUND(I317*H317,2)</f>
        <v>0</v>
      </c>
      <c r="K317" s="198"/>
      <c r="L317" s="39"/>
      <c r="M317" s="199" t="s">
        <v>1</v>
      </c>
      <c r="N317" s="200" t="s">
        <v>42</v>
      </c>
      <c r="O317" s="82"/>
      <c r="P317" s="201">
        <f>O317*H317</f>
        <v>0</v>
      </c>
      <c r="Q317" s="201">
        <v>0</v>
      </c>
      <c r="R317" s="201">
        <f>Q317*H317</f>
        <v>0</v>
      </c>
      <c r="S317" s="201">
        <v>0</v>
      </c>
      <c r="T317" s="202">
        <f>S317*H317</f>
        <v>0</v>
      </c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R317" s="203" t="s">
        <v>561</v>
      </c>
      <c r="AT317" s="203" t="s">
        <v>220</v>
      </c>
      <c r="AU317" s="203" t="s">
        <v>89</v>
      </c>
      <c r="AY317" s="19" t="s">
        <v>218</v>
      </c>
      <c r="BE317" s="204">
        <f>IF(N317="základná",J317,0)</f>
        <v>0</v>
      </c>
      <c r="BF317" s="204">
        <f>IF(N317="znížená",J317,0)</f>
        <v>0</v>
      </c>
      <c r="BG317" s="204">
        <f>IF(N317="zákl. prenesená",J317,0)</f>
        <v>0</v>
      </c>
      <c r="BH317" s="204">
        <f>IF(N317="zníž. prenesená",J317,0)</f>
        <v>0</v>
      </c>
      <c r="BI317" s="204">
        <f>IF(N317="nulová",J317,0)</f>
        <v>0</v>
      </c>
      <c r="BJ317" s="19" t="s">
        <v>89</v>
      </c>
      <c r="BK317" s="204">
        <f>ROUND(I317*H317,2)</f>
        <v>0</v>
      </c>
      <c r="BL317" s="19" t="s">
        <v>561</v>
      </c>
      <c r="BM317" s="203" t="s">
        <v>2325</v>
      </c>
    </row>
    <row r="318" s="2" customFormat="1" ht="16.5" customHeight="1">
      <c r="A318" s="38"/>
      <c r="B318" s="190"/>
      <c r="C318" s="191" t="s">
        <v>1110</v>
      </c>
      <c r="D318" s="191" t="s">
        <v>220</v>
      </c>
      <c r="E318" s="192" t="s">
        <v>664</v>
      </c>
      <c r="F318" s="193" t="s">
        <v>665</v>
      </c>
      <c r="G318" s="194" t="s">
        <v>470</v>
      </c>
      <c r="H318" s="252"/>
      <c r="I318" s="196"/>
      <c r="J318" s="197">
        <f>ROUND(I318*H318,2)</f>
        <v>0</v>
      </c>
      <c r="K318" s="198"/>
      <c r="L318" s="39"/>
      <c r="M318" s="199" t="s">
        <v>1</v>
      </c>
      <c r="N318" s="200" t="s">
        <v>42</v>
      </c>
      <c r="O318" s="82"/>
      <c r="P318" s="201">
        <f>O318*H318</f>
        <v>0</v>
      </c>
      <c r="Q318" s="201">
        <v>0</v>
      </c>
      <c r="R318" s="201">
        <f>Q318*H318</f>
        <v>0</v>
      </c>
      <c r="S318" s="201">
        <v>0</v>
      </c>
      <c r="T318" s="202">
        <f>S318*H318</f>
        <v>0</v>
      </c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R318" s="203" t="s">
        <v>561</v>
      </c>
      <c r="AT318" s="203" t="s">
        <v>220</v>
      </c>
      <c r="AU318" s="203" t="s">
        <v>89</v>
      </c>
      <c r="AY318" s="19" t="s">
        <v>218</v>
      </c>
      <c r="BE318" s="204">
        <f>IF(N318="základná",J318,0)</f>
        <v>0</v>
      </c>
      <c r="BF318" s="204">
        <f>IF(N318="znížená",J318,0)</f>
        <v>0</v>
      </c>
      <c r="BG318" s="204">
        <f>IF(N318="zákl. prenesená",J318,0)</f>
        <v>0</v>
      </c>
      <c r="BH318" s="204">
        <f>IF(N318="zníž. prenesená",J318,0)</f>
        <v>0</v>
      </c>
      <c r="BI318" s="204">
        <f>IF(N318="nulová",J318,0)</f>
        <v>0</v>
      </c>
      <c r="BJ318" s="19" t="s">
        <v>89</v>
      </c>
      <c r="BK318" s="204">
        <f>ROUND(I318*H318,2)</f>
        <v>0</v>
      </c>
      <c r="BL318" s="19" t="s">
        <v>561</v>
      </c>
      <c r="BM318" s="203" t="s">
        <v>2326</v>
      </c>
    </row>
    <row r="319" s="2" customFormat="1" ht="16.5" customHeight="1">
      <c r="A319" s="38"/>
      <c r="B319" s="190"/>
      <c r="C319" s="191" t="s">
        <v>692</v>
      </c>
      <c r="D319" s="191" t="s">
        <v>220</v>
      </c>
      <c r="E319" s="192" t="s">
        <v>668</v>
      </c>
      <c r="F319" s="193" t="s">
        <v>669</v>
      </c>
      <c r="G319" s="194" t="s">
        <v>470</v>
      </c>
      <c r="H319" s="252"/>
      <c r="I319" s="196"/>
      <c r="J319" s="197">
        <f>ROUND(I319*H319,2)</f>
        <v>0</v>
      </c>
      <c r="K319" s="198"/>
      <c r="L319" s="39"/>
      <c r="M319" s="199" t="s">
        <v>1</v>
      </c>
      <c r="N319" s="200" t="s">
        <v>42</v>
      </c>
      <c r="O319" s="82"/>
      <c r="P319" s="201">
        <f>O319*H319</f>
        <v>0</v>
      </c>
      <c r="Q319" s="201">
        <v>0</v>
      </c>
      <c r="R319" s="201">
        <f>Q319*H319</f>
        <v>0</v>
      </c>
      <c r="S319" s="201">
        <v>0</v>
      </c>
      <c r="T319" s="202">
        <f>S319*H319</f>
        <v>0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203" t="s">
        <v>561</v>
      </c>
      <c r="AT319" s="203" t="s">
        <v>220</v>
      </c>
      <c r="AU319" s="203" t="s">
        <v>89</v>
      </c>
      <c r="AY319" s="19" t="s">
        <v>218</v>
      </c>
      <c r="BE319" s="204">
        <f>IF(N319="základná",J319,0)</f>
        <v>0</v>
      </c>
      <c r="BF319" s="204">
        <f>IF(N319="znížená",J319,0)</f>
        <v>0</v>
      </c>
      <c r="BG319" s="204">
        <f>IF(N319="zákl. prenesená",J319,0)</f>
        <v>0</v>
      </c>
      <c r="BH319" s="204">
        <f>IF(N319="zníž. prenesená",J319,0)</f>
        <v>0</v>
      </c>
      <c r="BI319" s="204">
        <f>IF(N319="nulová",J319,0)</f>
        <v>0</v>
      </c>
      <c r="BJ319" s="19" t="s">
        <v>89</v>
      </c>
      <c r="BK319" s="204">
        <f>ROUND(I319*H319,2)</f>
        <v>0</v>
      </c>
      <c r="BL319" s="19" t="s">
        <v>561</v>
      </c>
      <c r="BM319" s="203" t="s">
        <v>2327</v>
      </c>
    </row>
    <row r="320" s="12" customFormat="1" ht="22.8" customHeight="1">
      <c r="A320" s="12"/>
      <c r="B320" s="177"/>
      <c r="C320" s="12"/>
      <c r="D320" s="178" t="s">
        <v>75</v>
      </c>
      <c r="E320" s="188" t="s">
        <v>708</v>
      </c>
      <c r="F320" s="188" t="s">
        <v>709</v>
      </c>
      <c r="G320" s="12"/>
      <c r="H320" s="12"/>
      <c r="I320" s="180"/>
      <c r="J320" s="189">
        <f>BK320</f>
        <v>0</v>
      </c>
      <c r="K320" s="12"/>
      <c r="L320" s="177"/>
      <c r="M320" s="182"/>
      <c r="N320" s="183"/>
      <c r="O320" s="183"/>
      <c r="P320" s="184">
        <f>P321</f>
        <v>0</v>
      </c>
      <c r="Q320" s="183"/>
      <c r="R320" s="184">
        <f>R321</f>
        <v>0</v>
      </c>
      <c r="S320" s="183"/>
      <c r="T320" s="185">
        <f>T321</f>
        <v>0</v>
      </c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R320" s="178" t="s">
        <v>96</v>
      </c>
      <c r="AT320" s="186" t="s">
        <v>75</v>
      </c>
      <c r="AU320" s="186" t="s">
        <v>83</v>
      </c>
      <c r="AY320" s="178" t="s">
        <v>218</v>
      </c>
      <c r="BK320" s="187">
        <f>BK321</f>
        <v>0</v>
      </c>
    </row>
    <row r="321" s="2" customFormat="1" ht="24.15" customHeight="1">
      <c r="A321" s="38"/>
      <c r="B321" s="190"/>
      <c r="C321" s="191" t="s">
        <v>1113</v>
      </c>
      <c r="D321" s="191" t="s">
        <v>220</v>
      </c>
      <c r="E321" s="192" t="s">
        <v>2328</v>
      </c>
      <c r="F321" s="193" t="s">
        <v>2329</v>
      </c>
      <c r="G321" s="194" t="s">
        <v>2330</v>
      </c>
      <c r="H321" s="195">
        <v>1</v>
      </c>
      <c r="I321" s="196"/>
      <c r="J321" s="197">
        <f>ROUND(I321*H321,2)</f>
        <v>0</v>
      </c>
      <c r="K321" s="198"/>
      <c r="L321" s="39"/>
      <c r="M321" s="199" t="s">
        <v>1</v>
      </c>
      <c r="N321" s="200" t="s">
        <v>42</v>
      </c>
      <c r="O321" s="82"/>
      <c r="P321" s="201">
        <f>O321*H321</f>
        <v>0</v>
      </c>
      <c r="Q321" s="201">
        <v>0</v>
      </c>
      <c r="R321" s="201">
        <f>Q321*H321</f>
        <v>0</v>
      </c>
      <c r="S321" s="201">
        <v>0</v>
      </c>
      <c r="T321" s="202">
        <f>S321*H321</f>
        <v>0</v>
      </c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R321" s="203" t="s">
        <v>561</v>
      </c>
      <c r="AT321" s="203" t="s">
        <v>220</v>
      </c>
      <c r="AU321" s="203" t="s">
        <v>89</v>
      </c>
      <c r="AY321" s="19" t="s">
        <v>218</v>
      </c>
      <c r="BE321" s="204">
        <f>IF(N321="základná",J321,0)</f>
        <v>0</v>
      </c>
      <c r="BF321" s="204">
        <f>IF(N321="znížená",J321,0)</f>
        <v>0</v>
      </c>
      <c r="BG321" s="204">
        <f>IF(N321="zákl. prenesená",J321,0)</f>
        <v>0</v>
      </c>
      <c r="BH321" s="204">
        <f>IF(N321="zníž. prenesená",J321,0)</f>
        <v>0</v>
      </c>
      <c r="BI321" s="204">
        <f>IF(N321="nulová",J321,0)</f>
        <v>0</v>
      </c>
      <c r="BJ321" s="19" t="s">
        <v>89</v>
      </c>
      <c r="BK321" s="204">
        <f>ROUND(I321*H321,2)</f>
        <v>0</v>
      </c>
      <c r="BL321" s="19" t="s">
        <v>561</v>
      </c>
      <c r="BM321" s="203" t="s">
        <v>2331</v>
      </c>
    </row>
    <row r="322" s="12" customFormat="1" ht="25.92" customHeight="1">
      <c r="A322" s="12"/>
      <c r="B322" s="177"/>
      <c r="C322" s="12"/>
      <c r="D322" s="178" t="s">
        <v>75</v>
      </c>
      <c r="E322" s="179" t="s">
        <v>588</v>
      </c>
      <c r="F322" s="179" t="s">
        <v>713</v>
      </c>
      <c r="G322" s="12"/>
      <c r="H322" s="12"/>
      <c r="I322" s="180"/>
      <c r="J322" s="181">
        <f>BK322</f>
        <v>0</v>
      </c>
      <c r="K322" s="12"/>
      <c r="L322" s="177"/>
      <c r="M322" s="182"/>
      <c r="N322" s="183"/>
      <c r="O322" s="183"/>
      <c r="P322" s="184">
        <f>SUM(P323:P324)</f>
        <v>0</v>
      </c>
      <c r="Q322" s="183"/>
      <c r="R322" s="184">
        <f>SUM(R323:R324)</f>
        <v>0</v>
      </c>
      <c r="S322" s="183"/>
      <c r="T322" s="185">
        <f>SUM(T323:T324)</f>
        <v>0</v>
      </c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R322" s="178" t="s">
        <v>243</v>
      </c>
      <c r="AT322" s="186" t="s">
        <v>75</v>
      </c>
      <c r="AU322" s="186" t="s">
        <v>76</v>
      </c>
      <c r="AY322" s="178" t="s">
        <v>218</v>
      </c>
      <c r="BK322" s="187">
        <f>SUM(BK323:BK324)</f>
        <v>0</v>
      </c>
    </row>
    <row r="323" s="2" customFormat="1" ht="44.25" customHeight="1">
      <c r="A323" s="38"/>
      <c r="B323" s="190"/>
      <c r="C323" s="191" t="s">
        <v>695</v>
      </c>
      <c r="D323" s="191" t="s">
        <v>220</v>
      </c>
      <c r="E323" s="192" t="s">
        <v>2332</v>
      </c>
      <c r="F323" s="193" t="s">
        <v>714</v>
      </c>
      <c r="G323" s="194" t="s">
        <v>715</v>
      </c>
      <c r="H323" s="195">
        <v>1</v>
      </c>
      <c r="I323" s="196"/>
      <c r="J323" s="197">
        <f>ROUND(I323*H323,2)</f>
        <v>0</v>
      </c>
      <c r="K323" s="198"/>
      <c r="L323" s="39"/>
      <c r="M323" s="199" t="s">
        <v>1</v>
      </c>
      <c r="N323" s="200" t="s">
        <v>42</v>
      </c>
      <c r="O323" s="82"/>
      <c r="P323" s="201">
        <f>O323*H323</f>
        <v>0</v>
      </c>
      <c r="Q323" s="201">
        <v>0</v>
      </c>
      <c r="R323" s="201">
        <f>Q323*H323</f>
        <v>0</v>
      </c>
      <c r="S323" s="201">
        <v>0</v>
      </c>
      <c r="T323" s="202">
        <f>S323*H323</f>
        <v>0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203" t="s">
        <v>223</v>
      </c>
      <c r="AT323" s="203" t="s">
        <v>220</v>
      </c>
      <c r="AU323" s="203" t="s">
        <v>83</v>
      </c>
      <c r="AY323" s="19" t="s">
        <v>218</v>
      </c>
      <c r="BE323" s="204">
        <f>IF(N323="základná",J323,0)</f>
        <v>0</v>
      </c>
      <c r="BF323" s="204">
        <f>IF(N323="znížená",J323,0)</f>
        <v>0</v>
      </c>
      <c r="BG323" s="204">
        <f>IF(N323="zákl. prenesená",J323,0)</f>
        <v>0</v>
      </c>
      <c r="BH323" s="204">
        <f>IF(N323="zníž. prenesená",J323,0)</f>
        <v>0</v>
      </c>
      <c r="BI323" s="204">
        <f>IF(N323="nulová",J323,0)</f>
        <v>0</v>
      </c>
      <c r="BJ323" s="19" t="s">
        <v>89</v>
      </c>
      <c r="BK323" s="204">
        <f>ROUND(I323*H323,2)</f>
        <v>0</v>
      </c>
      <c r="BL323" s="19" t="s">
        <v>223</v>
      </c>
      <c r="BM323" s="203" t="s">
        <v>2333</v>
      </c>
    </row>
    <row r="324" s="2" customFormat="1" ht="21.75" customHeight="1">
      <c r="A324" s="38"/>
      <c r="B324" s="190"/>
      <c r="C324" s="191" t="s">
        <v>1120</v>
      </c>
      <c r="D324" s="191" t="s">
        <v>220</v>
      </c>
      <c r="E324" s="192" t="s">
        <v>602</v>
      </c>
      <c r="F324" s="193" t="s">
        <v>603</v>
      </c>
      <c r="G324" s="194" t="s">
        <v>599</v>
      </c>
      <c r="H324" s="195">
        <v>10</v>
      </c>
      <c r="I324" s="196"/>
      <c r="J324" s="197">
        <f>ROUND(I324*H324,2)</f>
        <v>0</v>
      </c>
      <c r="K324" s="198"/>
      <c r="L324" s="39"/>
      <c r="M324" s="253" t="s">
        <v>1</v>
      </c>
      <c r="N324" s="254" t="s">
        <v>42</v>
      </c>
      <c r="O324" s="255"/>
      <c r="P324" s="256">
        <f>O324*H324</f>
        <v>0</v>
      </c>
      <c r="Q324" s="256">
        <v>0</v>
      </c>
      <c r="R324" s="256">
        <f>Q324*H324</f>
        <v>0</v>
      </c>
      <c r="S324" s="256">
        <v>0</v>
      </c>
      <c r="T324" s="257">
        <f>S324*H324</f>
        <v>0</v>
      </c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R324" s="203" t="s">
        <v>593</v>
      </c>
      <c r="AT324" s="203" t="s">
        <v>220</v>
      </c>
      <c r="AU324" s="203" t="s">
        <v>83</v>
      </c>
      <c r="AY324" s="19" t="s">
        <v>218</v>
      </c>
      <c r="BE324" s="204">
        <f>IF(N324="základná",J324,0)</f>
        <v>0</v>
      </c>
      <c r="BF324" s="204">
        <f>IF(N324="znížená",J324,0)</f>
        <v>0</v>
      </c>
      <c r="BG324" s="204">
        <f>IF(N324="zákl. prenesená",J324,0)</f>
        <v>0</v>
      </c>
      <c r="BH324" s="204">
        <f>IF(N324="zníž. prenesená",J324,0)</f>
        <v>0</v>
      </c>
      <c r="BI324" s="204">
        <f>IF(N324="nulová",J324,0)</f>
        <v>0</v>
      </c>
      <c r="BJ324" s="19" t="s">
        <v>89</v>
      </c>
      <c r="BK324" s="204">
        <f>ROUND(I324*H324,2)</f>
        <v>0</v>
      </c>
      <c r="BL324" s="19" t="s">
        <v>593</v>
      </c>
      <c r="BM324" s="203" t="s">
        <v>2334</v>
      </c>
    </row>
    <row r="325" s="2" customFormat="1" ht="6.96" customHeight="1">
      <c r="A325" s="38"/>
      <c r="B325" s="65"/>
      <c r="C325" s="66"/>
      <c r="D325" s="66"/>
      <c r="E325" s="66"/>
      <c r="F325" s="66"/>
      <c r="G325" s="66"/>
      <c r="H325" s="66"/>
      <c r="I325" s="66"/>
      <c r="J325" s="66"/>
      <c r="K325" s="66"/>
      <c r="L325" s="39"/>
      <c r="M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</row>
  </sheetData>
  <autoFilter ref="C131:K324"/>
  <mergeCells count="9">
    <mergeCell ref="E7:H7"/>
    <mergeCell ref="E9:H9"/>
    <mergeCell ref="E18:H18"/>
    <mergeCell ref="E27:H27"/>
    <mergeCell ref="E85:H85"/>
    <mergeCell ref="E87:H87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145</v>
      </c>
      <c r="AZ2" s="134" t="s">
        <v>2335</v>
      </c>
      <c r="BA2" s="134" t="s">
        <v>2335</v>
      </c>
      <c r="BB2" s="134" t="s">
        <v>169</v>
      </c>
      <c r="BC2" s="134" t="s">
        <v>2336</v>
      </c>
      <c r="BD2" s="134" t="s">
        <v>89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76</v>
      </c>
    </row>
    <row r="4" s="1" customFormat="1" ht="24.96" customHeight="1">
      <c r="B4" s="22"/>
      <c r="D4" s="23" t="s">
        <v>153</v>
      </c>
      <c r="L4" s="22"/>
      <c r="M4" s="135" t="s">
        <v>9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15</v>
      </c>
      <c r="L6" s="22"/>
    </row>
    <row r="7" s="1" customFormat="1" ht="16.5" customHeight="1">
      <c r="B7" s="22"/>
      <c r="E7" s="136" t="str">
        <f>'Rekapitulácia stavby'!K6</f>
        <v>Pamätník SNP - obnova veľkoplošnej dlažby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166</v>
      </c>
      <c r="E8" s="38"/>
      <c r="F8" s="38"/>
      <c r="G8" s="38"/>
      <c r="H8" s="38"/>
      <c r="I8" s="38"/>
      <c r="J8" s="38"/>
      <c r="K8" s="38"/>
      <c r="L8" s="60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72" t="s">
        <v>2337</v>
      </c>
      <c r="F9" s="38"/>
      <c r="G9" s="38"/>
      <c r="H9" s="38"/>
      <c r="I9" s="38"/>
      <c r="J9" s="38"/>
      <c r="K9" s="38"/>
      <c r="L9" s="60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60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17</v>
      </c>
      <c r="E11" s="38"/>
      <c r="F11" s="27" t="s">
        <v>1</v>
      </c>
      <c r="G11" s="38"/>
      <c r="H11" s="38"/>
      <c r="I11" s="32" t="s">
        <v>18</v>
      </c>
      <c r="J11" s="27" t="s">
        <v>1</v>
      </c>
      <c r="K11" s="38"/>
      <c r="L11" s="60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19</v>
      </c>
      <c r="E12" s="38"/>
      <c r="F12" s="27" t="s">
        <v>20</v>
      </c>
      <c r="G12" s="38"/>
      <c r="H12" s="38"/>
      <c r="I12" s="32" t="s">
        <v>21</v>
      </c>
      <c r="J12" s="74" t="str">
        <f>'Rekapitulácia stavby'!AN8</f>
        <v>28. 7. 2026</v>
      </c>
      <c r="K12" s="38"/>
      <c r="L12" s="60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60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23</v>
      </c>
      <c r="E14" s="38"/>
      <c r="F14" s="38"/>
      <c r="G14" s="38"/>
      <c r="H14" s="38"/>
      <c r="I14" s="32" t="s">
        <v>24</v>
      </c>
      <c r="J14" s="27" t="s">
        <v>1</v>
      </c>
      <c r="K14" s="38"/>
      <c r="L14" s="60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25</v>
      </c>
      <c r="F15" s="38"/>
      <c r="G15" s="38"/>
      <c r="H15" s="38"/>
      <c r="I15" s="32" t="s">
        <v>26</v>
      </c>
      <c r="J15" s="27" t="s">
        <v>1</v>
      </c>
      <c r="K15" s="38"/>
      <c r="L15" s="60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60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27</v>
      </c>
      <c r="E17" s="38"/>
      <c r="F17" s="38"/>
      <c r="G17" s="38"/>
      <c r="H17" s="38"/>
      <c r="I17" s="32" t="s">
        <v>24</v>
      </c>
      <c r="J17" s="33" t="str">
        <f>'Rekapitulácia stavby'!AN13</f>
        <v>Vyplň údaj</v>
      </c>
      <c r="K17" s="38"/>
      <c r="L17" s="60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'Rekapitulácia stavby'!E14</f>
        <v>Vyplň údaj</v>
      </c>
      <c r="F18" s="27"/>
      <c r="G18" s="27"/>
      <c r="H18" s="27"/>
      <c r="I18" s="32" t="s">
        <v>26</v>
      </c>
      <c r="J18" s="33" t="str">
        <f>'Rekapitulácia stavby'!AN14</f>
        <v>Vyplň údaj</v>
      </c>
      <c r="K18" s="38"/>
      <c r="L18" s="60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60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29</v>
      </c>
      <c r="E20" s="38"/>
      <c r="F20" s="38"/>
      <c r="G20" s="38"/>
      <c r="H20" s="38"/>
      <c r="I20" s="32" t="s">
        <v>24</v>
      </c>
      <c r="J20" s="27" t="s">
        <v>1</v>
      </c>
      <c r="K20" s="38"/>
      <c r="L20" s="60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30</v>
      </c>
      <c r="F21" s="38"/>
      <c r="G21" s="38"/>
      <c r="H21" s="38"/>
      <c r="I21" s="32" t="s">
        <v>26</v>
      </c>
      <c r="J21" s="27" t="s">
        <v>1</v>
      </c>
      <c r="K21" s="38"/>
      <c r="L21" s="60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60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32</v>
      </c>
      <c r="E23" s="38"/>
      <c r="F23" s="38"/>
      <c r="G23" s="38"/>
      <c r="H23" s="38"/>
      <c r="I23" s="32" t="s">
        <v>24</v>
      </c>
      <c r="J23" s="27" t="s">
        <v>1</v>
      </c>
      <c r="K23" s="38"/>
      <c r="L23" s="60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33</v>
      </c>
      <c r="F24" s="38"/>
      <c r="G24" s="38"/>
      <c r="H24" s="38"/>
      <c r="I24" s="32" t="s">
        <v>26</v>
      </c>
      <c r="J24" s="27" t="s">
        <v>1</v>
      </c>
      <c r="K24" s="38"/>
      <c r="L24" s="60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60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34</v>
      </c>
      <c r="E26" s="38"/>
      <c r="F26" s="38"/>
      <c r="G26" s="38"/>
      <c r="H26" s="38"/>
      <c r="I26" s="38"/>
      <c r="J26" s="38"/>
      <c r="K26" s="38"/>
      <c r="L26" s="60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7"/>
      <c r="B27" s="138"/>
      <c r="C27" s="137"/>
      <c r="D27" s="137"/>
      <c r="E27" s="36" t="s">
        <v>1</v>
      </c>
      <c r="F27" s="36"/>
      <c r="G27" s="36"/>
      <c r="H27" s="36"/>
      <c r="I27" s="137"/>
      <c r="J27" s="137"/>
      <c r="K27" s="137"/>
      <c r="L27" s="139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60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5"/>
      <c r="E29" s="95"/>
      <c r="F29" s="95"/>
      <c r="G29" s="95"/>
      <c r="H29" s="95"/>
      <c r="I29" s="95"/>
      <c r="J29" s="95"/>
      <c r="K29" s="95"/>
      <c r="L29" s="60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40" t="s">
        <v>36</v>
      </c>
      <c r="E30" s="38"/>
      <c r="F30" s="38"/>
      <c r="G30" s="38"/>
      <c r="H30" s="38"/>
      <c r="I30" s="38"/>
      <c r="J30" s="101">
        <f>ROUND(J121, 2)</f>
        <v>0</v>
      </c>
      <c r="K30" s="38"/>
      <c r="L30" s="60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5"/>
      <c r="E31" s="95"/>
      <c r="F31" s="95"/>
      <c r="G31" s="95"/>
      <c r="H31" s="95"/>
      <c r="I31" s="95"/>
      <c r="J31" s="95"/>
      <c r="K31" s="95"/>
      <c r="L31" s="60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60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41" t="s">
        <v>40</v>
      </c>
      <c r="E33" s="45" t="s">
        <v>41</v>
      </c>
      <c r="F33" s="142">
        <f>ROUND((SUM(BE121:BE190)),  2)</f>
        <v>0</v>
      </c>
      <c r="G33" s="143"/>
      <c r="H33" s="143"/>
      <c r="I33" s="144">
        <v>0.23000000000000001</v>
      </c>
      <c r="J33" s="142">
        <f>ROUND(((SUM(BE121:BE190))*I33),  2)</f>
        <v>0</v>
      </c>
      <c r="K33" s="38"/>
      <c r="L33" s="60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45" t="s">
        <v>42</v>
      </c>
      <c r="F34" s="145">
        <f>ROUND((SUM(BF121:BF190)),  2)</f>
        <v>0</v>
      </c>
      <c r="G34" s="38"/>
      <c r="H34" s="38"/>
      <c r="I34" s="146">
        <v>0.23000000000000001</v>
      </c>
      <c r="J34" s="145">
        <f>ROUND(((SUM(BF121:BF190))*I34),  2)</f>
        <v>0</v>
      </c>
      <c r="K34" s="38"/>
      <c r="L34" s="60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45">
        <f>ROUND((SUM(BG121:BG190)),  2)</f>
        <v>0</v>
      </c>
      <c r="G35" s="38"/>
      <c r="H35" s="38"/>
      <c r="I35" s="146">
        <v>0.23000000000000001</v>
      </c>
      <c r="J35" s="145">
        <f>0</f>
        <v>0</v>
      </c>
      <c r="K35" s="38"/>
      <c r="L35" s="60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45">
        <f>ROUND((SUM(BH121:BH190)),  2)</f>
        <v>0</v>
      </c>
      <c r="G36" s="38"/>
      <c r="H36" s="38"/>
      <c r="I36" s="146">
        <v>0.23000000000000001</v>
      </c>
      <c r="J36" s="145">
        <f>0</f>
        <v>0</v>
      </c>
      <c r="K36" s="38"/>
      <c r="L36" s="60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45" t="s">
        <v>45</v>
      </c>
      <c r="F37" s="142">
        <f>ROUND((SUM(BI121:BI190)),  2)</f>
        <v>0</v>
      </c>
      <c r="G37" s="143"/>
      <c r="H37" s="143"/>
      <c r="I37" s="144">
        <v>0</v>
      </c>
      <c r="J37" s="142">
        <f>0</f>
        <v>0</v>
      </c>
      <c r="K37" s="38"/>
      <c r="L37" s="60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60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47"/>
      <c r="D39" s="148" t="s">
        <v>46</v>
      </c>
      <c r="E39" s="86"/>
      <c r="F39" s="86"/>
      <c r="G39" s="149" t="s">
        <v>47</v>
      </c>
      <c r="H39" s="150" t="s">
        <v>48</v>
      </c>
      <c r="I39" s="86"/>
      <c r="J39" s="151">
        <f>SUM(J30:J37)</f>
        <v>0</v>
      </c>
      <c r="K39" s="152"/>
      <c r="L39" s="60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60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60"/>
      <c r="D50" s="61" t="s">
        <v>49</v>
      </c>
      <c r="E50" s="62"/>
      <c r="F50" s="62"/>
      <c r="G50" s="61" t="s">
        <v>50</v>
      </c>
      <c r="H50" s="62"/>
      <c r="I50" s="62"/>
      <c r="J50" s="62"/>
      <c r="K50" s="62"/>
      <c r="L50" s="60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63" t="s">
        <v>51</v>
      </c>
      <c r="E61" s="41"/>
      <c r="F61" s="153" t="s">
        <v>52</v>
      </c>
      <c r="G61" s="63" t="s">
        <v>51</v>
      </c>
      <c r="H61" s="41"/>
      <c r="I61" s="41"/>
      <c r="J61" s="154" t="s">
        <v>52</v>
      </c>
      <c r="K61" s="41"/>
      <c r="L61" s="60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61" t="s">
        <v>53</v>
      </c>
      <c r="E65" s="64"/>
      <c r="F65" s="64"/>
      <c r="G65" s="61" t="s">
        <v>54</v>
      </c>
      <c r="H65" s="64"/>
      <c r="I65" s="64"/>
      <c r="J65" s="64"/>
      <c r="K65" s="64"/>
      <c r="L65" s="60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63" t="s">
        <v>51</v>
      </c>
      <c r="E76" s="41"/>
      <c r="F76" s="153" t="s">
        <v>52</v>
      </c>
      <c r="G76" s="63" t="s">
        <v>51</v>
      </c>
      <c r="H76" s="41"/>
      <c r="I76" s="41"/>
      <c r="J76" s="154" t="s">
        <v>52</v>
      </c>
      <c r="K76" s="41"/>
      <c r="L76" s="60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0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0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182</v>
      </c>
      <c r="D82" s="38"/>
      <c r="E82" s="38"/>
      <c r="F82" s="38"/>
      <c r="G82" s="38"/>
      <c r="H82" s="38"/>
      <c r="I82" s="38"/>
      <c r="J82" s="38"/>
      <c r="K82" s="38"/>
      <c r="L82" s="60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60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15</v>
      </c>
      <c r="D84" s="38"/>
      <c r="E84" s="38"/>
      <c r="F84" s="38"/>
      <c r="G84" s="38"/>
      <c r="H84" s="38"/>
      <c r="I84" s="38"/>
      <c r="J84" s="38"/>
      <c r="K84" s="38"/>
      <c r="L84" s="60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36" t="str">
        <f>E7</f>
        <v>Pamätník SNP - obnova veľkoplošnej dlažby</v>
      </c>
      <c r="F85" s="32"/>
      <c r="G85" s="32"/>
      <c r="H85" s="32"/>
      <c r="I85" s="38"/>
      <c r="J85" s="38"/>
      <c r="K85" s="38"/>
      <c r="L85" s="60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166</v>
      </c>
      <c r="D86" s="38"/>
      <c r="E86" s="38"/>
      <c r="F86" s="38"/>
      <c r="G86" s="38"/>
      <c r="H86" s="38"/>
      <c r="I86" s="38"/>
      <c r="J86" s="38"/>
      <c r="K86" s="38"/>
      <c r="L86" s="60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72" t="str">
        <f>E9</f>
        <v>01 - Práce pod čiarou v zmysle pripomienok VO</v>
      </c>
      <c r="F87" s="38"/>
      <c r="G87" s="38"/>
      <c r="H87" s="38"/>
      <c r="I87" s="38"/>
      <c r="J87" s="38"/>
      <c r="K87" s="38"/>
      <c r="L87" s="60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60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19</v>
      </c>
      <c r="D89" s="38"/>
      <c r="E89" s="38"/>
      <c r="F89" s="27" t="str">
        <f>F12</f>
        <v>Kapitulská 23, 975 59 Banská Bystrica</v>
      </c>
      <c r="G89" s="38"/>
      <c r="H89" s="38"/>
      <c r="I89" s="32" t="s">
        <v>21</v>
      </c>
      <c r="J89" s="74" t="str">
        <f>IF(J12="","",J12)</f>
        <v>28. 7. 2026</v>
      </c>
      <c r="K89" s="38"/>
      <c r="L89" s="60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60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25.65" customHeight="1">
      <c r="A91" s="38"/>
      <c r="B91" s="39"/>
      <c r="C91" s="32" t="s">
        <v>23</v>
      </c>
      <c r="D91" s="38"/>
      <c r="E91" s="38"/>
      <c r="F91" s="27" t="str">
        <f>E15</f>
        <v>Múzeum SNP Banská Bystrica</v>
      </c>
      <c r="G91" s="38"/>
      <c r="H91" s="38"/>
      <c r="I91" s="32" t="s">
        <v>29</v>
      </c>
      <c r="J91" s="36" t="str">
        <f>E21</f>
        <v>Ing. arch. Vlasta Ilievová</v>
      </c>
      <c r="K91" s="38"/>
      <c r="L91" s="60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25.65" customHeight="1">
      <c r="A92" s="38"/>
      <c r="B92" s="39"/>
      <c r="C92" s="32" t="s">
        <v>27</v>
      </c>
      <c r="D92" s="38"/>
      <c r="E92" s="38"/>
      <c r="F92" s="27" t="str">
        <f>IF(E18="","",E18)</f>
        <v>Vyplň údaj</v>
      </c>
      <c r="G92" s="38"/>
      <c r="H92" s="38"/>
      <c r="I92" s="32" t="s">
        <v>32</v>
      </c>
      <c r="J92" s="36" t="str">
        <f>E24</f>
        <v>Ing. Hladíková, Ing. Žarnovický</v>
      </c>
      <c r="K92" s="38"/>
      <c r="L92" s="60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60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55" t="s">
        <v>183</v>
      </c>
      <c r="D94" s="147"/>
      <c r="E94" s="147"/>
      <c r="F94" s="147"/>
      <c r="G94" s="147"/>
      <c r="H94" s="147"/>
      <c r="I94" s="147"/>
      <c r="J94" s="156" t="s">
        <v>184</v>
      </c>
      <c r="K94" s="147"/>
      <c r="L94" s="60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60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57" t="s">
        <v>185</v>
      </c>
      <c r="D96" s="38"/>
      <c r="E96" s="38"/>
      <c r="F96" s="38"/>
      <c r="G96" s="38"/>
      <c r="H96" s="38"/>
      <c r="I96" s="38"/>
      <c r="J96" s="101">
        <f>J121</f>
        <v>0</v>
      </c>
      <c r="K96" s="38"/>
      <c r="L96" s="60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186</v>
      </c>
    </row>
    <row r="97" s="9" customFormat="1" ht="24.96" customHeight="1">
      <c r="A97" s="9"/>
      <c r="B97" s="158"/>
      <c r="C97" s="9"/>
      <c r="D97" s="159" t="s">
        <v>187</v>
      </c>
      <c r="E97" s="160"/>
      <c r="F97" s="160"/>
      <c r="G97" s="160"/>
      <c r="H97" s="160"/>
      <c r="I97" s="160"/>
      <c r="J97" s="161">
        <f>J122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188</v>
      </c>
      <c r="E98" s="164"/>
      <c r="F98" s="164"/>
      <c r="G98" s="164"/>
      <c r="H98" s="164"/>
      <c r="I98" s="164"/>
      <c r="J98" s="165">
        <f>J123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189</v>
      </c>
      <c r="E99" s="164"/>
      <c r="F99" s="164"/>
      <c r="G99" s="164"/>
      <c r="H99" s="164"/>
      <c r="I99" s="164"/>
      <c r="J99" s="165">
        <f>J147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191</v>
      </c>
      <c r="E100" s="164"/>
      <c r="F100" s="164"/>
      <c r="G100" s="164"/>
      <c r="H100" s="164"/>
      <c r="I100" s="164"/>
      <c r="J100" s="165">
        <f>J161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193</v>
      </c>
      <c r="E101" s="164"/>
      <c r="F101" s="164"/>
      <c r="G101" s="164"/>
      <c r="H101" s="164"/>
      <c r="I101" s="164"/>
      <c r="J101" s="165">
        <f>J183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8"/>
      <c r="B102" s="39"/>
      <c r="C102" s="38"/>
      <c r="D102" s="38"/>
      <c r="E102" s="38"/>
      <c r="F102" s="38"/>
      <c r="G102" s="38"/>
      <c r="H102" s="38"/>
      <c r="I102" s="38"/>
      <c r="J102" s="38"/>
      <c r="K102" s="38"/>
      <c r="L102" s="60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3" s="2" customFormat="1" ht="6.96" customHeight="1">
      <c r="A103" s="38"/>
      <c r="B103" s="65"/>
      <c r="C103" s="66"/>
      <c r="D103" s="66"/>
      <c r="E103" s="66"/>
      <c r="F103" s="66"/>
      <c r="G103" s="66"/>
      <c r="H103" s="66"/>
      <c r="I103" s="66"/>
      <c r="J103" s="66"/>
      <c r="K103" s="66"/>
      <c r="L103" s="60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7" s="2" customFormat="1" ht="6.96" customHeight="1">
      <c r="A107" s="38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0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24.96" customHeight="1">
      <c r="A108" s="38"/>
      <c r="B108" s="39"/>
      <c r="C108" s="23" t="s">
        <v>204</v>
      </c>
      <c r="D108" s="38"/>
      <c r="E108" s="38"/>
      <c r="F108" s="38"/>
      <c r="G108" s="38"/>
      <c r="H108" s="38"/>
      <c r="I108" s="38"/>
      <c r="J108" s="38"/>
      <c r="K108" s="38"/>
      <c r="L108" s="60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6.96" customHeight="1">
      <c r="A109" s="38"/>
      <c r="B109" s="39"/>
      <c r="C109" s="38"/>
      <c r="D109" s="38"/>
      <c r="E109" s="38"/>
      <c r="F109" s="38"/>
      <c r="G109" s="38"/>
      <c r="H109" s="38"/>
      <c r="I109" s="38"/>
      <c r="J109" s="38"/>
      <c r="K109" s="38"/>
      <c r="L109" s="60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2" customHeight="1">
      <c r="A110" s="38"/>
      <c r="B110" s="39"/>
      <c r="C110" s="32" t="s">
        <v>15</v>
      </c>
      <c r="D110" s="38"/>
      <c r="E110" s="38"/>
      <c r="F110" s="38"/>
      <c r="G110" s="38"/>
      <c r="H110" s="38"/>
      <c r="I110" s="38"/>
      <c r="J110" s="38"/>
      <c r="K110" s="38"/>
      <c r="L110" s="60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6.5" customHeight="1">
      <c r="A111" s="38"/>
      <c r="B111" s="39"/>
      <c r="C111" s="38"/>
      <c r="D111" s="38"/>
      <c r="E111" s="136" t="str">
        <f>E7</f>
        <v>Pamätník SNP - obnova veľkoplošnej dlažby</v>
      </c>
      <c r="F111" s="32"/>
      <c r="G111" s="32"/>
      <c r="H111" s="32"/>
      <c r="I111" s="38"/>
      <c r="J111" s="38"/>
      <c r="K111" s="38"/>
      <c r="L111" s="60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166</v>
      </c>
      <c r="D112" s="38"/>
      <c r="E112" s="38"/>
      <c r="F112" s="38"/>
      <c r="G112" s="38"/>
      <c r="H112" s="38"/>
      <c r="I112" s="38"/>
      <c r="J112" s="38"/>
      <c r="K112" s="38"/>
      <c r="L112" s="60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6.5" customHeight="1">
      <c r="A113" s="38"/>
      <c r="B113" s="39"/>
      <c r="C113" s="38"/>
      <c r="D113" s="38"/>
      <c r="E113" s="72" t="str">
        <f>E9</f>
        <v>01 - Práce pod čiarou v zmysle pripomienok VO</v>
      </c>
      <c r="F113" s="38"/>
      <c r="G113" s="38"/>
      <c r="H113" s="38"/>
      <c r="I113" s="38"/>
      <c r="J113" s="38"/>
      <c r="K113" s="38"/>
      <c r="L113" s="60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6.96" customHeight="1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60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2" customHeight="1">
      <c r="A115" s="38"/>
      <c r="B115" s="39"/>
      <c r="C115" s="32" t="s">
        <v>19</v>
      </c>
      <c r="D115" s="38"/>
      <c r="E115" s="38"/>
      <c r="F115" s="27" t="str">
        <f>F12</f>
        <v>Kapitulská 23, 975 59 Banská Bystrica</v>
      </c>
      <c r="G115" s="38"/>
      <c r="H115" s="38"/>
      <c r="I115" s="32" t="s">
        <v>21</v>
      </c>
      <c r="J115" s="74" t="str">
        <f>IF(J12="","",J12)</f>
        <v>28. 7. 2026</v>
      </c>
      <c r="K115" s="38"/>
      <c r="L115" s="60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6.96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60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25.65" customHeight="1">
      <c r="A117" s="38"/>
      <c r="B117" s="39"/>
      <c r="C117" s="32" t="s">
        <v>23</v>
      </c>
      <c r="D117" s="38"/>
      <c r="E117" s="38"/>
      <c r="F117" s="27" t="str">
        <f>E15</f>
        <v>Múzeum SNP Banská Bystrica</v>
      </c>
      <c r="G117" s="38"/>
      <c r="H117" s="38"/>
      <c r="I117" s="32" t="s">
        <v>29</v>
      </c>
      <c r="J117" s="36" t="str">
        <f>E21</f>
        <v>Ing. arch. Vlasta Ilievová</v>
      </c>
      <c r="K117" s="38"/>
      <c r="L117" s="60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25.65" customHeight="1">
      <c r="A118" s="38"/>
      <c r="B118" s="39"/>
      <c r="C118" s="32" t="s">
        <v>27</v>
      </c>
      <c r="D118" s="38"/>
      <c r="E118" s="38"/>
      <c r="F118" s="27" t="str">
        <f>IF(E18="","",E18)</f>
        <v>Vyplň údaj</v>
      </c>
      <c r="G118" s="38"/>
      <c r="H118" s="38"/>
      <c r="I118" s="32" t="s">
        <v>32</v>
      </c>
      <c r="J118" s="36" t="str">
        <f>E24</f>
        <v>Ing. Hladíková, Ing. Žarnovický</v>
      </c>
      <c r="K118" s="38"/>
      <c r="L118" s="60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0.32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60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11" customFormat="1" ht="29.28" customHeight="1">
      <c r="A120" s="166"/>
      <c r="B120" s="167"/>
      <c r="C120" s="168" t="s">
        <v>205</v>
      </c>
      <c r="D120" s="169" t="s">
        <v>61</v>
      </c>
      <c r="E120" s="169" t="s">
        <v>57</v>
      </c>
      <c r="F120" s="169" t="s">
        <v>58</v>
      </c>
      <c r="G120" s="169" t="s">
        <v>206</v>
      </c>
      <c r="H120" s="169" t="s">
        <v>207</v>
      </c>
      <c r="I120" s="169" t="s">
        <v>208</v>
      </c>
      <c r="J120" s="170" t="s">
        <v>184</v>
      </c>
      <c r="K120" s="171" t="s">
        <v>209</v>
      </c>
      <c r="L120" s="172"/>
      <c r="M120" s="91" t="s">
        <v>1</v>
      </c>
      <c r="N120" s="92" t="s">
        <v>40</v>
      </c>
      <c r="O120" s="92" t="s">
        <v>210</v>
      </c>
      <c r="P120" s="92" t="s">
        <v>211</v>
      </c>
      <c r="Q120" s="92" t="s">
        <v>212</v>
      </c>
      <c r="R120" s="92" t="s">
        <v>213</v>
      </c>
      <c r="S120" s="92" t="s">
        <v>214</v>
      </c>
      <c r="T120" s="93" t="s">
        <v>215</v>
      </c>
      <c r="U120" s="166"/>
      <c r="V120" s="166"/>
      <c r="W120" s="166"/>
      <c r="X120" s="166"/>
      <c r="Y120" s="166"/>
      <c r="Z120" s="166"/>
      <c r="AA120" s="166"/>
      <c r="AB120" s="166"/>
      <c r="AC120" s="166"/>
      <c r="AD120" s="166"/>
      <c r="AE120" s="166"/>
    </row>
    <row r="121" s="2" customFormat="1" ht="22.8" customHeight="1">
      <c r="A121" s="38"/>
      <c r="B121" s="39"/>
      <c r="C121" s="98" t="s">
        <v>185</v>
      </c>
      <c r="D121" s="38"/>
      <c r="E121" s="38"/>
      <c r="F121" s="38"/>
      <c r="G121" s="38"/>
      <c r="H121" s="38"/>
      <c r="I121" s="38"/>
      <c r="J121" s="173">
        <f>BK121</f>
        <v>0</v>
      </c>
      <c r="K121" s="38"/>
      <c r="L121" s="39"/>
      <c r="M121" s="94"/>
      <c r="N121" s="78"/>
      <c r="O121" s="95"/>
      <c r="P121" s="174">
        <f>P122</f>
        <v>0</v>
      </c>
      <c r="Q121" s="95"/>
      <c r="R121" s="174">
        <f>R122</f>
        <v>-9.1420929739999988</v>
      </c>
      <c r="S121" s="95"/>
      <c r="T121" s="175">
        <f>T122</f>
        <v>10.689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9" t="s">
        <v>75</v>
      </c>
      <c r="AU121" s="19" t="s">
        <v>186</v>
      </c>
      <c r="BK121" s="176">
        <f>BK122</f>
        <v>0</v>
      </c>
    </row>
    <row r="122" s="12" customFormat="1" ht="25.92" customHeight="1">
      <c r="A122" s="12"/>
      <c r="B122" s="177"/>
      <c r="C122" s="12"/>
      <c r="D122" s="178" t="s">
        <v>75</v>
      </c>
      <c r="E122" s="179" t="s">
        <v>216</v>
      </c>
      <c r="F122" s="179" t="s">
        <v>217</v>
      </c>
      <c r="G122" s="12"/>
      <c r="H122" s="12"/>
      <c r="I122" s="180"/>
      <c r="J122" s="181">
        <f>BK122</f>
        <v>0</v>
      </c>
      <c r="K122" s="12"/>
      <c r="L122" s="177"/>
      <c r="M122" s="182"/>
      <c r="N122" s="183"/>
      <c r="O122" s="183"/>
      <c r="P122" s="184">
        <f>P123+P147+P161+P183</f>
        <v>0</v>
      </c>
      <c r="Q122" s="183"/>
      <c r="R122" s="184">
        <f>R123+R147+R161+R183</f>
        <v>-9.1420929739999988</v>
      </c>
      <c r="S122" s="183"/>
      <c r="T122" s="185">
        <f>T123+T147+T161+T183</f>
        <v>10.689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8" t="s">
        <v>83</v>
      </c>
      <c r="AT122" s="186" t="s">
        <v>75</v>
      </c>
      <c r="AU122" s="186" t="s">
        <v>76</v>
      </c>
      <c r="AY122" s="178" t="s">
        <v>218</v>
      </c>
      <c r="BK122" s="187">
        <f>BK123+BK147+BK161+BK183</f>
        <v>0</v>
      </c>
    </row>
    <row r="123" s="12" customFormat="1" ht="22.8" customHeight="1">
      <c r="A123" s="12"/>
      <c r="B123" s="177"/>
      <c r="C123" s="12"/>
      <c r="D123" s="178" t="s">
        <v>75</v>
      </c>
      <c r="E123" s="188" t="s">
        <v>83</v>
      </c>
      <c r="F123" s="188" t="s">
        <v>219</v>
      </c>
      <c r="G123" s="12"/>
      <c r="H123" s="12"/>
      <c r="I123" s="180"/>
      <c r="J123" s="189">
        <f>BK123</f>
        <v>0</v>
      </c>
      <c r="K123" s="12"/>
      <c r="L123" s="177"/>
      <c r="M123" s="182"/>
      <c r="N123" s="183"/>
      <c r="O123" s="183"/>
      <c r="P123" s="184">
        <f>SUM(P124:P146)</f>
        <v>0</v>
      </c>
      <c r="Q123" s="183"/>
      <c r="R123" s="184">
        <f>SUM(R124:R146)</f>
        <v>0</v>
      </c>
      <c r="S123" s="183"/>
      <c r="T123" s="185">
        <f>SUM(T124:T146)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8" t="s">
        <v>83</v>
      </c>
      <c r="AT123" s="186" t="s">
        <v>75</v>
      </c>
      <c r="AU123" s="186" t="s">
        <v>83</v>
      </c>
      <c r="AY123" s="178" t="s">
        <v>218</v>
      </c>
      <c r="BK123" s="187">
        <f>SUM(BK124:BK146)</f>
        <v>0</v>
      </c>
    </row>
    <row r="124" s="2" customFormat="1" ht="21.75" customHeight="1">
      <c r="A124" s="38"/>
      <c r="B124" s="190"/>
      <c r="C124" s="191" t="s">
        <v>83</v>
      </c>
      <c r="D124" s="191" t="s">
        <v>220</v>
      </c>
      <c r="E124" s="192" t="s">
        <v>2338</v>
      </c>
      <c r="F124" s="193" t="s">
        <v>2339</v>
      </c>
      <c r="G124" s="194" t="s">
        <v>169</v>
      </c>
      <c r="H124" s="195">
        <v>2.4260000000000002</v>
      </c>
      <c r="I124" s="196"/>
      <c r="J124" s="197">
        <f>ROUND(I124*H124,2)</f>
        <v>0</v>
      </c>
      <c r="K124" s="198"/>
      <c r="L124" s="39"/>
      <c r="M124" s="199" t="s">
        <v>1</v>
      </c>
      <c r="N124" s="200" t="s">
        <v>42</v>
      </c>
      <c r="O124" s="82"/>
      <c r="P124" s="201">
        <f>O124*H124</f>
        <v>0</v>
      </c>
      <c r="Q124" s="201">
        <v>0</v>
      </c>
      <c r="R124" s="201">
        <f>Q124*H124</f>
        <v>0</v>
      </c>
      <c r="S124" s="201">
        <v>0</v>
      </c>
      <c r="T124" s="202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203" t="s">
        <v>223</v>
      </c>
      <c r="AT124" s="203" t="s">
        <v>220</v>
      </c>
      <c r="AU124" s="203" t="s">
        <v>89</v>
      </c>
      <c r="AY124" s="19" t="s">
        <v>218</v>
      </c>
      <c r="BE124" s="204">
        <f>IF(N124="základná",J124,0)</f>
        <v>0</v>
      </c>
      <c r="BF124" s="204">
        <f>IF(N124="znížená",J124,0)</f>
        <v>0</v>
      </c>
      <c r="BG124" s="204">
        <f>IF(N124="zákl. prenesená",J124,0)</f>
        <v>0</v>
      </c>
      <c r="BH124" s="204">
        <f>IF(N124="zníž. prenesená",J124,0)</f>
        <v>0</v>
      </c>
      <c r="BI124" s="204">
        <f>IF(N124="nulová",J124,0)</f>
        <v>0</v>
      </c>
      <c r="BJ124" s="19" t="s">
        <v>89</v>
      </c>
      <c r="BK124" s="204">
        <f>ROUND(I124*H124,2)</f>
        <v>0</v>
      </c>
      <c r="BL124" s="19" t="s">
        <v>223</v>
      </c>
      <c r="BM124" s="203" t="s">
        <v>2340</v>
      </c>
    </row>
    <row r="125" s="13" customFormat="1">
      <c r="A125" s="13"/>
      <c r="B125" s="205"/>
      <c r="C125" s="13"/>
      <c r="D125" s="206" t="s">
        <v>225</v>
      </c>
      <c r="E125" s="207" t="s">
        <v>1</v>
      </c>
      <c r="F125" s="208" t="s">
        <v>2341</v>
      </c>
      <c r="G125" s="13"/>
      <c r="H125" s="209">
        <v>2.4260000000000002</v>
      </c>
      <c r="I125" s="210"/>
      <c r="J125" s="13"/>
      <c r="K125" s="13"/>
      <c r="L125" s="205"/>
      <c r="M125" s="211"/>
      <c r="N125" s="212"/>
      <c r="O125" s="212"/>
      <c r="P125" s="212"/>
      <c r="Q125" s="212"/>
      <c r="R125" s="212"/>
      <c r="S125" s="212"/>
      <c r="T125" s="2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07" t="s">
        <v>225</v>
      </c>
      <c r="AU125" s="207" t="s">
        <v>89</v>
      </c>
      <c r="AV125" s="13" t="s">
        <v>89</v>
      </c>
      <c r="AW125" s="13" t="s">
        <v>31</v>
      </c>
      <c r="AX125" s="13" t="s">
        <v>76</v>
      </c>
      <c r="AY125" s="207" t="s">
        <v>218</v>
      </c>
    </row>
    <row r="126" s="14" customFormat="1">
      <c r="A126" s="14"/>
      <c r="B126" s="214"/>
      <c r="C126" s="14"/>
      <c r="D126" s="206" t="s">
        <v>225</v>
      </c>
      <c r="E126" s="215" t="s">
        <v>2335</v>
      </c>
      <c r="F126" s="216" t="s">
        <v>230</v>
      </c>
      <c r="G126" s="14"/>
      <c r="H126" s="217">
        <v>2.4260000000000002</v>
      </c>
      <c r="I126" s="218"/>
      <c r="J126" s="14"/>
      <c r="K126" s="14"/>
      <c r="L126" s="214"/>
      <c r="M126" s="219"/>
      <c r="N126" s="220"/>
      <c r="O126" s="220"/>
      <c r="P126" s="220"/>
      <c r="Q126" s="220"/>
      <c r="R126" s="220"/>
      <c r="S126" s="220"/>
      <c r="T126" s="221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15" t="s">
        <v>225</v>
      </c>
      <c r="AU126" s="215" t="s">
        <v>89</v>
      </c>
      <c r="AV126" s="14" t="s">
        <v>96</v>
      </c>
      <c r="AW126" s="14" t="s">
        <v>31</v>
      </c>
      <c r="AX126" s="14" t="s">
        <v>76</v>
      </c>
      <c r="AY126" s="215" t="s">
        <v>218</v>
      </c>
    </row>
    <row r="127" s="15" customFormat="1">
      <c r="A127" s="15"/>
      <c r="B127" s="222"/>
      <c r="C127" s="15"/>
      <c r="D127" s="206" t="s">
        <v>225</v>
      </c>
      <c r="E127" s="223" t="s">
        <v>1</v>
      </c>
      <c r="F127" s="224" t="s">
        <v>231</v>
      </c>
      <c r="G127" s="15"/>
      <c r="H127" s="225">
        <v>2.4260000000000002</v>
      </c>
      <c r="I127" s="226"/>
      <c r="J127" s="15"/>
      <c r="K127" s="15"/>
      <c r="L127" s="222"/>
      <c r="M127" s="227"/>
      <c r="N127" s="228"/>
      <c r="O127" s="228"/>
      <c r="P127" s="228"/>
      <c r="Q127" s="228"/>
      <c r="R127" s="228"/>
      <c r="S127" s="228"/>
      <c r="T127" s="229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T127" s="223" t="s">
        <v>225</v>
      </c>
      <c r="AU127" s="223" t="s">
        <v>89</v>
      </c>
      <c r="AV127" s="15" t="s">
        <v>223</v>
      </c>
      <c r="AW127" s="15" t="s">
        <v>31</v>
      </c>
      <c r="AX127" s="15" t="s">
        <v>83</v>
      </c>
      <c r="AY127" s="223" t="s">
        <v>218</v>
      </c>
    </row>
    <row r="128" s="2" customFormat="1" ht="24.15" customHeight="1">
      <c r="A128" s="38"/>
      <c r="B128" s="190"/>
      <c r="C128" s="191" t="s">
        <v>89</v>
      </c>
      <c r="D128" s="191" t="s">
        <v>220</v>
      </c>
      <c r="E128" s="192" t="s">
        <v>2342</v>
      </c>
      <c r="F128" s="193" t="s">
        <v>2343</v>
      </c>
      <c r="G128" s="194" t="s">
        <v>169</v>
      </c>
      <c r="H128" s="195">
        <v>0.72799999999999998</v>
      </c>
      <c r="I128" s="196"/>
      <c r="J128" s="197">
        <f>ROUND(I128*H128,2)</f>
        <v>0</v>
      </c>
      <c r="K128" s="198"/>
      <c r="L128" s="39"/>
      <c r="M128" s="199" t="s">
        <v>1</v>
      </c>
      <c r="N128" s="200" t="s">
        <v>42</v>
      </c>
      <c r="O128" s="82"/>
      <c r="P128" s="201">
        <f>O128*H128</f>
        <v>0</v>
      </c>
      <c r="Q128" s="201">
        <v>0</v>
      </c>
      <c r="R128" s="201">
        <f>Q128*H128</f>
        <v>0</v>
      </c>
      <c r="S128" s="201">
        <v>0</v>
      </c>
      <c r="T128" s="202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03" t="s">
        <v>223</v>
      </c>
      <c r="AT128" s="203" t="s">
        <v>220</v>
      </c>
      <c r="AU128" s="203" t="s">
        <v>89</v>
      </c>
      <c r="AY128" s="19" t="s">
        <v>218</v>
      </c>
      <c r="BE128" s="204">
        <f>IF(N128="základná",J128,0)</f>
        <v>0</v>
      </c>
      <c r="BF128" s="204">
        <f>IF(N128="znížená",J128,0)</f>
        <v>0</v>
      </c>
      <c r="BG128" s="204">
        <f>IF(N128="zákl. prenesená",J128,0)</f>
        <v>0</v>
      </c>
      <c r="BH128" s="204">
        <f>IF(N128="zníž. prenesená",J128,0)</f>
        <v>0</v>
      </c>
      <c r="BI128" s="204">
        <f>IF(N128="nulová",J128,0)</f>
        <v>0</v>
      </c>
      <c r="BJ128" s="19" t="s">
        <v>89</v>
      </c>
      <c r="BK128" s="204">
        <f>ROUND(I128*H128,2)</f>
        <v>0</v>
      </c>
      <c r="BL128" s="19" t="s">
        <v>223</v>
      </c>
      <c r="BM128" s="203" t="s">
        <v>2344</v>
      </c>
    </row>
    <row r="129" s="13" customFormat="1">
      <c r="A129" s="13"/>
      <c r="B129" s="205"/>
      <c r="C129" s="13"/>
      <c r="D129" s="206" t="s">
        <v>225</v>
      </c>
      <c r="E129" s="207" t="s">
        <v>1</v>
      </c>
      <c r="F129" s="208" t="s">
        <v>2335</v>
      </c>
      <c r="G129" s="13"/>
      <c r="H129" s="209">
        <v>2.4260000000000002</v>
      </c>
      <c r="I129" s="210"/>
      <c r="J129" s="13"/>
      <c r="K129" s="13"/>
      <c r="L129" s="205"/>
      <c r="M129" s="211"/>
      <c r="N129" s="212"/>
      <c r="O129" s="212"/>
      <c r="P129" s="212"/>
      <c r="Q129" s="212"/>
      <c r="R129" s="212"/>
      <c r="S129" s="212"/>
      <c r="T129" s="2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07" t="s">
        <v>225</v>
      </c>
      <c r="AU129" s="207" t="s">
        <v>89</v>
      </c>
      <c r="AV129" s="13" t="s">
        <v>89</v>
      </c>
      <c r="AW129" s="13" t="s">
        <v>31</v>
      </c>
      <c r="AX129" s="13" t="s">
        <v>83</v>
      </c>
      <c r="AY129" s="207" t="s">
        <v>218</v>
      </c>
    </row>
    <row r="130" s="13" customFormat="1">
      <c r="A130" s="13"/>
      <c r="B130" s="205"/>
      <c r="C130" s="13"/>
      <c r="D130" s="206" t="s">
        <v>225</v>
      </c>
      <c r="E130" s="13"/>
      <c r="F130" s="208" t="s">
        <v>2345</v>
      </c>
      <c r="G130" s="13"/>
      <c r="H130" s="209">
        <v>0.72799999999999998</v>
      </c>
      <c r="I130" s="210"/>
      <c r="J130" s="13"/>
      <c r="K130" s="13"/>
      <c r="L130" s="205"/>
      <c r="M130" s="211"/>
      <c r="N130" s="212"/>
      <c r="O130" s="212"/>
      <c r="P130" s="212"/>
      <c r="Q130" s="212"/>
      <c r="R130" s="212"/>
      <c r="S130" s="212"/>
      <c r="T130" s="2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07" t="s">
        <v>225</v>
      </c>
      <c r="AU130" s="207" t="s">
        <v>89</v>
      </c>
      <c r="AV130" s="13" t="s">
        <v>89</v>
      </c>
      <c r="AW130" s="13" t="s">
        <v>3</v>
      </c>
      <c r="AX130" s="13" t="s">
        <v>83</v>
      </c>
      <c r="AY130" s="207" t="s">
        <v>218</v>
      </c>
    </row>
    <row r="131" s="2" customFormat="1" ht="24.15" customHeight="1">
      <c r="A131" s="38"/>
      <c r="B131" s="190"/>
      <c r="C131" s="191" t="s">
        <v>96</v>
      </c>
      <c r="D131" s="191" t="s">
        <v>220</v>
      </c>
      <c r="E131" s="192" t="s">
        <v>236</v>
      </c>
      <c r="F131" s="193" t="s">
        <v>237</v>
      </c>
      <c r="G131" s="194" t="s">
        <v>169</v>
      </c>
      <c r="H131" s="195">
        <v>2.4260000000000002</v>
      </c>
      <c r="I131" s="196"/>
      <c r="J131" s="197">
        <f>ROUND(I131*H131,2)</f>
        <v>0</v>
      </c>
      <c r="K131" s="198"/>
      <c r="L131" s="39"/>
      <c r="M131" s="199" t="s">
        <v>1</v>
      </c>
      <c r="N131" s="200" t="s">
        <v>42</v>
      </c>
      <c r="O131" s="82"/>
      <c r="P131" s="201">
        <f>O131*H131</f>
        <v>0</v>
      </c>
      <c r="Q131" s="201">
        <v>0</v>
      </c>
      <c r="R131" s="201">
        <f>Q131*H131</f>
        <v>0</v>
      </c>
      <c r="S131" s="201">
        <v>0</v>
      </c>
      <c r="T131" s="202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203" t="s">
        <v>223</v>
      </c>
      <c r="AT131" s="203" t="s">
        <v>220</v>
      </c>
      <c r="AU131" s="203" t="s">
        <v>89</v>
      </c>
      <c r="AY131" s="19" t="s">
        <v>218</v>
      </c>
      <c r="BE131" s="204">
        <f>IF(N131="základná",J131,0)</f>
        <v>0</v>
      </c>
      <c r="BF131" s="204">
        <f>IF(N131="znížená",J131,0)</f>
        <v>0</v>
      </c>
      <c r="BG131" s="204">
        <f>IF(N131="zákl. prenesená",J131,0)</f>
        <v>0</v>
      </c>
      <c r="BH131" s="204">
        <f>IF(N131="zníž. prenesená",J131,0)</f>
        <v>0</v>
      </c>
      <c r="BI131" s="204">
        <f>IF(N131="nulová",J131,0)</f>
        <v>0</v>
      </c>
      <c r="BJ131" s="19" t="s">
        <v>89</v>
      </c>
      <c r="BK131" s="204">
        <f>ROUND(I131*H131,2)</f>
        <v>0</v>
      </c>
      <c r="BL131" s="19" t="s">
        <v>223</v>
      </c>
      <c r="BM131" s="203" t="s">
        <v>2346</v>
      </c>
    </row>
    <row r="132" s="13" customFormat="1">
      <c r="A132" s="13"/>
      <c r="B132" s="205"/>
      <c r="C132" s="13"/>
      <c r="D132" s="206" t="s">
        <v>225</v>
      </c>
      <c r="E132" s="207" t="s">
        <v>1</v>
      </c>
      <c r="F132" s="208" t="s">
        <v>2335</v>
      </c>
      <c r="G132" s="13"/>
      <c r="H132" s="209">
        <v>2.4260000000000002</v>
      </c>
      <c r="I132" s="210"/>
      <c r="J132" s="13"/>
      <c r="K132" s="13"/>
      <c r="L132" s="205"/>
      <c r="M132" s="211"/>
      <c r="N132" s="212"/>
      <c r="O132" s="212"/>
      <c r="P132" s="212"/>
      <c r="Q132" s="212"/>
      <c r="R132" s="212"/>
      <c r="S132" s="212"/>
      <c r="T132" s="2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07" t="s">
        <v>225</v>
      </c>
      <c r="AU132" s="207" t="s">
        <v>89</v>
      </c>
      <c r="AV132" s="13" t="s">
        <v>89</v>
      </c>
      <c r="AW132" s="13" t="s">
        <v>31</v>
      </c>
      <c r="AX132" s="13" t="s">
        <v>83</v>
      </c>
      <c r="AY132" s="207" t="s">
        <v>218</v>
      </c>
    </row>
    <row r="133" s="2" customFormat="1" ht="33" customHeight="1">
      <c r="A133" s="38"/>
      <c r="B133" s="190"/>
      <c r="C133" s="191" t="s">
        <v>223</v>
      </c>
      <c r="D133" s="191" t="s">
        <v>220</v>
      </c>
      <c r="E133" s="192" t="s">
        <v>2347</v>
      </c>
      <c r="F133" s="193" t="s">
        <v>2348</v>
      </c>
      <c r="G133" s="194" t="s">
        <v>169</v>
      </c>
      <c r="H133" s="195">
        <v>2.4260000000000002</v>
      </c>
      <c r="I133" s="196"/>
      <c r="J133" s="197">
        <f>ROUND(I133*H133,2)</f>
        <v>0</v>
      </c>
      <c r="K133" s="198"/>
      <c r="L133" s="39"/>
      <c r="M133" s="199" t="s">
        <v>1</v>
      </c>
      <c r="N133" s="200" t="s">
        <v>42</v>
      </c>
      <c r="O133" s="8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03" t="s">
        <v>223</v>
      </c>
      <c r="AT133" s="203" t="s">
        <v>220</v>
      </c>
      <c r="AU133" s="203" t="s">
        <v>89</v>
      </c>
      <c r="AY133" s="19" t="s">
        <v>218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9" t="s">
        <v>89</v>
      </c>
      <c r="BK133" s="204">
        <f>ROUND(I133*H133,2)</f>
        <v>0</v>
      </c>
      <c r="BL133" s="19" t="s">
        <v>223</v>
      </c>
      <c r="BM133" s="203" t="s">
        <v>2349</v>
      </c>
    </row>
    <row r="134" s="13" customFormat="1">
      <c r="A134" s="13"/>
      <c r="B134" s="205"/>
      <c r="C134" s="13"/>
      <c r="D134" s="206" t="s">
        <v>225</v>
      </c>
      <c r="E134" s="207" t="s">
        <v>1</v>
      </c>
      <c r="F134" s="208" t="s">
        <v>2335</v>
      </c>
      <c r="G134" s="13"/>
      <c r="H134" s="209">
        <v>2.4260000000000002</v>
      </c>
      <c r="I134" s="210"/>
      <c r="J134" s="13"/>
      <c r="K134" s="13"/>
      <c r="L134" s="205"/>
      <c r="M134" s="211"/>
      <c r="N134" s="212"/>
      <c r="O134" s="212"/>
      <c r="P134" s="212"/>
      <c r="Q134" s="212"/>
      <c r="R134" s="212"/>
      <c r="S134" s="212"/>
      <c r="T134" s="2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07" t="s">
        <v>225</v>
      </c>
      <c r="AU134" s="207" t="s">
        <v>89</v>
      </c>
      <c r="AV134" s="13" t="s">
        <v>89</v>
      </c>
      <c r="AW134" s="13" t="s">
        <v>31</v>
      </c>
      <c r="AX134" s="13" t="s">
        <v>83</v>
      </c>
      <c r="AY134" s="207" t="s">
        <v>218</v>
      </c>
    </row>
    <row r="135" s="2" customFormat="1" ht="37.8" customHeight="1">
      <c r="A135" s="38"/>
      <c r="B135" s="190"/>
      <c r="C135" s="191" t="s">
        <v>243</v>
      </c>
      <c r="D135" s="191" t="s">
        <v>220</v>
      </c>
      <c r="E135" s="192" t="s">
        <v>2156</v>
      </c>
      <c r="F135" s="193" t="s">
        <v>2157</v>
      </c>
      <c r="G135" s="194" t="s">
        <v>169</v>
      </c>
      <c r="H135" s="195">
        <v>21.834</v>
      </c>
      <c r="I135" s="196"/>
      <c r="J135" s="197">
        <f>ROUND(I135*H135,2)</f>
        <v>0</v>
      </c>
      <c r="K135" s="198"/>
      <c r="L135" s="39"/>
      <c r="M135" s="199" t="s">
        <v>1</v>
      </c>
      <c r="N135" s="200" t="s">
        <v>42</v>
      </c>
      <c r="O135" s="8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203" t="s">
        <v>223</v>
      </c>
      <c r="AT135" s="203" t="s">
        <v>220</v>
      </c>
      <c r="AU135" s="203" t="s">
        <v>89</v>
      </c>
      <c r="AY135" s="19" t="s">
        <v>218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9" t="s">
        <v>89</v>
      </c>
      <c r="BK135" s="204">
        <f>ROUND(I135*H135,2)</f>
        <v>0</v>
      </c>
      <c r="BL135" s="19" t="s">
        <v>223</v>
      </c>
      <c r="BM135" s="203" t="s">
        <v>2350</v>
      </c>
    </row>
    <row r="136" s="2" customFormat="1">
      <c r="A136" s="38"/>
      <c r="B136" s="39"/>
      <c r="C136" s="38"/>
      <c r="D136" s="206" t="s">
        <v>247</v>
      </c>
      <c r="E136" s="38"/>
      <c r="F136" s="230" t="s">
        <v>248</v>
      </c>
      <c r="G136" s="38"/>
      <c r="H136" s="38"/>
      <c r="I136" s="231"/>
      <c r="J136" s="38"/>
      <c r="K136" s="38"/>
      <c r="L136" s="39"/>
      <c r="M136" s="232"/>
      <c r="N136" s="233"/>
      <c r="O136" s="82"/>
      <c r="P136" s="82"/>
      <c r="Q136" s="82"/>
      <c r="R136" s="82"/>
      <c r="S136" s="82"/>
      <c r="T136" s="83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9" t="s">
        <v>247</v>
      </c>
      <c r="AU136" s="19" t="s">
        <v>89</v>
      </c>
    </row>
    <row r="137" s="13" customFormat="1">
      <c r="A137" s="13"/>
      <c r="B137" s="205"/>
      <c r="C137" s="13"/>
      <c r="D137" s="206" t="s">
        <v>225</v>
      </c>
      <c r="E137" s="207" t="s">
        <v>1</v>
      </c>
      <c r="F137" s="208" t="s">
        <v>2335</v>
      </c>
      <c r="G137" s="13"/>
      <c r="H137" s="209">
        <v>2.4260000000000002</v>
      </c>
      <c r="I137" s="210"/>
      <c r="J137" s="13"/>
      <c r="K137" s="13"/>
      <c r="L137" s="205"/>
      <c r="M137" s="211"/>
      <c r="N137" s="212"/>
      <c r="O137" s="212"/>
      <c r="P137" s="212"/>
      <c r="Q137" s="212"/>
      <c r="R137" s="212"/>
      <c r="S137" s="212"/>
      <c r="T137" s="2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07" t="s">
        <v>225</v>
      </c>
      <c r="AU137" s="207" t="s">
        <v>89</v>
      </c>
      <c r="AV137" s="13" t="s">
        <v>89</v>
      </c>
      <c r="AW137" s="13" t="s">
        <v>31</v>
      </c>
      <c r="AX137" s="13" t="s">
        <v>83</v>
      </c>
      <c r="AY137" s="207" t="s">
        <v>218</v>
      </c>
    </row>
    <row r="138" s="13" customFormat="1">
      <c r="A138" s="13"/>
      <c r="B138" s="205"/>
      <c r="C138" s="13"/>
      <c r="D138" s="206" t="s">
        <v>225</v>
      </c>
      <c r="E138" s="13"/>
      <c r="F138" s="208" t="s">
        <v>2351</v>
      </c>
      <c r="G138" s="13"/>
      <c r="H138" s="209">
        <v>21.834</v>
      </c>
      <c r="I138" s="210"/>
      <c r="J138" s="13"/>
      <c r="K138" s="13"/>
      <c r="L138" s="205"/>
      <c r="M138" s="211"/>
      <c r="N138" s="212"/>
      <c r="O138" s="212"/>
      <c r="P138" s="212"/>
      <c r="Q138" s="212"/>
      <c r="R138" s="212"/>
      <c r="S138" s="212"/>
      <c r="T138" s="2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07" t="s">
        <v>225</v>
      </c>
      <c r="AU138" s="207" t="s">
        <v>89</v>
      </c>
      <c r="AV138" s="13" t="s">
        <v>89</v>
      </c>
      <c r="AW138" s="13" t="s">
        <v>3</v>
      </c>
      <c r="AX138" s="13" t="s">
        <v>83</v>
      </c>
      <c r="AY138" s="207" t="s">
        <v>218</v>
      </c>
    </row>
    <row r="139" s="2" customFormat="1" ht="16.5" customHeight="1">
      <c r="A139" s="38"/>
      <c r="B139" s="190"/>
      <c r="C139" s="191" t="s">
        <v>250</v>
      </c>
      <c r="D139" s="191" t="s">
        <v>220</v>
      </c>
      <c r="E139" s="192" t="s">
        <v>1358</v>
      </c>
      <c r="F139" s="193" t="s">
        <v>1359</v>
      </c>
      <c r="G139" s="194" t="s">
        <v>169</v>
      </c>
      <c r="H139" s="195">
        <v>2.4260000000000002</v>
      </c>
      <c r="I139" s="196"/>
      <c r="J139" s="197">
        <f>ROUND(I139*H139,2)</f>
        <v>0</v>
      </c>
      <c r="K139" s="198"/>
      <c r="L139" s="39"/>
      <c r="M139" s="199" t="s">
        <v>1</v>
      </c>
      <c r="N139" s="200" t="s">
        <v>42</v>
      </c>
      <c r="O139" s="8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203" t="s">
        <v>223</v>
      </c>
      <c r="AT139" s="203" t="s">
        <v>220</v>
      </c>
      <c r="AU139" s="203" t="s">
        <v>89</v>
      </c>
      <c r="AY139" s="19" t="s">
        <v>218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9" t="s">
        <v>89</v>
      </c>
      <c r="BK139" s="204">
        <f>ROUND(I139*H139,2)</f>
        <v>0</v>
      </c>
      <c r="BL139" s="19" t="s">
        <v>223</v>
      </c>
      <c r="BM139" s="203" t="s">
        <v>2352</v>
      </c>
    </row>
    <row r="140" s="13" customFormat="1">
      <c r="A140" s="13"/>
      <c r="B140" s="205"/>
      <c r="C140" s="13"/>
      <c r="D140" s="206" t="s">
        <v>225</v>
      </c>
      <c r="E140" s="207" t="s">
        <v>1</v>
      </c>
      <c r="F140" s="208" t="s">
        <v>2335</v>
      </c>
      <c r="G140" s="13"/>
      <c r="H140" s="209">
        <v>2.4260000000000002</v>
      </c>
      <c r="I140" s="210"/>
      <c r="J140" s="13"/>
      <c r="K140" s="13"/>
      <c r="L140" s="205"/>
      <c r="M140" s="211"/>
      <c r="N140" s="212"/>
      <c r="O140" s="212"/>
      <c r="P140" s="212"/>
      <c r="Q140" s="212"/>
      <c r="R140" s="212"/>
      <c r="S140" s="212"/>
      <c r="T140" s="2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07" t="s">
        <v>225</v>
      </c>
      <c r="AU140" s="207" t="s">
        <v>89</v>
      </c>
      <c r="AV140" s="13" t="s">
        <v>89</v>
      </c>
      <c r="AW140" s="13" t="s">
        <v>31</v>
      </c>
      <c r="AX140" s="13" t="s">
        <v>83</v>
      </c>
      <c r="AY140" s="207" t="s">
        <v>218</v>
      </c>
    </row>
    <row r="141" s="2" customFormat="1" ht="24.15" customHeight="1">
      <c r="A141" s="38"/>
      <c r="B141" s="190"/>
      <c r="C141" s="191" t="s">
        <v>254</v>
      </c>
      <c r="D141" s="191" t="s">
        <v>220</v>
      </c>
      <c r="E141" s="192" t="s">
        <v>255</v>
      </c>
      <c r="F141" s="193" t="s">
        <v>256</v>
      </c>
      <c r="G141" s="194" t="s">
        <v>257</v>
      </c>
      <c r="H141" s="195">
        <v>4.367</v>
      </c>
      <c r="I141" s="196"/>
      <c r="J141" s="197">
        <f>ROUND(I141*H141,2)</f>
        <v>0</v>
      </c>
      <c r="K141" s="198"/>
      <c r="L141" s="39"/>
      <c r="M141" s="199" t="s">
        <v>1</v>
      </c>
      <c r="N141" s="200" t="s">
        <v>42</v>
      </c>
      <c r="O141" s="8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203" t="s">
        <v>223</v>
      </c>
      <c r="AT141" s="203" t="s">
        <v>220</v>
      </c>
      <c r="AU141" s="203" t="s">
        <v>89</v>
      </c>
      <c r="AY141" s="19" t="s">
        <v>218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9" t="s">
        <v>89</v>
      </c>
      <c r="BK141" s="204">
        <f>ROUND(I141*H141,2)</f>
        <v>0</v>
      </c>
      <c r="BL141" s="19" t="s">
        <v>223</v>
      </c>
      <c r="BM141" s="203" t="s">
        <v>2353</v>
      </c>
    </row>
    <row r="142" s="13" customFormat="1">
      <c r="A142" s="13"/>
      <c r="B142" s="205"/>
      <c r="C142" s="13"/>
      <c r="D142" s="206" t="s">
        <v>225</v>
      </c>
      <c r="E142" s="207" t="s">
        <v>1</v>
      </c>
      <c r="F142" s="208" t="s">
        <v>2354</v>
      </c>
      <c r="G142" s="13"/>
      <c r="H142" s="209">
        <v>4.367</v>
      </c>
      <c r="I142" s="210"/>
      <c r="J142" s="13"/>
      <c r="K142" s="13"/>
      <c r="L142" s="205"/>
      <c r="M142" s="211"/>
      <c r="N142" s="212"/>
      <c r="O142" s="212"/>
      <c r="P142" s="212"/>
      <c r="Q142" s="212"/>
      <c r="R142" s="212"/>
      <c r="S142" s="212"/>
      <c r="T142" s="2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07" t="s">
        <v>225</v>
      </c>
      <c r="AU142" s="207" t="s">
        <v>89</v>
      </c>
      <c r="AV142" s="13" t="s">
        <v>89</v>
      </c>
      <c r="AW142" s="13" t="s">
        <v>31</v>
      </c>
      <c r="AX142" s="13" t="s">
        <v>76</v>
      </c>
      <c r="AY142" s="207" t="s">
        <v>218</v>
      </c>
    </row>
    <row r="143" s="15" customFormat="1">
      <c r="A143" s="15"/>
      <c r="B143" s="222"/>
      <c r="C143" s="15"/>
      <c r="D143" s="206" t="s">
        <v>225</v>
      </c>
      <c r="E143" s="223" t="s">
        <v>1</v>
      </c>
      <c r="F143" s="224" t="s">
        <v>231</v>
      </c>
      <c r="G143" s="15"/>
      <c r="H143" s="225">
        <v>4.367</v>
      </c>
      <c r="I143" s="226"/>
      <c r="J143" s="15"/>
      <c r="K143" s="15"/>
      <c r="L143" s="222"/>
      <c r="M143" s="227"/>
      <c r="N143" s="228"/>
      <c r="O143" s="228"/>
      <c r="P143" s="228"/>
      <c r="Q143" s="228"/>
      <c r="R143" s="228"/>
      <c r="S143" s="228"/>
      <c r="T143" s="229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23" t="s">
        <v>225</v>
      </c>
      <c r="AU143" s="223" t="s">
        <v>89</v>
      </c>
      <c r="AV143" s="15" t="s">
        <v>223</v>
      </c>
      <c r="AW143" s="15" t="s">
        <v>31</v>
      </c>
      <c r="AX143" s="15" t="s">
        <v>83</v>
      </c>
      <c r="AY143" s="223" t="s">
        <v>218</v>
      </c>
    </row>
    <row r="144" s="2" customFormat="1" ht="24.15" customHeight="1">
      <c r="A144" s="38"/>
      <c r="B144" s="190"/>
      <c r="C144" s="191" t="s">
        <v>260</v>
      </c>
      <c r="D144" s="191" t="s">
        <v>220</v>
      </c>
      <c r="E144" s="192" t="s">
        <v>261</v>
      </c>
      <c r="F144" s="193" t="s">
        <v>1362</v>
      </c>
      <c r="G144" s="194" t="s">
        <v>169</v>
      </c>
      <c r="H144" s="195">
        <v>1.1879999999999999</v>
      </c>
      <c r="I144" s="196"/>
      <c r="J144" s="197">
        <f>ROUND(I144*H144,2)</f>
        <v>0</v>
      </c>
      <c r="K144" s="198"/>
      <c r="L144" s="39"/>
      <c r="M144" s="199" t="s">
        <v>1</v>
      </c>
      <c r="N144" s="200" t="s">
        <v>42</v>
      </c>
      <c r="O144" s="82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03" t="s">
        <v>223</v>
      </c>
      <c r="AT144" s="203" t="s">
        <v>220</v>
      </c>
      <c r="AU144" s="203" t="s">
        <v>89</v>
      </c>
      <c r="AY144" s="19" t="s">
        <v>218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9" t="s">
        <v>89</v>
      </c>
      <c r="BK144" s="204">
        <f>ROUND(I144*H144,2)</f>
        <v>0</v>
      </c>
      <c r="BL144" s="19" t="s">
        <v>223</v>
      </c>
      <c r="BM144" s="203" t="s">
        <v>2355</v>
      </c>
    </row>
    <row r="145" s="13" customFormat="1">
      <c r="A145" s="13"/>
      <c r="B145" s="205"/>
      <c r="C145" s="13"/>
      <c r="D145" s="206" t="s">
        <v>225</v>
      </c>
      <c r="E145" s="207" t="s">
        <v>1</v>
      </c>
      <c r="F145" s="208" t="s">
        <v>2356</v>
      </c>
      <c r="G145" s="13"/>
      <c r="H145" s="209">
        <v>1.1879999999999999</v>
      </c>
      <c r="I145" s="210"/>
      <c r="J145" s="13"/>
      <c r="K145" s="13"/>
      <c r="L145" s="205"/>
      <c r="M145" s="211"/>
      <c r="N145" s="212"/>
      <c r="O145" s="212"/>
      <c r="P145" s="212"/>
      <c r="Q145" s="212"/>
      <c r="R145" s="212"/>
      <c r="S145" s="212"/>
      <c r="T145" s="2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07" t="s">
        <v>225</v>
      </c>
      <c r="AU145" s="207" t="s">
        <v>89</v>
      </c>
      <c r="AV145" s="13" t="s">
        <v>89</v>
      </c>
      <c r="AW145" s="13" t="s">
        <v>31</v>
      </c>
      <c r="AX145" s="13" t="s">
        <v>76</v>
      </c>
      <c r="AY145" s="207" t="s">
        <v>218</v>
      </c>
    </row>
    <row r="146" s="15" customFormat="1">
      <c r="A146" s="15"/>
      <c r="B146" s="222"/>
      <c r="C146" s="15"/>
      <c r="D146" s="206" t="s">
        <v>225</v>
      </c>
      <c r="E146" s="223" t="s">
        <v>1</v>
      </c>
      <c r="F146" s="224" t="s">
        <v>231</v>
      </c>
      <c r="G146" s="15"/>
      <c r="H146" s="225">
        <v>1.1879999999999999</v>
      </c>
      <c r="I146" s="226"/>
      <c r="J146" s="15"/>
      <c r="K146" s="15"/>
      <c r="L146" s="222"/>
      <c r="M146" s="227"/>
      <c r="N146" s="228"/>
      <c r="O146" s="228"/>
      <c r="P146" s="228"/>
      <c r="Q146" s="228"/>
      <c r="R146" s="228"/>
      <c r="S146" s="228"/>
      <c r="T146" s="229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T146" s="223" t="s">
        <v>225</v>
      </c>
      <c r="AU146" s="223" t="s">
        <v>89</v>
      </c>
      <c r="AV146" s="15" t="s">
        <v>223</v>
      </c>
      <c r="AW146" s="15" t="s">
        <v>31</v>
      </c>
      <c r="AX146" s="15" t="s">
        <v>83</v>
      </c>
      <c r="AY146" s="223" t="s">
        <v>218</v>
      </c>
    </row>
    <row r="147" s="12" customFormat="1" ht="22.8" customHeight="1">
      <c r="A147" s="12"/>
      <c r="B147" s="177"/>
      <c r="C147" s="12"/>
      <c r="D147" s="178" t="s">
        <v>75</v>
      </c>
      <c r="E147" s="188" t="s">
        <v>89</v>
      </c>
      <c r="F147" s="188" t="s">
        <v>278</v>
      </c>
      <c r="G147" s="12"/>
      <c r="H147" s="12"/>
      <c r="I147" s="180"/>
      <c r="J147" s="189">
        <f>BK147</f>
        <v>0</v>
      </c>
      <c r="K147" s="12"/>
      <c r="L147" s="177"/>
      <c r="M147" s="182"/>
      <c r="N147" s="183"/>
      <c r="O147" s="183"/>
      <c r="P147" s="184">
        <f>SUM(P148:P160)</f>
        <v>0</v>
      </c>
      <c r="Q147" s="183"/>
      <c r="R147" s="184">
        <f>SUM(R148:R160)</f>
        <v>7.4338570260000001</v>
      </c>
      <c r="S147" s="183"/>
      <c r="T147" s="185">
        <f>SUM(T148:T160)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78" t="s">
        <v>83</v>
      </c>
      <c r="AT147" s="186" t="s">
        <v>75</v>
      </c>
      <c r="AU147" s="186" t="s">
        <v>83</v>
      </c>
      <c r="AY147" s="178" t="s">
        <v>218</v>
      </c>
      <c r="BK147" s="187">
        <f>SUM(BK148:BK160)</f>
        <v>0</v>
      </c>
    </row>
    <row r="148" s="2" customFormat="1" ht="24.15" customHeight="1">
      <c r="A148" s="38"/>
      <c r="B148" s="190"/>
      <c r="C148" s="191" t="s">
        <v>265</v>
      </c>
      <c r="D148" s="191" t="s">
        <v>220</v>
      </c>
      <c r="E148" s="192" t="s">
        <v>2357</v>
      </c>
      <c r="F148" s="193" t="s">
        <v>2358</v>
      </c>
      <c r="G148" s="194" t="s">
        <v>169</v>
      </c>
      <c r="H148" s="195">
        <v>0.72499999999999998</v>
      </c>
      <c r="I148" s="196"/>
      <c r="J148" s="197">
        <f>ROUND(I148*H148,2)</f>
        <v>0</v>
      </c>
      <c r="K148" s="198"/>
      <c r="L148" s="39"/>
      <c r="M148" s="199" t="s">
        <v>1</v>
      </c>
      <c r="N148" s="200" t="s">
        <v>42</v>
      </c>
      <c r="O148" s="82"/>
      <c r="P148" s="201">
        <f>O148*H148</f>
        <v>0</v>
      </c>
      <c r="Q148" s="201">
        <v>2.0699999999999998</v>
      </c>
      <c r="R148" s="201">
        <f>Q148*H148</f>
        <v>1.5007499999999998</v>
      </c>
      <c r="S148" s="201">
        <v>0</v>
      </c>
      <c r="T148" s="202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203" t="s">
        <v>223</v>
      </c>
      <c r="AT148" s="203" t="s">
        <v>220</v>
      </c>
      <c r="AU148" s="203" t="s">
        <v>89</v>
      </c>
      <c r="AY148" s="19" t="s">
        <v>218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9" t="s">
        <v>89</v>
      </c>
      <c r="BK148" s="204">
        <f>ROUND(I148*H148,2)</f>
        <v>0</v>
      </c>
      <c r="BL148" s="19" t="s">
        <v>223</v>
      </c>
      <c r="BM148" s="203" t="s">
        <v>2359</v>
      </c>
    </row>
    <row r="149" s="13" customFormat="1">
      <c r="A149" s="13"/>
      <c r="B149" s="205"/>
      <c r="C149" s="13"/>
      <c r="D149" s="206" t="s">
        <v>225</v>
      </c>
      <c r="E149" s="207" t="s">
        <v>1</v>
      </c>
      <c r="F149" s="208" t="s">
        <v>2360</v>
      </c>
      <c r="G149" s="13"/>
      <c r="H149" s="209">
        <v>0.22500000000000001</v>
      </c>
      <c r="I149" s="210"/>
      <c r="J149" s="13"/>
      <c r="K149" s="13"/>
      <c r="L149" s="205"/>
      <c r="M149" s="211"/>
      <c r="N149" s="212"/>
      <c r="O149" s="212"/>
      <c r="P149" s="212"/>
      <c r="Q149" s="212"/>
      <c r="R149" s="212"/>
      <c r="S149" s="212"/>
      <c r="T149" s="2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07" t="s">
        <v>225</v>
      </c>
      <c r="AU149" s="207" t="s">
        <v>89</v>
      </c>
      <c r="AV149" s="13" t="s">
        <v>89</v>
      </c>
      <c r="AW149" s="13" t="s">
        <v>31</v>
      </c>
      <c r="AX149" s="13" t="s">
        <v>76</v>
      </c>
      <c r="AY149" s="207" t="s">
        <v>218</v>
      </c>
    </row>
    <row r="150" s="13" customFormat="1">
      <c r="A150" s="13"/>
      <c r="B150" s="205"/>
      <c r="C150" s="13"/>
      <c r="D150" s="206" t="s">
        <v>225</v>
      </c>
      <c r="E150" s="207" t="s">
        <v>1</v>
      </c>
      <c r="F150" s="208" t="s">
        <v>2361</v>
      </c>
      <c r="G150" s="13"/>
      <c r="H150" s="209">
        <v>0.5</v>
      </c>
      <c r="I150" s="210"/>
      <c r="J150" s="13"/>
      <c r="K150" s="13"/>
      <c r="L150" s="205"/>
      <c r="M150" s="211"/>
      <c r="N150" s="212"/>
      <c r="O150" s="212"/>
      <c r="P150" s="212"/>
      <c r="Q150" s="212"/>
      <c r="R150" s="212"/>
      <c r="S150" s="212"/>
      <c r="T150" s="2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07" t="s">
        <v>225</v>
      </c>
      <c r="AU150" s="207" t="s">
        <v>89</v>
      </c>
      <c r="AV150" s="13" t="s">
        <v>89</v>
      </c>
      <c r="AW150" s="13" t="s">
        <v>31</v>
      </c>
      <c r="AX150" s="13" t="s">
        <v>76</v>
      </c>
      <c r="AY150" s="207" t="s">
        <v>218</v>
      </c>
    </row>
    <row r="151" s="15" customFormat="1">
      <c r="A151" s="15"/>
      <c r="B151" s="222"/>
      <c r="C151" s="15"/>
      <c r="D151" s="206" t="s">
        <v>225</v>
      </c>
      <c r="E151" s="223" t="s">
        <v>1</v>
      </c>
      <c r="F151" s="224" t="s">
        <v>231</v>
      </c>
      <c r="G151" s="15"/>
      <c r="H151" s="225">
        <v>0.72499999999999998</v>
      </c>
      <c r="I151" s="226"/>
      <c r="J151" s="15"/>
      <c r="K151" s="15"/>
      <c r="L151" s="222"/>
      <c r="M151" s="227"/>
      <c r="N151" s="228"/>
      <c r="O151" s="228"/>
      <c r="P151" s="228"/>
      <c r="Q151" s="228"/>
      <c r="R151" s="228"/>
      <c r="S151" s="228"/>
      <c r="T151" s="229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T151" s="223" t="s">
        <v>225</v>
      </c>
      <c r="AU151" s="223" t="s">
        <v>89</v>
      </c>
      <c r="AV151" s="15" t="s">
        <v>223</v>
      </c>
      <c r="AW151" s="15" t="s">
        <v>31</v>
      </c>
      <c r="AX151" s="15" t="s">
        <v>83</v>
      </c>
      <c r="AY151" s="223" t="s">
        <v>218</v>
      </c>
    </row>
    <row r="152" s="2" customFormat="1" ht="16.5" customHeight="1">
      <c r="A152" s="38"/>
      <c r="B152" s="190"/>
      <c r="C152" s="191" t="s">
        <v>271</v>
      </c>
      <c r="D152" s="191" t="s">
        <v>220</v>
      </c>
      <c r="E152" s="192" t="s">
        <v>2191</v>
      </c>
      <c r="F152" s="193" t="s">
        <v>2192</v>
      </c>
      <c r="G152" s="194" t="s">
        <v>169</v>
      </c>
      <c r="H152" s="195">
        <v>2.3999999999999999</v>
      </c>
      <c r="I152" s="196"/>
      <c r="J152" s="197">
        <f>ROUND(I152*H152,2)</f>
        <v>0</v>
      </c>
      <c r="K152" s="198"/>
      <c r="L152" s="39"/>
      <c r="M152" s="199" t="s">
        <v>1</v>
      </c>
      <c r="N152" s="200" t="s">
        <v>42</v>
      </c>
      <c r="O152" s="82"/>
      <c r="P152" s="201">
        <f>O152*H152</f>
        <v>0</v>
      </c>
      <c r="Q152" s="201">
        <v>2.4635562000000002</v>
      </c>
      <c r="R152" s="201">
        <f>Q152*H152</f>
        <v>5.9125348799999999</v>
      </c>
      <c r="S152" s="201">
        <v>0</v>
      </c>
      <c r="T152" s="202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03" t="s">
        <v>223</v>
      </c>
      <c r="AT152" s="203" t="s">
        <v>220</v>
      </c>
      <c r="AU152" s="203" t="s">
        <v>89</v>
      </c>
      <c r="AY152" s="19" t="s">
        <v>218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9" t="s">
        <v>89</v>
      </c>
      <c r="BK152" s="204">
        <f>ROUND(I152*H152,2)</f>
        <v>0</v>
      </c>
      <c r="BL152" s="19" t="s">
        <v>223</v>
      </c>
      <c r="BM152" s="203" t="s">
        <v>2362</v>
      </c>
    </row>
    <row r="153" s="13" customFormat="1">
      <c r="A153" s="13"/>
      <c r="B153" s="205"/>
      <c r="C153" s="13"/>
      <c r="D153" s="206" t="s">
        <v>225</v>
      </c>
      <c r="E153" s="207" t="s">
        <v>1</v>
      </c>
      <c r="F153" s="208" t="s">
        <v>2363</v>
      </c>
      <c r="G153" s="13"/>
      <c r="H153" s="209">
        <v>0.14999999999999999</v>
      </c>
      <c r="I153" s="210"/>
      <c r="J153" s="13"/>
      <c r="K153" s="13"/>
      <c r="L153" s="205"/>
      <c r="M153" s="211"/>
      <c r="N153" s="212"/>
      <c r="O153" s="212"/>
      <c r="P153" s="212"/>
      <c r="Q153" s="212"/>
      <c r="R153" s="212"/>
      <c r="S153" s="212"/>
      <c r="T153" s="2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07" t="s">
        <v>225</v>
      </c>
      <c r="AU153" s="207" t="s">
        <v>89</v>
      </c>
      <c r="AV153" s="13" t="s">
        <v>89</v>
      </c>
      <c r="AW153" s="13" t="s">
        <v>31</v>
      </c>
      <c r="AX153" s="13" t="s">
        <v>76</v>
      </c>
      <c r="AY153" s="207" t="s">
        <v>218</v>
      </c>
    </row>
    <row r="154" s="13" customFormat="1">
      <c r="A154" s="13"/>
      <c r="B154" s="205"/>
      <c r="C154" s="13"/>
      <c r="D154" s="206" t="s">
        <v>225</v>
      </c>
      <c r="E154" s="207" t="s">
        <v>1</v>
      </c>
      <c r="F154" s="208" t="s">
        <v>2364</v>
      </c>
      <c r="G154" s="13"/>
      <c r="H154" s="209">
        <v>2.25</v>
      </c>
      <c r="I154" s="210"/>
      <c r="J154" s="13"/>
      <c r="K154" s="13"/>
      <c r="L154" s="205"/>
      <c r="M154" s="211"/>
      <c r="N154" s="212"/>
      <c r="O154" s="212"/>
      <c r="P154" s="212"/>
      <c r="Q154" s="212"/>
      <c r="R154" s="212"/>
      <c r="S154" s="212"/>
      <c r="T154" s="2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07" t="s">
        <v>225</v>
      </c>
      <c r="AU154" s="207" t="s">
        <v>89</v>
      </c>
      <c r="AV154" s="13" t="s">
        <v>89</v>
      </c>
      <c r="AW154" s="13" t="s">
        <v>31</v>
      </c>
      <c r="AX154" s="13" t="s">
        <v>76</v>
      </c>
      <c r="AY154" s="207" t="s">
        <v>218</v>
      </c>
    </row>
    <row r="155" s="15" customFormat="1">
      <c r="A155" s="15"/>
      <c r="B155" s="222"/>
      <c r="C155" s="15"/>
      <c r="D155" s="206" t="s">
        <v>225</v>
      </c>
      <c r="E155" s="223" t="s">
        <v>1</v>
      </c>
      <c r="F155" s="224" t="s">
        <v>231</v>
      </c>
      <c r="G155" s="15"/>
      <c r="H155" s="225">
        <v>2.3999999999999999</v>
      </c>
      <c r="I155" s="226"/>
      <c r="J155" s="15"/>
      <c r="K155" s="15"/>
      <c r="L155" s="222"/>
      <c r="M155" s="227"/>
      <c r="N155" s="228"/>
      <c r="O155" s="228"/>
      <c r="P155" s="228"/>
      <c r="Q155" s="228"/>
      <c r="R155" s="228"/>
      <c r="S155" s="228"/>
      <c r="T155" s="229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T155" s="223" t="s">
        <v>225</v>
      </c>
      <c r="AU155" s="223" t="s">
        <v>89</v>
      </c>
      <c r="AV155" s="15" t="s">
        <v>223</v>
      </c>
      <c r="AW155" s="15" t="s">
        <v>31</v>
      </c>
      <c r="AX155" s="15" t="s">
        <v>83</v>
      </c>
      <c r="AY155" s="223" t="s">
        <v>218</v>
      </c>
    </row>
    <row r="156" s="2" customFormat="1" ht="21.75" customHeight="1">
      <c r="A156" s="38"/>
      <c r="B156" s="190"/>
      <c r="C156" s="191" t="s">
        <v>279</v>
      </c>
      <c r="D156" s="191" t="s">
        <v>220</v>
      </c>
      <c r="E156" s="192" t="s">
        <v>2202</v>
      </c>
      <c r="F156" s="193" t="s">
        <v>2203</v>
      </c>
      <c r="G156" s="194" t="s">
        <v>148</v>
      </c>
      <c r="H156" s="195">
        <v>12.9</v>
      </c>
      <c r="I156" s="196"/>
      <c r="J156" s="197">
        <f>ROUND(I156*H156,2)</f>
        <v>0</v>
      </c>
      <c r="K156" s="198"/>
      <c r="L156" s="39"/>
      <c r="M156" s="199" t="s">
        <v>1</v>
      </c>
      <c r="N156" s="200" t="s">
        <v>42</v>
      </c>
      <c r="O156" s="82"/>
      <c r="P156" s="201">
        <f>O156*H156</f>
        <v>0</v>
      </c>
      <c r="Q156" s="201">
        <v>0.0015947400000000001</v>
      </c>
      <c r="R156" s="201">
        <f>Q156*H156</f>
        <v>0.020572146000000003</v>
      </c>
      <c r="S156" s="201">
        <v>0</v>
      </c>
      <c r="T156" s="202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03" t="s">
        <v>223</v>
      </c>
      <c r="AT156" s="203" t="s">
        <v>220</v>
      </c>
      <c r="AU156" s="203" t="s">
        <v>89</v>
      </c>
      <c r="AY156" s="19" t="s">
        <v>218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9" t="s">
        <v>89</v>
      </c>
      <c r="BK156" s="204">
        <f>ROUND(I156*H156,2)</f>
        <v>0</v>
      </c>
      <c r="BL156" s="19" t="s">
        <v>223</v>
      </c>
      <c r="BM156" s="203" t="s">
        <v>2365</v>
      </c>
    </row>
    <row r="157" s="13" customFormat="1">
      <c r="A157" s="13"/>
      <c r="B157" s="205"/>
      <c r="C157" s="13"/>
      <c r="D157" s="206" t="s">
        <v>225</v>
      </c>
      <c r="E157" s="207" t="s">
        <v>1</v>
      </c>
      <c r="F157" s="208" t="s">
        <v>2366</v>
      </c>
      <c r="G157" s="13"/>
      <c r="H157" s="209">
        <v>1.2</v>
      </c>
      <c r="I157" s="210"/>
      <c r="J157" s="13"/>
      <c r="K157" s="13"/>
      <c r="L157" s="205"/>
      <c r="M157" s="211"/>
      <c r="N157" s="212"/>
      <c r="O157" s="212"/>
      <c r="P157" s="212"/>
      <c r="Q157" s="212"/>
      <c r="R157" s="212"/>
      <c r="S157" s="212"/>
      <c r="T157" s="2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07" t="s">
        <v>225</v>
      </c>
      <c r="AU157" s="207" t="s">
        <v>89</v>
      </c>
      <c r="AV157" s="13" t="s">
        <v>89</v>
      </c>
      <c r="AW157" s="13" t="s">
        <v>31</v>
      </c>
      <c r="AX157" s="13" t="s">
        <v>76</v>
      </c>
      <c r="AY157" s="207" t="s">
        <v>218</v>
      </c>
    </row>
    <row r="158" s="13" customFormat="1">
      <c r="A158" s="13"/>
      <c r="B158" s="205"/>
      <c r="C158" s="13"/>
      <c r="D158" s="206" t="s">
        <v>225</v>
      </c>
      <c r="E158" s="207" t="s">
        <v>1</v>
      </c>
      <c r="F158" s="208" t="s">
        <v>2367</v>
      </c>
      <c r="G158" s="13"/>
      <c r="H158" s="209">
        <v>11.699999999999999</v>
      </c>
      <c r="I158" s="210"/>
      <c r="J158" s="13"/>
      <c r="K158" s="13"/>
      <c r="L158" s="205"/>
      <c r="M158" s="211"/>
      <c r="N158" s="212"/>
      <c r="O158" s="212"/>
      <c r="P158" s="212"/>
      <c r="Q158" s="212"/>
      <c r="R158" s="212"/>
      <c r="S158" s="212"/>
      <c r="T158" s="2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07" t="s">
        <v>225</v>
      </c>
      <c r="AU158" s="207" t="s">
        <v>89</v>
      </c>
      <c r="AV158" s="13" t="s">
        <v>89</v>
      </c>
      <c r="AW158" s="13" t="s">
        <v>31</v>
      </c>
      <c r="AX158" s="13" t="s">
        <v>76</v>
      </c>
      <c r="AY158" s="207" t="s">
        <v>218</v>
      </c>
    </row>
    <row r="159" s="15" customFormat="1">
      <c r="A159" s="15"/>
      <c r="B159" s="222"/>
      <c r="C159" s="15"/>
      <c r="D159" s="206" t="s">
        <v>225</v>
      </c>
      <c r="E159" s="223" t="s">
        <v>1</v>
      </c>
      <c r="F159" s="224" t="s">
        <v>231</v>
      </c>
      <c r="G159" s="15"/>
      <c r="H159" s="225">
        <v>12.9</v>
      </c>
      <c r="I159" s="226"/>
      <c r="J159" s="15"/>
      <c r="K159" s="15"/>
      <c r="L159" s="222"/>
      <c r="M159" s="227"/>
      <c r="N159" s="228"/>
      <c r="O159" s="228"/>
      <c r="P159" s="228"/>
      <c r="Q159" s="228"/>
      <c r="R159" s="228"/>
      <c r="S159" s="228"/>
      <c r="T159" s="229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23" t="s">
        <v>225</v>
      </c>
      <c r="AU159" s="223" t="s">
        <v>89</v>
      </c>
      <c r="AV159" s="15" t="s">
        <v>223</v>
      </c>
      <c r="AW159" s="15" t="s">
        <v>31</v>
      </c>
      <c r="AX159" s="15" t="s">
        <v>83</v>
      </c>
      <c r="AY159" s="223" t="s">
        <v>218</v>
      </c>
    </row>
    <row r="160" s="2" customFormat="1" ht="21.75" customHeight="1">
      <c r="A160" s="38"/>
      <c r="B160" s="190"/>
      <c r="C160" s="191" t="s">
        <v>284</v>
      </c>
      <c r="D160" s="191" t="s">
        <v>220</v>
      </c>
      <c r="E160" s="192" t="s">
        <v>2208</v>
      </c>
      <c r="F160" s="193" t="s">
        <v>2209</v>
      </c>
      <c r="G160" s="194" t="s">
        <v>148</v>
      </c>
      <c r="H160" s="195">
        <v>12.9</v>
      </c>
      <c r="I160" s="196"/>
      <c r="J160" s="197">
        <f>ROUND(I160*H160,2)</f>
        <v>0</v>
      </c>
      <c r="K160" s="198"/>
      <c r="L160" s="39"/>
      <c r="M160" s="199" t="s">
        <v>1</v>
      </c>
      <c r="N160" s="200" t="s">
        <v>42</v>
      </c>
      <c r="O160" s="8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203" t="s">
        <v>223</v>
      </c>
      <c r="AT160" s="203" t="s">
        <v>220</v>
      </c>
      <c r="AU160" s="203" t="s">
        <v>89</v>
      </c>
      <c r="AY160" s="19" t="s">
        <v>218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9" t="s">
        <v>89</v>
      </c>
      <c r="BK160" s="204">
        <f>ROUND(I160*H160,2)</f>
        <v>0</v>
      </c>
      <c r="BL160" s="19" t="s">
        <v>223</v>
      </c>
      <c r="BM160" s="203" t="s">
        <v>2368</v>
      </c>
    </row>
    <row r="161" s="12" customFormat="1" ht="22.8" customHeight="1">
      <c r="A161" s="12"/>
      <c r="B161" s="177"/>
      <c r="C161" s="12"/>
      <c r="D161" s="178" t="s">
        <v>75</v>
      </c>
      <c r="E161" s="188" t="s">
        <v>243</v>
      </c>
      <c r="F161" s="188" t="s">
        <v>303</v>
      </c>
      <c r="G161" s="12"/>
      <c r="H161" s="12"/>
      <c r="I161" s="180"/>
      <c r="J161" s="189">
        <f>BK161</f>
        <v>0</v>
      </c>
      <c r="K161" s="12"/>
      <c r="L161" s="177"/>
      <c r="M161" s="182"/>
      <c r="N161" s="183"/>
      <c r="O161" s="183"/>
      <c r="P161" s="184">
        <f>SUM(P162:P182)</f>
        <v>0</v>
      </c>
      <c r="Q161" s="183"/>
      <c r="R161" s="184">
        <f>SUM(R162:R182)</f>
        <v>-16.575949999999999</v>
      </c>
      <c r="S161" s="183"/>
      <c r="T161" s="185">
        <f>SUM(T162:T182)</f>
        <v>5.9589999999999996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78" t="s">
        <v>83</v>
      </c>
      <c r="AT161" s="186" t="s">
        <v>75</v>
      </c>
      <c r="AU161" s="186" t="s">
        <v>83</v>
      </c>
      <c r="AY161" s="178" t="s">
        <v>218</v>
      </c>
      <c r="BK161" s="187">
        <f>SUM(BK162:BK182)</f>
        <v>0</v>
      </c>
    </row>
    <row r="162" s="2" customFormat="1" ht="24.15" customHeight="1">
      <c r="A162" s="38"/>
      <c r="B162" s="190"/>
      <c r="C162" s="191" t="s">
        <v>289</v>
      </c>
      <c r="D162" s="191" t="s">
        <v>220</v>
      </c>
      <c r="E162" s="192" t="s">
        <v>2369</v>
      </c>
      <c r="F162" s="193" t="s">
        <v>2370</v>
      </c>
      <c r="G162" s="194" t="s">
        <v>148</v>
      </c>
      <c r="H162" s="195">
        <v>50.5</v>
      </c>
      <c r="I162" s="196"/>
      <c r="J162" s="197">
        <f>ROUND(I162*H162,2)</f>
        <v>0</v>
      </c>
      <c r="K162" s="198"/>
      <c r="L162" s="39"/>
      <c r="M162" s="199" t="s">
        <v>1</v>
      </c>
      <c r="N162" s="200" t="s">
        <v>42</v>
      </c>
      <c r="O162" s="82"/>
      <c r="P162" s="201">
        <f>O162*H162</f>
        <v>0</v>
      </c>
      <c r="Q162" s="201">
        <v>0</v>
      </c>
      <c r="R162" s="201">
        <f>Q162*H162</f>
        <v>0</v>
      </c>
      <c r="S162" s="201">
        <v>0.11799999999999999</v>
      </c>
      <c r="T162" s="202">
        <f>S162*H162</f>
        <v>5.9589999999999996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203" t="s">
        <v>223</v>
      </c>
      <c r="AT162" s="203" t="s">
        <v>220</v>
      </c>
      <c r="AU162" s="203" t="s">
        <v>89</v>
      </c>
      <c r="AY162" s="19" t="s">
        <v>218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9" t="s">
        <v>89</v>
      </c>
      <c r="BK162" s="204">
        <f>ROUND(I162*H162,2)</f>
        <v>0</v>
      </c>
      <c r="BL162" s="19" t="s">
        <v>223</v>
      </c>
      <c r="BM162" s="203" t="s">
        <v>2371</v>
      </c>
    </row>
    <row r="163" s="2" customFormat="1">
      <c r="A163" s="38"/>
      <c r="B163" s="39"/>
      <c r="C163" s="38"/>
      <c r="D163" s="206" t="s">
        <v>247</v>
      </c>
      <c r="E163" s="38"/>
      <c r="F163" s="230" t="s">
        <v>2372</v>
      </c>
      <c r="G163" s="38"/>
      <c r="H163" s="38"/>
      <c r="I163" s="231"/>
      <c r="J163" s="38"/>
      <c r="K163" s="38"/>
      <c r="L163" s="39"/>
      <c r="M163" s="232"/>
      <c r="N163" s="233"/>
      <c r="O163" s="82"/>
      <c r="P163" s="82"/>
      <c r="Q163" s="82"/>
      <c r="R163" s="82"/>
      <c r="S163" s="82"/>
      <c r="T163" s="83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9" t="s">
        <v>247</v>
      </c>
      <c r="AU163" s="19" t="s">
        <v>89</v>
      </c>
    </row>
    <row r="164" s="13" customFormat="1">
      <c r="A164" s="13"/>
      <c r="B164" s="205"/>
      <c r="C164" s="13"/>
      <c r="D164" s="206" t="s">
        <v>225</v>
      </c>
      <c r="E164" s="207" t="s">
        <v>1</v>
      </c>
      <c r="F164" s="208" t="s">
        <v>2373</v>
      </c>
      <c r="G164" s="13"/>
      <c r="H164" s="209">
        <v>50.5</v>
      </c>
      <c r="I164" s="210"/>
      <c r="J164" s="13"/>
      <c r="K164" s="13"/>
      <c r="L164" s="205"/>
      <c r="M164" s="211"/>
      <c r="N164" s="212"/>
      <c r="O164" s="212"/>
      <c r="P164" s="212"/>
      <c r="Q164" s="212"/>
      <c r="R164" s="212"/>
      <c r="S164" s="212"/>
      <c r="T164" s="2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07" t="s">
        <v>225</v>
      </c>
      <c r="AU164" s="207" t="s">
        <v>89</v>
      </c>
      <c r="AV164" s="13" t="s">
        <v>89</v>
      </c>
      <c r="AW164" s="13" t="s">
        <v>31</v>
      </c>
      <c r="AX164" s="13" t="s">
        <v>76</v>
      </c>
      <c r="AY164" s="207" t="s">
        <v>218</v>
      </c>
    </row>
    <row r="165" s="15" customFormat="1">
      <c r="A165" s="15"/>
      <c r="B165" s="222"/>
      <c r="C165" s="15"/>
      <c r="D165" s="206" t="s">
        <v>225</v>
      </c>
      <c r="E165" s="223" t="s">
        <v>1</v>
      </c>
      <c r="F165" s="224" t="s">
        <v>231</v>
      </c>
      <c r="G165" s="15"/>
      <c r="H165" s="225">
        <v>50.5</v>
      </c>
      <c r="I165" s="226"/>
      <c r="J165" s="15"/>
      <c r="K165" s="15"/>
      <c r="L165" s="222"/>
      <c r="M165" s="227"/>
      <c r="N165" s="228"/>
      <c r="O165" s="228"/>
      <c r="P165" s="228"/>
      <c r="Q165" s="228"/>
      <c r="R165" s="228"/>
      <c r="S165" s="228"/>
      <c r="T165" s="229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23" t="s">
        <v>225</v>
      </c>
      <c r="AU165" s="223" t="s">
        <v>89</v>
      </c>
      <c r="AV165" s="15" t="s">
        <v>223</v>
      </c>
      <c r="AW165" s="15" t="s">
        <v>31</v>
      </c>
      <c r="AX165" s="15" t="s">
        <v>83</v>
      </c>
      <c r="AY165" s="223" t="s">
        <v>218</v>
      </c>
    </row>
    <row r="166" s="2" customFormat="1" ht="24.15" customHeight="1">
      <c r="A166" s="38"/>
      <c r="B166" s="190"/>
      <c r="C166" s="191" t="s">
        <v>294</v>
      </c>
      <c r="D166" s="191" t="s">
        <v>220</v>
      </c>
      <c r="E166" s="192" t="s">
        <v>305</v>
      </c>
      <c r="F166" s="193" t="s">
        <v>306</v>
      </c>
      <c r="G166" s="194" t="s">
        <v>148</v>
      </c>
      <c r="H166" s="195">
        <v>1557.4500000000001</v>
      </c>
      <c r="I166" s="196"/>
      <c r="J166" s="197">
        <f>ROUND(I166*H166,2)</f>
        <v>0</v>
      </c>
      <c r="K166" s="198"/>
      <c r="L166" s="39"/>
      <c r="M166" s="199" t="s">
        <v>1</v>
      </c>
      <c r="N166" s="200" t="s">
        <v>42</v>
      </c>
      <c r="O166" s="82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203" t="s">
        <v>223</v>
      </c>
      <c r="AT166" s="203" t="s">
        <v>220</v>
      </c>
      <c r="AU166" s="203" t="s">
        <v>89</v>
      </c>
      <c r="AY166" s="19" t="s">
        <v>218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9" t="s">
        <v>89</v>
      </c>
      <c r="BK166" s="204">
        <f>ROUND(I166*H166,2)</f>
        <v>0</v>
      </c>
      <c r="BL166" s="19" t="s">
        <v>223</v>
      </c>
      <c r="BM166" s="203" t="s">
        <v>2374</v>
      </c>
    </row>
    <row r="167" s="2" customFormat="1">
      <c r="A167" s="38"/>
      <c r="B167" s="39"/>
      <c r="C167" s="38"/>
      <c r="D167" s="206" t="s">
        <v>247</v>
      </c>
      <c r="E167" s="38"/>
      <c r="F167" s="230" t="s">
        <v>308</v>
      </c>
      <c r="G167" s="38"/>
      <c r="H167" s="38"/>
      <c r="I167" s="231"/>
      <c r="J167" s="38"/>
      <c r="K167" s="38"/>
      <c r="L167" s="39"/>
      <c r="M167" s="232"/>
      <c r="N167" s="233"/>
      <c r="O167" s="82"/>
      <c r="P167" s="82"/>
      <c r="Q167" s="82"/>
      <c r="R167" s="82"/>
      <c r="S167" s="82"/>
      <c r="T167" s="83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9" t="s">
        <v>247</v>
      </c>
      <c r="AU167" s="19" t="s">
        <v>89</v>
      </c>
    </row>
    <row r="168" s="13" customFormat="1">
      <c r="A168" s="13"/>
      <c r="B168" s="205"/>
      <c r="C168" s="13"/>
      <c r="D168" s="206" t="s">
        <v>225</v>
      </c>
      <c r="E168" s="207" t="s">
        <v>1</v>
      </c>
      <c r="F168" s="208" t="s">
        <v>309</v>
      </c>
      <c r="G168" s="13"/>
      <c r="H168" s="209">
        <v>1565</v>
      </c>
      <c r="I168" s="210"/>
      <c r="J168" s="13"/>
      <c r="K168" s="13"/>
      <c r="L168" s="205"/>
      <c r="M168" s="211"/>
      <c r="N168" s="212"/>
      <c r="O168" s="212"/>
      <c r="P168" s="212"/>
      <c r="Q168" s="212"/>
      <c r="R168" s="212"/>
      <c r="S168" s="212"/>
      <c r="T168" s="2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07" t="s">
        <v>225</v>
      </c>
      <c r="AU168" s="207" t="s">
        <v>89</v>
      </c>
      <c r="AV168" s="13" t="s">
        <v>89</v>
      </c>
      <c r="AW168" s="13" t="s">
        <v>31</v>
      </c>
      <c r="AX168" s="13" t="s">
        <v>76</v>
      </c>
      <c r="AY168" s="207" t="s">
        <v>218</v>
      </c>
    </row>
    <row r="169" s="13" customFormat="1">
      <c r="A169" s="13"/>
      <c r="B169" s="205"/>
      <c r="C169" s="13"/>
      <c r="D169" s="206" t="s">
        <v>225</v>
      </c>
      <c r="E169" s="207" t="s">
        <v>1</v>
      </c>
      <c r="F169" s="208" t="s">
        <v>310</v>
      </c>
      <c r="G169" s="13"/>
      <c r="H169" s="209">
        <v>1688</v>
      </c>
      <c r="I169" s="210"/>
      <c r="J169" s="13"/>
      <c r="K169" s="13"/>
      <c r="L169" s="205"/>
      <c r="M169" s="211"/>
      <c r="N169" s="212"/>
      <c r="O169" s="212"/>
      <c r="P169" s="212"/>
      <c r="Q169" s="212"/>
      <c r="R169" s="212"/>
      <c r="S169" s="212"/>
      <c r="T169" s="2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07" t="s">
        <v>225</v>
      </c>
      <c r="AU169" s="207" t="s">
        <v>89</v>
      </c>
      <c r="AV169" s="13" t="s">
        <v>89</v>
      </c>
      <c r="AW169" s="13" t="s">
        <v>31</v>
      </c>
      <c r="AX169" s="13" t="s">
        <v>76</v>
      </c>
      <c r="AY169" s="207" t="s">
        <v>218</v>
      </c>
    </row>
    <row r="170" s="13" customFormat="1">
      <c r="A170" s="13"/>
      <c r="B170" s="205"/>
      <c r="C170" s="13"/>
      <c r="D170" s="206" t="s">
        <v>225</v>
      </c>
      <c r="E170" s="207" t="s">
        <v>1</v>
      </c>
      <c r="F170" s="208" t="s">
        <v>311</v>
      </c>
      <c r="G170" s="13"/>
      <c r="H170" s="209">
        <v>144</v>
      </c>
      <c r="I170" s="210"/>
      <c r="J170" s="13"/>
      <c r="K170" s="13"/>
      <c r="L170" s="205"/>
      <c r="M170" s="211"/>
      <c r="N170" s="212"/>
      <c r="O170" s="212"/>
      <c r="P170" s="212"/>
      <c r="Q170" s="212"/>
      <c r="R170" s="212"/>
      <c r="S170" s="212"/>
      <c r="T170" s="2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07" t="s">
        <v>225</v>
      </c>
      <c r="AU170" s="207" t="s">
        <v>89</v>
      </c>
      <c r="AV170" s="13" t="s">
        <v>89</v>
      </c>
      <c r="AW170" s="13" t="s">
        <v>31</v>
      </c>
      <c r="AX170" s="13" t="s">
        <v>76</v>
      </c>
      <c r="AY170" s="207" t="s">
        <v>218</v>
      </c>
    </row>
    <row r="171" s="13" customFormat="1">
      <c r="A171" s="13"/>
      <c r="B171" s="205"/>
      <c r="C171" s="13"/>
      <c r="D171" s="206" t="s">
        <v>225</v>
      </c>
      <c r="E171" s="207" t="s">
        <v>1</v>
      </c>
      <c r="F171" s="208" t="s">
        <v>312</v>
      </c>
      <c r="G171" s="13"/>
      <c r="H171" s="209">
        <v>64</v>
      </c>
      <c r="I171" s="210"/>
      <c r="J171" s="13"/>
      <c r="K171" s="13"/>
      <c r="L171" s="205"/>
      <c r="M171" s="211"/>
      <c r="N171" s="212"/>
      <c r="O171" s="212"/>
      <c r="P171" s="212"/>
      <c r="Q171" s="212"/>
      <c r="R171" s="212"/>
      <c r="S171" s="212"/>
      <c r="T171" s="2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07" t="s">
        <v>225</v>
      </c>
      <c r="AU171" s="207" t="s">
        <v>89</v>
      </c>
      <c r="AV171" s="13" t="s">
        <v>89</v>
      </c>
      <c r="AW171" s="13" t="s">
        <v>31</v>
      </c>
      <c r="AX171" s="13" t="s">
        <v>76</v>
      </c>
      <c r="AY171" s="207" t="s">
        <v>218</v>
      </c>
    </row>
    <row r="172" s="14" customFormat="1">
      <c r="A172" s="14"/>
      <c r="B172" s="214"/>
      <c r="C172" s="14"/>
      <c r="D172" s="206" t="s">
        <v>225</v>
      </c>
      <c r="E172" s="215" t="s">
        <v>1</v>
      </c>
      <c r="F172" s="216" t="s">
        <v>230</v>
      </c>
      <c r="G172" s="14"/>
      <c r="H172" s="217">
        <v>3461</v>
      </c>
      <c r="I172" s="218"/>
      <c r="J172" s="14"/>
      <c r="K172" s="14"/>
      <c r="L172" s="214"/>
      <c r="M172" s="219"/>
      <c r="N172" s="220"/>
      <c r="O172" s="220"/>
      <c r="P172" s="220"/>
      <c r="Q172" s="220"/>
      <c r="R172" s="220"/>
      <c r="S172" s="220"/>
      <c r="T172" s="221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15" t="s">
        <v>225</v>
      </c>
      <c r="AU172" s="215" t="s">
        <v>89</v>
      </c>
      <c r="AV172" s="14" t="s">
        <v>96</v>
      </c>
      <c r="AW172" s="14" t="s">
        <v>31</v>
      </c>
      <c r="AX172" s="14" t="s">
        <v>76</v>
      </c>
      <c r="AY172" s="215" t="s">
        <v>218</v>
      </c>
    </row>
    <row r="173" s="13" customFormat="1">
      <c r="A173" s="13"/>
      <c r="B173" s="205"/>
      <c r="C173" s="13"/>
      <c r="D173" s="206" t="s">
        <v>225</v>
      </c>
      <c r="E173" s="207" t="s">
        <v>1</v>
      </c>
      <c r="F173" s="208" t="s">
        <v>2375</v>
      </c>
      <c r="G173" s="13"/>
      <c r="H173" s="209">
        <v>1557.4500000000001</v>
      </c>
      <c r="I173" s="210"/>
      <c r="J173" s="13"/>
      <c r="K173" s="13"/>
      <c r="L173" s="205"/>
      <c r="M173" s="211"/>
      <c r="N173" s="212"/>
      <c r="O173" s="212"/>
      <c r="P173" s="212"/>
      <c r="Q173" s="212"/>
      <c r="R173" s="212"/>
      <c r="S173" s="212"/>
      <c r="T173" s="2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07" t="s">
        <v>225</v>
      </c>
      <c r="AU173" s="207" t="s">
        <v>89</v>
      </c>
      <c r="AV173" s="13" t="s">
        <v>89</v>
      </c>
      <c r="AW173" s="13" t="s">
        <v>31</v>
      </c>
      <c r="AX173" s="13" t="s">
        <v>83</v>
      </c>
      <c r="AY173" s="207" t="s">
        <v>218</v>
      </c>
    </row>
    <row r="174" s="2" customFormat="1" ht="16.5" customHeight="1">
      <c r="A174" s="38"/>
      <c r="B174" s="190"/>
      <c r="C174" s="191" t="s">
        <v>299</v>
      </c>
      <c r="D174" s="191" t="s">
        <v>220</v>
      </c>
      <c r="E174" s="192" t="s">
        <v>315</v>
      </c>
      <c r="F174" s="193" t="s">
        <v>2376</v>
      </c>
      <c r="G174" s="194" t="s">
        <v>148</v>
      </c>
      <c r="H174" s="195">
        <v>50.5</v>
      </c>
      <c r="I174" s="196"/>
      <c r="J174" s="197">
        <f>ROUND(I174*H174,2)</f>
        <v>0</v>
      </c>
      <c r="K174" s="198"/>
      <c r="L174" s="39"/>
      <c r="M174" s="199" t="s">
        <v>1</v>
      </c>
      <c r="N174" s="200" t="s">
        <v>42</v>
      </c>
      <c r="O174" s="8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203" t="s">
        <v>223</v>
      </c>
      <c r="AT174" s="203" t="s">
        <v>220</v>
      </c>
      <c r="AU174" s="203" t="s">
        <v>89</v>
      </c>
      <c r="AY174" s="19" t="s">
        <v>218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9" t="s">
        <v>89</v>
      </c>
      <c r="BK174" s="204">
        <f>ROUND(I174*H174,2)</f>
        <v>0</v>
      </c>
      <c r="BL174" s="19" t="s">
        <v>223</v>
      </c>
      <c r="BM174" s="203" t="s">
        <v>2377</v>
      </c>
    </row>
    <row r="175" s="13" customFormat="1">
      <c r="A175" s="13"/>
      <c r="B175" s="205"/>
      <c r="C175" s="13"/>
      <c r="D175" s="206" t="s">
        <v>225</v>
      </c>
      <c r="E175" s="207" t="s">
        <v>1</v>
      </c>
      <c r="F175" s="208" t="s">
        <v>2373</v>
      </c>
      <c r="G175" s="13"/>
      <c r="H175" s="209">
        <v>50.5</v>
      </c>
      <c r="I175" s="210"/>
      <c r="J175" s="13"/>
      <c r="K175" s="13"/>
      <c r="L175" s="205"/>
      <c r="M175" s="211"/>
      <c r="N175" s="212"/>
      <c r="O175" s="212"/>
      <c r="P175" s="212"/>
      <c r="Q175" s="212"/>
      <c r="R175" s="212"/>
      <c r="S175" s="212"/>
      <c r="T175" s="2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07" t="s">
        <v>225</v>
      </c>
      <c r="AU175" s="207" t="s">
        <v>89</v>
      </c>
      <c r="AV175" s="13" t="s">
        <v>89</v>
      </c>
      <c r="AW175" s="13" t="s">
        <v>31</v>
      </c>
      <c r="AX175" s="13" t="s">
        <v>76</v>
      </c>
      <c r="AY175" s="207" t="s">
        <v>218</v>
      </c>
    </row>
    <row r="176" s="15" customFormat="1">
      <c r="A176" s="15"/>
      <c r="B176" s="222"/>
      <c r="C176" s="15"/>
      <c r="D176" s="206" t="s">
        <v>225</v>
      </c>
      <c r="E176" s="223" t="s">
        <v>1</v>
      </c>
      <c r="F176" s="224" t="s">
        <v>231</v>
      </c>
      <c r="G176" s="15"/>
      <c r="H176" s="225">
        <v>50.5</v>
      </c>
      <c r="I176" s="226"/>
      <c r="J176" s="15"/>
      <c r="K176" s="15"/>
      <c r="L176" s="222"/>
      <c r="M176" s="227"/>
      <c r="N176" s="228"/>
      <c r="O176" s="228"/>
      <c r="P176" s="228"/>
      <c r="Q176" s="228"/>
      <c r="R176" s="228"/>
      <c r="S176" s="228"/>
      <c r="T176" s="229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T176" s="223" t="s">
        <v>225</v>
      </c>
      <c r="AU176" s="223" t="s">
        <v>89</v>
      </c>
      <c r="AV176" s="15" t="s">
        <v>223</v>
      </c>
      <c r="AW176" s="15" t="s">
        <v>31</v>
      </c>
      <c r="AX176" s="15" t="s">
        <v>83</v>
      </c>
      <c r="AY176" s="223" t="s">
        <v>218</v>
      </c>
    </row>
    <row r="177" s="2" customFormat="1" ht="21.75" customHeight="1">
      <c r="A177" s="38"/>
      <c r="B177" s="190"/>
      <c r="C177" s="191" t="s">
        <v>304</v>
      </c>
      <c r="D177" s="191" t="s">
        <v>220</v>
      </c>
      <c r="E177" s="192" t="s">
        <v>327</v>
      </c>
      <c r="F177" s="193" t="s">
        <v>328</v>
      </c>
      <c r="G177" s="194" t="s">
        <v>148</v>
      </c>
      <c r="H177" s="195">
        <v>-93.5</v>
      </c>
      <c r="I177" s="196"/>
      <c r="J177" s="197">
        <f>ROUND(I177*H177,2)</f>
        <v>0</v>
      </c>
      <c r="K177" s="198"/>
      <c r="L177" s="39"/>
      <c r="M177" s="199" t="s">
        <v>1</v>
      </c>
      <c r="N177" s="200" t="s">
        <v>42</v>
      </c>
      <c r="O177" s="82"/>
      <c r="P177" s="201">
        <f>O177*H177</f>
        <v>0</v>
      </c>
      <c r="Q177" s="201">
        <v>0.1837</v>
      </c>
      <c r="R177" s="201">
        <f>Q177*H177</f>
        <v>-17.17595</v>
      </c>
      <c r="S177" s="201">
        <v>0</v>
      </c>
      <c r="T177" s="202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203" t="s">
        <v>223</v>
      </c>
      <c r="AT177" s="203" t="s">
        <v>220</v>
      </c>
      <c r="AU177" s="203" t="s">
        <v>89</v>
      </c>
      <c r="AY177" s="19" t="s">
        <v>218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9" t="s">
        <v>89</v>
      </c>
      <c r="BK177" s="204">
        <f>ROUND(I177*H177,2)</f>
        <v>0</v>
      </c>
      <c r="BL177" s="19" t="s">
        <v>223</v>
      </c>
      <c r="BM177" s="203" t="s">
        <v>2378</v>
      </c>
    </row>
    <row r="178" s="13" customFormat="1">
      <c r="A178" s="13"/>
      <c r="B178" s="205"/>
      <c r="C178" s="13"/>
      <c r="D178" s="206" t="s">
        <v>225</v>
      </c>
      <c r="E178" s="207" t="s">
        <v>1</v>
      </c>
      <c r="F178" s="208" t="s">
        <v>2379</v>
      </c>
      <c r="G178" s="13"/>
      <c r="H178" s="209">
        <v>-93.5</v>
      </c>
      <c r="I178" s="210"/>
      <c r="J178" s="13"/>
      <c r="K178" s="13"/>
      <c r="L178" s="205"/>
      <c r="M178" s="211"/>
      <c r="N178" s="212"/>
      <c r="O178" s="212"/>
      <c r="P178" s="212"/>
      <c r="Q178" s="212"/>
      <c r="R178" s="212"/>
      <c r="S178" s="212"/>
      <c r="T178" s="2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07" t="s">
        <v>225</v>
      </c>
      <c r="AU178" s="207" t="s">
        <v>89</v>
      </c>
      <c r="AV178" s="13" t="s">
        <v>89</v>
      </c>
      <c r="AW178" s="13" t="s">
        <v>31</v>
      </c>
      <c r="AX178" s="13" t="s">
        <v>76</v>
      </c>
      <c r="AY178" s="207" t="s">
        <v>218</v>
      </c>
    </row>
    <row r="179" s="14" customFormat="1">
      <c r="A179" s="14"/>
      <c r="B179" s="214"/>
      <c r="C179" s="14"/>
      <c r="D179" s="206" t="s">
        <v>225</v>
      </c>
      <c r="E179" s="215" t="s">
        <v>157</v>
      </c>
      <c r="F179" s="216" t="s">
        <v>230</v>
      </c>
      <c r="G179" s="14"/>
      <c r="H179" s="217">
        <v>-93.5</v>
      </c>
      <c r="I179" s="218"/>
      <c r="J179" s="14"/>
      <c r="K179" s="14"/>
      <c r="L179" s="214"/>
      <c r="M179" s="219"/>
      <c r="N179" s="220"/>
      <c r="O179" s="220"/>
      <c r="P179" s="220"/>
      <c r="Q179" s="220"/>
      <c r="R179" s="220"/>
      <c r="S179" s="220"/>
      <c r="T179" s="221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T179" s="215" t="s">
        <v>225</v>
      </c>
      <c r="AU179" s="215" t="s">
        <v>89</v>
      </c>
      <c r="AV179" s="14" t="s">
        <v>96</v>
      </c>
      <c r="AW179" s="14" t="s">
        <v>31</v>
      </c>
      <c r="AX179" s="14" t="s">
        <v>76</v>
      </c>
      <c r="AY179" s="215" t="s">
        <v>218</v>
      </c>
    </row>
    <row r="180" s="15" customFormat="1">
      <c r="A180" s="15"/>
      <c r="B180" s="222"/>
      <c r="C180" s="15"/>
      <c r="D180" s="206" t="s">
        <v>225</v>
      </c>
      <c r="E180" s="223" t="s">
        <v>1</v>
      </c>
      <c r="F180" s="224" t="s">
        <v>231</v>
      </c>
      <c r="G180" s="15"/>
      <c r="H180" s="225">
        <v>-93.5</v>
      </c>
      <c r="I180" s="226"/>
      <c r="J180" s="15"/>
      <c r="K180" s="15"/>
      <c r="L180" s="222"/>
      <c r="M180" s="227"/>
      <c r="N180" s="228"/>
      <c r="O180" s="228"/>
      <c r="P180" s="228"/>
      <c r="Q180" s="228"/>
      <c r="R180" s="228"/>
      <c r="S180" s="228"/>
      <c r="T180" s="229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T180" s="223" t="s">
        <v>225</v>
      </c>
      <c r="AU180" s="223" t="s">
        <v>89</v>
      </c>
      <c r="AV180" s="15" t="s">
        <v>223</v>
      </c>
      <c r="AW180" s="15" t="s">
        <v>31</v>
      </c>
      <c r="AX180" s="15" t="s">
        <v>83</v>
      </c>
      <c r="AY180" s="223" t="s">
        <v>218</v>
      </c>
    </row>
    <row r="181" s="2" customFormat="1" ht="16.5" customHeight="1">
      <c r="A181" s="38"/>
      <c r="B181" s="190"/>
      <c r="C181" s="191" t="s">
        <v>314</v>
      </c>
      <c r="D181" s="191" t="s">
        <v>220</v>
      </c>
      <c r="E181" s="192" t="s">
        <v>2380</v>
      </c>
      <c r="F181" s="193" t="s">
        <v>2381</v>
      </c>
      <c r="G181" s="194" t="s">
        <v>297</v>
      </c>
      <c r="H181" s="195">
        <v>5</v>
      </c>
      <c r="I181" s="196"/>
      <c r="J181" s="197">
        <f>ROUND(I181*H181,2)</f>
        <v>0</v>
      </c>
      <c r="K181" s="198"/>
      <c r="L181" s="39"/>
      <c r="M181" s="199" t="s">
        <v>1</v>
      </c>
      <c r="N181" s="200" t="s">
        <v>42</v>
      </c>
      <c r="O181" s="82"/>
      <c r="P181" s="201">
        <f>O181*H181</f>
        <v>0</v>
      </c>
      <c r="Q181" s="201">
        <v>0.12</v>
      </c>
      <c r="R181" s="201">
        <f>Q181*H181</f>
        <v>0.59999999999999998</v>
      </c>
      <c r="S181" s="201">
        <v>0</v>
      </c>
      <c r="T181" s="202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203" t="s">
        <v>223</v>
      </c>
      <c r="AT181" s="203" t="s">
        <v>220</v>
      </c>
      <c r="AU181" s="203" t="s">
        <v>89</v>
      </c>
      <c r="AY181" s="19" t="s">
        <v>218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9" t="s">
        <v>89</v>
      </c>
      <c r="BK181" s="204">
        <f>ROUND(I181*H181,2)</f>
        <v>0</v>
      </c>
      <c r="BL181" s="19" t="s">
        <v>223</v>
      </c>
      <c r="BM181" s="203" t="s">
        <v>2382</v>
      </c>
    </row>
    <row r="182" s="2" customFormat="1">
      <c r="A182" s="38"/>
      <c r="B182" s="39"/>
      <c r="C182" s="38"/>
      <c r="D182" s="206" t="s">
        <v>247</v>
      </c>
      <c r="E182" s="38"/>
      <c r="F182" s="230" t="s">
        <v>2383</v>
      </c>
      <c r="G182" s="38"/>
      <c r="H182" s="38"/>
      <c r="I182" s="231"/>
      <c r="J182" s="38"/>
      <c r="K182" s="38"/>
      <c r="L182" s="39"/>
      <c r="M182" s="232"/>
      <c r="N182" s="233"/>
      <c r="O182" s="82"/>
      <c r="P182" s="82"/>
      <c r="Q182" s="82"/>
      <c r="R182" s="82"/>
      <c r="S182" s="82"/>
      <c r="T182" s="83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9" t="s">
        <v>247</v>
      </c>
      <c r="AU182" s="19" t="s">
        <v>89</v>
      </c>
    </row>
    <row r="183" s="12" customFormat="1" ht="22.8" customHeight="1">
      <c r="A183" s="12"/>
      <c r="B183" s="177"/>
      <c r="C183" s="12"/>
      <c r="D183" s="178" t="s">
        <v>75</v>
      </c>
      <c r="E183" s="188" t="s">
        <v>265</v>
      </c>
      <c r="F183" s="188" t="s">
        <v>382</v>
      </c>
      <c r="G183" s="12"/>
      <c r="H183" s="12"/>
      <c r="I183" s="180"/>
      <c r="J183" s="189">
        <f>BK183</f>
        <v>0</v>
      </c>
      <c r="K183" s="12"/>
      <c r="L183" s="177"/>
      <c r="M183" s="182"/>
      <c r="N183" s="183"/>
      <c r="O183" s="183"/>
      <c r="P183" s="184">
        <f>SUM(P184:P190)</f>
        <v>0</v>
      </c>
      <c r="Q183" s="183"/>
      <c r="R183" s="184">
        <f>SUM(R184:R190)</f>
        <v>0</v>
      </c>
      <c r="S183" s="183"/>
      <c r="T183" s="185">
        <f>SUM(T184:T190)</f>
        <v>4.7300000000000004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178" t="s">
        <v>83</v>
      </c>
      <c r="AT183" s="186" t="s">
        <v>75</v>
      </c>
      <c r="AU183" s="186" t="s">
        <v>83</v>
      </c>
      <c r="AY183" s="178" t="s">
        <v>218</v>
      </c>
      <c r="BK183" s="187">
        <f>SUM(BK184:BK190)</f>
        <v>0</v>
      </c>
    </row>
    <row r="184" s="2" customFormat="1" ht="16.5" customHeight="1">
      <c r="A184" s="38"/>
      <c r="B184" s="190"/>
      <c r="C184" s="191" t="s">
        <v>319</v>
      </c>
      <c r="D184" s="191" t="s">
        <v>220</v>
      </c>
      <c r="E184" s="192" t="s">
        <v>397</v>
      </c>
      <c r="F184" s="193" t="s">
        <v>2384</v>
      </c>
      <c r="G184" s="194" t="s">
        <v>169</v>
      </c>
      <c r="H184" s="195">
        <v>0.14999999999999999</v>
      </c>
      <c r="I184" s="196"/>
      <c r="J184" s="197">
        <f>ROUND(I184*H184,2)</f>
        <v>0</v>
      </c>
      <c r="K184" s="198"/>
      <c r="L184" s="39"/>
      <c r="M184" s="199" t="s">
        <v>1</v>
      </c>
      <c r="N184" s="200" t="s">
        <v>42</v>
      </c>
      <c r="O184" s="82"/>
      <c r="P184" s="201">
        <f>O184*H184</f>
        <v>0</v>
      </c>
      <c r="Q184" s="201">
        <v>0</v>
      </c>
      <c r="R184" s="201">
        <f>Q184*H184</f>
        <v>0</v>
      </c>
      <c r="S184" s="201">
        <v>2.2000000000000002</v>
      </c>
      <c r="T184" s="202">
        <f>S184*H184</f>
        <v>0.33000000000000002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203" t="s">
        <v>223</v>
      </c>
      <c r="AT184" s="203" t="s">
        <v>220</v>
      </c>
      <c r="AU184" s="203" t="s">
        <v>89</v>
      </c>
      <c r="AY184" s="19" t="s">
        <v>218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9" t="s">
        <v>89</v>
      </c>
      <c r="BK184" s="204">
        <f>ROUND(I184*H184,2)</f>
        <v>0</v>
      </c>
      <c r="BL184" s="19" t="s">
        <v>223</v>
      </c>
      <c r="BM184" s="203" t="s">
        <v>2385</v>
      </c>
    </row>
    <row r="185" s="13" customFormat="1">
      <c r="A185" s="13"/>
      <c r="B185" s="205"/>
      <c r="C185" s="13"/>
      <c r="D185" s="206" t="s">
        <v>225</v>
      </c>
      <c r="E185" s="207" t="s">
        <v>1</v>
      </c>
      <c r="F185" s="208" t="s">
        <v>2363</v>
      </c>
      <c r="G185" s="13"/>
      <c r="H185" s="209">
        <v>0.14999999999999999</v>
      </c>
      <c r="I185" s="210"/>
      <c r="J185" s="13"/>
      <c r="K185" s="13"/>
      <c r="L185" s="205"/>
      <c r="M185" s="211"/>
      <c r="N185" s="212"/>
      <c r="O185" s="212"/>
      <c r="P185" s="212"/>
      <c r="Q185" s="212"/>
      <c r="R185" s="212"/>
      <c r="S185" s="212"/>
      <c r="T185" s="2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07" t="s">
        <v>225</v>
      </c>
      <c r="AU185" s="207" t="s">
        <v>89</v>
      </c>
      <c r="AV185" s="13" t="s">
        <v>89</v>
      </c>
      <c r="AW185" s="13" t="s">
        <v>31</v>
      </c>
      <c r="AX185" s="13" t="s">
        <v>76</v>
      </c>
      <c r="AY185" s="207" t="s">
        <v>218</v>
      </c>
    </row>
    <row r="186" s="15" customFormat="1">
      <c r="A186" s="15"/>
      <c r="B186" s="222"/>
      <c r="C186" s="15"/>
      <c r="D186" s="206" t="s">
        <v>225</v>
      </c>
      <c r="E186" s="223" t="s">
        <v>1</v>
      </c>
      <c r="F186" s="224" t="s">
        <v>231</v>
      </c>
      <c r="G186" s="15"/>
      <c r="H186" s="225">
        <v>0.14999999999999999</v>
      </c>
      <c r="I186" s="226"/>
      <c r="J186" s="15"/>
      <c r="K186" s="15"/>
      <c r="L186" s="222"/>
      <c r="M186" s="227"/>
      <c r="N186" s="228"/>
      <c r="O186" s="228"/>
      <c r="P186" s="228"/>
      <c r="Q186" s="228"/>
      <c r="R186" s="228"/>
      <c r="S186" s="228"/>
      <c r="T186" s="229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T186" s="223" t="s">
        <v>225</v>
      </c>
      <c r="AU186" s="223" t="s">
        <v>89</v>
      </c>
      <c r="AV186" s="15" t="s">
        <v>223</v>
      </c>
      <c r="AW186" s="15" t="s">
        <v>31</v>
      </c>
      <c r="AX186" s="15" t="s">
        <v>83</v>
      </c>
      <c r="AY186" s="223" t="s">
        <v>218</v>
      </c>
    </row>
    <row r="187" s="2" customFormat="1" ht="16.5" customHeight="1">
      <c r="A187" s="38"/>
      <c r="B187" s="190"/>
      <c r="C187" s="191" t="s">
        <v>326</v>
      </c>
      <c r="D187" s="191" t="s">
        <v>220</v>
      </c>
      <c r="E187" s="192" t="s">
        <v>2386</v>
      </c>
      <c r="F187" s="193" t="s">
        <v>2387</v>
      </c>
      <c r="G187" s="194" t="s">
        <v>169</v>
      </c>
      <c r="H187" s="195">
        <v>2</v>
      </c>
      <c r="I187" s="196"/>
      <c r="J187" s="197">
        <f>ROUND(I187*H187,2)</f>
        <v>0</v>
      </c>
      <c r="K187" s="198"/>
      <c r="L187" s="39"/>
      <c r="M187" s="199" t="s">
        <v>1</v>
      </c>
      <c r="N187" s="200" t="s">
        <v>42</v>
      </c>
      <c r="O187" s="82"/>
      <c r="P187" s="201">
        <f>O187*H187</f>
        <v>0</v>
      </c>
      <c r="Q187" s="201">
        <v>0</v>
      </c>
      <c r="R187" s="201">
        <f>Q187*H187</f>
        <v>0</v>
      </c>
      <c r="S187" s="201">
        <v>2.2000000000000002</v>
      </c>
      <c r="T187" s="202">
        <f>S187*H187</f>
        <v>4.4000000000000004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03" t="s">
        <v>223</v>
      </c>
      <c r="AT187" s="203" t="s">
        <v>220</v>
      </c>
      <c r="AU187" s="203" t="s">
        <v>89</v>
      </c>
      <c r="AY187" s="19" t="s">
        <v>218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9" t="s">
        <v>89</v>
      </c>
      <c r="BK187" s="204">
        <f>ROUND(I187*H187,2)</f>
        <v>0</v>
      </c>
      <c r="BL187" s="19" t="s">
        <v>223</v>
      </c>
      <c r="BM187" s="203" t="s">
        <v>2388</v>
      </c>
    </row>
    <row r="188" s="2" customFormat="1">
      <c r="A188" s="38"/>
      <c r="B188" s="39"/>
      <c r="C188" s="38"/>
      <c r="D188" s="206" t="s">
        <v>247</v>
      </c>
      <c r="E188" s="38"/>
      <c r="F188" s="230" t="s">
        <v>2389</v>
      </c>
      <c r="G188" s="38"/>
      <c r="H188" s="38"/>
      <c r="I188" s="231"/>
      <c r="J188" s="38"/>
      <c r="K188" s="38"/>
      <c r="L188" s="39"/>
      <c r="M188" s="232"/>
      <c r="N188" s="233"/>
      <c r="O188" s="82"/>
      <c r="P188" s="82"/>
      <c r="Q188" s="82"/>
      <c r="R188" s="82"/>
      <c r="S188" s="82"/>
      <c r="T188" s="83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9" t="s">
        <v>247</v>
      </c>
      <c r="AU188" s="19" t="s">
        <v>89</v>
      </c>
    </row>
    <row r="189" s="13" customFormat="1">
      <c r="A189" s="13"/>
      <c r="B189" s="205"/>
      <c r="C189" s="13"/>
      <c r="D189" s="206" t="s">
        <v>225</v>
      </c>
      <c r="E189" s="207" t="s">
        <v>1</v>
      </c>
      <c r="F189" s="208" t="s">
        <v>2390</v>
      </c>
      <c r="G189" s="13"/>
      <c r="H189" s="209">
        <v>2</v>
      </c>
      <c r="I189" s="210"/>
      <c r="J189" s="13"/>
      <c r="K189" s="13"/>
      <c r="L189" s="205"/>
      <c r="M189" s="211"/>
      <c r="N189" s="212"/>
      <c r="O189" s="212"/>
      <c r="P189" s="212"/>
      <c r="Q189" s="212"/>
      <c r="R189" s="212"/>
      <c r="S189" s="212"/>
      <c r="T189" s="2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07" t="s">
        <v>225</v>
      </c>
      <c r="AU189" s="207" t="s">
        <v>89</v>
      </c>
      <c r="AV189" s="13" t="s">
        <v>89</v>
      </c>
      <c r="AW189" s="13" t="s">
        <v>31</v>
      </c>
      <c r="AX189" s="13" t="s">
        <v>76</v>
      </c>
      <c r="AY189" s="207" t="s">
        <v>218</v>
      </c>
    </row>
    <row r="190" s="15" customFormat="1">
      <c r="A190" s="15"/>
      <c r="B190" s="222"/>
      <c r="C190" s="15"/>
      <c r="D190" s="206" t="s">
        <v>225</v>
      </c>
      <c r="E190" s="223" t="s">
        <v>1</v>
      </c>
      <c r="F190" s="224" t="s">
        <v>231</v>
      </c>
      <c r="G190" s="15"/>
      <c r="H190" s="225">
        <v>2</v>
      </c>
      <c r="I190" s="226"/>
      <c r="J190" s="15"/>
      <c r="K190" s="15"/>
      <c r="L190" s="222"/>
      <c r="M190" s="260"/>
      <c r="N190" s="261"/>
      <c r="O190" s="261"/>
      <c r="P190" s="261"/>
      <c r="Q190" s="261"/>
      <c r="R190" s="261"/>
      <c r="S190" s="261"/>
      <c r="T190" s="262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T190" s="223" t="s">
        <v>225</v>
      </c>
      <c r="AU190" s="223" t="s">
        <v>89</v>
      </c>
      <c r="AV190" s="15" t="s">
        <v>223</v>
      </c>
      <c r="AW190" s="15" t="s">
        <v>31</v>
      </c>
      <c r="AX190" s="15" t="s">
        <v>83</v>
      </c>
      <c r="AY190" s="223" t="s">
        <v>218</v>
      </c>
    </row>
    <row r="191" s="2" customFormat="1" ht="6.96" customHeight="1">
      <c r="A191" s="38"/>
      <c r="B191" s="65"/>
      <c r="C191" s="66"/>
      <c r="D191" s="66"/>
      <c r="E191" s="66"/>
      <c r="F191" s="66"/>
      <c r="G191" s="66"/>
      <c r="H191" s="66"/>
      <c r="I191" s="66"/>
      <c r="J191" s="66"/>
      <c r="K191" s="66"/>
      <c r="L191" s="39"/>
      <c r="M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</row>
  </sheetData>
  <autoFilter ref="C120:K190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25" style="1" customWidth="1"/>
    <col min="4" max="4" width="75.83203" style="1" customWidth="1"/>
    <col min="5" max="5" width="13.33203" style="1" customWidth="1"/>
    <col min="6" max="6" width="20" style="1" customWidth="1"/>
    <col min="7" max="7" width="1.667969" style="1" customWidth="1"/>
    <col min="8" max="8" width="8.332031" style="1" customWidth="1"/>
  </cols>
  <sheetData>
    <row r="1" s="1" customFormat="1" ht="11.28" customHeight="1"/>
    <row r="2" s="1" customFormat="1" ht="36.96" customHeight="1"/>
    <row r="3" s="1" customFormat="1" ht="6.96" customHeight="1">
      <c r="B3" s="20"/>
      <c r="C3" s="21"/>
      <c r="D3" s="21"/>
      <c r="E3" s="21"/>
      <c r="F3" s="21"/>
      <c r="G3" s="21"/>
      <c r="H3" s="22"/>
    </row>
    <row r="4" s="1" customFormat="1" ht="24.96" customHeight="1">
      <c r="B4" s="22"/>
      <c r="C4" s="23" t="s">
        <v>2391</v>
      </c>
      <c r="H4" s="22"/>
    </row>
    <row r="5" s="1" customFormat="1" ht="12" customHeight="1">
      <c r="B5" s="22"/>
      <c r="C5" s="26" t="s">
        <v>12</v>
      </c>
      <c r="D5" s="36" t="s">
        <v>13</v>
      </c>
      <c r="E5" s="1"/>
      <c r="F5" s="1"/>
      <c r="H5" s="22"/>
    </row>
    <row r="6" s="1" customFormat="1" ht="36.96" customHeight="1">
      <c r="B6" s="22"/>
      <c r="C6" s="29" t="s">
        <v>15</v>
      </c>
      <c r="D6" s="30" t="s">
        <v>16</v>
      </c>
      <c r="E6" s="1"/>
      <c r="F6" s="1"/>
      <c r="H6" s="22"/>
    </row>
    <row r="7" s="1" customFormat="1" ht="16.5" customHeight="1">
      <c r="B7" s="22"/>
      <c r="C7" s="32" t="s">
        <v>21</v>
      </c>
      <c r="D7" s="74" t="str">
        <f>'Rekapitulácia stavby'!AN8</f>
        <v>28. 7. 2026</v>
      </c>
      <c r="H7" s="22"/>
    </row>
    <row r="8" s="2" customFormat="1" ht="10.8" customHeight="1">
      <c r="A8" s="38"/>
      <c r="B8" s="39"/>
      <c r="C8" s="38"/>
      <c r="D8" s="38"/>
      <c r="E8" s="38"/>
      <c r="F8" s="38"/>
      <c r="G8" s="38"/>
      <c r="H8" s="39"/>
    </row>
    <row r="9" s="11" customFormat="1" ht="29.28" customHeight="1">
      <c r="A9" s="166"/>
      <c r="B9" s="167"/>
      <c r="C9" s="168" t="s">
        <v>57</v>
      </c>
      <c r="D9" s="169" t="s">
        <v>58</v>
      </c>
      <c r="E9" s="169" t="s">
        <v>206</v>
      </c>
      <c r="F9" s="170" t="s">
        <v>2392</v>
      </c>
      <c r="G9" s="166"/>
      <c r="H9" s="167"/>
    </row>
    <row r="10" s="2" customFormat="1" ht="26.4" customHeight="1">
      <c r="A10" s="38"/>
      <c r="B10" s="39"/>
      <c r="C10" s="263" t="s">
        <v>2393</v>
      </c>
      <c r="D10" s="263" t="s">
        <v>87</v>
      </c>
      <c r="E10" s="38"/>
      <c r="F10" s="38"/>
      <c r="G10" s="38"/>
      <c r="H10" s="39"/>
    </row>
    <row r="11" s="2" customFormat="1" ht="16.8" customHeight="1">
      <c r="A11" s="38"/>
      <c r="B11" s="39"/>
      <c r="C11" s="264" t="s">
        <v>146</v>
      </c>
      <c r="D11" s="265" t="s">
        <v>147</v>
      </c>
      <c r="E11" s="266" t="s">
        <v>148</v>
      </c>
      <c r="F11" s="267">
        <v>1576</v>
      </c>
      <c r="G11" s="38"/>
      <c r="H11" s="39"/>
    </row>
    <row r="12" s="2" customFormat="1" ht="16.8" customHeight="1">
      <c r="A12" s="38"/>
      <c r="B12" s="39"/>
      <c r="C12" s="268" t="s">
        <v>1</v>
      </c>
      <c r="D12" s="268" t="s">
        <v>323</v>
      </c>
      <c r="E12" s="19" t="s">
        <v>1</v>
      </c>
      <c r="F12" s="269">
        <v>1576</v>
      </c>
      <c r="G12" s="38"/>
      <c r="H12" s="39"/>
    </row>
    <row r="13" s="2" customFormat="1" ht="16.8" customHeight="1">
      <c r="A13" s="38"/>
      <c r="B13" s="39"/>
      <c r="C13" s="268" t="s">
        <v>146</v>
      </c>
      <c r="D13" s="268" t="s">
        <v>230</v>
      </c>
      <c r="E13" s="19" t="s">
        <v>1</v>
      </c>
      <c r="F13" s="269">
        <v>1576</v>
      </c>
      <c r="G13" s="38"/>
      <c r="H13" s="39"/>
    </row>
    <row r="14" s="2" customFormat="1" ht="16.8" customHeight="1">
      <c r="A14" s="38"/>
      <c r="B14" s="39"/>
      <c r="C14" s="270" t="s">
        <v>2394</v>
      </c>
      <c r="D14" s="38"/>
      <c r="E14" s="38"/>
      <c r="F14" s="38"/>
      <c r="G14" s="38"/>
      <c r="H14" s="39"/>
    </row>
    <row r="15" s="2" customFormat="1">
      <c r="A15" s="38"/>
      <c r="B15" s="39"/>
      <c r="C15" s="268" t="s">
        <v>320</v>
      </c>
      <c r="D15" s="268" t="s">
        <v>321</v>
      </c>
      <c r="E15" s="19" t="s">
        <v>148</v>
      </c>
      <c r="F15" s="269">
        <v>3415.5</v>
      </c>
      <c r="G15" s="38"/>
      <c r="H15" s="39"/>
    </row>
    <row r="16" s="2" customFormat="1" ht="16.8" customHeight="1">
      <c r="A16" s="38"/>
      <c r="B16" s="39"/>
      <c r="C16" s="268" t="s">
        <v>280</v>
      </c>
      <c r="D16" s="268" t="s">
        <v>281</v>
      </c>
      <c r="E16" s="19" t="s">
        <v>148</v>
      </c>
      <c r="F16" s="269">
        <v>3566</v>
      </c>
      <c r="G16" s="38"/>
      <c r="H16" s="39"/>
    </row>
    <row r="17" s="2" customFormat="1">
      <c r="A17" s="38"/>
      <c r="B17" s="39"/>
      <c r="C17" s="268" t="s">
        <v>338</v>
      </c>
      <c r="D17" s="268" t="s">
        <v>339</v>
      </c>
      <c r="E17" s="19" t="s">
        <v>148</v>
      </c>
      <c r="F17" s="269">
        <v>1576</v>
      </c>
      <c r="G17" s="38"/>
      <c r="H17" s="39"/>
    </row>
    <row r="18" s="2" customFormat="1">
      <c r="A18" s="38"/>
      <c r="B18" s="39"/>
      <c r="C18" s="268" t="s">
        <v>345</v>
      </c>
      <c r="D18" s="268" t="s">
        <v>346</v>
      </c>
      <c r="E18" s="19" t="s">
        <v>148</v>
      </c>
      <c r="F18" s="269">
        <v>1576</v>
      </c>
      <c r="G18" s="38"/>
      <c r="H18" s="39"/>
    </row>
    <row r="19" s="2" customFormat="1">
      <c r="A19" s="38"/>
      <c r="B19" s="39"/>
      <c r="C19" s="268" t="s">
        <v>353</v>
      </c>
      <c r="D19" s="268" t="s">
        <v>354</v>
      </c>
      <c r="E19" s="19" t="s">
        <v>148</v>
      </c>
      <c r="F19" s="269">
        <v>1576</v>
      </c>
      <c r="G19" s="38"/>
      <c r="H19" s="39"/>
    </row>
    <row r="20" s="2" customFormat="1">
      <c r="A20" s="38"/>
      <c r="B20" s="39"/>
      <c r="C20" s="268" t="s">
        <v>363</v>
      </c>
      <c r="D20" s="268" t="s">
        <v>364</v>
      </c>
      <c r="E20" s="19" t="s">
        <v>148</v>
      </c>
      <c r="F20" s="269">
        <v>3935.0100000000002</v>
      </c>
      <c r="G20" s="38"/>
      <c r="H20" s="39"/>
    </row>
    <row r="21" s="2" customFormat="1" ht="16.8" customHeight="1">
      <c r="A21" s="38"/>
      <c r="B21" s="39"/>
      <c r="C21" s="264" t="s">
        <v>150</v>
      </c>
      <c r="D21" s="265" t="s">
        <v>151</v>
      </c>
      <c r="E21" s="266" t="s">
        <v>148</v>
      </c>
      <c r="F21" s="267">
        <v>1688</v>
      </c>
      <c r="G21" s="38"/>
      <c r="H21" s="39"/>
    </row>
    <row r="22" s="2" customFormat="1" ht="16.8" customHeight="1">
      <c r="A22" s="38"/>
      <c r="B22" s="39"/>
      <c r="C22" s="268" t="s">
        <v>1</v>
      </c>
      <c r="D22" s="268" t="s">
        <v>324</v>
      </c>
      <c r="E22" s="19" t="s">
        <v>1</v>
      </c>
      <c r="F22" s="269">
        <v>1688</v>
      </c>
      <c r="G22" s="38"/>
      <c r="H22" s="39"/>
    </row>
    <row r="23" s="2" customFormat="1" ht="16.8" customHeight="1">
      <c r="A23" s="38"/>
      <c r="B23" s="39"/>
      <c r="C23" s="268" t="s">
        <v>150</v>
      </c>
      <c r="D23" s="268" t="s">
        <v>230</v>
      </c>
      <c r="E23" s="19" t="s">
        <v>1</v>
      </c>
      <c r="F23" s="269">
        <v>1688</v>
      </c>
      <c r="G23" s="38"/>
      <c r="H23" s="39"/>
    </row>
    <row r="24" s="2" customFormat="1" ht="16.8" customHeight="1">
      <c r="A24" s="38"/>
      <c r="B24" s="39"/>
      <c r="C24" s="270" t="s">
        <v>2394</v>
      </c>
      <c r="D24" s="38"/>
      <c r="E24" s="38"/>
      <c r="F24" s="38"/>
      <c r="G24" s="38"/>
      <c r="H24" s="39"/>
    </row>
    <row r="25" s="2" customFormat="1">
      <c r="A25" s="38"/>
      <c r="B25" s="39"/>
      <c r="C25" s="268" t="s">
        <v>320</v>
      </c>
      <c r="D25" s="268" t="s">
        <v>321</v>
      </c>
      <c r="E25" s="19" t="s">
        <v>148</v>
      </c>
      <c r="F25" s="269">
        <v>3415.5</v>
      </c>
      <c r="G25" s="38"/>
      <c r="H25" s="39"/>
    </row>
    <row r="26" s="2" customFormat="1" ht="16.8" customHeight="1">
      <c r="A26" s="38"/>
      <c r="B26" s="39"/>
      <c r="C26" s="268" t="s">
        <v>280</v>
      </c>
      <c r="D26" s="268" t="s">
        <v>281</v>
      </c>
      <c r="E26" s="19" t="s">
        <v>148</v>
      </c>
      <c r="F26" s="269">
        <v>3566</v>
      </c>
      <c r="G26" s="38"/>
      <c r="H26" s="39"/>
    </row>
    <row r="27" s="2" customFormat="1">
      <c r="A27" s="38"/>
      <c r="B27" s="39"/>
      <c r="C27" s="268" t="s">
        <v>342</v>
      </c>
      <c r="D27" s="268" t="s">
        <v>343</v>
      </c>
      <c r="E27" s="19" t="s">
        <v>148</v>
      </c>
      <c r="F27" s="269">
        <v>1839.5</v>
      </c>
      <c r="G27" s="38"/>
      <c r="H27" s="39"/>
    </row>
    <row r="28" s="2" customFormat="1">
      <c r="A28" s="38"/>
      <c r="B28" s="39"/>
      <c r="C28" s="268" t="s">
        <v>349</v>
      </c>
      <c r="D28" s="268" t="s">
        <v>350</v>
      </c>
      <c r="E28" s="19" t="s">
        <v>148</v>
      </c>
      <c r="F28" s="269">
        <v>1688</v>
      </c>
      <c r="G28" s="38"/>
      <c r="H28" s="39"/>
    </row>
    <row r="29" s="2" customFormat="1">
      <c r="A29" s="38"/>
      <c r="B29" s="39"/>
      <c r="C29" s="268" t="s">
        <v>363</v>
      </c>
      <c r="D29" s="268" t="s">
        <v>364</v>
      </c>
      <c r="E29" s="19" t="s">
        <v>148</v>
      </c>
      <c r="F29" s="269">
        <v>3935.0100000000002</v>
      </c>
      <c r="G29" s="38"/>
      <c r="H29" s="39"/>
    </row>
    <row r="30" s="2" customFormat="1" ht="16.8" customHeight="1">
      <c r="A30" s="38"/>
      <c r="B30" s="39"/>
      <c r="C30" s="264" t="s">
        <v>154</v>
      </c>
      <c r="D30" s="265" t="s">
        <v>155</v>
      </c>
      <c r="E30" s="266" t="s">
        <v>148</v>
      </c>
      <c r="F30" s="267">
        <v>151.5</v>
      </c>
      <c r="G30" s="38"/>
      <c r="H30" s="39"/>
    </row>
    <row r="31" s="2" customFormat="1" ht="16.8" customHeight="1">
      <c r="A31" s="38"/>
      <c r="B31" s="39"/>
      <c r="C31" s="268" t="s">
        <v>1</v>
      </c>
      <c r="D31" s="268" t="s">
        <v>325</v>
      </c>
      <c r="E31" s="19" t="s">
        <v>1</v>
      </c>
      <c r="F31" s="269">
        <v>151.5</v>
      </c>
      <c r="G31" s="38"/>
      <c r="H31" s="39"/>
    </row>
    <row r="32" s="2" customFormat="1" ht="16.8" customHeight="1">
      <c r="A32" s="38"/>
      <c r="B32" s="39"/>
      <c r="C32" s="268" t="s">
        <v>154</v>
      </c>
      <c r="D32" s="268" t="s">
        <v>230</v>
      </c>
      <c r="E32" s="19" t="s">
        <v>1</v>
      </c>
      <c r="F32" s="269">
        <v>151.5</v>
      </c>
      <c r="G32" s="38"/>
      <c r="H32" s="39"/>
    </row>
    <row r="33" s="2" customFormat="1" ht="16.8" customHeight="1">
      <c r="A33" s="38"/>
      <c r="B33" s="39"/>
      <c r="C33" s="270" t="s">
        <v>2394</v>
      </c>
      <c r="D33" s="38"/>
      <c r="E33" s="38"/>
      <c r="F33" s="38"/>
      <c r="G33" s="38"/>
      <c r="H33" s="39"/>
    </row>
    <row r="34" s="2" customFormat="1">
      <c r="A34" s="38"/>
      <c r="B34" s="39"/>
      <c r="C34" s="268" t="s">
        <v>320</v>
      </c>
      <c r="D34" s="268" t="s">
        <v>321</v>
      </c>
      <c r="E34" s="19" t="s">
        <v>148</v>
      </c>
      <c r="F34" s="269">
        <v>3415.5</v>
      </c>
      <c r="G34" s="38"/>
      <c r="H34" s="39"/>
    </row>
    <row r="35" s="2" customFormat="1" ht="16.8" customHeight="1">
      <c r="A35" s="38"/>
      <c r="B35" s="39"/>
      <c r="C35" s="268" t="s">
        <v>280</v>
      </c>
      <c r="D35" s="268" t="s">
        <v>281</v>
      </c>
      <c r="E35" s="19" t="s">
        <v>148</v>
      </c>
      <c r="F35" s="269">
        <v>3566</v>
      </c>
      <c r="G35" s="38"/>
      <c r="H35" s="39"/>
    </row>
    <row r="36" s="2" customFormat="1">
      <c r="A36" s="38"/>
      <c r="B36" s="39"/>
      <c r="C36" s="268" t="s">
        <v>342</v>
      </c>
      <c r="D36" s="268" t="s">
        <v>343</v>
      </c>
      <c r="E36" s="19" t="s">
        <v>148</v>
      </c>
      <c r="F36" s="269">
        <v>1839.5</v>
      </c>
      <c r="G36" s="38"/>
      <c r="H36" s="39"/>
    </row>
    <row r="37" s="2" customFormat="1">
      <c r="A37" s="38"/>
      <c r="B37" s="39"/>
      <c r="C37" s="268" t="s">
        <v>363</v>
      </c>
      <c r="D37" s="268" t="s">
        <v>364</v>
      </c>
      <c r="E37" s="19" t="s">
        <v>148</v>
      </c>
      <c r="F37" s="269">
        <v>3935.0100000000002</v>
      </c>
      <c r="G37" s="38"/>
      <c r="H37" s="39"/>
    </row>
    <row r="38" s="2" customFormat="1" ht="16.8" customHeight="1">
      <c r="A38" s="38"/>
      <c r="B38" s="39"/>
      <c r="C38" s="264" t="s">
        <v>157</v>
      </c>
      <c r="D38" s="265" t="s">
        <v>158</v>
      </c>
      <c r="E38" s="266" t="s">
        <v>148</v>
      </c>
      <c r="F38" s="267">
        <v>144</v>
      </c>
      <c r="G38" s="38"/>
      <c r="H38" s="39"/>
    </row>
    <row r="39" s="2" customFormat="1" ht="16.8" customHeight="1">
      <c r="A39" s="38"/>
      <c r="B39" s="39"/>
      <c r="C39" s="268" t="s">
        <v>1</v>
      </c>
      <c r="D39" s="268" t="s">
        <v>330</v>
      </c>
      <c r="E39" s="19" t="s">
        <v>1</v>
      </c>
      <c r="F39" s="269">
        <v>144</v>
      </c>
      <c r="G39" s="38"/>
      <c r="H39" s="39"/>
    </row>
    <row r="40" s="2" customFormat="1" ht="16.8" customHeight="1">
      <c r="A40" s="38"/>
      <c r="B40" s="39"/>
      <c r="C40" s="268" t="s">
        <v>157</v>
      </c>
      <c r="D40" s="268" t="s">
        <v>230</v>
      </c>
      <c r="E40" s="19" t="s">
        <v>1</v>
      </c>
      <c r="F40" s="269">
        <v>144</v>
      </c>
      <c r="G40" s="38"/>
      <c r="H40" s="39"/>
    </row>
    <row r="41" s="2" customFormat="1" ht="16.8" customHeight="1">
      <c r="A41" s="38"/>
      <c r="B41" s="39"/>
      <c r="C41" s="270" t="s">
        <v>2394</v>
      </c>
      <c r="D41" s="38"/>
      <c r="E41" s="38"/>
      <c r="F41" s="38"/>
      <c r="G41" s="38"/>
      <c r="H41" s="39"/>
    </row>
    <row r="42" s="2" customFormat="1" ht="16.8" customHeight="1">
      <c r="A42" s="38"/>
      <c r="B42" s="39"/>
      <c r="C42" s="268" t="s">
        <v>327</v>
      </c>
      <c r="D42" s="268" t="s">
        <v>328</v>
      </c>
      <c r="E42" s="19" t="s">
        <v>148</v>
      </c>
      <c r="F42" s="269">
        <v>144</v>
      </c>
      <c r="G42" s="38"/>
      <c r="H42" s="39"/>
    </row>
    <row r="43" s="2" customFormat="1" ht="16.8" customHeight="1">
      <c r="A43" s="38"/>
      <c r="B43" s="39"/>
      <c r="C43" s="268" t="s">
        <v>280</v>
      </c>
      <c r="D43" s="268" t="s">
        <v>281</v>
      </c>
      <c r="E43" s="19" t="s">
        <v>148</v>
      </c>
      <c r="F43" s="269">
        <v>3566</v>
      </c>
      <c r="G43" s="38"/>
      <c r="H43" s="39"/>
    </row>
    <row r="44" s="2" customFormat="1">
      <c r="A44" s="38"/>
      <c r="B44" s="39"/>
      <c r="C44" s="268" t="s">
        <v>363</v>
      </c>
      <c r="D44" s="268" t="s">
        <v>364</v>
      </c>
      <c r="E44" s="19" t="s">
        <v>148</v>
      </c>
      <c r="F44" s="269">
        <v>3935.0100000000002</v>
      </c>
      <c r="G44" s="38"/>
      <c r="H44" s="39"/>
    </row>
    <row r="45" s="2" customFormat="1" ht="16.8" customHeight="1">
      <c r="A45" s="38"/>
      <c r="B45" s="39"/>
      <c r="C45" s="264" t="s">
        <v>160</v>
      </c>
      <c r="D45" s="265" t="s">
        <v>161</v>
      </c>
      <c r="E45" s="266" t="s">
        <v>148</v>
      </c>
      <c r="F45" s="267">
        <v>6.5</v>
      </c>
      <c r="G45" s="38"/>
      <c r="H45" s="39"/>
    </row>
    <row r="46" s="2" customFormat="1" ht="16.8" customHeight="1">
      <c r="A46" s="38"/>
      <c r="B46" s="39"/>
      <c r="C46" s="268" t="s">
        <v>1</v>
      </c>
      <c r="D46" s="268" t="s">
        <v>532</v>
      </c>
      <c r="E46" s="19" t="s">
        <v>1</v>
      </c>
      <c r="F46" s="269">
        <v>6.5</v>
      </c>
      <c r="G46" s="38"/>
      <c r="H46" s="39"/>
    </row>
    <row r="47" s="2" customFormat="1" ht="16.8" customHeight="1">
      <c r="A47" s="38"/>
      <c r="B47" s="39"/>
      <c r="C47" s="268" t="s">
        <v>160</v>
      </c>
      <c r="D47" s="268" t="s">
        <v>230</v>
      </c>
      <c r="E47" s="19" t="s">
        <v>1</v>
      </c>
      <c r="F47" s="269">
        <v>6.5</v>
      </c>
      <c r="G47" s="38"/>
      <c r="H47" s="39"/>
    </row>
    <row r="48" s="2" customFormat="1" ht="16.8" customHeight="1">
      <c r="A48" s="38"/>
      <c r="B48" s="39"/>
      <c r="C48" s="270" t="s">
        <v>2394</v>
      </c>
      <c r="D48" s="38"/>
      <c r="E48" s="38"/>
      <c r="F48" s="38"/>
      <c r="G48" s="38"/>
      <c r="H48" s="39"/>
    </row>
    <row r="49" s="2" customFormat="1" ht="16.8" customHeight="1">
      <c r="A49" s="38"/>
      <c r="B49" s="39"/>
      <c r="C49" s="268" t="s">
        <v>528</v>
      </c>
      <c r="D49" s="268" t="s">
        <v>529</v>
      </c>
      <c r="E49" s="19" t="s">
        <v>148</v>
      </c>
      <c r="F49" s="269">
        <v>6.5</v>
      </c>
      <c r="G49" s="38"/>
      <c r="H49" s="39"/>
    </row>
    <row r="50" s="2" customFormat="1" ht="16.8" customHeight="1">
      <c r="A50" s="38"/>
      <c r="B50" s="39"/>
      <c r="C50" s="268" t="s">
        <v>280</v>
      </c>
      <c r="D50" s="268" t="s">
        <v>281</v>
      </c>
      <c r="E50" s="19" t="s">
        <v>148</v>
      </c>
      <c r="F50" s="269">
        <v>3566</v>
      </c>
      <c r="G50" s="38"/>
      <c r="H50" s="39"/>
    </row>
    <row r="51" s="2" customFormat="1">
      <c r="A51" s="38"/>
      <c r="B51" s="39"/>
      <c r="C51" s="268" t="s">
        <v>363</v>
      </c>
      <c r="D51" s="268" t="s">
        <v>364</v>
      </c>
      <c r="E51" s="19" t="s">
        <v>148</v>
      </c>
      <c r="F51" s="269">
        <v>3935.0100000000002</v>
      </c>
      <c r="G51" s="38"/>
      <c r="H51" s="39"/>
    </row>
    <row r="52" s="2" customFormat="1" ht="16.8" customHeight="1">
      <c r="A52" s="38"/>
      <c r="B52" s="39"/>
      <c r="C52" s="264" t="s">
        <v>163</v>
      </c>
      <c r="D52" s="265" t="s">
        <v>164</v>
      </c>
      <c r="E52" s="266" t="s">
        <v>148</v>
      </c>
      <c r="F52" s="267">
        <v>71.859999999999999</v>
      </c>
      <c r="G52" s="38"/>
      <c r="H52" s="39"/>
    </row>
    <row r="53" s="2" customFormat="1" ht="16.8" customHeight="1">
      <c r="A53" s="38"/>
      <c r="B53" s="39"/>
      <c r="C53" s="268" t="s">
        <v>1</v>
      </c>
      <c r="D53" s="268" t="s">
        <v>548</v>
      </c>
      <c r="E53" s="19" t="s">
        <v>1</v>
      </c>
      <c r="F53" s="269">
        <v>32.899999999999999</v>
      </c>
      <c r="G53" s="38"/>
      <c r="H53" s="39"/>
    </row>
    <row r="54" s="2" customFormat="1" ht="16.8" customHeight="1">
      <c r="A54" s="38"/>
      <c r="B54" s="39"/>
      <c r="C54" s="268" t="s">
        <v>1</v>
      </c>
      <c r="D54" s="268" t="s">
        <v>549</v>
      </c>
      <c r="E54" s="19" t="s">
        <v>1</v>
      </c>
      <c r="F54" s="269">
        <v>2</v>
      </c>
      <c r="G54" s="38"/>
      <c r="H54" s="39"/>
    </row>
    <row r="55" s="2" customFormat="1" ht="16.8" customHeight="1">
      <c r="A55" s="38"/>
      <c r="B55" s="39"/>
      <c r="C55" s="268" t="s">
        <v>1</v>
      </c>
      <c r="D55" s="268" t="s">
        <v>550</v>
      </c>
      <c r="E55" s="19" t="s">
        <v>1</v>
      </c>
      <c r="F55" s="269">
        <v>36.960000000000001</v>
      </c>
      <c r="G55" s="38"/>
      <c r="H55" s="39"/>
    </row>
    <row r="56" s="2" customFormat="1" ht="16.8" customHeight="1">
      <c r="A56" s="38"/>
      <c r="B56" s="39"/>
      <c r="C56" s="268" t="s">
        <v>163</v>
      </c>
      <c r="D56" s="268" t="s">
        <v>230</v>
      </c>
      <c r="E56" s="19" t="s">
        <v>1</v>
      </c>
      <c r="F56" s="269">
        <v>71.859999999999999</v>
      </c>
      <c r="G56" s="38"/>
      <c r="H56" s="39"/>
    </row>
    <row r="57" s="2" customFormat="1" ht="16.8" customHeight="1">
      <c r="A57" s="38"/>
      <c r="B57" s="39"/>
      <c r="C57" s="270" t="s">
        <v>2394</v>
      </c>
      <c r="D57" s="38"/>
      <c r="E57" s="38"/>
      <c r="F57" s="38"/>
      <c r="G57" s="38"/>
      <c r="H57" s="39"/>
    </row>
    <row r="58" s="2" customFormat="1" ht="16.8" customHeight="1">
      <c r="A58" s="38"/>
      <c r="B58" s="39"/>
      <c r="C58" s="268" t="s">
        <v>545</v>
      </c>
      <c r="D58" s="268" t="s">
        <v>546</v>
      </c>
      <c r="E58" s="19" t="s">
        <v>148</v>
      </c>
      <c r="F58" s="269">
        <v>71.859999999999999</v>
      </c>
      <c r="G58" s="38"/>
      <c r="H58" s="39"/>
    </row>
    <row r="59" s="2" customFormat="1" ht="16.8" customHeight="1">
      <c r="A59" s="38"/>
      <c r="B59" s="39"/>
      <c r="C59" s="268" t="s">
        <v>475</v>
      </c>
      <c r="D59" s="268" t="s">
        <v>476</v>
      </c>
      <c r="E59" s="19" t="s">
        <v>148</v>
      </c>
      <c r="F59" s="269">
        <v>71.859999999999999</v>
      </c>
      <c r="G59" s="38"/>
      <c r="H59" s="39"/>
    </row>
    <row r="60" s="2" customFormat="1" ht="16.8" customHeight="1">
      <c r="A60" s="38"/>
      <c r="B60" s="39"/>
      <c r="C60" s="268" t="s">
        <v>478</v>
      </c>
      <c r="D60" s="268" t="s">
        <v>479</v>
      </c>
      <c r="E60" s="19" t="s">
        <v>148</v>
      </c>
      <c r="F60" s="269">
        <v>71.859999999999999</v>
      </c>
      <c r="G60" s="38"/>
      <c r="H60" s="39"/>
    </row>
    <row r="61" s="2" customFormat="1" ht="16.8" customHeight="1">
      <c r="A61" s="38"/>
      <c r="B61" s="39"/>
      <c r="C61" s="268" t="s">
        <v>552</v>
      </c>
      <c r="D61" s="268" t="s">
        <v>553</v>
      </c>
      <c r="E61" s="19" t="s">
        <v>148</v>
      </c>
      <c r="F61" s="269">
        <v>71.859999999999999</v>
      </c>
      <c r="G61" s="38"/>
      <c r="H61" s="39"/>
    </row>
    <row r="62" s="2" customFormat="1" ht="16.8" customHeight="1">
      <c r="A62" s="38"/>
      <c r="B62" s="39"/>
      <c r="C62" s="264" t="s">
        <v>167</v>
      </c>
      <c r="D62" s="265" t="s">
        <v>168</v>
      </c>
      <c r="E62" s="266" t="s">
        <v>169</v>
      </c>
      <c r="F62" s="267">
        <v>1865.26</v>
      </c>
      <c r="G62" s="38"/>
      <c r="H62" s="39"/>
    </row>
    <row r="63" s="2" customFormat="1" ht="16.8" customHeight="1">
      <c r="A63" s="38"/>
      <c r="B63" s="39"/>
      <c r="C63" s="268" t="s">
        <v>1</v>
      </c>
      <c r="D63" s="268" t="s">
        <v>226</v>
      </c>
      <c r="E63" s="19" t="s">
        <v>1</v>
      </c>
      <c r="F63" s="269">
        <v>860.75</v>
      </c>
      <c r="G63" s="38"/>
      <c r="H63" s="39"/>
    </row>
    <row r="64" s="2" customFormat="1" ht="16.8" customHeight="1">
      <c r="A64" s="38"/>
      <c r="B64" s="39"/>
      <c r="C64" s="268" t="s">
        <v>1</v>
      </c>
      <c r="D64" s="268" t="s">
        <v>227</v>
      </c>
      <c r="E64" s="19" t="s">
        <v>1</v>
      </c>
      <c r="F64" s="269">
        <v>928.39999999999998</v>
      </c>
      <c r="G64" s="38"/>
      <c r="H64" s="39"/>
    </row>
    <row r="65" s="2" customFormat="1" ht="16.8" customHeight="1">
      <c r="A65" s="38"/>
      <c r="B65" s="39"/>
      <c r="C65" s="268" t="s">
        <v>1</v>
      </c>
      <c r="D65" s="268" t="s">
        <v>228</v>
      </c>
      <c r="E65" s="19" t="s">
        <v>1</v>
      </c>
      <c r="F65" s="269">
        <v>43.200000000000003</v>
      </c>
      <c r="G65" s="38"/>
      <c r="H65" s="39"/>
    </row>
    <row r="66" s="2" customFormat="1" ht="16.8" customHeight="1">
      <c r="A66" s="38"/>
      <c r="B66" s="39"/>
      <c r="C66" s="268" t="s">
        <v>1</v>
      </c>
      <c r="D66" s="268" t="s">
        <v>229</v>
      </c>
      <c r="E66" s="19" t="s">
        <v>1</v>
      </c>
      <c r="F66" s="269">
        <v>32.909999999999997</v>
      </c>
      <c r="G66" s="38"/>
      <c r="H66" s="39"/>
    </row>
    <row r="67" s="2" customFormat="1" ht="16.8" customHeight="1">
      <c r="A67" s="38"/>
      <c r="B67" s="39"/>
      <c r="C67" s="268" t="s">
        <v>167</v>
      </c>
      <c r="D67" s="268" t="s">
        <v>230</v>
      </c>
      <c r="E67" s="19" t="s">
        <v>1</v>
      </c>
      <c r="F67" s="269">
        <v>1865.26</v>
      </c>
      <c r="G67" s="38"/>
      <c r="H67" s="39"/>
    </row>
    <row r="68" s="2" customFormat="1" ht="16.8" customHeight="1">
      <c r="A68" s="38"/>
      <c r="B68" s="39"/>
      <c r="C68" s="270" t="s">
        <v>2394</v>
      </c>
      <c r="D68" s="38"/>
      <c r="E68" s="38"/>
      <c r="F68" s="38"/>
      <c r="G68" s="38"/>
      <c r="H68" s="39"/>
    </row>
    <row r="69" s="2" customFormat="1" ht="16.8" customHeight="1">
      <c r="A69" s="38"/>
      <c r="B69" s="39"/>
      <c r="C69" s="268" t="s">
        <v>221</v>
      </c>
      <c r="D69" s="268" t="s">
        <v>222</v>
      </c>
      <c r="E69" s="19" t="s">
        <v>169</v>
      </c>
      <c r="F69" s="269">
        <v>1865.26</v>
      </c>
      <c r="G69" s="38"/>
      <c r="H69" s="39"/>
    </row>
    <row r="70" s="2" customFormat="1" ht="16.8" customHeight="1">
      <c r="A70" s="38"/>
      <c r="B70" s="39"/>
      <c r="C70" s="268" t="s">
        <v>232</v>
      </c>
      <c r="D70" s="268" t="s">
        <v>233</v>
      </c>
      <c r="E70" s="19" t="s">
        <v>169</v>
      </c>
      <c r="F70" s="269">
        <v>559.57799999999997</v>
      </c>
      <c r="G70" s="38"/>
      <c r="H70" s="39"/>
    </row>
    <row r="71" s="2" customFormat="1" ht="16.8" customHeight="1">
      <c r="A71" s="38"/>
      <c r="B71" s="39"/>
      <c r="C71" s="268" t="s">
        <v>236</v>
      </c>
      <c r="D71" s="268" t="s">
        <v>237</v>
      </c>
      <c r="E71" s="19" t="s">
        <v>169</v>
      </c>
      <c r="F71" s="269">
        <v>1865.26</v>
      </c>
      <c r="G71" s="38"/>
      <c r="H71" s="39"/>
    </row>
    <row r="72" s="2" customFormat="1">
      <c r="A72" s="38"/>
      <c r="B72" s="39"/>
      <c r="C72" s="268" t="s">
        <v>239</v>
      </c>
      <c r="D72" s="268" t="s">
        <v>240</v>
      </c>
      <c r="E72" s="19" t="s">
        <v>169</v>
      </c>
      <c r="F72" s="269">
        <v>1855.21</v>
      </c>
      <c r="G72" s="38"/>
      <c r="H72" s="39"/>
    </row>
    <row r="73" s="2" customFormat="1">
      <c r="A73" s="38"/>
      <c r="B73" s="39"/>
      <c r="C73" s="268" t="s">
        <v>244</v>
      </c>
      <c r="D73" s="268" t="s">
        <v>245</v>
      </c>
      <c r="E73" s="19" t="s">
        <v>169</v>
      </c>
      <c r="F73" s="269">
        <v>13914.075000000001</v>
      </c>
      <c r="G73" s="38"/>
      <c r="H73" s="39"/>
    </row>
    <row r="74" s="2" customFormat="1" ht="16.8" customHeight="1">
      <c r="A74" s="38"/>
      <c r="B74" s="39"/>
      <c r="C74" s="268" t="s">
        <v>251</v>
      </c>
      <c r="D74" s="268" t="s">
        <v>252</v>
      </c>
      <c r="E74" s="19" t="s">
        <v>169</v>
      </c>
      <c r="F74" s="269">
        <v>1855.21</v>
      </c>
      <c r="G74" s="38"/>
      <c r="H74" s="39"/>
    </row>
    <row r="75" s="2" customFormat="1" ht="16.8" customHeight="1">
      <c r="A75" s="38"/>
      <c r="B75" s="39"/>
      <c r="C75" s="268" t="s">
        <v>255</v>
      </c>
      <c r="D75" s="268" t="s">
        <v>256</v>
      </c>
      <c r="E75" s="19" t="s">
        <v>257</v>
      </c>
      <c r="F75" s="269">
        <v>3339.3780000000002</v>
      </c>
      <c r="G75" s="38"/>
      <c r="H75" s="39"/>
    </row>
    <row r="76" s="2" customFormat="1" ht="16.8" customHeight="1">
      <c r="A76" s="38"/>
      <c r="B76" s="39"/>
      <c r="C76" s="264" t="s">
        <v>172</v>
      </c>
      <c r="D76" s="265" t="s">
        <v>172</v>
      </c>
      <c r="E76" s="266" t="s">
        <v>148</v>
      </c>
      <c r="F76" s="267">
        <v>369.00999999999999</v>
      </c>
      <c r="G76" s="38"/>
      <c r="H76" s="39"/>
    </row>
    <row r="77" s="2" customFormat="1" ht="16.8" customHeight="1">
      <c r="A77" s="38"/>
      <c r="B77" s="39"/>
      <c r="C77" s="268" t="s">
        <v>1</v>
      </c>
      <c r="D77" s="268" t="s">
        <v>366</v>
      </c>
      <c r="E77" s="19" t="s">
        <v>1</v>
      </c>
      <c r="F77" s="269">
        <v>0</v>
      </c>
      <c r="G77" s="38"/>
      <c r="H77" s="39"/>
    </row>
    <row r="78" s="2" customFormat="1" ht="16.8" customHeight="1">
      <c r="A78" s="38"/>
      <c r="B78" s="39"/>
      <c r="C78" s="268" t="s">
        <v>1</v>
      </c>
      <c r="D78" s="268" t="s">
        <v>367</v>
      </c>
      <c r="E78" s="19" t="s">
        <v>1</v>
      </c>
      <c r="F78" s="269">
        <v>41.883000000000003</v>
      </c>
      <c r="G78" s="38"/>
      <c r="H78" s="39"/>
    </row>
    <row r="79" s="2" customFormat="1" ht="16.8" customHeight="1">
      <c r="A79" s="38"/>
      <c r="B79" s="39"/>
      <c r="C79" s="268" t="s">
        <v>1</v>
      </c>
      <c r="D79" s="268" t="s">
        <v>368</v>
      </c>
      <c r="E79" s="19" t="s">
        <v>1</v>
      </c>
      <c r="F79" s="269">
        <v>244.95699999999999</v>
      </c>
      <c r="G79" s="38"/>
      <c r="H79" s="39"/>
    </row>
    <row r="80" s="2" customFormat="1" ht="16.8" customHeight="1">
      <c r="A80" s="38"/>
      <c r="B80" s="39"/>
      <c r="C80" s="268" t="s">
        <v>1</v>
      </c>
      <c r="D80" s="268" t="s">
        <v>369</v>
      </c>
      <c r="E80" s="19" t="s">
        <v>1</v>
      </c>
      <c r="F80" s="269">
        <v>46.494999999999997</v>
      </c>
      <c r="G80" s="38"/>
      <c r="H80" s="39"/>
    </row>
    <row r="81" s="2" customFormat="1" ht="16.8" customHeight="1">
      <c r="A81" s="38"/>
      <c r="B81" s="39"/>
      <c r="C81" s="268" t="s">
        <v>1</v>
      </c>
      <c r="D81" s="268" t="s">
        <v>370</v>
      </c>
      <c r="E81" s="19" t="s">
        <v>1</v>
      </c>
      <c r="F81" s="269">
        <v>35.674999999999997</v>
      </c>
      <c r="G81" s="38"/>
      <c r="H81" s="39"/>
    </row>
    <row r="82" s="2" customFormat="1" ht="16.8" customHeight="1">
      <c r="A82" s="38"/>
      <c r="B82" s="39"/>
      <c r="C82" s="268" t="s">
        <v>172</v>
      </c>
      <c r="D82" s="268" t="s">
        <v>230</v>
      </c>
      <c r="E82" s="19" t="s">
        <v>1</v>
      </c>
      <c r="F82" s="269">
        <v>369.00999999999999</v>
      </c>
      <c r="G82" s="38"/>
      <c r="H82" s="39"/>
    </row>
    <row r="83" s="2" customFormat="1" ht="16.8" customHeight="1">
      <c r="A83" s="38"/>
      <c r="B83" s="39"/>
      <c r="C83" s="270" t="s">
        <v>2394</v>
      </c>
      <c r="D83" s="38"/>
      <c r="E83" s="38"/>
      <c r="F83" s="38"/>
      <c r="G83" s="38"/>
      <c r="H83" s="39"/>
    </row>
    <row r="84" s="2" customFormat="1">
      <c r="A84" s="38"/>
      <c r="B84" s="39"/>
      <c r="C84" s="268" t="s">
        <v>363</v>
      </c>
      <c r="D84" s="268" t="s">
        <v>364</v>
      </c>
      <c r="E84" s="19" t="s">
        <v>148</v>
      </c>
      <c r="F84" s="269">
        <v>3935.0100000000002</v>
      </c>
      <c r="G84" s="38"/>
      <c r="H84" s="39"/>
    </row>
    <row r="85" s="2" customFormat="1">
      <c r="A85" s="38"/>
      <c r="B85" s="39"/>
      <c r="C85" s="268" t="s">
        <v>378</v>
      </c>
      <c r="D85" s="268" t="s">
        <v>379</v>
      </c>
      <c r="E85" s="19" t="s">
        <v>148</v>
      </c>
      <c r="F85" s="269">
        <v>36.901000000000003</v>
      </c>
      <c r="G85" s="38"/>
      <c r="H85" s="39"/>
    </row>
    <row r="86" s="2" customFormat="1" ht="16.8" customHeight="1">
      <c r="A86" s="38"/>
      <c r="B86" s="39"/>
      <c r="C86" s="268" t="s">
        <v>389</v>
      </c>
      <c r="D86" s="268" t="s">
        <v>390</v>
      </c>
      <c r="E86" s="19" t="s">
        <v>148</v>
      </c>
      <c r="F86" s="269">
        <v>5902.21</v>
      </c>
      <c r="G86" s="38"/>
      <c r="H86" s="39"/>
    </row>
    <row r="87" s="2" customFormat="1" ht="16.8" customHeight="1">
      <c r="A87" s="38"/>
      <c r="B87" s="39"/>
      <c r="C87" s="264" t="s">
        <v>175</v>
      </c>
      <c r="D87" s="265" t="s">
        <v>175</v>
      </c>
      <c r="E87" s="266" t="s">
        <v>169</v>
      </c>
      <c r="F87" s="267">
        <v>10.050000000000001</v>
      </c>
      <c r="G87" s="38"/>
      <c r="H87" s="39"/>
    </row>
    <row r="88" s="2" customFormat="1" ht="16.8" customHeight="1">
      <c r="A88" s="38"/>
      <c r="B88" s="39"/>
      <c r="C88" s="268" t="s">
        <v>1</v>
      </c>
      <c r="D88" s="268" t="s">
        <v>264</v>
      </c>
      <c r="E88" s="19" t="s">
        <v>1</v>
      </c>
      <c r="F88" s="269">
        <v>10.050000000000001</v>
      </c>
      <c r="G88" s="38"/>
      <c r="H88" s="39"/>
    </row>
    <row r="89" s="2" customFormat="1" ht="16.8" customHeight="1">
      <c r="A89" s="38"/>
      <c r="B89" s="39"/>
      <c r="C89" s="268" t="s">
        <v>175</v>
      </c>
      <c r="D89" s="268" t="s">
        <v>230</v>
      </c>
      <c r="E89" s="19" t="s">
        <v>1</v>
      </c>
      <c r="F89" s="269">
        <v>10.050000000000001</v>
      </c>
      <c r="G89" s="38"/>
      <c r="H89" s="39"/>
    </row>
    <row r="90" s="2" customFormat="1" ht="16.8" customHeight="1">
      <c r="A90" s="38"/>
      <c r="B90" s="39"/>
      <c r="C90" s="270" t="s">
        <v>2394</v>
      </c>
      <c r="D90" s="38"/>
      <c r="E90" s="38"/>
      <c r="F90" s="38"/>
      <c r="G90" s="38"/>
      <c r="H90" s="39"/>
    </row>
    <row r="91" s="2" customFormat="1" ht="16.8" customHeight="1">
      <c r="A91" s="38"/>
      <c r="B91" s="39"/>
      <c r="C91" s="268" t="s">
        <v>261</v>
      </c>
      <c r="D91" s="268" t="s">
        <v>262</v>
      </c>
      <c r="E91" s="19" t="s">
        <v>169</v>
      </c>
      <c r="F91" s="269">
        <v>10.050000000000001</v>
      </c>
      <c r="G91" s="38"/>
      <c r="H91" s="39"/>
    </row>
    <row r="92" s="2" customFormat="1">
      <c r="A92" s="38"/>
      <c r="B92" s="39"/>
      <c r="C92" s="268" t="s">
        <v>239</v>
      </c>
      <c r="D92" s="268" t="s">
        <v>240</v>
      </c>
      <c r="E92" s="19" t="s">
        <v>169</v>
      </c>
      <c r="F92" s="269">
        <v>1855.21</v>
      </c>
      <c r="G92" s="38"/>
      <c r="H92" s="39"/>
    </row>
    <row r="93" s="2" customFormat="1">
      <c r="A93" s="38"/>
      <c r="B93" s="39"/>
      <c r="C93" s="268" t="s">
        <v>244</v>
      </c>
      <c r="D93" s="268" t="s">
        <v>245</v>
      </c>
      <c r="E93" s="19" t="s">
        <v>169</v>
      </c>
      <c r="F93" s="269">
        <v>13914.075000000001</v>
      </c>
      <c r="G93" s="38"/>
      <c r="H93" s="39"/>
    </row>
    <row r="94" s="2" customFormat="1" ht="16.8" customHeight="1">
      <c r="A94" s="38"/>
      <c r="B94" s="39"/>
      <c r="C94" s="268" t="s">
        <v>251</v>
      </c>
      <c r="D94" s="268" t="s">
        <v>252</v>
      </c>
      <c r="E94" s="19" t="s">
        <v>169</v>
      </c>
      <c r="F94" s="269">
        <v>1855.21</v>
      </c>
      <c r="G94" s="38"/>
      <c r="H94" s="39"/>
    </row>
    <row r="95" s="2" customFormat="1" ht="16.8" customHeight="1">
      <c r="A95" s="38"/>
      <c r="B95" s="39"/>
      <c r="C95" s="268" t="s">
        <v>255</v>
      </c>
      <c r="D95" s="268" t="s">
        <v>256</v>
      </c>
      <c r="E95" s="19" t="s">
        <v>257</v>
      </c>
      <c r="F95" s="269">
        <v>3339.3780000000002</v>
      </c>
      <c r="G95" s="38"/>
      <c r="H95" s="39"/>
    </row>
    <row r="96" s="2" customFormat="1" ht="16.8" customHeight="1">
      <c r="A96" s="38"/>
      <c r="B96" s="39"/>
      <c r="C96" s="264" t="s">
        <v>178</v>
      </c>
      <c r="D96" s="265" t="s">
        <v>178</v>
      </c>
      <c r="E96" s="266" t="s">
        <v>179</v>
      </c>
      <c r="F96" s="267">
        <v>47</v>
      </c>
      <c r="G96" s="38"/>
      <c r="H96" s="39"/>
    </row>
    <row r="97" s="2" customFormat="1" ht="16.8" customHeight="1">
      <c r="A97" s="38"/>
      <c r="B97" s="39"/>
      <c r="C97" s="268" t="s">
        <v>1</v>
      </c>
      <c r="D97" s="268" t="s">
        <v>501</v>
      </c>
      <c r="E97" s="19" t="s">
        <v>1</v>
      </c>
      <c r="F97" s="269">
        <v>47</v>
      </c>
      <c r="G97" s="38"/>
      <c r="H97" s="39"/>
    </row>
    <row r="98" s="2" customFormat="1" ht="16.8" customHeight="1">
      <c r="A98" s="38"/>
      <c r="B98" s="39"/>
      <c r="C98" s="268" t="s">
        <v>178</v>
      </c>
      <c r="D98" s="268" t="s">
        <v>230</v>
      </c>
      <c r="E98" s="19" t="s">
        <v>1</v>
      </c>
      <c r="F98" s="269">
        <v>47</v>
      </c>
      <c r="G98" s="38"/>
      <c r="H98" s="39"/>
    </row>
    <row r="99" s="2" customFormat="1" ht="16.8" customHeight="1">
      <c r="A99" s="38"/>
      <c r="B99" s="39"/>
      <c r="C99" s="270" t="s">
        <v>2394</v>
      </c>
      <c r="D99" s="38"/>
      <c r="E99" s="38"/>
      <c r="F99" s="38"/>
      <c r="G99" s="38"/>
      <c r="H99" s="39"/>
    </row>
    <row r="100" s="2" customFormat="1" ht="16.8" customHeight="1">
      <c r="A100" s="38"/>
      <c r="B100" s="39"/>
      <c r="C100" s="268" t="s">
        <v>498</v>
      </c>
      <c r="D100" s="268" t="s">
        <v>499</v>
      </c>
      <c r="E100" s="19" t="s">
        <v>179</v>
      </c>
      <c r="F100" s="269">
        <v>47</v>
      </c>
      <c r="G100" s="38"/>
      <c r="H100" s="39"/>
    </row>
    <row r="101" s="2" customFormat="1">
      <c r="A101" s="38"/>
      <c r="B101" s="39"/>
      <c r="C101" s="268" t="s">
        <v>464</v>
      </c>
      <c r="D101" s="268" t="s">
        <v>465</v>
      </c>
      <c r="E101" s="19" t="s">
        <v>148</v>
      </c>
      <c r="F101" s="269">
        <v>44.649999999999999</v>
      </c>
      <c r="G101" s="38"/>
      <c r="H101" s="39"/>
    </row>
    <row r="102" s="2" customFormat="1" ht="16.8" customHeight="1">
      <c r="A102" s="38"/>
      <c r="B102" s="39"/>
      <c r="C102" s="268" t="s">
        <v>482</v>
      </c>
      <c r="D102" s="268" t="s">
        <v>483</v>
      </c>
      <c r="E102" s="19" t="s">
        <v>275</v>
      </c>
      <c r="F102" s="269">
        <v>260.38</v>
      </c>
      <c r="G102" s="38"/>
      <c r="H102" s="39"/>
    </row>
    <row r="103" s="2" customFormat="1">
      <c r="A103" s="38"/>
      <c r="B103" s="39"/>
      <c r="C103" s="268" t="s">
        <v>492</v>
      </c>
      <c r="D103" s="268" t="s">
        <v>493</v>
      </c>
      <c r="E103" s="19" t="s">
        <v>275</v>
      </c>
      <c r="F103" s="269">
        <v>272.38</v>
      </c>
      <c r="G103" s="38"/>
      <c r="H103" s="39"/>
    </row>
    <row r="104" s="2" customFormat="1" ht="16.8" customHeight="1">
      <c r="A104" s="38"/>
      <c r="B104" s="39"/>
      <c r="C104" s="268" t="s">
        <v>545</v>
      </c>
      <c r="D104" s="268" t="s">
        <v>546</v>
      </c>
      <c r="E104" s="19" t="s">
        <v>148</v>
      </c>
      <c r="F104" s="269">
        <v>71.859999999999999</v>
      </c>
      <c r="G104" s="38"/>
      <c r="H104" s="39"/>
    </row>
    <row r="105" s="2" customFormat="1" ht="16.8" customHeight="1">
      <c r="A105" s="38"/>
      <c r="B105" s="39"/>
      <c r="C105" s="268" t="s">
        <v>384</v>
      </c>
      <c r="D105" s="268" t="s">
        <v>385</v>
      </c>
      <c r="E105" s="19" t="s">
        <v>148</v>
      </c>
      <c r="F105" s="269">
        <v>16.449999999999999</v>
      </c>
      <c r="G105" s="38"/>
      <c r="H105" s="39"/>
    </row>
    <row r="106" s="2" customFormat="1" ht="16.8" customHeight="1">
      <c r="A106" s="38"/>
      <c r="B106" s="39"/>
      <c r="C106" s="268" t="s">
        <v>389</v>
      </c>
      <c r="D106" s="268" t="s">
        <v>390</v>
      </c>
      <c r="E106" s="19" t="s">
        <v>148</v>
      </c>
      <c r="F106" s="269">
        <v>5902.21</v>
      </c>
      <c r="G106" s="38"/>
      <c r="H106" s="39"/>
    </row>
    <row r="107" s="2" customFormat="1" ht="16.8" customHeight="1">
      <c r="A107" s="38"/>
      <c r="B107" s="39"/>
      <c r="C107" s="268" t="s">
        <v>421</v>
      </c>
      <c r="D107" s="268" t="s">
        <v>422</v>
      </c>
      <c r="E107" s="19" t="s">
        <v>148</v>
      </c>
      <c r="F107" s="269">
        <v>22.324999999999999</v>
      </c>
      <c r="G107" s="38"/>
      <c r="H107" s="39"/>
    </row>
    <row r="108" s="2" customFormat="1" ht="26.4" customHeight="1">
      <c r="A108" s="38"/>
      <c r="B108" s="39"/>
      <c r="C108" s="263" t="s">
        <v>131</v>
      </c>
      <c r="D108" s="263" t="s">
        <v>132</v>
      </c>
      <c r="E108" s="38"/>
      <c r="F108" s="38"/>
      <c r="G108" s="38"/>
      <c r="H108" s="39"/>
    </row>
    <row r="109" s="2" customFormat="1" ht="16.8" customHeight="1">
      <c r="A109" s="38"/>
      <c r="B109" s="39"/>
      <c r="C109" s="264" t="s">
        <v>1815</v>
      </c>
      <c r="D109" s="265" t="s">
        <v>1816</v>
      </c>
      <c r="E109" s="266" t="s">
        <v>148</v>
      </c>
      <c r="F109" s="267">
        <v>2.25</v>
      </c>
      <c r="G109" s="38"/>
      <c r="H109" s="39"/>
    </row>
    <row r="110" s="2" customFormat="1" ht="16.8" customHeight="1">
      <c r="A110" s="38"/>
      <c r="B110" s="39"/>
      <c r="C110" s="268" t="s">
        <v>1</v>
      </c>
      <c r="D110" s="268" t="s">
        <v>1913</v>
      </c>
      <c r="E110" s="19" t="s">
        <v>1</v>
      </c>
      <c r="F110" s="269">
        <v>2.25</v>
      </c>
      <c r="G110" s="38"/>
      <c r="H110" s="39"/>
    </row>
    <row r="111" s="2" customFormat="1" ht="16.8" customHeight="1">
      <c r="A111" s="38"/>
      <c r="B111" s="39"/>
      <c r="C111" s="268" t="s">
        <v>1815</v>
      </c>
      <c r="D111" s="268" t="s">
        <v>230</v>
      </c>
      <c r="E111" s="19" t="s">
        <v>1</v>
      </c>
      <c r="F111" s="269">
        <v>2.25</v>
      </c>
      <c r="G111" s="38"/>
      <c r="H111" s="39"/>
    </row>
    <row r="112" s="2" customFormat="1" ht="16.8" customHeight="1">
      <c r="A112" s="38"/>
      <c r="B112" s="39"/>
      <c r="C112" s="270" t="s">
        <v>2394</v>
      </c>
      <c r="D112" s="38"/>
      <c r="E112" s="38"/>
      <c r="F112" s="38"/>
      <c r="G112" s="38"/>
      <c r="H112" s="39"/>
    </row>
    <row r="113" s="2" customFormat="1" ht="16.8" customHeight="1">
      <c r="A113" s="38"/>
      <c r="B113" s="39"/>
      <c r="C113" s="268" t="s">
        <v>285</v>
      </c>
      <c r="D113" s="268" t="s">
        <v>286</v>
      </c>
      <c r="E113" s="19" t="s">
        <v>169</v>
      </c>
      <c r="F113" s="269">
        <v>0.45000000000000001</v>
      </c>
      <c r="G113" s="38"/>
      <c r="H113" s="39"/>
    </row>
    <row r="114" s="2" customFormat="1" ht="16.8" customHeight="1">
      <c r="A114" s="38"/>
      <c r="B114" s="39"/>
      <c r="C114" s="268" t="s">
        <v>290</v>
      </c>
      <c r="D114" s="268" t="s">
        <v>291</v>
      </c>
      <c r="E114" s="19" t="s">
        <v>148</v>
      </c>
      <c r="F114" s="269">
        <v>2.25</v>
      </c>
      <c r="G114" s="38"/>
      <c r="H114" s="39"/>
    </row>
    <row r="115" s="2" customFormat="1">
      <c r="A115" s="38"/>
      <c r="B115" s="39"/>
      <c r="C115" s="268" t="s">
        <v>1921</v>
      </c>
      <c r="D115" s="268" t="s">
        <v>1922</v>
      </c>
      <c r="E115" s="19" t="s">
        <v>148</v>
      </c>
      <c r="F115" s="269">
        <v>54.942</v>
      </c>
      <c r="G115" s="38"/>
      <c r="H115" s="39"/>
    </row>
    <row r="116" s="2" customFormat="1">
      <c r="A116" s="38"/>
      <c r="B116" s="39"/>
      <c r="C116" s="268" t="s">
        <v>320</v>
      </c>
      <c r="D116" s="268" t="s">
        <v>321</v>
      </c>
      <c r="E116" s="19" t="s">
        <v>148</v>
      </c>
      <c r="F116" s="269">
        <v>2.25</v>
      </c>
      <c r="G116" s="38"/>
      <c r="H116" s="39"/>
    </row>
    <row r="117" s="2" customFormat="1">
      <c r="A117" s="38"/>
      <c r="B117" s="39"/>
      <c r="C117" s="268" t="s">
        <v>363</v>
      </c>
      <c r="D117" s="268" t="s">
        <v>364</v>
      </c>
      <c r="E117" s="19" t="s">
        <v>148</v>
      </c>
      <c r="F117" s="269">
        <v>79.191999999999993</v>
      </c>
      <c r="G117" s="38"/>
      <c r="H117" s="39"/>
    </row>
    <row r="118" s="2" customFormat="1" ht="16.8" customHeight="1">
      <c r="A118" s="38"/>
      <c r="B118" s="39"/>
      <c r="C118" s="264" t="s">
        <v>1818</v>
      </c>
      <c r="D118" s="265" t="s">
        <v>1818</v>
      </c>
      <c r="E118" s="266" t="s">
        <v>148</v>
      </c>
      <c r="F118" s="267">
        <v>52.692</v>
      </c>
      <c r="G118" s="38"/>
      <c r="H118" s="39"/>
    </row>
    <row r="119" s="2" customFormat="1" ht="16.8" customHeight="1">
      <c r="A119" s="38"/>
      <c r="B119" s="39"/>
      <c r="C119" s="268" t="s">
        <v>1</v>
      </c>
      <c r="D119" s="268" t="s">
        <v>1874</v>
      </c>
      <c r="E119" s="19" t="s">
        <v>1</v>
      </c>
      <c r="F119" s="269">
        <v>0</v>
      </c>
      <c r="G119" s="38"/>
      <c r="H119" s="39"/>
    </row>
    <row r="120" s="2" customFormat="1" ht="16.8" customHeight="1">
      <c r="A120" s="38"/>
      <c r="B120" s="39"/>
      <c r="C120" s="268" t="s">
        <v>1</v>
      </c>
      <c r="D120" s="268" t="s">
        <v>1875</v>
      </c>
      <c r="E120" s="19" t="s">
        <v>1</v>
      </c>
      <c r="F120" s="269">
        <v>18.023</v>
      </c>
      <c r="G120" s="38"/>
      <c r="H120" s="39"/>
    </row>
    <row r="121" s="2" customFormat="1" ht="16.8" customHeight="1">
      <c r="A121" s="38"/>
      <c r="B121" s="39"/>
      <c r="C121" s="268" t="s">
        <v>1</v>
      </c>
      <c r="D121" s="268" t="s">
        <v>1876</v>
      </c>
      <c r="E121" s="19" t="s">
        <v>1</v>
      </c>
      <c r="F121" s="269">
        <v>23.268999999999998</v>
      </c>
      <c r="G121" s="38"/>
      <c r="H121" s="39"/>
    </row>
    <row r="122" s="2" customFormat="1" ht="16.8" customHeight="1">
      <c r="A122" s="38"/>
      <c r="B122" s="39"/>
      <c r="C122" s="268" t="s">
        <v>1</v>
      </c>
      <c r="D122" s="268" t="s">
        <v>1877</v>
      </c>
      <c r="E122" s="19" t="s">
        <v>1</v>
      </c>
      <c r="F122" s="269">
        <v>11.4</v>
      </c>
      <c r="G122" s="38"/>
      <c r="H122" s="39"/>
    </row>
    <row r="123" s="2" customFormat="1" ht="16.8" customHeight="1">
      <c r="A123" s="38"/>
      <c r="B123" s="39"/>
      <c r="C123" s="268" t="s">
        <v>1</v>
      </c>
      <c r="D123" s="268" t="s">
        <v>1</v>
      </c>
      <c r="E123" s="19" t="s">
        <v>1</v>
      </c>
      <c r="F123" s="269">
        <v>0</v>
      </c>
      <c r="G123" s="38"/>
      <c r="H123" s="39"/>
    </row>
    <row r="124" s="2" customFormat="1" ht="16.8" customHeight="1">
      <c r="A124" s="38"/>
      <c r="B124" s="39"/>
      <c r="C124" s="268" t="s">
        <v>1818</v>
      </c>
      <c r="D124" s="268" t="s">
        <v>230</v>
      </c>
      <c r="E124" s="19" t="s">
        <v>1</v>
      </c>
      <c r="F124" s="269">
        <v>52.692</v>
      </c>
      <c r="G124" s="38"/>
      <c r="H124" s="39"/>
    </row>
    <row r="125" s="2" customFormat="1" ht="16.8" customHeight="1">
      <c r="A125" s="38"/>
      <c r="B125" s="39"/>
      <c r="C125" s="270" t="s">
        <v>2394</v>
      </c>
      <c r="D125" s="38"/>
      <c r="E125" s="38"/>
      <c r="F125" s="38"/>
      <c r="G125" s="38"/>
      <c r="H125" s="39"/>
    </row>
    <row r="126" s="2" customFormat="1" ht="16.8" customHeight="1">
      <c r="A126" s="38"/>
      <c r="B126" s="39"/>
      <c r="C126" s="268" t="s">
        <v>1870</v>
      </c>
      <c r="D126" s="268" t="s">
        <v>1871</v>
      </c>
      <c r="E126" s="19" t="s">
        <v>169</v>
      </c>
      <c r="F126" s="269">
        <v>9.2210000000000001</v>
      </c>
      <c r="G126" s="38"/>
      <c r="H126" s="39"/>
    </row>
    <row r="127" s="2" customFormat="1">
      <c r="A127" s="38"/>
      <c r="B127" s="39"/>
      <c r="C127" s="268" t="s">
        <v>345</v>
      </c>
      <c r="D127" s="268" t="s">
        <v>346</v>
      </c>
      <c r="E127" s="19" t="s">
        <v>148</v>
      </c>
      <c r="F127" s="269">
        <v>52.692</v>
      </c>
      <c r="G127" s="38"/>
      <c r="H127" s="39"/>
    </row>
    <row r="128" s="2" customFormat="1">
      <c r="A128" s="38"/>
      <c r="B128" s="39"/>
      <c r="C128" s="268" t="s">
        <v>1921</v>
      </c>
      <c r="D128" s="268" t="s">
        <v>1922</v>
      </c>
      <c r="E128" s="19" t="s">
        <v>148</v>
      </c>
      <c r="F128" s="269">
        <v>54.942</v>
      </c>
      <c r="G128" s="38"/>
      <c r="H128" s="39"/>
    </row>
    <row r="129" s="2" customFormat="1">
      <c r="A129" s="38"/>
      <c r="B129" s="39"/>
      <c r="C129" s="268" t="s">
        <v>363</v>
      </c>
      <c r="D129" s="268" t="s">
        <v>364</v>
      </c>
      <c r="E129" s="19" t="s">
        <v>148</v>
      </c>
      <c r="F129" s="269">
        <v>79.191999999999993</v>
      </c>
      <c r="G129" s="38"/>
      <c r="H129" s="39"/>
    </row>
    <row r="130" s="2" customFormat="1" ht="16.8" customHeight="1">
      <c r="A130" s="38"/>
      <c r="B130" s="39"/>
      <c r="C130" s="264" t="s">
        <v>1820</v>
      </c>
      <c r="D130" s="265" t="s">
        <v>1820</v>
      </c>
      <c r="E130" s="266" t="s">
        <v>148</v>
      </c>
      <c r="F130" s="267">
        <v>7.069</v>
      </c>
      <c r="G130" s="38"/>
      <c r="H130" s="39"/>
    </row>
    <row r="131" s="2" customFormat="1" ht="16.8" customHeight="1">
      <c r="A131" s="38"/>
      <c r="B131" s="39"/>
      <c r="C131" s="268" t="s">
        <v>1</v>
      </c>
      <c r="D131" s="268" t="s">
        <v>1985</v>
      </c>
      <c r="E131" s="19" t="s">
        <v>1</v>
      </c>
      <c r="F131" s="269">
        <v>7.069</v>
      </c>
      <c r="G131" s="38"/>
      <c r="H131" s="39"/>
    </row>
    <row r="132" s="2" customFormat="1" ht="16.8" customHeight="1">
      <c r="A132" s="38"/>
      <c r="B132" s="39"/>
      <c r="C132" s="268" t="s">
        <v>1820</v>
      </c>
      <c r="D132" s="268" t="s">
        <v>230</v>
      </c>
      <c r="E132" s="19" t="s">
        <v>1</v>
      </c>
      <c r="F132" s="269">
        <v>7.069</v>
      </c>
      <c r="G132" s="38"/>
      <c r="H132" s="39"/>
    </row>
    <row r="133" s="2" customFormat="1" ht="16.8" customHeight="1">
      <c r="A133" s="38"/>
      <c r="B133" s="39"/>
      <c r="C133" s="270" t="s">
        <v>2394</v>
      </c>
      <c r="D133" s="38"/>
      <c r="E133" s="38"/>
      <c r="F133" s="38"/>
      <c r="G133" s="38"/>
      <c r="H133" s="39"/>
    </row>
    <row r="134" s="2" customFormat="1" ht="16.8" customHeight="1">
      <c r="A134" s="38"/>
      <c r="B134" s="39"/>
      <c r="C134" s="268" t="s">
        <v>1981</v>
      </c>
      <c r="D134" s="268" t="s">
        <v>1982</v>
      </c>
      <c r="E134" s="19" t="s">
        <v>148</v>
      </c>
      <c r="F134" s="269">
        <v>7.069</v>
      </c>
      <c r="G134" s="38"/>
      <c r="H134" s="39"/>
    </row>
    <row r="135" s="2" customFormat="1">
      <c r="A135" s="38"/>
      <c r="B135" s="39"/>
      <c r="C135" s="268" t="s">
        <v>349</v>
      </c>
      <c r="D135" s="268" t="s">
        <v>350</v>
      </c>
      <c r="E135" s="19" t="s">
        <v>148</v>
      </c>
      <c r="F135" s="269">
        <v>7.069</v>
      </c>
      <c r="G135" s="38"/>
      <c r="H135" s="39"/>
    </row>
    <row r="136" s="2" customFormat="1" ht="16.8" customHeight="1">
      <c r="A136" s="38"/>
      <c r="B136" s="39"/>
      <c r="C136" s="268" t="s">
        <v>478</v>
      </c>
      <c r="D136" s="268" t="s">
        <v>1978</v>
      </c>
      <c r="E136" s="19" t="s">
        <v>148</v>
      </c>
      <c r="F136" s="269">
        <v>14.869</v>
      </c>
      <c r="G136" s="38"/>
      <c r="H136" s="39"/>
    </row>
    <row r="137" s="2" customFormat="1" ht="16.8" customHeight="1">
      <c r="A137" s="38"/>
      <c r="B137" s="39"/>
      <c r="C137" s="268" t="s">
        <v>545</v>
      </c>
      <c r="D137" s="268" t="s">
        <v>546</v>
      </c>
      <c r="E137" s="19" t="s">
        <v>148</v>
      </c>
      <c r="F137" s="269">
        <v>29.738</v>
      </c>
      <c r="G137" s="38"/>
      <c r="H137" s="39"/>
    </row>
    <row r="138" s="2" customFormat="1" ht="16.8" customHeight="1">
      <c r="A138" s="38"/>
      <c r="B138" s="39"/>
      <c r="C138" s="268" t="s">
        <v>552</v>
      </c>
      <c r="D138" s="268" t="s">
        <v>553</v>
      </c>
      <c r="E138" s="19" t="s">
        <v>148</v>
      </c>
      <c r="F138" s="269">
        <v>29.738</v>
      </c>
      <c r="G138" s="38"/>
      <c r="H138" s="39"/>
    </row>
    <row r="139" s="2" customFormat="1" ht="16.8" customHeight="1">
      <c r="A139" s="38"/>
      <c r="B139" s="39"/>
      <c r="C139" s="264" t="s">
        <v>1822</v>
      </c>
      <c r="D139" s="265" t="s">
        <v>1823</v>
      </c>
      <c r="E139" s="266" t="s">
        <v>148</v>
      </c>
      <c r="F139" s="267">
        <v>173</v>
      </c>
      <c r="G139" s="38"/>
      <c r="H139" s="39"/>
    </row>
    <row r="140" s="2" customFormat="1" ht="16.8" customHeight="1">
      <c r="A140" s="38"/>
      <c r="B140" s="39"/>
      <c r="C140" s="268" t="s">
        <v>1</v>
      </c>
      <c r="D140" s="268" t="s">
        <v>1865</v>
      </c>
      <c r="E140" s="19" t="s">
        <v>1</v>
      </c>
      <c r="F140" s="269">
        <v>173</v>
      </c>
      <c r="G140" s="38"/>
      <c r="H140" s="39"/>
    </row>
    <row r="141" s="2" customFormat="1" ht="16.8" customHeight="1">
      <c r="A141" s="38"/>
      <c r="B141" s="39"/>
      <c r="C141" s="268" t="s">
        <v>1822</v>
      </c>
      <c r="D141" s="268" t="s">
        <v>230</v>
      </c>
      <c r="E141" s="19" t="s">
        <v>1</v>
      </c>
      <c r="F141" s="269">
        <v>173</v>
      </c>
      <c r="G141" s="38"/>
      <c r="H141" s="39"/>
    </row>
    <row r="142" s="2" customFormat="1" ht="16.8" customHeight="1">
      <c r="A142" s="38"/>
      <c r="B142" s="39"/>
      <c r="C142" s="270" t="s">
        <v>2394</v>
      </c>
      <c r="D142" s="38"/>
      <c r="E142" s="38"/>
      <c r="F142" s="38"/>
      <c r="G142" s="38"/>
      <c r="H142" s="39"/>
    </row>
    <row r="143" s="2" customFormat="1" ht="16.8" customHeight="1">
      <c r="A143" s="38"/>
      <c r="B143" s="39"/>
      <c r="C143" s="268" t="s">
        <v>266</v>
      </c>
      <c r="D143" s="268" t="s">
        <v>267</v>
      </c>
      <c r="E143" s="19" t="s">
        <v>148</v>
      </c>
      <c r="F143" s="269">
        <v>173</v>
      </c>
      <c r="G143" s="38"/>
      <c r="H143" s="39"/>
    </row>
    <row r="144" s="2" customFormat="1">
      <c r="A144" s="38"/>
      <c r="B144" s="39"/>
      <c r="C144" s="268" t="s">
        <v>239</v>
      </c>
      <c r="D144" s="268" t="s">
        <v>240</v>
      </c>
      <c r="E144" s="19" t="s">
        <v>169</v>
      </c>
      <c r="F144" s="269">
        <v>25.234999999999999</v>
      </c>
      <c r="G144" s="38"/>
      <c r="H144" s="39"/>
    </row>
    <row r="145" s="2" customFormat="1">
      <c r="A145" s="38"/>
      <c r="B145" s="39"/>
      <c r="C145" s="268" t="s">
        <v>244</v>
      </c>
      <c r="D145" s="268" t="s">
        <v>245</v>
      </c>
      <c r="E145" s="19" t="s">
        <v>169</v>
      </c>
      <c r="F145" s="269">
        <v>189.26300000000001</v>
      </c>
      <c r="G145" s="38"/>
      <c r="H145" s="39"/>
    </row>
    <row r="146" s="2" customFormat="1" ht="16.8" customHeight="1">
      <c r="A146" s="38"/>
      <c r="B146" s="39"/>
      <c r="C146" s="268" t="s">
        <v>251</v>
      </c>
      <c r="D146" s="268" t="s">
        <v>252</v>
      </c>
      <c r="E146" s="19" t="s">
        <v>169</v>
      </c>
      <c r="F146" s="269">
        <v>25.234999999999999</v>
      </c>
      <c r="G146" s="38"/>
      <c r="H146" s="39"/>
    </row>
    <row r="147" s="2" customFormat="1" ht="16.8" customHeight="1">
      <c r="A147" s="38"/>
      <c r="B147" s="39"/>
      <c r="C147" s="268" t="s">
        <v>255</v>
      </c>
      <c r="D147" s="268" t="s">
        <v>256</v>
      </c>
      <c r="E147" s="19" t="s">
        <v>257</v>
      </c>
      <c r="F147" s="269">
        <v>45.423000000000002</v>
      </c>
      <c r="G147" s="38"/>
      <c r="H147" s="39"/>
    </row>
    <row r="148" s="2" customFormat="1" ht="16.8" customHeight="1">
      <c r="A148" s="38"/>
      <c r="B148" s="39"/>
      <c r="C148" s="268" t="s">
        <v>261</v>
      </c>
      <c r="D148" s="268" t="s">
        <v>262</v>
      </c>
      <c r="E148" s="19" t="s">
        <v>169</v>
      </c>
      <c r="F148" s="269">
        <v>25.949999999999999</v>
      </c>
      <c r="G148" s="38"/>
      <c r="H148" s="39"/>
    </row>
    <row r="149" s="2" customFormat="1" ht="16.8" customHeight="1">
      <c r="A149" s="38"/>
      <c r="B149" s="39"/>
      <c r="C149" s="268" t="s">
        <v>1860</v>
      </c>
      <c r="D149" s="268" t="s">
        <v>1861</v>
      </c>
      <c r="E149" s="19" t="s">
        <v>257</v>
      </c>
      <c r="F149" s="269">
        <v>49.045999999999999</v>
      </c>
      <c r="G149" s="38"/>
      <c r="H149" s="39"/>
    </row>
    <row r="150" s="2" customFormat="1" ht="16.8" customHeight="1">
      <c r="A150" s="38"/>
      <c r="B150" s="39"/>
      <c r="C150" s="264" t="s">
        <v>1825</v>
      </c>
      <c r="D150" s="265" t="s">
        <v>1825</v>
      </c>
      <c r="E150" s="266" t="s">
        <v>148</v>
      </c>
      <c r="F150" s="267">
        <v>82.299999999999997</v>
      </c>
      <c r="G150" s="38"/>
      <c r="H150" s="39"/>
    </row>
    <row r="151" s="2" customFormat="1" ht="16.8" customHeight="1">
      <c r="A151" s="38"/>
      <c r="B151" s="39"/>
      <c r="C151" s="268" t="s">
        <v>1</v>
      </c>
      <c r="D151" s="268" t="s">
        <v>1936</v>
      </c>
      <c r="E151" s="19" t="s">
        <v>1</v>
      </c>
      <c r="F151" s="269">
        <v>82.299999999999997</v>
      </c>
      <c r="G151" s="38"/>
      <c r="H151" s="39"/>
    </row>
    <row r="152" s="2" customFormat="1" ht="16.8" customHeight="1">
      <c r="A152" s="38"/>
      <c r="B152" s="39"/>
      <c r="C152" s="268" t="s">
        <v>1825</v>
      </c>
      <c r="D152" s="268" t="s">
        <v>230</v>
      </c>
      <c r="E152" s="19" t="s">
        <v>1</v>
      </c>
      <c r="F152" s="269">
        <v>82.299999999999997</v>
      </c>
      <c r="G152" s="38"/>
      <c r="H152" s="39"/>
    </row>
    <row r="153" s="2" customFormat="1" ht="16.8" customHeight="1">
      <c r="A153" s="38"/>
      <c r="B153" s="39"/>
      <c r="C153" s="270" t="s">
        <v>2394</v>
      </c>
      <c r="D153" s="38"/>
      <c r="E153" s="38"/>
      <c r="F153" s="38"/>
      <c r="G153" s="38"/>
      <c r="H153" s="39"/>
    </row>
    <row r="154" s="2" customFormat="1" ht="16.8" customHeight="1">
      <c r="A154" s="38"/>
      <c r="B154" s="39"/>
      <c r="C154" s="268" t="s">
        <v>1933</v>
      </c>
      <c r="D154" s="268" t="s">
        <v>1934</v>
      </c>
      <c r="E154" s="19" t="s">
        <v>148</v>
      </c>
      <c r="F154" s="269">
        <v>82.299999999999997</v>
      </c>
      <c r="G154" s="38"/>
      <c r="H154" s="39"/>
    </row>
    <row r="155" s="2" customFormat="1" ht="16.8" customHeight="1">
      <c r="A155" s="38"/>
      <c r="B155" s="39"/>
      <c r="C155" s="268" t="s">
        <v>280</v>
      </c>
      <c r="D155" s="268" t="s">
        <v>1868</v>
      </c>
      <c r="E155" s="19" t="s">
        <v>148</v>
      </c>
      <c r="F155" s="269">
        <v>82.299999999999997</v>
      </c>
      <c r="G155" s="38"/>
      <c r="H155" s="39"/>
    </row>
    <row r="156" s="2" customFormat="1" ht="16.8" customHeight="1">
      <c r="A156" s="38"/>
      <c r="B156" s="39"/>
      <c r="C156" s="268" t="s">
        <v>1924</v>
      </c>
      <c r="D156" s="268" t="s">
        <v>1925</v>
      </c>
      <c r="E156" s="19" t="s">
        <v>148</v>
      </c>
      <c r="F156" s="269">
        <v>106.55</v>
      </c>
      <c r="G156" s="38"/>
      <c r="H156" s="39"/>
    </row>
    <row r="157" s="2" customFormat="1" ht="16.8" customHeight="1">
      <c r="A157" s="38"/>
      <c r="B157" s="39"/>
      <c r="C157" s="268" t="s">
        <v>1929</v>
      </c>
      <c r="D157" s="268" t="s">
        <v>1930</v>
      </c>
      <c r="E157" s="19" t="s">
        <v>148</v>
      </c>
      <c r="F157" s="269">
        <v>82.299999999999997</v>
      </c>
      <c r="G157" s="38"/>
      <c r="H157" s="39"/>
    </row>
    <row r="158" s="2" customFormat="1" ht="16.8" customHeight="1">
      <c r="A158" s="38"/>
      <c r="B158" s="39"/>
      <c r="C158" s="268" t="s">
        <v>1966</v>
      </c>
      <c r="D158" s="268" t="s">
        <v>1967</v>
      </c>
      <c r="E158" s="19" t="s">
        <v>148</v>
      </c>
      <c r="F158" s="269">
        <v>82.299999999999997</v>
      </c>
      <c r="G158" s="38"/>
      <c r="H158" s="39"/>
    </row>
    <row r="159" s="2" customFormat="1" ht="16.8" customHeight="1">
      <c r="A159" s="38"/>
      <c r="B159" s="39"/>
      <c r="C159" s="264" t="s">
        <v>1827</v>
      </c>
      <c r="D159" s="265" t="s">
        <v>1827</v>
      </c>
      <c r="E159" s="266" t="s">
        <v>179</v>
      </c>
      <c r="F159" s="267">
        <v>6.5</v>
      </c>
      <c r="G159" s="38"/>
      <c r="H159" s="39"/>
    </row>
    <row r="160" s="2" customFormat="1" ht="16.8" customHeight="1">
      <c r="A160" s="38"/>
      <c r="B160" s="39"/>
      <c r="C160" s="268" t="s">
        <v>1</v>
      </c>
      <c r="D160" s="268" t="s">
        <v>1977</v>
      </c>
      <c r="E160" s="19" t="s">
        <v>1</v>
      </c>
      <c r="F160" s="269">
        <v>6.5</v>
      </c>
      <c r="G160" s="38"/>
      <c r="H160" s="39"/>
    </row>
    <row r="161" s="2" customFormat="1" ht="16.8" customHeight="1">
      <c r="A161" s="38"/>
      <c r="B161" s="39"/>
      <c r="C161" s="268" t="s">
        <v>1827</v>
      </c>
      <c r="D161" s="268" t="s">
        <v>230</v>
      </c>
      <c r="E161" s="19" t="s">
        <v>1</v>
      </c>
      <c r="F161" s="269">
        <v>6.5</v>
      </c>
      <c r="G161" s="38"/>
      <c r="H161" s="39"/>
    </row>
    <row r="162" s="2" customFormat="1" ht="16.8" customHeight="1">
      <c r="A162" s="38"/>
      <c r="B162" s="39"/>
      <c r="C162" s="270" t="s">
        <v>2394</v>
      </c>
      <c r="D162" s="38"/>
      <c r="E162" s="38"/>
      <c r="F162" s="38"/>
      <c r="G162" s="38"/>
      <c r="H162" s="39"/>
    </row>
    <row r="163" s="2" customFormat="1" ht="16.8" customHeight="1">
      <c r="A163" s="38"/>
      <c r="B163" s="39"/>
      <c r="C163" s="268" t="s">
        <v>1973</v>
      </c>
      <c r="D163" s="268" t="s">
        <v>1974</v>
      </c>
      <c r="E163" s="19" t="s">
        <v>179</v>
      </c>
      <c r="F163" s="269">
        <v>6.5</v>
      </c>
      <c r="G163" s="38"/>
      <c r="H163" s="39"/>
    </row>
    <row r="164" s="2" customFormat="1" ht="16.8" customHeight="1">
      <c r="A164" s="38"/>
      <c r="B164" s="39"/>
      <c r="C164" s="268" t="s">
        <v>478</v>
      </c>
      <c r="D164" s="268" t="s">
        <v>1978</v>
      </c>
      <c r="E164" s="19" t="s">
        <v>148</v>
      </c>
      <c r="F164" s="269">
        <v>14.869</v>
      </c>
      <c r="G164" s="38"/>
      <c r="H164" s="39"/>
    </row>
    <row r="165" s="2" customFormat="1" ht="16.8" customHeight="1">
      <c r="A165" s="38"/>
      <c r="B165" s="39"/>
      <c r="C165" s="268" t="s">
        <v>545</v>
      </c>
      <c r="D165" s="268" t="s">
        <v>546</v>
      </c>
      <c r="E165" s="19" t="s">
        <v>148</v>
      </c>
      <c r="F165" s="269">
        <v>29.738</v>
      </c>
      <c r="G165" s="38"/>
      <c r="H165" s="39"/>
    </row>
    <row r="166" s="2" customFormat="1" ht="16.8" customHeight="1">
      <c r="A166" s="38"/>
      <c r="B166" s="39"/>
      <c r="C166" s="268" t="s">
        <v>552</v>
      </c>
      <c r="D166" s="268" t="s">
        <v>553</v>
      </c>
      <c r="E166" s="19" t="s">
        <v>148</v>
      </c>
      <c r="F166" s="269">
        <v>29.738</v>
      </c>
      <c r="G166" s="38"/>
      <c r="H166" s="39"/>
    </row>
    <row r="167" s="2" customFormat="1" ht="16.8" customHeight="1">
      <c r="A167" s="38"/>
      <c r="B167" s="39"/>
      <c r="C167" s="264" t="s">
        <v>1828</v>
      </c>
      <c r="D167" s="265" t="s">
        <v>1828</v>
      </c>
      <c r="E167" s="266" t="s">
        <v>148</v>
      </c>
      <c r="F167" s="267">
        <v>24.25</v>
      </c>
      <c r="G167" s="38"/>
      <c r="H167" s="39"/>
    </row>
    <row r="168" s="2" customFormat="1" ht="16.8" customHeight="1">
      <c r="A168" s="38"/>
      <c r="B168" s="39"/>
      <c r="C168" s="268" t="s">
        <v>1</v>
      </c>
      <c r="D168" s="268" t="s">
        <v>1928</v>
      </c>
      <c r="E168" s="19" t="s">
        <v>1</v>
      </c>
      <c r="F168" s="269">
        <v>24.25</v>
      </c>
      <c r="G168" s="38"/>
      <c r="H168" s="39"/>
    </row>
    <row r="169" s="2" customFormat="1" ht="16.8" customHeight="1">
      <c r="A169" s="38"/>
      <c r="B169" s="39"/>
      <c r="C169" s="268" t="s">
        <v>1828</v>
      </c>
      <c r="D169" s="268" t="s">
        <v>230</v>
      </c>
      <c r="E169" s="19" t="s">
        <v>1</v>
      </c>
      <c r="F169" s="269">
        <v>24.25</v>
      </c>
      <c r="G169" s="38"/>
      <c r="H169" s="39"/>
    </row>
    <row r="170" s="2" customFormat="1" ht="16.8" customHeight="1">
      <c r="A170" s="38"/>
      <c r="B170" s="39"/>
      <c r="C170" s="270" t="s">
        <v>2394</v>
      </c>
      <c r="D170" s="38"/>
      <c r="E170" s="38"/>
      <c r="F170" s="38"/>
      <c r="G170" s="38"/>
      <c r="H170" s="39"/>
    </row>
    <row r="171" s="2" customFormat="1" ht="16.8" customHeight="1">
      <c r="A171" s="38"/>
      <c r="B171" s="39"/>
      <c r="C171" s="268" t="s">
        <v>1924</v>
      </c>
      <c r="D171" s="268" t="s">
        <v>1925</v>
      </c>
      <c r="E171" s="19" t="s">
        <v>148</v>
      </c>
      <c r="F171" s="269">
        <v>106.55</v>
      </c>
      <c r="G171" s="38"/>
      <c r="H171" s="39"/>
    </row>
    <row r="172" s="2" customFormat="1" ht="16.8" customHeight="1">
      <c r="A172" s="38"/>
      <c r="B172" s="39"/>
      <c r="C172" s="268" t="s">
        <v>1937</v>
      </c>
      <c r="D172" s="268" t="s">
        <v>1938</v>
      </c>
      <c r="E172" s="19" t="s">
        <v>257</v>
      </c>
      <c r="F172" s="269">
        <v>28.129999999999999</v>
      </c>
      <c r="G172" s="38"/>
      <c r="H172" s="39"/>
    </row>
    <row r="173" s="2" customFormat="1">
      <c r="A173" s="38"/>
      <c r="B173" s="39"/>
      <c r="C173" s="268" t="s">
        <v>363</v>
      </c>
      <c r="D173" s="268" t="s">
        <v>364</v>
      </c>
      <c r="E173" s="19" t="s">
        <v>148</v>
      </c>
      <c r="F173" s="269">
        <v>79.191999999999993</v>
      </c>
      <c r="G173" s="38"/>
      <c r="H173" s="39"/>
    </row>
    <row r="174" s="2" customFormat="1" ht="16.8" customHeight="1">
      <c r="A174" s="38"/>
      <c r="B174" s="39"/>
      <c r="C174" s="268" t="s">
        <v>389</v>
      </c>
      <c r="D174" s="268" t="s">
        <v>390</v>
      </c>
      <c r="E174" s="19" t="s">
        <v>148</v>
      </c>
      <c r="F174" s="269">
        <v>24.25</v>
      </c>
      <c r="G174" s="38"/>
      <c r="H174" s="39"/>
    </row>
    <row r="175" s="2" customFormat="1" ht="16.8" customHeight="1">
      <c r="A175" s="38"/>
      <c r="B175" s="39"/>
      <c r="C175" s="264" t="s">
        <v>167</v>
      </c>
      <c r="D175" s="265" t="s">
        <v>168</v>
      </c>
      <c r="E175" s="266" t="s">
        <v>148</v>
      </c>
      <c r="F175" s="267">
        <v>40.865000000000002</v>
      </c>
      <c r="G175" s="38"/>
      <c r="H175" s="39"/>
    </row>
    <row r="176" s="2" customFormat="1" ht="16.8" customHeight="1">
      <c r="A176" s="38"/>
      <c r="B176" s="39"/>
      <c r="C176" s="268" t="s">
        <v>1</v>
      </c>
      <c r="D176" s="268" t="s">
        <v>1837</v>
      </c>
      <c r="E176" s="19" t="s">
        <v>1</v>
      </c>
      <c r="F176" s="269">
        <v>40.865000000000002</v>
      </c>
      <c r="G176" s="38"/>
      <c r="H176" s="39"/>
    </row>
    <row r="177" s="2" customFormat="1" ht="16.8" customHeight="1">
      <c r="A177" s="38"/>
      <c r="B177" s="39"/>
      <c r="C177" s="268" t="s">
        <v>1</v>
      </c>
      <c r="D177" s="268" t="s">
        <v>1838</v>
      </c>
      <c r="E177" s="19" t="s">
        <v>1</v>
      </c>
      <c r="F177" s="269">
        <v>0</v>
      </c>
      <c r="G177" s="38"/>
      <c r="H177" s="39"/>
    </row>
    <row r="178" s="2" customFormat="1" ht="16.8" customHeight="1">
      <c r="A178" s="38"/>
      <c r="B178" s="39"/>
      <c r="C178" s="268" t="s">
        <v>167</v>
      </c>
      <c r="D178" s="268" t="s">
        <v>230</v>
      </c>
      <c r="E178" s="19" t="s">
        <v>1</v>
      </c>
      <c r="F178" s="269">
        <v>40.865000000000002</v>
      </c>
      <c r="G178" s="38"/>
      <c r="H178" s="39"/>
    </row>
    <row r="179" s="2" customFormat="1" ht="16.8" customHeight="1">
      <c r="A179" s="38"/>
      <c r="B179" s="39"/>
      <c r="C179" s="270" t="s">
        <v>2394</v>
      </c>
      <c r="D179" s="38"/>
      <c r="E179" s="38"/>
      <c r="F179" s="38"/>
      <c r="G179" s="38"/>
      <c r="H179" s="39"/>
    </row>
    <row r="180" s="2" customFormat="1" ht="16.8" customHeight="1">
      <c r="A180" s="38"/>
      <c r="B180" s="39"/>
      <c r="C180" s="268" t="s">
        <v>1834</v>
      </c>
      <c r="D180" s="268" t="s">
        <v>1835</v>
      </c>
      <c r="E180" s="19" t="s">
        <v>169</v>
      </c>
      <c r="F180" s="269">
        <v>40.865000000000002</v>
      </c>
      <c r="G180" s="38"/>
      <c r="H180" s="39"/>
    </row>
    <row r="181" s="2" customFormat="1" ht="16.8" customHeight="1">
      <c r="A181" s="38"/>
      <c r="B181" s="39"/>
      <c r="C181" s="268" t="s">
        <v>232</v>
      </c>
      <c r="D181" s="268" t="s">
        <v>233</v>
      </c>
      <c r="E181" s="19" t="s">
        <v>169</v>
      </c>
      <c r="F181" s="269">
        <v>12.26</v>
      </c>
      <c r="G181" s="38"/>
      <c r="H181" s="39"/>
    </row>
    <row r="182" s="2" customFormat="1" ht="16.8" customHeight="1">
      <c r="A182" s="38"/>
      <c r="B182" s="39"/>
      <c r="C182" s="268" t="s">
        <v>236</v>
      </c>
      <c r="D182" s="268" t="s">
        <v>237</v>
      </c>
      <c r="E182" s="19" t="s">
        <v>169</v>
      </c>
      <c r="F182" s="269">
        <v>51.185000000000002</v>
      </c>
      <c r="G182" s="38"/>
      <c r="H182" s="39"/>
    </row>
    <row r="183" s="2" customFormat="1">
      <c r="A183" s="38"/>
      <c r="B183" s="39"/>
      <c r="C183" s="268" t="s">
        <v>239</v>
      </c>
      <c r="D183" s="268" t="s">
        <v>240</v>
      </c>
      <c r="E183" s="19" t="s">
        <v>169</v>
      </c>
      <c r="F183" s="269">
        <v>25.234999999999999</v>
      </c>
      <c r="G183" s="38"/>
      <c r="H183" s="39"/>
    </row>
    <row r="184" s="2" customFormat="1">
      <c r="A184" s="38"/>
      <c r="B184" s="39"/>
      <c r="C184" s="268" t="s">
        <v>244</v>
      </c>
      <c r="D184" s="268" t="s">
        <v>245</v>
      </c>
      <c r="E184" s="19" t="s">
        <v>169</v>
      </c>
      <c r="F184" s="269">
        <v>189.26300000000001</v>
      </c>
      <c r="G184" s="38"/>
      <c r="H184" s="39"/>
    </row>
    <row r="185" s="2" customFormat="1" ht="16.8" customHeight="1">
      <c r="A185" s="38"/>
      <c r="B185" s="39"/>
      <c r="C185" s="268" t="s">
        <v>251</v>
      </c>
      <c r="D185" s="268" t="s">
        <v>252</v>
      </c>
      <c r="E185" s="19" t="s">
        <v>169</v>
      </c>
      <c r="F185" s="269">
        <v>25.234999999999999</v>
      </c>
      <c r="G185" s="38"/>
      <c r="H185" s="39"/>
    </row>
    <row r="186" s="2" customFormat="1" ht="16.8" customHeight="1">
      <c r="A186" s="38"/>
      <c r="B186" s="39"/>
      <c r="C186" s="268" t="s">
        <v>255</v>
      </c>
      <c r="D186" s="268" t="s">
        <v>256</v>
      </c>
      <c r="E186" s="19" t="s">
        <v>257</v>
      </c>
      <c r="F186" s="269">
        <v>45.423000000000002</v>
      </c>
      <c r="G186" s="38"/>
      <c r="H186" s="39"/>
    </row>
    <row r="187" s="2" customFormat="1" ht="16.8" customHeight="1">
      <c r="A187" s="38"/>
      <c r="B187" s="39"/>
      <c r="C187" s="264" t="s">
        <v>1832</v>
      </c>
      <c r="D187" s="265" t="s">
        <v>1832</v>
      </c>
      <c r="E187" s="266" t="s">
        <v>169</v>
      </c>
      <c r="F187" s="267">
        <v>10.32</v>
      </c>
      <c r="G187" s="38"/>
      <c r="H187" s="39"/>
    </row>
    <row r="188" s="2" customFormat="1" ht="16.8" customHeight="1">
      <c r="A188" s="38"/>
      <c r="B188" s="39"/>
      <c r="C188" s="268" t="s">
        <v>1</v>
      </c>
      <c r="D188" s="268" t="s">
        <v>1844</v>
      </c>
      <c r="E188" s="19" t="s">
        <v>1</v>
      </c>
      <c r="F188" s="269">
        <v>10.32</v>
      </c>
      <c r="G188" s="38"/>
      <c r="H188" s="39"/>
    </row>
    <row r="189" s="2" customFormat="1" ht="16.8" customHeight="1">
      <c r="A189" s="38"/>
      <c r="B189" s="39"/>
      <c r="C189" s="268" t="s">
        <v>1832</v>
      </c>
      <c r="D189" s="268" t="s">
        <v>230</v>
      </c>
      <c r="E189" s="19" t="s">
        <v>1</v>
      </c>
      <c r="F189" s="269">
        <v>10.32</v>
      </c>
      <c r="G189" s="38"/>
      <c r="H189" s="39"/>
    </row>
    <row r="190" s="2" customFormat="1" ht="16.8" customHeight="1">
      <c r="A190" s="38"/>
      <c r="B190" s="39"/>
      <c r="C190" s="270" t="s">
        <v>2394</v>
      </c>
      <c r="D190" s="38"/>
      <c r="E190" s="38"/>
      <c r="F190" s="38"/>
      <c r="G190" s="38"/>
      <c r="H190" s="39"/>
    </row>
    <row r="191" s="2" customFormat="1" ht="16.8" customHeight="1">
      <c r="A191" s="38"/>
      <c r="B191" s="39"/>
      <c r="C191" s="268" t="s">
        <v>1841</v>
      </c>
      <c r="D191" s="268" t="s">
        <v>1842</v>
      </c>
      <c r="E191" s="19" t="s">
        <v>169</v>
      </c>
      <c r="F191" s="269">
        <v>10.32</v>
      </c>
      <c r="G191" s="38"/>
      <c r="H191" s="39"/>
    </row>
    <row r="192" s="2" customFormat="1" ht="16.8" customHeight="1">
      <c r="A192" s="38"/>
      <c r="B192" s="39"/>
      <c r="C192" s="268" t="s">
        <v>236</v>
      </c>
      <c r="D192" s="268" t="s">
        <v>237</v>
      </c>
      <c r="E192" s="19" t="s">
        <v>169</v>
      </c>
      <c r="F192" s="269">
        <v>51.185000000000002</v>
      </c>
      <c r="G192" s="38"/>
      <c r="H192" s="39"/>
    </row>
    <row r="193" s="2" customFormat="1">
      <c r="A193" s="38"/>
      <c r="B193" s="39"/>
      <c r="C193" s="268" t="s">
        <v>239</v>
      </c>
      <c r="D193" s="268" t="s">
        <v>240</v>
      </c>
      <c r="E193" s="19" t="s">
        <v>169</v>
      </c>
      <c r="F193" s="269">
        <v>25.234999999999999</v>
      </c>
      <c r="G193" s="38"/>
      <c r="H193" s="39"/>
    </row>
    <row r="194" s="2" customFormat="1">
      <c r="A194" s="38"/>
      <c r="B194" s="39"/>
      <c r="C194" s="268" t="s">
        <v>244</v>
      </c>
      <c r="D194" s="268" t="s">
        <v>245</v>
      </c>
      <c r="E194" s="19" t="s">
        <v>169</v>
      </c>
      <c r="F194" s="269">
        <v>189.26300000000001</v>
      </c>
      <c r="G194" s="38"/>
      <c r="H194" s="39"/>
    </row>
    <row r="195" s="2" customFormat="1" ht="16.8" customHeight="1">
      <c r="A195" s="38"/>
      <c r="B195" s="39"/>
      <c r="C195" s="268" t="s">
        <v>251</v>
      </c>
      <c r="D195" s="268" t="s">
        <v>252</v>
      </c>
      <c r="E195" s="19" t="s">
        <v>169</v>
      </c>
      <c r="F195" s="269">
        <v>25.234999999999999</v>
      </c>
      <c r="G195" s="38"/>
      <c r="H195" s="39"/>
    </row>
    <row r="196" s="2" customFormat="1" ht="16.8" customHeight="1">
      <c r="A196" s="38"/>
      <c r="B196" s="39"/>
      <c r="C196" s="268" t="s">
        <v>255</v>
      </c>
      <c r="D196" s="268" t="s">
        <v>256</v>
      </c>
      <c r="E196" s="19" t="s">
        <v>257</v>
      </c>
      <c r="F196" s="269">
        <v>45.423000000000002</v>
      </c>
      <c r="G196" s="38"/>
      <c r="H196" s="39"/>
    </row>
    <row r="197" s="2" customFormat="1" ht="26.4" customHeight="1">
      <c r="A197" s="38"/>
      <c r="B197" s="39"/>
      <c r="C197" s="263" t="s">
        <v>134</v>
      </c>
      <c r="D197" s="263" t="s">
        <v>135</v>
      </c>
      <c r="E197" s="38"/>
      <c r="F197" s="38"/>
      <c r="G197" s="38"/>
      <c r="H197" s="39"/>
    </row>
    <row r="198" s="2" customFormat="1" ht="16.8" customHeight="1">
      <c r="A198" s="38"/>
      <c r="B198" s="39"/>
      <c r="C198" s="264" t="s">
        <v>1990</v>
      </c>
      <c r="D198" s="265" t="s">
        <v>1990</v>
      </c>
      <c r="E198" s="266" t="s">
        <v>148</v>
      </c>
      <c r="F198" s="267">
        <v>6.1710000000000003</v>
      </c>
      <c r="G198" s="38"/>
      <c r="H198" s="39"/>
    </row>
    <row r="199" s="2" customFormat="1" ht="16.8" customHeight="1">
      <c r="A199" s="38"/>
      <c r="B199" s="39"/>
      <c r="C199" s="268" t="s">
        <v>1</v>
      </c>
      <c r="D199" s="268" t="s">
        <v>2018</v>
      </c>
      <c r="E199" s="19" t="s">
        <v>1</v>
      </c>
      <c r="F199" s="269">
        <v>2.1859999999999999</v>
      </c>
      <c r="G199" s="38"/>
      <c r="H199" s="39"/>
    </row>
    <row r="200" s="2" customFormat="1" ht="16.8" customHeight="1">
      <c r="A200" s="38"/>
      <c r="B200" s="39"/>
      <c r="C200" s="268" t="s">
        <v>1</v>
      </c>
      <c r="D200" s="268" t="s">
        <v>2019</v>
      </c>
      <c r="E200" s="19" t="s">
        <v>1</v>
      </c>
      <c r="F200" s="269">
        <v>3.9849999999999999</v>
      </c>
      <c r="G200" s="38"/>
      <c r="H200" s="39"/>
    </row>
    <row r="201" s="2" customFormat="1" ht="16.8" customHeight="1">
      <c r="A201" s="38"/>
      <c r="B201" s="39"/>
      <c r="C201" s="268" t="s">
        <v>1990</v>
      </c>
      <c r="D201" s="268" t="s">
        <v>230</v>
      </c>
      <c r="E201" s="19" t="s">
        <v>1</v>
      </c>
      <c r="F201" s="269">
        <v>6.1710000000000003</v>
      </c>
      <c r="G201" s="38"/>
      <c r="H201" s="39"/>
    </row>
    <row r="202" s="2" customFormat="1" ht="16.8" customHeight="1">
      <c r="A202" s="38"/>
      <c r="B202" s="39"/>
      <c r="C202" s="270" t="s">
        <v>2394</v>
      </c>
      <c r="D202" s="38"/>
      <c r="E202" s="38"/>
      <c r="F202" s="38"/>
      <c r="G202" s="38"/>
      <c r="H202" s="39"/>
    </row>
    <row r="203" s="2" customFormat="1">
      <c r="A203" s="38"/>
      <c r="B203" s="39"/>
      <c r="C203" s="268" t="s">
        <v>2015</v>
      </c>
      <c r="D203" s="268" t="s">
        <v>2016</v>
      </c>
      <c r="E203" s="19" t="s">
        <v>148</v>
      </c>
      <c r="F203" s="269">
        <v>6.1710000000000003</v>
      </c>
      <c r="G203" s="38"/>
      <c r="H203" s="39"/>
    </row>
    <row r="204" s="2" customFormat="1" ht="16.8" customHeight="1">
      <c r="A204" s="38"/>
      <c r="B204" s="39"/>
      <c r="C204" s="268" t="s">
        <v>2004</v>
      </c>
      <c r="D204" s="268" t="s">
        <v>2005</v>
      </c>
      <c r="E204" s="19" t="s">
        <v>148</v>
      </c>
      <c r="F204" s="269">
        <v>6.1710000000000003</v>
      </c>
      <c r="G204" s="38"/>
      <c r="H204" s="39"/>
    </row>
    <row r="205" s="2" customFormat="1">
      <c r="A205" s="38"/>
      <c r="B205" s="39"/>
      <c r="C205" s="268" t="s">
        <v>2010</v>
      </c>
      <c r="D205" s="268" t="s">
        <v>2011</v>
      </c>
      <c r="E205" s="19" t="s">
        <v>148</v>
      </c>
      <c r="F205" s="269">
        <v>6.1710000000000003</v>
      </c>
      <c r="G205" s="38"/>
      <c r="H205" s="39"/>
    </row>
    <row r="206" s="2" customFormat="1" ht="16.8" customHeight="1">
      <c r="A206" s="38"/>
      <c r="B206" s="39"/>
      <c r="C206" s="268" t="s">
        <v>2001</v>
      </c>
      <c r="D206" s="268" t="s">
        <v>2002</v>
      </c>
      <c r="E206" s="19" t="s">
        <v>148</v>
      </c>
      <c r="F206" s="269">
        <v>6.1710000000000003</v>
      </c>
      <c r="G206" s="38"/>
      <c r="H206" s="39"/>
    </row>
    <row r="207" s="2" customFormat="1" ht="16.8" customHeight="1">
      <c r="A207" s="38"/>
      <c r="B207" s="39"/>
      <c r="C207" s="268" t="s">
        <v>1994</v>
      </c>
      <c r="D207" s="268" t="s">
        <v>1995</v>
      </c>
      <c r="E207" s="19" t="s">
        <v>148</v>
      </c>
      <c r="F207" s="269">
        <v>6.1710000000000003</v>
      </c>
      <c r="G207" s="38"/>
      <c r="H207" s="39"/>
    </row>
    <row r="208" s="2" customFormat="1" ht="16.8" customHeight="1">
      <c r="A208" s="38"/>
      <c r="B208" s="39"/>
      <c r="C208" s="268" t="s">
        <v>2007</v>
      </c>
      <c r="D208" s="268" t="s">
        <v>2008</v>
      </c>
      <c r="E208" s="19" t="s">
        <v>148</v>
      </c>
      <c r="F208" s="269">
        <v>6.1710000000000003</v>
      </c>
      <c r="G208" s="38"/>
      <c r="H208" s="39"/>
    </row>
    <row r="209" s="2" customFormat="1" ht="16.8" customHeight="1">
      <c r="A209" s="38"/>
      <c r="B209" s="39"/>
      <c r="C209" s="268" t="s">
        <v>1997</v>
      </c>
      <c r="D209" s="268" t="s">
        <v>1998</v>
      </c>
      <c r="E209" s="19" t="s">
        <v>148</v>
      </c>
      <c r="F209" s="269">
        <v>6.1710000000000003</v>
      </c>
      <c r="G209" s="38"/>
      <c r="H209" s="39"/>
    </row>
    <row r="210" s="2" customFormat="1" ht="26.4" customHeight="1">
      <c r="A210" s="38"/>
      <c r="B210" s="39"/>
      <c r="C210" s="263" t="s">
        <v>137</v>
      </c>
      <c r="D210" s="263" t="s">
        <v>138</v>
      </c>
      <c r="E210" s="38"/>
      <c r="F210" s="38"/>
      <c r="G210" s="38"/>
      <c r="H210" s="39"/>
    </row>
    <row r="211" s="2" customFormat="1" ht="16.8" customHeight="1">
      <c r="A211" s="38"/>
      <c r="B211" s="39"/>
      <c r="C211" s="264" t="s">
        <v>2033</v>
      </c>
      <c r="D211" s="265" t="s">
        <v>2033</v>
      </c>
      <c r="E211" s="266" t="s">
        <v>148</v>
      </c>
      <c r="F211" s="267">
        <v>40.5</v>
      </c>
      <c r="G211" s="38"/>
      <c r="H211" s="39"/>
    </row>
    <row r="212" s="2" customFormat="1" ht="16.8" customHeight="1">
      <c r="A212" s="38"/>
      <c r="B212" s="39"/>
      <c r="C212" s="268" t="s">
        <v>1</v>
      </c>
      <c r="D212" s="268" t="s">
        <v>2085</v>
      </c>
      <c r="E212" s="19" t="s">
        <v>1</v>
      </c>
      <c r="F212" s="269">
        <v>40.5</v>
      </c>
      <c r="G212" s="38"/>
      <c r="H212" s="39"/>
    </row>
    <row r="213" s="2" customFormat="1" ht="16.8" customHeight="1">
      <c r="A213" s="38"/>
      <c r="B213" s="39"/>
      <c r="C213" s="268" t="s">
        <v>2033</v>
      </c>
      <c r="D213" s="268" t="s">
        <v>230</v>
      </c>
      <c r="E213" s="19" t="s">
        <v>1</v>
      </c>
      <c r="F213" s="269">
        <v>40.5</v>
      </c>
      <c r="G213" s="38"/>
      <c r="H213" s="39"/>
    </row>
    <row r="214" s="2" customFormat="1" ht="16.8" customHeight="1">
      <c r="A214" s="38"/>
      <c r="B214" s="39"/>
      <c r="C214" s="270" t="s">
        <v>2394</v>
      </c>
      <c r="D214" s="38"/>
      <c r="E214" s="38"/>
      <c r="F214" s="38"/>
      <c r="G214" s="38"/>
      <c r="H214" s="39"/>
    </row>
    <row r="215" s="2" customFormat="1" ht="16.8" customHeight="1">
      <c r="A215" s="38"/>
      <c r="B215" s="39"/>
      <c r="C215" s="268" t="s">
        <v>285</v>
      </c>
      <c r="D215" s="268" t="s">
        <v>286</v>
      </c>
      <c r="E215" s="19" t="s">
        <v>169</v>
      </c>
      <c r="F215" s="269">
        <v>4.0499999999999998</v>
      </c>
      <c r="G215" s="38"/>
      <c r="H215" s="39"/>
    </row>
    <row r="216" s="2" customFormat="1" ht="16.8" customHeight="1">
      <c r="A216" s="38"/>
      <c r="B216" s="39"/>
      <c r="C216" s="268" t="s">
        <v>290</v>
      </c>
      <c r="D216" s="268" t="s">
        <v>291</v>
      </c>
      <c r="E216" s="19" t="s">
        <v>148</v>
      </c>
      <c r="F216" s="269">
        <v>40.5</v>
      </c>
      <c r="G216" s="38"/>
      <c r="H216" s="39"/>
    </row>
    <row r="217" s="2" customFormat="1">
      <c r="A217" s="38"/>
      <c r="B217" s="39"/>
      <c r="C217" s="268" t="s">
        <v>2101</v>
      </c>
      <c r="D217" s="268" t="s">
        <v>2102</v>
      </c>
      <c r="E217" s="19" t="s">
        <v>148</v>
      </c>
      <c r="F217" s="269">
        <v>40.5</v>
      </c>
      <c r="G217" s="38"/>
      <c r="H217" s="39"/>
    </row>
    <row r="218" s="2" customFormat="1">
      <c r="A218" s="38"/>
      <c r="B218" s="39"/>
      <c r="C218" s="268" t="s">
        <v>342</v>
      </c>
      <c r="D218" s="268" t="s">
        <v>343</v>
      </c>
      <c r="E218" s="19" t="s">
        <v>148</v>
      </c>
      <c r="F218" s="269">
        <v>43.259999999999998</v>
      </c>
      <c r="G218" s="38"/>
      <c r="H218" s="39"/>
    </row>
    <row r="219" s="2" customFormat="1">
      <c r="A219" s="38"/>
      <c r="B219" s="39"/>
      <c r="C219" s="268" t="s">
        <v>320</v>
      </c>
      <c r="D219" s="268" t="s">
        <v>2106</v>
      </c>
      <c r="E219" s="19" t="s">
        <v>148</v>
      </c>
      <c r="F219" s="269">
        <v>40.5</v>
      </c>
      <c r="G219" s="38"/>
      <c r="H219" s="39"/>
    </row>
    <row r="220" s="2" customFormat="1">
      <c r="A220" s="38"/>
      <c r="B220" s="39"/>
      <c r="C220" s="268" t="s">
        <v>363</v>
      </c>
      <c r="D220" s="268" t="s">
        <v>364</v>
      </c>
      <c r="E220" s="19" t="s">
        <v>148</v>
      </c>
      <c r="F220" s="269">
        <v>40.5</v>
      </c>
      <c r="G220" s="38"/>
      <c r="H220" s="39"/>
    </row>
    <row r="221" s="2" customFormat="1" ht="16.8" customHeight="1">
      <c r="A221" s="38"/>
      <c r="B221" s="39"/>
      <c r="C221" s="264" t="s">
        <v>2035</v>
      </c>
      <c r="D221" s="265" t="s">
        <v>2035</v>
      </c>
      <c r="E221" s="266" t="s">
        <v>148</v>
      </c>
      <c r="F221" s="267">
        <v>50</v>
      </c>
      <c r="G221" s="38"/>
      <c r="H221" s="39"/>
    </row>
    <row r="222" s="2" customFormat="1" ht="16.8" customHeight="1">
      <c r="A222" s="38"/>
      <c r="B222" s="39"/>
      <c r="C222" s="268" t="s">
        <v>1</v>
      </c>
      <c r="D222" s="268" t="s">
        <v>2069</v>
      </c>
      <c r="E222" s="19" t="s">
        <v>1</v>
      </c>
      <c r="F222" s="269">
        <v>50</v>
      </c>
      <c r="G222" s="38"/>
      <c r="H222" s="39"/>
    </row>
    <row r="223" s="2" customFormat="1" ht="16.8" customHeight="1">
      <c r="A223" s="38"/>
      <c r="B223" s="39"/>
      <c r="C223" s="268" t="s">
        <v>2035</v>
      </c>
      <c r="D223" s="268" t="s">
        <v>230</v>
      </c>
      <c r="E223" s="19" t="s">
        <v>1</v>
      </c>
      <c r="F223" s="269">
        <v>50</v>
      </c>
      <c r="G223" s="38"/>
      <c r="H223" s="39"/>
    </row>
    <row r="224" s="2" customFormat="1" ht="16.8" customHeight="1">
      <c r="A224" s="38"/>
      <c r="B224" s="39"/>
      <c r="C224" s="270" t="s">
        <v>2394</v>
      </c>
      <c r="D224" s="38"/>
      <c r="E224" s="38"/>
      <c r="F224" s="38"/>
      <c r="G224" s="38"/>
      <c r="H224" s="39"/>
    </row>
    <row r="225" s="2" customFormat="1" ht="16.8" customHeight="1">
      <c r="A225" s="38"/>
      <c r="B225" s="39"/>
      <c r="C225" s="268" t="s">
        <v>266</v>
      </c>
      <c r="D225" s="268" t="s">
        <v>267</v>
      </c>
      <c r="E225" s="19" t="s">
        <v>148</v>
      </c>
      <c r="F225" s="269">
        <v>50</v>
      </c>
      <c r="G225" s="38"/>
      <c r="H225" s="39"/>
    </row>
    <row r="226" s="2" customFormat="1" ht="16.8" customHeight="1">
      <c r="A226" s="38"/>
      <c r="B226" s="39"/>
      <c r="C226" s="268" t="s">
        <v>261</v>
      </c>
      <c r="D226" s="268" t="s">
        <v>262</v>
      </c>
      <c r="E226" s="19" t="s">
        <v>169</v>
      </c>
      <c r="F226" s="269">
        <v>25</v>
      </c>
      <c r="G226" s="38"/>
      <c r="H226" s="39"/>
    </row>
    <row r="227" s="2" customFormat="1">
      <c r="A227" s="38"/>
      <c r="B227" s="39"/>
      <c r="C227" s="268" t="s">
        <v>338</v>
      </c>
      <c r="D227" s="268" t="s">
        <v>339</v>
      </c>
      <c r="E227" s="19" t="s">
        <v>148</v>
      </c>
      <c r="F227" s="269">
        <v>50</v>
      </c>
      <c r="G227" s="38"/>
      <c r="H227" s="39"/>
    </row>
    <row r="228" s="2" customFormat="1" ht="16.8" customHeight="1">
      <c r="A228" s="38"/>
      <c r="B228" s="39"/>
      <c r="C228" s="268" t="s">
        <v>1860</v>
      </c>
      <c r="D228" s="268" t="s">
        <v>1861</v>
      </c>
      <c r="E228" s="19" t="s">
        <v>257</v>
      </c>
      <c r="F228" s="269">
        <v>9.4499999999999993</v>
      </c>
      <c r="G228" s="38"/>
      <c r="H228" s="39"/>
    </row>
    <row r="229" s="2" customFormat="1" ht="16.8" customHeight="1">
      <c r="A229" s="38"/>
      <c r="B229" s="39"/>
      <c r="C229" s="268" t="s">
        <v>2063</v>
      </c>
      <c r="D229" s="268" t="s">
        <v>2064</v>
      </c>
      <c r="E229" s="19" t="s">
        <v>257</v>
      </c>
      <c r="F229" s="269">
        <v>37.799999999999997</v>
      </c>
      <c r="G229" s="38"/>
      <c r="H229" s="39"/>
    </row>
    <row r="230" s="2" customFormat="1" ht="16.8" customHeight="1">
      <c r="A230" s="38"/>
      <c r="B230" s="39"/>
      <c r="C230" s="264" t="s">
        <v>167</v>
      </c>
      <c r="D230" s="265" t="s">
        <v>168</v>
      </c>
      <c r="E230" s="266" t="s">
        <v>169</v>
      </c>
      <c r="F230" s="267">
        <v>23.888000000000002</v>
      </c>
      <c r="G230" s="38"/>
      <c r="H230" s="39"/>
    </row>
    <row r="231" s="2" customFormat="1" ht="16.8" customHeight="1">
      <c r="A231" s="38"/>
      <c r="B231" s="39"/>
      <c r="C231" s="268" t="s">
        <v>1</v>
      </c>
      <c r="D231" s="268" t="s">
        <v>2044</v>
      </c>
      <c r="E231" s="19" t="s">
        <v>1</v>
      </c>
      <c r="F231" s="269">
        <v>23.888000000000002</v>
      </c>
      <c r="G231" s="38"/>
      <c r="H231" s="39"/>
    </row>
    <row r="232" s="2" customFormat="1" ht="16.8" customHeight="1">
      <c r="A232" s="38"/>
      <c r="B232" s="39"/>
      <c r="C232" s="268" t="s">
        <v>167</v>
      </c>
      <c r="D232" s="268" t="s">
        <v>230</v>
      </c>
      <c r="E232" s="19" t="s">
        <v>1</v>
      </c>
      <c r="F232" s="269">
        <v>23.888000000000002</v>
      </c>
      <c r="G232" s="38"/>
      <c r="H232" s="39"/>
    </row>
    <row r="233" s="2" customFormat="1" ht="16.8" customHeight="1">
      <c r="A233" s="38"/>
      <c r="B233" s="39"/>
      <c r="C233" s="270" t="s">
        <v>2394</v>
      </c>
      <c r="D233" s="38"/>
      <c r="E233" s="38"/>
      <c r="F233" s="38"/>
      <c r="G233" s="38"/>
      <c r="H233" s="39"/>
    </row>
    <row r="234" s="2" customFormat="1" ht="16.8" customHeight="1">
      <c r="A234" s="38"/>
      <c r="B234" s="39"/>
      <c r="C234" s="268" t="s">
        <v>221</v>
      </c>
      <c r="D234" s="268" t="s">
        <v>222</v>
      </c>
      <c r="E234" s="19" t="s">
        <v>169</v>
      </c>
      <c r="F234" s="269">
        <v>23.888000000000002</v>
      </c>
      <c r="G234" s="38"/>
      <c r="H234" s="39"/>
    </row>
    <row r="235" s="2" customFormat="1" ht="16.8" customHeight="1">
      <c r="A235" s="38"/>
      <c r="B235" s="39"/>
      <c r="C235" s="268" t="s">
        <v>232</v>
      </c>
      <c r="D235" s="268" t="s">
        <v>233</v>
      </c>
      <c r="E235" s="19" t="s">
        <v>169</v>
      </c>
      <c r="F235" s="269">
        <v>7.1660000000000004</v>
      </c>
      <c r="G235" s="38"/>
      <c r="H235" s="39"/>
    </row>
    <row r="236" s="2" customFormat="1" ht="16.8" customHeight="1">
      <c r="A236" s="38"/>
      <c r="B236" s="39"/>
      <c r="C236" s="268" t="s">
        <v>236</v>
      </c>
      <c r="D236" s="268" t="s">
        <v>237</v>
      </c>
      <c r="E236" s="19" t="s">
        <v>169</v>
      </c>
      <c r="F236" s="269">
        <v>30.204000000000001</v>
      </c>
      <c r="G236" s="38"/>
      <c r="H236" s="39"/>
    </row>
    <row r="237" s="2" customFormat="1">
      <c r="A237" s="38"/>
      <c r="B237" s="39"/>
      <c r="C237" s="268" t="s">
        <v>239</v>
      </c>
      <c r="D237" s="268" t="s">
        <v>240</v>
      </c>
      <c r="E237" s="19" t="s">
        <v>169</v>
      </c>
      <c r="F237" s="269">
        <v>30.204000000000001</v>
      </c>
      <c r="G237" s="38"/>
      <c r="H237" s="39"/>
    </row>
    <row r="238" s="2" customFormat="1">
      <c r="A238" s="38"/>
      <c r="B238" s="39"/>
      <c r="C238" s="268" t="s">
        <v>244</v>
      </c>
      <c r="D238" s="268" t="s">
        <v>245</v>
      </c>
      <c r="E238" s="19" t="s">
        <v>169</v>
      </c>
      <c r="F238" s="269">
        <v>226.53</v>
      </c>
      <c r="G238" s="38"/>
      <c r="H238" s="39"/>
    </row>
    <row r="239" s="2" customFormat="1" ht="16.8" customHeight="1">
      <c r="A239" s="38"/>
      <c r="B239" s="39"/>
      <c r="C239" s="268" t="s">
        <v>251</v>
      </c>
      <c r="D239" s="268" t="s">
        <v>252</v>
      </c>
      <c r="E239" s="19" t="s">
        <v>169</v>
      </c>
      <c r="F239" s="269">
        <v>30.204000000000001</v>
      </c>
      <c r="G239" s="38"/>
      <c r="H239" s="39"/>
    </row>
    <row r="240" s="2" customFormat="1" ht="16.8" customHeight="1">
      <c r="A240" s="38"/>
      <c r="B240" s="39"/>
      <c r="C240" s="268" t="s">
        <v>255</v>
      </c>
      <c r="D240" s="268" t="s">
        <v>256</v>
      </c>
      <c r="E240" s="19" t="s">
        <v>257</v>
      </c>
      <c r="F240" s="269">
        <v>54.366999999999997</v>
      </c>
      <c r="G240" s="38"/>
      <c r="H240" s="39"/>
    </row>
    <row r="241" s="2" customFormat="1" ht="16.8" customHeight="1">
      <c r="A241" s="38"/>
      <c r="B241" s="39"/>
      <c r="C241" s="264" t="s">
        <v>172</v>
      </c>
      <c r="D241" s="265" t="s">
        <v>172</v>
      </c>
      <c r="E241" s="266" t="s">
        <v>148</v>
      </c>
      <c r="F241" s="267">
        <v>369.00999999999999</v>
      </c>
      <c r="G241" s="38"/>
      <c r="H241" s="39"/>
    </row>
    <row r="242" s="2" customFormat="1" ht="16.8" customHeight="1">
      <c r="A242" s="38"/>
      <c r="B242" s="39"/>
      <c r="C242" s="264" t="s">
        <v>2037</v>
      </c>
      <c r="D242" s="265" t="s">
        <v>2037</v>
      </c>
      <c r="E242" s="266" t="s">
        <v>169</v>
      </c>
      <c r="F242" s="267">
        <v>6.3159999999999998</v>
      </c>
      <c r="G242" s="38"/>
      <c r="H242" s="39"/>
    </row>
    <row r="243" s="2" customFormat="1" ht="16.8" customHeight="1">
      <c r="A243" s="38"/>
      <c r="B243" s="39"/>
      <c r="C243" s="268" t="s">
        <v>1</v>
      </c>
      <c r="D243" s="268" t="s">
        <v>2048</v>
      </c>
      <c r="E243" s="19" t="s">
        <v>1</v>
      </c>
      <c r="F243" s="269">
        <v>6.3159999999999998</v>
      </c>
      <c r="G243" s="38"/>
      <c r="H243" s="39"/>
    </row>
    <row r="244" s="2" customFormat="1" ht="16.8" customHeight="1">
      <c r="A244" s="38"/>
      <c r="B244" s="39"/>
      <c r="C244" s="268" t="s">
        <v>2037</v>
      </c>
      <c r="D244" s="268" t="s">
        <v>230</v>
      </c>
      <c r="E244" s="19" t="s">
        <v>1</v>
      </c>
      <c r="F244" s="269">
        <v>6.3159999999999998</v>
      </c>
      <c r="G244" s="38"/>
      <c r="H244" s="39"/>
    </row>
    <row r="245" s="2" customFormat="1" ht="16.8" customHeight="1">
      <c r="A245" s="38"/>
      <c r="B245" s="39"/>
      <c r="C245" s="270" t="s">
        <v>2394</v>
      </c>
      <c r="D245" s="38"/>
      <c r="E245" s="38"/>
      <c r="F245" s="38"/>
      <c r="G245" s="38"/>
      <c r="H245" s="39"/>
    </row>
    <row r="246" s="2" customFormat="1" ht="16.8" customHeight="1">
      <c r="A246" s="38"/>
      <c r="B246" s="39"/>
      <c r="C246" s="268" t="s">
        <v>1841</v>
      </c>
      <c r="D246" s="268" t="s">
        <v>1842</v>
      </c>
      <c r="E246" s="19" t="s">
        <v>169</v>
      </c>
      <c r="F246" s="269">
        <v>6.3159999999999998</v>
      </c>
      <c r="G246" s="38"/>
      <c r="H246" s="39"/>
    </row>
    <row r="247" s="2" customFormat="1" ht="16.8" customHeight="1">
      <c r="A247" s="38"/>
      <c r="B247" s="39"/>
      <c r="C247" s="268" t="s">
        <v>236</v>
      </c>
      <c r="D247" s="268" t="s">
        <v>237</v>
      </c>
      <c r="E247" s="19" t="s">
        <v>169</v>
      </c>
      <c r="F247" s="269">
        <v>30.204000000000001</v>
      </c>
      <c r="G247" s="38"/>
      <c r="H247" s="39"/>
    </row>
    <row r="248" s="2" customFormat="1">
      <c r="A248" s="38"/>
      <c r="B248" s="39"/>
      <c r="C248" s="268" t="s">
        <v>239</v>
      </c>
      <c r="D248" s="268" t="s">
        <v>240</v>
      </c>
      <c r="E248" s="19" t="s">
        <v>169</v>
      </c>
      <c r="F248" s="269">
        <v>30.204000000000001</v>
      </c>
      <c r="G248" s="38"/>
      <c r="H248" s="39"/>
    </row>
    <row r="249" s="2" customFormat="1">
      <c r="A249" s="38"/>
      <c r="B249" s="39"/>
      <c r="C249" s="268" t="s">
        <v>244</v>
      </c>
      <c r="D249" s="268" t="s">
        <v>245</v>
      </c>
      <c r="E249" s="19" t="s">
        <v>169</v>
      </c>
      <c r="F249" s="269">
        <v>226.53</v>
      </c>
      <c r="G249" s="38"/>
      <c r="H249" s="39"/>
    </row>
    <row r="250" s="2" customFormat="1" ht="16.8" customHeight="1">
      <c r="A250" s="38"/>
      <c r="B250" s="39"/>
      <c r="C250" s="268" t="s">
        <v>251</v>
      </c>
      <c r="D250" s="268" t="s">
        <v>252</v>
      </c>
      <c r="E250" s="19" t="s">
        <v>169</v>
      </c>
      <c r="F250" s="269">
        <v>30.204000000000001</v>
      </c>
      <c r="G250" s="38"/>
      <c r="H250" s="39"/>
    </row>
    <row r="251" s="2" customFormat="1" ht="16.8" customHeight="1">
      <c r="A251" s="38"/>
      <c r="B251" s="39"/>
      <c r="C251" s="268" t="s">
        <v>255</v>
      </c>
      <c r="D251" s="268" t="s">
        <v>256</v>
      </c>
      <c r="E251" s="19" t="s">
        <v>257</v>
      </c>
      <c r="F251" s="269">
        <v>54.366999999999997</v>
      </c>
      <c r="G251" s="38"/>
      <c r="H251" s="39"/>
    </row>
    <row r="252" s="2" customFormat="1" ht="26.4" customHeight="1">
      <c r="A252" s="38"/>
      <c r="B252" s="39"/>
      <c r="C252" s="263" t="s">
        <v>140</v>
      </c>
      <c r="D252" s="263" t="s">
        <v>141</v>
      </c>
      <c r="E252" s="38"/>
      <c r="F252" s="38"/>
      <c r="G252" s="38"/>
      <c r="H252" s="39"/>
    </row>
    <row r="253" s="2" customFormat="1" ht="16.8" customHeight="1">
      <c r="A253" s="38"/>
      <c r="B253" s="39"/>
      <c r="C253" s="264" t="s">
        <v>146</v>
      </c>
      <c r="D253" s="265" t="s">
        <v>147</v>
      </c>
      <c r="E253" s="266" t="s">
        <v>148</v>
      </c>
      <c r="F253" s="267">
        <v>1576</v>
      </c>
      <c r="G253" s="38"/>
      <c r="H253" s="39"/>
    </row>
    <row r="254" s="2" customFormat="1" ht="16.8" customHeight="1">
      <c r="A254" s="38"/>
      <c r="B254" s="39"/>
      <c r="C254" s="264" t="s">
        <v>150</v>
      </c>
      <c r="D254" s="265" t="s">
        <v>151</v>
      </c>
      <c r="E254" s="266" t="s">
        <v>148</v>
      </c>
      <c r="F254" s="267">
        <v>1688</v>
      </c>
      <c r="G254" s="38"/>
      <c r="H254" s="39"/>
    </row>
    <row r="255" s="2" customFormat="1" ht="16.8" customHeight="1">
      <c r="A255" s="38"/>
      <c r="B255" s="39"/>
      <c r="C255" s="264" t="s">
        <v>154</v>
      </c>
      <c r="D255" s="265" t="s">
        <v>155</v>
      </c>
      <c r="E255" s="266" t="s">
        <v>148</v>
      </c>
      <c r="F255" s="267">
        <v>151.5</v>
      </c>
      <c r="G255" s="38"/>
      <c r="H255" s="39"/>
    </row>
    <row r="256" s="2" customFormat="1" ht="16.8" customHeight="1">
      <c r="A256" s="38"/>
      <c r="B256" s="39"/>
      <c r="C256" s="264" t="s">
        <v>157</v>
      </c>
      <c r="D256" s="265" t="s">
        <v>158</v>
      </c>
      <c r="E256" s="266" t="s">
        <v>148</v>
      </c>
      <c r="F256" s="267">
        <v>144</v>
      </c>
      <c r="G256" s="38"/>
      <c r="H256" s="39"/>
    </row>
    <row r="257" s="2" customFormat="1" ht="16.8" customHeight="1">
      <c r="A257" s="38"/>
      <c r="B257" s="39"/>
      <c r="C257" s="264" t="s">
        <v>160</v>
      </c>
      <c r="D257" s="265" t="s">
        <v>161</v>
      </c>
      <c r="E257" s="266" t="s">
        <v>148</v>
      </c>
      <c r="F257" s="267">
        <v>6.5</v>
      </c>
      <c r="G257" s="38"/>
      <c r="H257" s="39"/>
    </row>
    <row r="258" s="2" customFormat="1" ht="16.8" customHeight="1">
      <c r="A258" s="38"/>
      <c r="B258" s="39"/>
      <c r="C258" s="264" t="s">
        <v>172</v>
      </c>
      <c r="D258" s="265" t="s">
        <v>172</v>
      </c>
      <c r="E258" s="266" t="s">
        <v>148</v>
      </c>
      <c r="F258" s="267">
        <v>369.00999999999999</v>
      </c>
      <c r="G258" s="38"/>
      <c r="H258" s="39"/>
    </row>
    <row r="259" s="2" customFormat="1" ht="16.8" customHeight="1">
      <c r="A259" s="38"/>
      <c r="B259" s="39"/>
      <c r="C259" s="264" t="s">
        <v>2132</v>
      </c>
      <c r="D259" s="265" t="s">
        <v>2133</v>
      </c>
      <c r="E259" s="266" t="s">
        <v>169</v>
      </c>
      <c r="F259" s="267">
        <v>3.7589999999999999</v>
      </c>
      <c r="G259" s="38"/>
      <c r="H259" s="39"/>
    </row>
    <row r="260" s="2" customFormat="1" ht="16.8" customHeight="1">
      <c r="A260" s="38"/>
      <c r="B260" s="39"/>
      <c r="C260" s="268" t="s">
        <v>1</v>
      </c>
      <c r="D260" s="268" t="s">
        <v>2138</v>
      </c>
      <c r="E260" s="19" t="s">
        <v>1</v>
      </c>
      <c r="F260" s="269">
        <v>0</v>
      </c>
      <c r="G260" s="38"/>
      <c r="H260" s="39"/>
    </row>
    <row r="261" s="2" customFormat="1" ht="16.8" customHeight="1">
      <c r="A261" s="38"/>
      <c r="B261" s="39"/>
      <c r="C261" s="268" t="s">
        <v>1</v>
      </c>
      <c r="D261" s="268" t="s">
        <v>2139</v>
      </c>
      <c r="E261" s="19" t="s">
        <v>1</v>
      </c>
      <c r="F261" s="269">
        <v>0.16</v>
      </c>
      <c r="G261" s="38"/>
      <c r="H261" s="39"/>
    </row>
    <row r="262" s="2" customFormat="1" ht="16.8" customHeight="1">
      <c r="A262" s="38"/>
      <c r="B262" s="39"/>
      <c r="C262" s="268" t="s">
        <v>1</v>
      </c>
      <c r="D262" s="268" t="s">
        <v>2140</v>
      </c>
      <c r="E262" s="19" t="s">
        <v>1</v>
      </c>
      <c r="F262" s="269">
        <v>0.32800000000000001</v>
      </c>
      <c r="G262" s="38"/>
      <c r="H262" s="39"/>
    </row>
    <row r="263" s="2" customFormat="1" ht="16.8" customHeight="1">
      <c r="A263" s="38"/>
      <c r="B263" s="39"/>
      <c r="C263" s="268" t="s">
        <v>1</v>
      </c>
      <c r="D263" s="268" t="s">
        <v>2141</v>
      </c>
      <c r="E263" s="19" t="s">
        <v>1</v>
      </c>
      <c r="F263" s="269">
        <v>0</v>
      </c>
      <c r="G263" s="38"/>
      <c r="H263" s="39"/>
    </row>
    <row r="264" s="2" customFormat="1" ht="16.8" customHeight="1">
      <c r="A264" s="38"/>
      <c r="B264" s="39"/>
      <c r="C264" s="268" t="s">
        <v>1</v>
      </c>
      <c r="D264" s="268" t="s">
        <v>2142</v>
      </c>
      <c r="E264" s="19" t="s">
        <v>1</v>
      </c>
      <c r="F264" s="269">
        <v>0.313</v>
      </c>
      <c r="G264" s="38"/>
      <c r="H264" s="39"/>
    </row>
    <row r="265" s="2" customFormat="1" ht="16.8" customHeight="1">
      <c r="A265" s="38"/>
      <c r="B265" s="39"/>
      <c r="C265" s="268" t="s">
        <v>1</v>
      </c>
      <c r="D265" s="268" t="s">
        <v>2143</v>
      </c>
      <c r="E265" s="19" t="s">
        <v>1</v>
      </c>
      <c r="F265" s="269">
        <v>0.38900000000000001</v>
      </c>
      <c r="G265" s="38"/>
      <c r="H265" s="39"/>
    </row>
    <row r="266" s="2" customFormat="1" ht="16.8" customHeight="1">
      <c r="A266" s="38"/>
      <c r="B266" s="39"/>
      <c r="C266" s="268" t="s">
        <v>1</v>
      </c>
      <c r="D266" s="268" t="s">
        <v>1</v>
      </c>
      <c r="E266" s="19" t="s">
        <v>1</v>
      </c>
      <c r="F266" s="269">
        <v>0</v>
      </c>
      <c r="G266" s="38"/>
      <c r="H266" s="39"/>
    </row>
    <row r="267" s="2" customFormat="1" ht="16.8" customHeight="1">
      <c r="A267" s="38"/>
      <c r="B267" s="39"/>
      <c r="C267" s="268" t="s">
        <v>1</v>
      </c>
      <c r="D267" s="268" t="s">
        <v>2144</v>
      </c>
      <c r="E267" s="19" t="s">
        <v>1</v>
      </c>
      <c r="F267" s="269">
        <v>0.14399999999999999</v>
      </c>
      <c r="G267" s="38"/>
      <c r="H267" s="39"/>
    </row>
    <row r="268" s="2" customFormat="1" ht="16.8" customHeight="1">
      <c r="A268" s="38"/>
      <c r="B268" s="39"/>
      <c r="C268" s="268" t="s">
        <v>1</v>
      </c>
      <c r="D268" s="268" t="s">
        <v>2145</v>
      </c>
      <c r="E268" s="19" t="s">
        <v>1</v>
      </c>
      <c r="F268" s="269">
        <v>1.1000000000000001</v>
      </c>
      <c r="G268" s="38"/>
      <c r="H268" s="39"/>
    </row>
    <row r="269" s="2" customFormat="1" ht="16.8" customHeight="1">
      <c r="A269" s="38"/>
      <c r="B269" s="39"/>
      <c r="C269" s="268" t="s">
        <v>1</v>
      </c>
      <c r="D269" s="268" t="s">
        <v>2146</v>
      </c>
      <c r="E269" s="19" t="s">
        <v>1</v>
      </c>
      <c r="F269" s="269">
        <v>1.1000000000000001</v>
      </c>
      <c r="G269" s="38"/>
      <c r="H269" s="39"/>
    </row>
    <row r="270" s="2" customFormat="1" ht="16.8" customHeight="1">
      <c r="A270" s="38"/>
      <c r="B270" s="39"/>
      <c r="C270" s="268" t="s">
        <v>1</v>
      </c>
      <c r="D270" s="268" t="s">
        <v>2147</v>
      </c>
      <c r="E270" s="19" t="s">
        <v>1</v>
      </c>
      <c r="F270" s="269">
        <v>0.14399999999999999</v>
      </c>
      <c r="G270" s="38"/>
      <c r="H270" s="39"/>
    </row>
    <row r="271" s="2" customFormat="1" ht="16.8" customHeight="1">
      <c r="A271" s="38"/>
      <c r="B271" s="39"/>
      <c r="C271" s="268" t="s">
        <v>1</v>
      </c>
      <c r="D271" s="268" t="s">
        <v>1</v>
      </c>
      <c r="E271" s="19" t="s">
        <v>1</v>
      </c>
      <c r="F271" s="269">
        <v>0</v>
      </c>
      <c r="G271" s="38"/>
      <c r="H271" s="39"/>
    </row>
    <row r="272" s="2" customFormat="1" ht="16.8" customHeight="1">
      <c r="A272" s="38"/>
      <c r="B272" s="39"/>
      <c r="C272" s="268" t="s">
        <v>1</v>
      </c>
      <c r="D272" s="268" t="s">
        <v>2148</v>
      </c>
      <c r="E272" s="19" t="s">
        <v>1</v>
      </c>
      <c r="F272" s="269">
        <v>0.081000000000000003</v>
      </c>
      <c r="G272" s="38"/>
      <c r="H272" s="39"/>
    </row>
    <row r="273" s="2" customFormat="1" ht="16.8" customHeight="1">
      <c r="A273" s="38"/>
      <c r="B273" s="39"/>
      <c r="C273" s="268" t="s">
        <v>2132</v>
      </c>
      <c r="D273" s="268" t="s">
        <v>230</v>
      </c>
      <c r="E273" s="19" t="s">
        <v>1</v>
      </c>
      <c r="F273" s="269">
        <v>3.7589999999999999</v>
      </c>
      <c r="G273" s="38"/>
      <c r="H273" s="39"/>
    </row>
    <row r="274" s="2" customFormat="1" ht="16.8" customHeight="1">
      <c r="A274" s="38"/>
      <c r="B274" s="39"/>
      <c r="C274" s="270" t="s">
        <v>2394</v>
      </c>
      <c r="D274" s="38"/>
      <c r="E274" s="38"/>
      <c r="F274" s="38"/>
      <c r="G274" s="38"/>
      <c r="H274" s="39"/>
    </row>
    <row r="275" s="2" customFormat="1" ht="16.8" customHeight="1">
      <c r="A275" s="38"/>
      <c r="B275" s="39"/>
      <c r="C275" s="268" t="s">
        <v>1834</v>
      </c>
      <c r="D275" s="268" t="s">
        <v>1835</v>
      </c>
      <c r="E275" s="19" t="s">
        <v>169</v>
      </c>
      <c r="F275" s="269">
        <v>3.7589999999999999</v>
      </c>
      <c r="G275" s="38"/>
      <c r="H275" s="39"/>
    </row>
    <row r="276" s="2" customFormat="1" ht="16.8" customHeight="1">
      <c r="A276" s="38"/>
      <c r="B276" s="39"/>
      <c r="C276" s="268" t="s">
        <v>232</v>
      </c>
      <c r="D276" s="268" t="s">
        <v>233</v>
      </c>
      <c r="E276" s="19" t="s">
        <v>169</v>
      </c>
      <c r="F276" s="269">
        <v>1.1279999999999999</v>
      </c>
      <c r="G276" s="38"/>
      <c r="H276" s="39"/>
    </row>
    <row r="277" s="2" customFormat="1" ht="16.8" customHeight="1">
      <c r="A277" s="38"/>
      <c r="B277" s="39"/>
      <c r="C277" s="268" t="s">
        <v>236</v>
      </c>
      <c r="D277" s="268" t="s">
        <v>237</v>
      </c>
      <c r="E277" s="19" t="s">
        <v>169</v>
      </c>
      <c r="F277" s="269">
        <v>3.7589999999999999</v>
      </c>
      <c r="G277" s="38"/>
      <c r="H277" s="39"/>
    </row>
    <row r="278" s="2" customFormat="1">
      <c r="A278" s="38"/>
      <c r="B278" s="39"/>
      <c r="C278" s="268" t="s">
        <v>2152</v>
      </c>
      <c r="D278" s="268" t="s">
        <v>2153</v>
      </c>
      <c r="E278" s="19" t="s">
        <v>169</v>
      </c>
      <c r="F278" s="269">
        <v>1.6930000000000001</v>
      </c>
      <c r="G278" s="38"/>
      <c r="H278" s="39"/>
    </row>
    <row r="279" s="2" customFormat="1">
      <c r="A279" s="38"/>
      <c r="B279" s="39"/>
      <c r="C279" s="268" t="s">
        <v>2156</v>
      </c>
      <c r="D279" s="268" t="s">
        <v>2157</v>
      </c>
      <c r="E279" s="19" t="s">
        <v>169</v>
      </c>
      <c r="F279" s="269">
        <v>12.698</v>
      </c>
      <c r="G279" s="38"/>
      <c r="H279" s="39"/>
    </row>
    <row r="280" s="2" customFormat="1" ht="16.8" customHeight="1">
      <c r="A280" s="38"/>
      <c r="B280" s="39"/>
      <c r="C280" s="268" t="s">
        <v>1358</v>
      </c>
      <c r="D280" s="268" t="s">
        <v>1359</v>
      </c>
      <c r="E280" s="19" t="s">
        <v>169</v>
      </c>
      <c r="F280" s="269">
        <v>1.6930000000000001</v>
      </c>
      <c r="G280" s="38"/>
      <c r="H280" s="39"/>
    </row>
    <row r="281" s="2" customFormat="1" ht="16.8" customHeight="1">
      <c r="A281" s="38"/>
      <c r="B281" s="39"/>
      <c r="C281" s="268" t="s">
        <v>255</v>
      </c>
      <c r="D281" s="268" t="s">
        <v>2161</v>
      </c>
      <c r="E281" s="19" t="s">
        <v>257</v>
      </c>
      <c r="F281" s="269">
        <v>3.0470000000000002</v>
      </c>
      <c r="G281" s="38"/>
      <c r="H281" s="39"/>
    </row>
    <row r="282" s="2" customFormat="1" ht="16.8" customHeight="1">
      <c r="A282" s="38"/>
      <c r="B282" s="39"/>
      <c r="C282" s="264" t="s">
        <v>175</v>
      </c>
      <c r="D282" s="265" t="s">
        <v>175</v>
      </c>
      <c r="E282" s="266" t="s">
        <v>169</v>
      </c>
      <c r="F282" s="267">
        <v>2.0659999999999998</v>
      </c>
      <c r="G282" s="38"/>
      <c r="H282" s="39"/>
    </row>
    <row r="283" s="2" customFormat="1" ht="16.8" customHeight="1">
      <c r="A283" s="38"/>
      <c r="B283" s="39"/>
      <c r="C283" s="268" t="s">
        <v>1</v>
      </c>
      <c r="D283" s="268" t="s">
        <v>2165</v>
      </c>
      <c r="E283" s="19" t="s">
        <v>1</v>
      </c>
      <c r="F283" s="269">
        <v>0</v>
      </c>
      <c r="G283" s="38"/>
      <c r="H283" s="39"/>
    </row>
    <row r="284" s="2" customFormat="1" ht="16.8" customHeight="1">
      <c r="A284" s="38"/>
      <c r="B284" s="39"/>
      <c r="C284" s="268" t="s">
        <v>1</v>
      </c>
      <c r="D284" s="268" t="s">
        <v>2166</v>
      </c>
      <c r="E284" s="19" t="s">
        <v>1</v>
      </c>
      <c r="F284" s="269">
        <v>0.26000000000000001</v>
      </c>
      <c r="G284" s="38"/>
      <c r="H284" s="39"/>
    </row>
    <row r="285" s="2" customFormat="1" ht="16.8" customHeight="1">
      <c r="A285" s="38"/>
      <c r="B285" s="39"/>
      <c r="C285" s="268" t="s">
        <v>1</v>
      </c>
      <c r="D285" s="268" t="s">
        <v>2167</v>
      </c>
      <c r="E285" s="19" t="s">
        <v>1</v>
      </c>
      <c r="F285" s="269">
        <v>0.59999999999999998</v>
      </c>
      <c r="G285" s="38"/>
      <c r="H285" s="39"/>
    </row>
    <row r="286" s="2" customFormat="1" ht="16.8" customHeight="1">
      <c r="A286" s="38"/>
      <c r="B286" s="39"/>
      <c r="C286" s="268" t="s">
        <v>1</v>
      </c>
      <c r="D286" s="268" t="s">
        <v>2168</v>
      </c>
      <c r="E286" s="19" t="s">
        <v>1</v>
      </c>
      <c r="F286" s="269">
        <v>0</v>
      </c>
      <c r="G286" s="38"/>
      <c r="H286" s="39"/>
    </row>
    <row r="287" s="2" customFormat="1" ht="16.8" customHeight="1">
      <c r="A287" s="38"/>
      <c r="B287" s="39"/>
      <c r="C287" s="268" t="s">
        <v>1</v>
      </c>
      <c r="D287" s="268" t="s">
        <v>2169</v>
      </c>
      <c r="E287" s="19" t="s">
        <v>1</v>
      </c>
      <c r="F287" s="269">
        <v>0.57999999999999996</v>
      </c>
      <c r="G287" s="38"/>
      <c r="H287" s="39"/>
    </row>
    <row r="288" s="2" customFormat="1" ht="16.8" customHeight="1">
      <c r="A288" s="38"/>
      <c r="B288" s="39"/>
      <c r="C288" s="268" t="s">
        <v>1</v>
      </c>
      <c r="D288" s="268" t="s">
        <v>2170</v>
      </c>
      <c r="E288" s="19" t="s">
        <v>1</v>
      </c>
      <c r="F288" s="269">
        <v>0.626</v>
      </c>
      <c r="G288" s="38"/>
      <c r="H288" s="39"/>
    </row>
    <row r="289" s="2" customFormat="1" ht="16.8" customHeight="1">
      <c r="A289" s="38"/>
      <c r="B289" s="39"/>
      <c r="C289" s="268" t="s">
        <v>175</v>
      </c>
      <c r="D289" s="268" t="s">
        <v>230</v>
      </c>
      <c r="E289" s="19" t="s">
        <v>1</v>
      </c>
      <c r="F289" s="269">
        <v>2.0659999999999998</v>
      </c>
      <c r="G289" s="38"/>
      <c r="H289" s="39"/>
    </row>
    <row r="290" s="2" customFormat="1" ht="16.8" customHeight="1">
      <c r="A290" s="38"/>
      <c r="B290" s="39"/>
      <c r="C290" s="270" t="s">
        <v>2394</v>
      </c>
      <c r="D290" s="38"/>
      <c r="E290" s="38"/>
      <c r="F290" s="38"/>
      <c r="G290" s="38"/>
      <c r="H290" s="39"/>
    </row>
    <row r="291" s="2" customFormat="1" ht="16.8" customHeight="1">
      <c r="A291" s="38"/>
      <c r="B291" s="39"/>
      <c r="C291" s="268" t="s">
        <v>261</v>
      </c>
      <c r="D291" s="268" t="s">
        <v>262</v>
      </c>
      <c r="E291" s="19" t="s">
        <v>169</v>
      </c>
      <c r="F291" s="269">
        <v>2.0659999999999998</v>
      </c>
      <c r="G291" s="38"/>
      <c r="H291" s="39"/>
    </row>
    <row r="292" s="2" customFormat="1">
      <c r="A292" s="38"/>
      <c r="B292" s="39"/>
      <c r="C292" s="268" t="s">
        <v>2152</v>
      </c>
      <c r="D292" s="268" t="s">
        <v>2153</v>
      </c>
      <c r="E292" s="19" t="s">
        <v>169</v>
      </c>
      <c r="F292" s="269">
        <v>1.6930000000000001</v>
      </c>
      <c r="G292" s="38"/>
      <c r="H292" s="39"/>
    </row>
    <row r="293" s="2" customFormat="1">
      <c r="A293" s="38"/>
      <c r="B293" s="39"/>
      <c r="C293" s="268" t="s">
        <v>2156</v>
      </c>
      <c r="D293" s="268" t="s">
        <v>2157</v>
      </c>
      <c r="E293" s="19" t="s">
        <v>169</v>
      </c>
      <c r="F293" s="269">
        <v>12.698</v>
      </c>
      <c r="G293" s="38"/>
      <c r="H293" s="39"/>
    </row>
    <row r="294" s="2" customFormat="1" ht="16.8" customHeight="1">
      <c r="A294" s="38"/>
      <c r="B294" s="39"/>
      <c r="C294" s="268" t="s">
        <v>1358</v>
      </c>
      <c r="D294" s="268" t="s">
        <v>1359</v>
      </c>
      <c r="E294" s="19" t="s">
        <v>169</v>
      </c>
      <c r="F294" s="269">
        <v>1.6930000000000001</v>
      </c>
      <c r="G294" s="38"/>
      <c r="H294" s="39"/>
    </row>
    <row r="295" s="2" customFormat="1" ht="16.8" customHeight="1">
      <c r="A295" s="38"/>
      <c r="B295" s="39"/>
      <c r="C295" s="268" t="s">
        <v>255</v>
      </c>
      <c r="D295" s="268" t="s">
        <v>2161</v>
      </c>
      <c r="E295" s="19" t="s">
        <v>257</v>
      </c>
      <c r="F295" s="269">
        <v>3.0470000000000002</v>
      </c>
      <c r="G295" s="38"/>
      <c r="H295" s="39"/>
    </row>
    <row r="296" s="2" customFormat="1" ht="16.8" customHeight="1">
      <c r="A296" s="38"/>
      <c r="B296" s="39"/>
      <c r="C296" s="268" t="s">
        <v>266</v>
      </c>
      <c r="D296" s="268" t="s">
        <v>267</v>
      </c>
      <c r="E296" s="19" t="s">
        <v>148</v>
      </c>
      <c r="F296" s="269">
        <v>10.33</v>
      </c>
      <c r="G296" s="38"/>
      <c r="H296" s="39"/>
    </row>
    <row r="297" s="2" customFormat="1" ht="16.8" customHeight="1">
      <c r="A297" s="38"/>
      <c r="B297" s="39"/>
      <c r="C297" s="268" t="s">
        <v>1860</v>
      </c>
      <c r="D297" s="268" t="s">
        <v>1861</v>
      </c>
      <c r="E297" s="19" t="s">
        <v>257</v>
      </c>
      <c r="F297" s="269">
        <v>3.9049999999999998</v>
      </c>
      <c r="G297" s="38"/>
      <c r="H297" s="39"/>
    </row>
    <row r="298" s="2" customFormat="1" ht="26.4" customHeight="1">
      <c r="A298" s="38"/>
      <c r="B298" s="39"/>
      <c r="C298" s="263" t="s">
        <v>143</v>
      </c>
      <c r="D298" s="263" t="s">
        <v>144</v>
      </c>
      <c r="E298" s="38"/>
      <c r="F298" s="38"/>
      <c r="G298" s="38"/>
      <c r="H298" s="39"/>
    </row>
    <row r="299" s="2" customFormat="1" ht="16.8" customHeight="1">
      <c r="A299" s="38"/>
      <c r="B299" s="39"/>
      <c r="C299" s="264" t="s">
        <v>157</v>
      </c>
      <c r="D299" s="265" t="s">
        <v>158</v>
      </c>
      <c r="E299" s="266" t="s">
        <v>148</v>
      </c>
      <c r="F299" s="267">
        <v>-93.5</v>
      </c>
      <c r="G299" s="38"/>
      <c r="H299" s="39"/>
    </row>
    <row r="300" s="2" customFormat="1" ht="16.8" customHeight="1">
      <c r="A300" s="38"/>
      <c r="B300" s="39"/>
      <c r="C300" s="268" t="s">
        <v>1</v>
      </c>
      <c r="D300" s="268" t="s">
        <v>2379</v>
      </c>
      <c r="E300" s="19" t="s">
        <v>1</v>
      </c>
      <c r="F300" s="269">
        <v>-93.5</v>
      </c>
      <c r="G300" s="38"/>
      <c r="H300" s="39"/>
    </row>
    <row r="301" s="2" customFormat="1" ht="16.8" customHeight="1">
      <c r="A301" s="38"/>
      <c r="B301" s="39"/>
      <c r="C301" s="268" t="s">
        <v>157</v>
      </c>
      <c r="D301" s="268" t="s">
        <v>230</v>
      </c>
      <c r="E301" s="19" t="s">
        <v>1</v>
      </c>
      <c r="F301" s="269">
        <v>-93.5</v>
      </c>
      <c r="G301" s="38"/>
      <c r="H301" s="39"/>
    </row>
    <row r="302" s="2" customFormat="1" ht="16.8" customHeight="1">
      <c r="A302" s="38"/>
      <c r="B302" s="39"/>
      <c r="C302" s="264" t="s">
        <v>167</v>
      </c>
      <c r="D302" s="265" t="s">
        <v>168</v>
      </c>
      <c r="E302" s="266" t="s">
        <v>169</v>
      </c>
      <c r="F302" s="267">
        <v>1865.26</v>
      </c>
      <c r="G302" s="38"/>
      <c r="H302" s="39"/>
    </row>
    <row r="303" s="2" customFormat="1" ht="16.8" customHeight="1">
      <c r="A303" s="38"/>
      <c r="B303" s="39"/>
      <c r="C303" s="264" t="s">
        <v>2335</v>
      </c>
      <c r="D303" s="265" t="s">
        <v>2335</v>
      </c>
      <c r="E303" s="266" t="s">
        <v>169</v>
      </c>
      <c r="F303" s="267">
        <v>2.4260000000000002</v>
      </c>
      <c r="G303" s="38"/>
      <c r="H303" s="39"/>
    </row>
    <row r="304" s="2" customFormat="1" ht="16.8" customHeight="1">
      <c r="A304" s="38"/>
      <c r="B304" s="39"/>
      <c r="C304" s="268" t="s">
        <v>1</v>
      </c>
      <c r="D304" s="268" t="s">
        <v>2341</v>
      </c>
      <c r="E304" s="19" t="s">
        <v>1</v>
      </c>
      <c r="F304" s="269">
        <v>2.4260000000000002</v>
      </c>
      <c r="G304" s="38"/>
      <c r="H304" s="39"/>
    </row>
    <row r="305" s="2" customFormat="1" ht="16.8" customHeight="1">
      <c r="A305" s="38"/>
      <c r="B305" s="39"/>
      <c r="C305" s="268" t="s">
        <v>2335</v>
      </c>
      <c r="D305" s="268" t="s">
        <v>230</v>
      </c>
      <c r="E305" s="19" t="s">
        <v>1</v>
      </c>
      <c r="F305" s="269">
        <v>2.4260000000000002</v>
      </c>
      <c r="G305" s="38"/>
      <c r="H305" s="39"/>
    </row>
    <row r="306" s="2" customFormat="1" ht="16.8" customHeight="1">
      <c r="A306" s="38"/>
      <c r="B306" s="39"/>
      <c r="C306" s="270" t="s">
        <v>2394</v>
      </c>
      <c r="D306" s="38"/>
      <c r="E306" s="38"/>
      <c r="F306" s="38"/>
      <c r="G306" s="38"/>
      <c r="H306" s="39"/>
    </row>
    <row r="307" s="2" customFormat="1" ht="16.8" customHeight="1">
      <c r="A307" s="38"/>
      <c r="B307" s="39"/>
      <c r="C307" s="268" t="s">
        <v>2338</v>
      </c>
      <c r="D307" s="268" t="s">
        <v>2339</v>
      </c>
      <c r="E307" s="19" t="s">
        <v>169</v>
      </c>
      <c r="F307" s="269">
        <v>2.4260000000000002</v>
      </c>
      <c r="G307" s="38"/>
      <c r="H307" s="39"/>
    </row>
    <row r="308" s="2" customFormat="1" ht="16.8" customHeight="1">
      <c r="A308" s="38"/>
      <c r="B308" s="39"/>
      <c r="C308" s="268" t="s">
        <v>2342</v>
      </c>
      <c r="D308" s="268" t="s">
        <v>2343</v>
      </c>
      <c r="E308" s="19" t="s">
        <v>169</v>
      </c>
      <c r="F308" s="269">
        <v>0.72799999999999998</v>
      </c>
      <c r="G308" s="38"/>
      <c r="H308" s="39"/>
    </row>
    <row r="309" s="2" customFormat="1" ht="16.8" customHeight="1">
      <c r="A309" s="38"/>
      <c r="B309" s="39"/>
      <c r="C309" s="268" t="s">
        <v>236</v>
      </c>
      <c r="D309" s="268" t="s">
        <v>237</v>
      </c>
      <c r="E309" s="19" t="s">
        <v>169</v>
      </c>
      <c r="F309" s="269">
        <v>2.4260000000000002</v>
      </c>
      <c r="G309" s="38"/>
      <c r="H309" s="39"/>
    </row>
    <row r="310" s="2" customFormat="1">
      <c r="A310" s="38"/>
      <c r="B310" s="39"/>
      <c r="C310" s="268" t="s">
        <v>2347</v>
      </c>
      <c r="D310" s="268" t="s">
        <v>2348</v>
      </c>
      <c r="E310" s="19" t="s">
        <v>169</v>
      </c>
      <c r="F310" s="269">
        <v>2.4260000000000002</v>
      </c>
      <c r="G310" s="38"/>
      <c r="H310" s="39"/>
    </row>
    <row r="311" s="2" customFormat="1">
      <c r="A311" s="38"/>
      <c r="B311" s="39"/>
      <c r="C311" s="268" t="s">
        <v>2156</v>
      </c>
      <c r="D311" s="268" t="s">
        <v>2157</v>
      </c>
      <c r="E311" s="19" t="s">
        <v>169</v>
      </c>
      <c r="F311" s="269">
        <v>21.834</v>
      </c>
      <c r="G311" s="38"/>
      <c r="H311" s="39"/>
    </row>
    <row r="312" s="2" customFormat="1" ht="16.8" customHeight="1">
      <c r="A312" s="38"/>
      <c r="B312" s="39"/>
      <c r="C312" s="268" t="s">
        <v>1358</v>
      </c>
      <c r="D312" s="268" t="s">
        <v>1359</v>
      </c>
      <c r="E312" s="19" t="s">
        <v>169</v>
      </c>
      <c r="F312" s="269">
        <v>2.4260000000000002</v>
      </c>
      <c r="G312" s="38"/>
      <c r="H312" s="39"/>
    </row>
    <row r="313" s="2" customFormat="1" ht="16.8" customHeight="1">
      <c r="A313" s="38"/>
      <c r="B313" s="39"/>
      <c r="C313" s="268" t="s">
        <v>255</v>
      </c>
      <c r="D313" s="268" t="s">
        <v>256</v>
      </c>
      <c r="E313" s="19" t="s">
        <v>257</v>
      </c>
      <c r="F313" s="269">
        <v>4.367</v>
      </c>
      <c r="G313" s="38"/>
      <c r="H313" s="39"/>
    </row>
    <row r="314" s="2" customFormat="1" ht="16.8" customHeight="1">
      <c r="A314" s="38"/>
      <c r="B314" s="39"/>
      <c r="C314" s="264" t="s">
        <v>175</v>
      </c>
      <c r="D314" s="265" t="s">
        <v>175</v>
      </c>
      <c r="E314" s="266" t="s">
        <v>169</v>
      </c>
      <c r="F314" s="267">
        <v>10.050000000000001</v>
      </c>
      <c r="G314" s="38"/>
      <c r="H314" s="39"/>
    </row>
    <row r="315" s="2" customFormat="1" ht="7.44" customHeight="1">
      <c r="A315" s="38"/>
      <c r="B315" s="65"/>
      <c r="C315" s="66"/>
      <c r="D315" s="66"/>
      <c r="E315" s="66"/>
      <c r="F315" s="66"/>
      <c r="G315" s="66"/>
      <c r="H315" s="39"/>
    </row>
    <row r="316" s="2" customFormat="1">
      <c r="A316" s="38"/>
      <c r="B316" s="38"/>
      <c r="C316" s="38"/>
      <c r="D316" s="38"/>
      <c r="E316" s="38"/>
      <c r="F316" s="38"/>
      <c r="G316" s="38"/>
      <c r="H316" s="38"/>
    </row>
  </sheetData>
  <mergeCells count="2">
    <mergeCell ref="D5:F5"/>
    <mergeCell ref="D6:F6"/>
  </mergeCells>
  <pageSetup paperSize="9" orientation="portrait" blackAndWhite="1" fitToHeight="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Veronika Hladikova</dc:creator>
  <cp:lastModifiedBy>Veronika Hladikova</cp:lastModifiedBy>
  <dcterms:created xsi:type="dcterms:W3CDTF">2026-07-28T14:00:27Z</dcterms:created>
  <dcterms:modified xsi:type="dcterms:W3CDTF">2026-07-28T14:00:38Z</dcterms:modified>
</cp:coreProperties>
</file>