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priprava\NZOO Bojnice  Nové záchytné centrum\rozpočet\"/>
    </mc:Choice>
  </mc:AlternateContent>
  <bookViews>
    <workbookView xWindow="40020" yWindow="555" windowWidth="23880" windowHeight="18165"/>
  </bookViews>
  <sheets>
    <sheet name="Rekapitulácia stavby" sheetId="1" r:id="rId1"/>
    <sheet name="ASR - Architektonicko-sta..." sheetId="2" r:id="rId2"/>
    <sheet name="STA - Statika" sheetId="3" r:id="rId3"/>
    <sheet name="ZTI - Zdravotechnika" sheetId="4" r:id="rId4"/>
    <sheet name="VYK - Vykurovanie" sheetId="5" r:id="rId5"/>
    <sheet name="VZT - Vzduchotechnika a c..." sheetId="6" r:id="rId6"/>
    <sheet name="ELI - Elektroinštalácia" sheetId="7" r:id="rId7"/>
    <sheet name="BLZ - Bleskozvod a uzemnenie" sheetId="8" r:id="rId8"/>
    <sheet name="FVE - Fotovoltická elektr..." sheetId="9" r:id="rId9"/>
    <sheet name="MaR - Meranie a regulácia" sheetId="10" r:id="rId10"/>
    <sheet name="SLP - Slaboprúdová inštal..." sheetId="11" r:id="rId11"/>
    <sheet name="SO 02 - Komunikácia, spev..." sheetId="12" r:id="rId12"/>
    <sheet name="SO 03 - Areálový vodovod" sheetId="13" r:id="rId13"/>
    <sheet name="SO 04 - Splašková kanaliz..." sheetId="14" r:id="rId14"/>
    <sheet name="SO 05 - Dažďová kanalizác..." sheetId="15" r:id="rId15"/>
    <sheet name="SO 06 - Areálový rozvod NN" sheetId="16" r:id="rId16"/>
    <sheet name="SO 07 - Elektrický ohradník" sheetId="17" r:id="rId17"/>
    <sheet name="SO 08 - Vonkajšie osvetlenie" sheetId="18" r:id="rId18"/>
    <sheet name="SO 09 - Oplotenie" sheetId="19" r:id="rId19"/>
    <sheet name="SO 10 - Oporný múr" sheetId="20" r:id="rId20"/>
  </sheets>
  <definedNames>
    <definedName name="_xlnm._FilterDatabase" localSheetId="1" hidden="1">'ASR - Architektonicko-sta...'!$C$140:$K$308</definedName>
    <definedName name="_xlnm._FilterDatabase" localSheetId="7" hidden="1">'BLZ - Bleskozvod a uzemnenie'!$C$120:$K$147</definedName>
    <definedName name="_xlnm._FilterDatabase" localSheetId="6" hidden="1">'ELI - Elektroinštalácia'!$C$122:$K$180</definedName>
    <definedName name="_xlnm._FilterDatabase" localSheetId="8" hidden="1">'FVE - Fotovoltická elektr...'!$C$120:$K$151</definedName>
    <definedName name="_xlnm._FilterDatabase" localSheetId="9" hidden="1">'MaR - Meranie a regulácia'!$C$123:$K$205</definedName>
    <definedName name="_xlnm._FilterDatabase" localSheetId="10" hidden="1">'SLP - Slaboprúdová inštal...'!$C$120:$K$140</definedName>
    <definedName name="_xlnm._FilterDatabase" localSheetId="11" hidden="1">'SO 02 - Komunikácia, spev...'!$C$123:$K$168</definedName>
    <definedName name="_xlnm._FilterDatabase" localSheetId="12" hidden="1">'SO 03 - Areálový vodovod'!$C$126:$K$194</definedName>
    <definedName name="_xlnm._FilterDatabase" localSheetId="13" hidden="1">'SO 04 - Splašková kanaliz...'!$C$122:$K$165</definedName>
    <definedName name="_xlnm._FilterDatabase" localSheetId="14" hidden="1">'SO 05 - Dažďová kanalizác...'!$C$124:$K$174</definedName>
    <definedName name="_xlnm._FilterDatabase" localSheetId="15" hidden="1">'SO 06 - Areálový rozvod NN'!$C$116:$K$130</definedName>
    <definedName name="_xlnm._FilterDatabase" localSheetId="16" hidden="1">'SO 07 - Elektrický ohradník'!$C$116:$K$140</definedName>
    <definedName name="_xlnm._FilterDatabase" localSheetId="17" hidden="1">'SO 08 - Vonkajšie osvetlenie'!$C$116:$K$138</definedName>
    <definedName name="_xlnm._FilterDatabase" localSheetId="18" hidden="1">'SO 09 - Oplotenie'!$C$124:$K$184</definedName>
    <definedName name="_xlnm._FilterDatabase" localSheetId="19" hidden="1">'SO 10 - Oporný múr'!$C$123:$K$154</definedName>
    <definedName name="_xlnm._FilterDatabase" localSheetId="2" hidden="1">'STA - Statika'!$C$125:$K$171</definedName>
    <definedName name="_xlnm._FilterDatabase" localSheetId="4" hidden="1">'VYK - Vykurovanie'!$C$130:$K$246</definedName>
    <definedName name="_xlnm._FilterDatabase" localSheetId="5" hidden="1">'VZT - Vzduchotechnika a c...'!$C$125:$K$169</definedName>
    <definedName name="_xlnm._FilterDatabase" localSheetId="3" hidden="1">'ZTI - Zdravotechnika'!$C$130:$K$269</definedName>
    <definedName name="_xlnm.Print_Titles" localSheetId="1">'ASR - Architektonicko-sta...'!$140:$140</definedName>
    <definedName name="_xlnm.Print_Titles" localSheetId="7">'BLZ - Bleskozvod a uzemnenie'!$120:$120</definedName>
    <definedName name="_xlnm.Print_Titles" localSheetId="6">'ELI - Elektroinštalácia'!$122:$122</definedName>
    <definedName name="_xlnm.Print_Titles" localSheetId="8">'FVE - Fotovoltická elektr...'!$120:$120</definedName>
    <definedName name="_xlnm.Print_Titles" localSheetId="9">'MaR - Meranie a regulácia'!$123:$123</definedName>
    <definedName name="_xlnm.Print_Titles" localSheetId="0">'Rekapitulácia stavby'!$92:$92</definedName>
    <definedName name="_xlnm.Print_Titles" localSheetId="10">'SLP - Slaboprúdová inštal...'!$120:$120</definedName>
    <definedName name="_xlnm.Print_Titles" localSheetId="11">'SO 02 - Komunikácia, spev...'!$123:$123</definedName>
    <definedName name="_xlnm.Print_Titles" localSheetId="12">'SO 03 - Areálový vodovod'!$126:$126</definedName>
    <definedName name="_xlnm.Print_Titles" localSheetId="13">'SO 04 - Splašková kanaliz...'!$122:$122</definedName>
    <definedName name="_xlnm.Print_Titles" localSheetId="14">'SO 05 - Dažďová kanalizác...'!$124:$124</definedName>
    <definedName name="_xlnm.Print_Titles" localSheetId="15">'SO 06 - Areálový rozvod NN'!$116:$116</definedName>
    <definedName name="_xlnm.Print_Titles" localSheetId="16">'SO 07 - Elektrický ohradník'!$116:$116</definedName>
    <definedName name="_xlnm.Print_Titles" localSheetId="17">'SO 08 - Vonkajšie osvetlenie'!$116:$116</definedName>
    <definedName name="_xlnm.Print_Titles" localSheetId="18">'SO 09 - Oplotenie'!$124:$124</definedName>
    <definedName name="_xlnm.Print_Titles" localSheetId="19">'SO 10 - Oporný múr'!$123:$123</definedName>
    <definedName name="_xlnm.Print_Titles" localSheetId="2">'STA - Statika'!$125:$125</definedName>
    <definedName name="_xlnm.Print_Titles" localSheetId="4">'VYK - Vykurovanie'!$130:$130</definedName>
    <definedName name="_xlnm.Print_Titles" localSheetId="5">'VZT - Vzduchotechnika a c...'!$125:$125</definedName>
    <definedName name="_xlnm.Print_Titles" localSheetId="3">'ZTI - Zdravotechnika'!$130:$130</definedName>
    <definedName name="_xlnm.Print_Area" localSheetId="1">'ASR - Architektonicko-sta...'!$C$4:$J$76,'ASR - Architektonicko-sta...'!$C$82:$J$120,'ASR - Architektonicko-sta...'!$C$126:$J$308</definedName>
    <definedName name="_xlnm.Print_Area" localSheetId="7">'BLZ - Bleskozvod a uzemnenie'!$C$4:$J$76,'BLZ - Bleskozvod a uzemnenie'!$C$82:$J$100,'BLZ - Bleskozvod a uzemnenie'!$C$106:$J$147</definedName>
    <definedName name="_xlnm.Print_Area" localSheetId="6">'ELI - Elektroinštalácia'!$C$4:$J$76,'ELI - Elektroinštalácia'!$C$82:$J$102,'ELI - Elektroinštalácia'!$C$108:$J$180</definedName>
    <definedName name="_xlnm.Print_Area" localSheetId="8">'FVE - Fotovoltická elektr...'!$C$4:$J$76,'FVE - Fotovoltická elektr...'!$C$82:$J$100,'FVE - Fotovoltická elektr...'!$C$106:$J$151</definedName>
    <definedName name="_xlnm.Print_Area" localSheetId="9">'MaR - Meranie a regulácia'!$C$4:$J$76,'MaR - Meranie a regulácia'!$C$82:$J$103,'MaR - Meranie a regulácia'!$C$109:$J$205</definedName>
    <definedName name="_xlnm.Print_Area" localSheetId="0">'Rekapitulácia stavby'!$D$4:$AO$76,'Rekapitulácia stavby'!$C$82:$AQ$115</definedName>
    <definedName name="_xlnm.Print_Area" localSheetId="10">'SLP - Slaboprúdová inštal...'!$C$4:$J$76,'SLP - Slaboprúdová inštal...'!$C$82:$J$100,'SLP - Slaboprúdová inštal...'!$C$106:$J$140</definedName>
    <definedName name="_xlnm.Print_Area" localSheetId="11">'SO 02 - Komunikácia, spev...'!$C$4:$J$76,'SO 02 - Komunikácia, spev...'!$C$82:$J$105,'SO 02 - Komunikácia, spev...'!$C$111:$J$168</definedName>
    <definedName name="_xlnm.Print_Area" localSheetId="12">'SO 03 - Areálový vodovod'!$C$4:$J$76,'SO 03 - Areálový vodovod'!$C$82:$J$108,'SO 03 - Areálový vodovod'!$C$114:$J$194</definedName>
    <definedName name="_xlnm.Print_Area" localSheetId="13">'SO 04 - Splašková kanaliz...'!$C$4:$J$76,'SO 04 - Splašková kanaliz...'!$C$82:$J$104,'SO 04 - Splašková kanaliz...'!$C$110:$J$165</definedName>
    <definedName name="_xlnm.Print_Area" localSheetId="14">'SO 05 - Dažďová kanalizác...'!$C$4:$J$76,'SO 05 - Dažďová kanalizác...'!$C$82:$J$106,'SO 05 - Dažďová kanalizác...'!$C$112:$J$174</definedName>
    <definedName name="_xlnm.Print_Area" localSheetId="15">'SO 06 - Areálový rozvod NN'!$C$4:$J$76,'SO 06 - Areálový rozvod NN'!$C$82:$J$98,'SO 06 - Areálový rozvod NN'!$C$104:$J$130</definedName>
    <definedName name="_xlnm.Print_Area" localSheetId="16">'SO 07 - Elektrický ohradník'!$C$4:$J$76,'SO 07 - Elektrický ohradník'!$C$82:$J$98,'SO 07 - Elektrický ohradník'!$C$104:$J$140</definedName>
    <definedName name="_xlnm.Print_Area" localSheetId="17">'SO 08 - Vonkajšie osvetlenie'!$C$4:$J$76,'SO 08 - Vonkajšie osvetlenie'!$C$82:$J$98,'SO 08 - Vonkajšie osvetlenie'!$C$104:$J$138</definedName>
    <definedName name="_xlnm.Print_Area" localSheetId="18">'SO 09 - Oplotenie'!$C$4:$J$76,'SO 09 - Oplotenie'!$C$82:$J$106,'SO 09 - Oplotenie'!$C$112:$J$184</definedName>
    <definedName name="_xlnm.Print_Area" localSheetId="19">'SO 10 - Oporný múr'!$C$4:$J$76,'SO 10 - Oporný múr'!$C$82:$J$105,'SO 10 - Oporný múr'!$C$111:$J$154</definedName>
    <definedName name="_xlnm.Print_Area" localSheetId="2">'STA - Statika'!$C$4:$J$76,'STA - Statika'!$C$82:$J$105,'STA - Statika'!$C$111:$J$171</definedName>
    <definedName name="_xlnm.Print_Area" localSheetId="4">'VYK - Vykurovanie'!$C$4:$J$76,'VYK - Vykurovanie'!$C$82:$J$110,'VYK - Vykurovanie'!$C$116:$J$246</definedName>
    <definedName name="_xlnm.Print_Area" localSheetId="5">'VZT - Vzduchotechnika a c...'!$C$4:$J$76,'VZT - Vzduchotechnika a c...'!$C$82:$J$105,'VZT - Vzduchotechnika a c...'!$C$111:$J$169</definedName>
    <definedName name="_xlnm.Print_Area" localSheetId="3">'ZTI - Zdravotechnika'!$C$4:$J$76,'ZTI - Zdravotechnika'!$C$82:$J$110,'ZTI - Zdravotechnika'!$C$116:$J$269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20" l="1"/>
  <c r="J36" i="20"/>
  <c r="AY114" i="1" s="1"/>
  <c r="J35" i="20"/>
  <c r="AX114" i="1" s="1"/>
  <c r="BI154" i="20"/>
  <c r="BH154" i="20"/>
  <c r="BG154" i="20"/>
  <c r="BE154" i="20"/>
  <c r="T154" i="20"/>
  <c r="R154" i="20"/>
  <c r="P154" i="20"/>
  <c r="BI153" i="20"/>
  <c r="BH153" i="20"/>
  <c r="BG153" i="20"/>
  <c r="BE153" i="20"/>
  <c r="T153" i="20"/>
  <c r="R153" i="20"/>
  <c r="P153" i="20"/>
  <c r="BI152" i="20"/>
  <c r="BH152" i="20"/>
  <c r="BG152" i="20"/>
  <c r="BE152" i="20"/>
  <c r="T152" i="20"/>
  <c r="R152" i="20"/>
  <c r="P152" i="20"/>
  <c r="BI149" i="20"/>
  <c r="BH149" i="20"/>
  <c r="BG149" i="20"/>
  <c r="BE149" i="20"/>
  <c r="T149" i="20"/>
  <c r="T148" i="20" s="1"/>
  <c r="R149" i="20"/>
  <c r="R148" i="20" s="1"/>
  <c r="P149" i="20"/>
  <c r="P148" i="20" s="1"/>
  <c r="BI147" i="20"/>
  <c r="BH147" i="20"/>
  <c r="BG147" i="20"/>
  <c r="BE147" i="20"/>
  <c r="T147" i="20"/>
  <c r="R147" i="20"/>
  <c r="P147" i="20"/>
  <c r="BI146" i="20"/>
  <c r="BH146" i="20"/>
  <c r="BG146" i="20"/>
  <c r="BE146" i="20"/>
  <c r="T146" i="20"/>
  <c r="R146" i="20"/>
  <c r="P146" i="20"/>
  <c r="BI145" i="20"/>
  <c r="BH145" i="20"/>
  <c r="BG145" i="20"/>
  <c r="BE145" i="20"/>
  <c r="T145" i="20"/>
  <c r="R145" i="20"/>
  <c r="P145" i="20"/>
  <c r="BI143" i="20"/>
  <c r="BH143" i="20"/>
  <c r="BG143" i="20"/>
  <c r="BE143" i="20"/>
  <c r="T143" i="20"/>
  <c r="R143" i="20"/>
  <c r="P143" i="20"/>
  <c r="BI142" i="20"/>
  <c r="BH142" i="20"/>
  <c r="BG142" i="20"/>
  <c r="BE142" i="20"/>
  <c r="T142" i="20"/>
  <c r="R142" i="20"/>
  <c r="P142" i="20"/>
  <c r="BI140" i="20"/>
  <c r="BH140" i="20"/>
  <c r="BG140" i="20"/>
  <c r="BE140" i="20"/>
  <c r="T140" i="20"/>
  <c r="R140" i="20"/>
  <c r="P140" i="20"/>
  <c r="BI139" i="20"/>
  <c r="BH139" i="20"/>
  <c r="BG139" i="20"/>
  <c r="BE139" i="20"/>
  <c r="T139" i="20"/>
  <c r="R139" i="20"/>
  <c r="P139" i="20"/>
  <c r="BI138" i="20"/>
  <c r="BH138" i="20"/>
  <c r="BG138" i="20"/>
  <c r="BE138" i="20"/>
  <c r="T138" i="20"/>
  <c r="R138" i="20"/>
  <c r="P138" i="20"/>
  <c r="BI137" i="20"/>
  <c r="BH137" i="20"/>
  <c r="BG137" i="20"/>
  <c r="BE137" i="20"/>
  <c r="T137" i="20"/>
  <c r="R137" i="20"/>
  <c r="P137" i="20"/>
  <c r="BI136" i="20"/>
  <c r="BH136" i="20"/>
  <c r="BG136" i="20"/>
  <c r="BE136" i="20"/>
  <c r="T136" i="20"/>
  <c r="R136" i="20"/>
  <c r="P136" i="20"/>
  <c r="BI135" i="20"/>
  <c r="BH135" i="20"/>
  <c r="BG135" i="20"/>
  <c r="BE135" i="20"/>
  <c r="T135" i="20"/>
  <c r="R135" i="20"/>
  <c r="P135" i="20"/>
  <c r="BI134" i="20"/>
  <c r="BH134" i="20"/>
  <c r="BG134" i="20"/>
  <c r="BE134" i="20"/>
  <c r="T134" i="20"/>
  <c r="R134" i="20"/>
  <c r="P134" i="20"/>
  <c r="BI132" i="20"/>
  <c r="BH132" i="20"/>
  <c r="BG132" i="20"/>
  <c r="BE132" i="20"/>
  <c r="T132" i="20"/>
  <c r="R132" i="20"/>
  <c r="P132" i="20"/>
  <c r="BI131" i="20"/>
  <c r="BH131" i="20"/>
  <c r="BG131" i="20"/>
  <c r="BE131" i="20"/>
  <c r="T131" i="20"/>
  <c r="R131" i="20"/>
  <c r="P131" i="20"/>
  <c r="BI130" i="20"/>
  <c r="BH130" i="20"/>
  <c r="BG130" i="20"/>
  <c r="BE130" i="20"/>
  <c r="T130" i="20"/>
  <c r="R130" i="20"/>
  <c r="P130" i="20"/>
  <c r="BI129" i="20"/>
  <c r="BH129" i="20"/>
  <c r="BG129" i="20"/>
  <c r="BE129" i="20"/>
  <c r="T129" i="20"/>
  <c r="R129" i="20"/>
  <c r="P129" i="20"/>
  <c r="BI128" i="20"/>
  <c r="BH128" i="20"/>
  <c r="BG128" i="20"/>
  <c r="BE128" i="20"/>
  <c r="T128" i="20"/>
  <c r="R128" i="20"/>
  <c r="P128" i="20"/>
  <c r="BI127" i="20"/>
  <c r="BH127" i="20"/>
  <c r="BG127" i="20"/>
  <c r="BE127" i="20"/>
  <c r="T127" i="20"/>
  <c r="R127" i="20"/>
  <c r="P127" i="20"/>
  <c r="J120" i="20"/>
  <c r="F120" i="20"/>
  <c r="F118" i="20"/>
  <c r="E116" i="20"/>
  <c r="J91" i="20"/>
  <c r="F91" i="20"/>
  <c r="F89" i="20"/>
  <c r="E87" i="20"/>
  <c r="J24" i="20"/>
  <c r="E24" i="20"/>
  <c r="J121" i="20"/>
  <c r="J23" i="20"/>
  <c r="J12" i="20"/>
  <c r="J118" i="20" s="1"/>
  <c r="E7" i="20"/>
  <c r="E85" i="20"/>
  <c r="J37" i="19"/>
  <c r="J36" i="19"/>
  <c r="AY113" i="1"/>
  <c r="J35" i="19"/>
  <c r="AX113" i="1"/>
  <c r="BI184" i="19"/>
  <c r="BH184" i="19"/>
  <c r="BG184" i="19"/>
  <c r="BE184" i="19"/>
  <c r="T184" i="19"/>
  <c r="R184" i="19"/>
  <c r="P184" i="19"/>
  <c r="BI183" i="19"/>
  <c r="BH183" i="19"/>
  <c r="BG183" i="19"/>
  <c r="BE183" i="19"/>
  <c r="T183" i="19"/>
  <c r="R183" i="19"/>
  <c r="P183" i="19"/>
  <c r="BI182" i="19"/>
  <c r="BH182" i="19"/>
  <c r="BG182" i="19"/>
  <c r="BE182" i="19"/>
  <c r="T182" i="19"/>
  <c r="R182" i="19"/>
  <c r="P182" i="19"/>
  <c r="BI181" i="19"/>
  <c r="BH181" i="19"/>
  <c r="BG181" i="19"/>
  <c r="BE181" i="19"/>
  <c r="T181" i="19"/>
  <c r="R181" i="19"/>
  <c r="P181" i="19"/>
  <c r="BI180" i="19"/>
  <c r="BH180" i="19"/>
  <c r="BG180" i="19"/>
  <c r="BE180" i="19"/>
  <c r="T180" i="19"/>
  <c r="R180" i="19"/>
  <c r="P180" i="19"/>
  <c r="BI179" i="19"/>
  <c r="BH179" i="19"/>
  <c r="BG179" i="19"/>
  <c r="BE179" i="19"/>
  <c r="T179" i="19"/>
  <c r="R179" i="19"/>
  <c r="P179" i="19"/>
  <c r="BI178" i="19"/>
  <c r="BH178" i="19"/>
  <c r="BG178" i="19"/>
  <c r="BE178" i="19"/>
  <c r="T178" i="19"/>
  <c r="R178" i="19"/>
  <c r="P178" i="19"/>
  <c r="BI177" i="19"/>
  <c r="BH177" i="19"/>
  <c r="BG177" i="19"/>
  <c r="BE177" i="19"/>
  <c r="T177" i="19"/>
  <c r="R177" i="19"/>
  <c r="P177" i="19"/>
  <c r="BI176" i="19"/>
  <c r="BH176" i="19"/>
  <c r="BG176" i="19"/>
  <c r="BE176" i="19"/>
  <c r="T176" i="19"/>
  <c r="R176" i="19"/>
  <c r="P176" i="19"/>
  <c r="BI175" i="19"/>
  <c r="BH175" i="19"/>
  <c r="BG175" i="19"/>
  <c r="BE175" i="19"/>
  <c r="T175" i="19"/>
  <c r="R175" i="19"/>
  <c r="P175" i="19"/>
  <c r="BI174" i="19"/>
  <c r="BH174" i="19"/>
  <c r="BG174" i="19"/>
  <c r="BE174" i="19"/>
  <c r="T174" i="19"/>
  <c r="R174" i="19"/>
  <c r="P174" i="19"/>
  <c r="BI173" i="19"/>
  <c r="BH173" i="19"/>
  <c r="BG173" i="19"/>
  <c r="BE173" i="19"/>
  <c r="T173" i="19"/>
  <c r="R173" i="19"/>
  <c r="P173" i="19"/>
  <c r="BI172" i="19"/>
  <c r="BH172" i="19"/>
  <c r="BG172" i="19"/>
  <c r="BE172" i="19"/>
  <c r="T172" i="19"/>
  <c r="R172" i="19"/>
  <c r="P172" i="19"/>
  <c r="BI171" i="19"/>
  <c r="BH171" i="19"/>
  <c r="BG171" i="19"/>
  <c r="BE171" i="19"/>
  <c r="T171" i="19"/>
  <c r="R171" i="19"/>
  <c r="P171" i="19"/>
  <c r="BI170" i="19"/>
  <c r="BH170" i="19"/>
  <c r="BG170" i="19"/>
  <c r="BE170" i="19"/>
  <c r="T170" i="19"/>
  <c r="R170" i="19"/>
  <c r="P170" i="19"/>
  <c r="BI169" i="19"/>
  <c r="BH169" i="19"/>
  <c r="BG169" i="19"/>
  <c r="BE169" i="19"/>
  <c r="T169" i="19"/>
  <c r="R169" i="19"/>
  <c r="P169" i="19"/>
  <c r="BI168" i="19"/>
  <c r="BH168" i="19"/>
  <c r="BG168" i="19"/>
  <c r="BE168" i="19"/>
  <c r="T168" i="19"/>
  <c r="R168" i="19"/>
  <c r="P168" i="19"/>
  <c r="BI165" i="19"/>
  <c r="BH165" i="19"/>
  <c r="BG165" i="19"/>
  <c r="BE165" i="19"/>
  <c r="T165" i="19"/>
  <c r="T164" i="19" s="1"/>
  <c r="R165" i="19"/>
  <c r="R164" i="19" s="1"/>
  <c r="P165" i="19"/>
  <c r="P164" i="19" s="1"/>
  <c r="BI163" i="19"/>
  <c r="BH163" i="19"/>
  <c r="BG163" i="19"/>
  <c r="BE163" i="19"/>
  <c r="T163" i="19"/>
  <c r="R163" i="19"/>
  <c r="P163" i="19"/>
  <c r="BI162" i="19"/>
  <c r="BH162" i="19"/>
  <c r="BG162" i="19"/>
  <c r="BE162" i="19"/>
  <c r="T162" i="19"/>
  <c r="R162" i="19"/>
  <c r="P162" i="19"/>
  <c r="BI161" i="19"/>
  <c r="BH161" i="19"/>
  <c r="BG161" i="19"/>
  <c r="BE161" i="19"/>
  <c r="T161" i="19"/>
  <c r="R161" i="19"/>
  <c r="P161" i="19"/>
  <c r="BI159" i="19"/>
  <c r="BH159" i="19"/>
  <c r="BG159" i="19"/>
  <c r="BE159" i="19"/>
  <c r="T159" i="19"/>
  <c r="R159" i="19"/>
  <c r="P159" i="19"/>
  <c r="BI158" i="19"/>
  <c r="BH158" i="19"/>
  <c r="BG158" i="19"/>
  <c r="BE158" i="19"/>
  <c r="T158" i="19"/>
  <c r="R158" i="19"/>
  <c r="P158" i="19"/>
  <c r="BI157" i="19"/>
  <c r="BH157" i="19"/>
  <c r="BG157" i="19"/>
  <c r="BE157" i="19"/>
  <c r="T157" i="19"/>
  <c r="R157" i="19"/>
  <c r="P157" i="19"/>
  <c r="BI155" i="19"/>
  <c r="BH155" i="19"/>
  <c r="BG155" i="19"/>
  <c r="BE155" i="19"/>
  <c r="T155" i="19"/>
  <c r="R155" i="19"/>
  <c r="P155" i="19"/>
  <c r="BI154" i="19"/>
  <c r="BH154" i="19"/>
  <c r="BG154" i="19"/>
  <c r="BE154" i="19"/>
  <c r="T154" i="19"/>
  <c r="R154" i="19"/>
  <c r="P154" i="19"/>
  <c r="BI153" i="19"/>
  <c r="BH153" i="19"/>
  <c r="BG153" i="19"/>
  <c r="BE153" i="19"/>
  <c r="T153" i="19"/>
  <c r="R153" i="19"/>
  <c r="P153" i="19"/>
  <c r="BI152" i="19"/>
  <c r="BH152" i="19"/>
  <c r="BG152" i="19"/>
  <c r="BE152" i="19"/>
  <c r="T152" i="19"/>
  <c r="R152" i="19"/>
  <c r="P152" i="19"/>
  <c r="BI151" i="19"/>
  <c r="BH151" i="19"/>
  <c r="BG151" i="19"/>
  <c r="BE151" i="19"/>
  <c r="T151" i="19"/>
  <c r="R151" i="19"/>
  <c r="P151" i="19"/>
  <c r="BI150" i="19"/>
  <c r="BH150" i="19"/>
  <c r="BG150" i="19"/>
  <c r="BE150" i="19"/>
  <c r="T150" i="19"/>
  <c r="R150" i="19"/>
  <c r="P150" i="19"/>
  <c r="BI149" i="19"/>
  <c r="BH149" i="19"/>
  <c r="BG149" i="19"/>
  <c r="BE149" i="19"/>
  <c r="T149" i="19"/>
  <c r="R149" i="19"/>
  <c r="P149" i="19"/>
  <c r="BI148" i="19"/>
  <c r="BH148" i="19"/>
  <c r="BG148" i="19"/>
  <c r="BE148" i="19"/>
  <c r="T148" i="19"/>
  <c r="R148" i="19"/>
  <c r="P148" i="19"/>
  <c r="BI147" i="19"/>
  <c r="BH147" i="19"/>
  <c r="BG147" i="19"/>
  <c r="BE147" i="19"/>
  <c r="T147" i="19"/>
  <c r="R147" i="19"/>
  <c r="P147" i="19"/>
  <c r="BI146" i="19"/>
  <c r="BH146" i="19"/>
  <c r="BG146" i="19"/>
  <c r="BE146" i="19"/>
  <c r="T146" i="19"/>
  <c r="R146" i="19"/>
  <c r="P146" i="19"/>
  <c r="BI144" i="19"/>
  <c r="BH144" i="19"/>
  <c r="BG144" i="19"/>
  <c r="BE144" i="19"/>
  <c r="T144" i="19"/>
  <c r="R144" i="19"/>
  <c r="P144" i="19"/>
  <c r="BI143" i="19"/>
  <c r="BH143" i="19"/>
  <c r="BG143" i="19"/>
  <c r="BE143" i="19"/>
  <c r="T143" i="19"/>
  <c r="R143" i="19"/>
  <c r="P143" i="19"/>
  <c r="BI142" i="19"/>
  <c r="BH142" i="19"/>
  <c r="BG142" i="19"/>
  <c r="BE142" i="19"/>
  <c r="T142" i="19"/>
  <c r="R142" i="19"/>
  <c r="P142" i="19"/>
  <c r="BI141" i="19"/>
  <c r="BH141" i="19"/>
  <c r="BG141" i="19"/>
  <c r="BE141" i="19"/>
  <c r="T141" i="19"/>
  <c r="R141" i="19"/>
  <c r="P141" i="19"/>
  <c r="BI139" i="19"/>
  <c r="BH139" i="19"/>
  <c r="BG139" i="19"/>
  <c r="BE139" i="19"/>
  <c r="T139" i="19"/>
  <c r="R139" i="19"/>
  <c r="P139" i="19"/>
  <c r="BI138" i="19"/>
  <c r="BH138" i="19"/>
  <c r="BG138" i="19"/>
  <c r="BE138" i="19"/>
  <c r="T138" i="19"/>
  <c r="R138" i="19"/>
  <c r="P138" i="19"/>
  <c r="BI137" i="19"/>
  <c r="BH137" i="19"/>
  <c r="BG137" i="19"/>
  <c r="BE137" i="19"/>
  <c r="T137" i="19"/>
  <c r="R137" i="19"/>
  <c r="P137" i="19"/>
  <c r="BI136" i="19"/>
  <c r="BH136" i="19"/>
  <c r="BG136" i="19"/>
  <c r="BE136" i="19"/>
  <c r="T136" i="19"/>
  <c r="R136" i="19"/>
  <c r="P136" i="19"/>
  <c r="BI135" i="19"/>
  <c r="BH135" i="19"/>
  <c r="BG135" i="19"/>
  <c r="BE135" i="19"/>
  <c r="T135" i="19"/>
  <c r="R135" i="19"/>
  <c r="P135" i="19"/>
  <c r="BI134" i="19"/>
  <c r="BH134" i="19"/>
  <c r="BG134" i="19"/>
  <c r="BE134" i="19"/>
  <c r="T134" i="19"/>
  <c r="R134" i="19"/>
  <c r="P134" i="19"/>
  <c r="BI133" i="19"/>
  <c r="BH133" i="19"/>
  <c r="BG133" i="19"/>
  <c r="BE133" i="19"/>
  <c r="T133" i="19"/>
  <c r="R133" i="19"/>
  <c r="P133" i="19"/>
  <c r="BI132" i="19"/>
  <c r="BH132" i="19"/>
  <c r="BG132" i="19"/>
  <c r="BE132" i="19"/>
  <c r="T132" i="19"/>
  <c r="R132" i="19"/>
  <c r="P132" i="19"/>
  <c r="BI131" i="19"/>
  <c r="BH131" i="19"/>
  <c r="BG131" i="19"/>
  <c r="BE131" i="19"/>
  <c r="T131" i="19"/>
  <c r="R131" i="19"/>
  <c r="P131" i="19"/>
  <c r="BI130" i="19"/>
  <c r="BH130" i="19"/>
  <c r="BG130" i="19"/>
  <c r="BE130" i="19"/>
  <c r="T130" i="19"/>
  <c r="R130" i="19"/>
  <c r="P130" i="19"/>
  <c r="BI129" i="19"/>
  <c r="BH129" i="19"/>
  <c r="BG129" i="19"/>
  <c r="BE129" i="19"/>
  <c r="T129" i="19"/>
  <c r="R129" i="19"/>
  <c r="P129" i="19"/>
  <c r="BI128" i="19"/>
  <c r="BH128" i="19"/>
  <c r="BG128" i="19"/>
  <c r="BE128" i="19"/>
  <c r="T128" i="19"/>
  <c r="R128" i="19"/>
  <c r="P128" i="19"/>
  <c r="J121" i="19"/>
  <c r="F121" i="19"/>
  <c r="F119" i="19"/>
  <c r="E117" i="19"/>
  <c r="J91" i="19"/>
  <c r="F91" i="19"/>
  <c r="F89" i="19"/>
  <c r="E87" i="19"/>
  <c r="J24" i="19"/>
  <c r="E24" i="19"/>
  <c r="J92" i="19" s="1"/>
  <c r="J23" i="19"/>
  <c r="J12" i="19"/>
  <c r="E7" i="19"/>
  <c r="E85" i="19" s="1"/>
  <c r="J37" i="18"/>
  <c r="J36" i="18"/>
  <c r="AY112" i="1"/>
  <c r="J35" i="18"/>
  <c r="AX112" i="1"/>
  <c r="BI138" i="18"/>
  <c r="BH138" i="18"/>
  <c r="BG138" i="18"/>
  <c r="BE138" i="18"/>
  <c r="T138" i="18"/>
  <c r="R138" i="18"/>
  <c r="P138" i="18"/>
  <c r="BI137" i="18"/>
  <c r="BH137" i="18"/>
  <c r="BG137" i="18"/>
  <c r="BE137" i="18"/>
  <c r="T137" i="18"/>
  <c r="R137" i="18"/>
  <c r="P137" i="18"/>
  <c r="BI136" i="18"/>
  <c r="BH136" i="18"/>
  <c r="BG136" i="18"/>
  <c r="BE136" i="18"/>
  <c r="T136" i="18"/>
  <c r="R136" i="18"/>
  <c r="P136" i="18"/>
  <c r="BI135" i="18"/>
  <c r="BH135" i="18"/>
  <c r="BG135" i="18"/>
  <c r="BE135" i="18"/>
  <c r="T135" i="18"/>
  <c r="R135" i="18"/>
  <c r="P135" i="18"/>
  <c r="BI134" i="18"/>
  <c r="BH134" i="18"/>
  <c r="BG134" i="18"/>
  <c r="BE134" i="18"/>
  <c r="T134" i="18"/>
  <c r="R134" i="18"/>
  <c r="P134" i="18"/>
  <c r="BI133" i="18"/>
  <c r="BH133" i="18"/>
  <c r="BG133" i="18"/>
  <c r="BE133" i="18"/>
  <c r="T133" i="18"/>
  <c r="R133" i="18"/>
  <c r="P133" i="18"/>
  <c r="BI132" i="18"/>
  <c r="BH132" i="18"/>
  <c r="BG132" i="18"/>
  <c r="BE132" i="18"/>
  <c r="T132" i="18"/>
  <c r="R132" i="18"/>
  <c r="P132" i="18"/>
  <c r="BI131" i="18"/>
  <c r="BH131" i="18"/>
  <c r="BG131" i="18"/>
  <c r="BE131" i="18"/>
  <c r="T131" i="18"/>
  <c r="R131" i="18"/>
  <c r="P131" i="18"/>
  <c r="BI130" i="18"/>
  <c r="BH130" i="18"/>
  <c r="BG130" i="18"/>
  <c r="BE130" i="18"/>
  <c r="T130" i="18"/>
  <c r="R130" i="18"/>
  <c r="P130" i="18"/>
  <c r="BI129" i="18"/>
  <c r="BH129" i="18"/>
  <c r="BG129" i="18"/>
  <c r="BE129" i="18"/>
  <c r="T129" i="18"/>
  <c r="R129" i="18"/>
  <c r="P129" i="18"/>
  <c r="BI128" i="18"/>
  <c r="BH128" i="18"/>
  <c r="BG128" i="18"/>
  <c r="BE128" i="18"/>
  <c r="T128" i="18"/>
  <c r="R128" i="18"/>
  <c r="P128" i="18"/>
  <c r="BI127" i="18"/>
  <c r="BH127" i="18"/>
  <c r="BG127" i="18"/>
  <c r="BE127" i="18"/>
  <c r="T127" i="18"/>
  <c r="R127" i="18"/>
  <c r="P127" i="18"/>
  <c r="BI126" i="18"/>
  <c r="BH126" i="18"/>
  <c r="BG126" i="18"/>
  <c r="BE126" i="18"/>
  <c r="T126" i="18"/>
  <c r="R126" i="18"/>
  <c r="P126" i="18"/>
  <c r="BI125" i="18"/>
  <c r="BH125" i="18"/>
  <c r="BG125" i="18"/>
  <c r="BE125" i="18"/>
  <c r="T125" i="18"/>
  <c r="R125" i="18"/>
  <c r="P125" i="18"/>
  <c r="BI124" i="18"/>
  <c r="BH124" i="18"/>
  <c r="BG124" i="18"/>
  <c r="BE124" i="18"/>
  <c r="T124" i="18"/>
  <c r="R124" i="18"/>
  <c r="P124" i="18"/>
  <c r="BI123" i="18"/>
  <c r="BH123" i="18"/>
  <c r="BG123" i="18"/>
  <c r="BE123" i="18"/>
  <c r="T123" i="18"/>
  <c r="R123" i="18"/>
  <c r="P123" i="18"/>
  <c r="BI122" i="18"/>
  <c r="BH122" i="18"/>
  <c r="BG122" i="18"/>
  <c r="BE122" i="18"/>
  <c r="T122" i="18"/>
  <c r="R122" i="18"/>
  <c r="P122" i="18"/>
  <c r="BI121" i="18"/>
  <c r="BH121" i="18"/>
  <c r="BG121" i="18"/>
  <c r="BE121" i="18"/>
  <c r="T121" i="18"/>
  <c r="R121" i="18"/>
  <c r="P121" i="18"/>
  <c r="BI120" i="18"/>
  <c r="BH120" i="18"/>
  <c r="BG120" i="18"/>
  <c r="BE120" i="18"/>
  <c r="T120" i="18"/>
  <c r="R120" i="18"/>
  <c r="P120" i="18"/>
  <c r="BI119" i="18"/>
  <c r="BH119" i="18"/>
  <c r="BG119" i="18"/>
  <c r="BE119" i="18"/>
  <c r="T119" i="18"/>
  <c r="R119" i="18"/>
  <c r="P119" i="18"/>
  <c r="J113" i="18"/>
  <c r="F113" i="18"/>
  <c r="F111" i="18"/>
  <c r="E109" i="18"/>
  <c r="J91" i="18"/>
  <c r="F91" i="18"/>
  <c r="F89" i="18"/>
  <c r="E87" i="18"/>
  <c r="J24" i="18"/>
  <c r="E24" i="18"/>
  <c r="J92" i="18" s="1"/>
  <c r="J23" i="18"/>
  <c r="F114" i="18"/>
  <c r="J12" i="18"/>
  <c r="E7" i="18"/>
  <c r="E107" i="18"/>
  <c r="J37" i="17"/>
  <c r="J36" i="17"/>
  <c r="AY111" i="1" s="1"/>
  <c r="J35" i="17"/>
  <c r="AX111" i="1" s="1"/>
  <c r="BI140" i="17"/>
  <c r="BH140" i="17"/>
  <c r="BG140" i="17"/>
  <c r="BE140" i="17"/>
  <c r="T140" i="17"/>
  <c r="R140" i="17"/>
  <c r="P140" i="17"/>
  <c r="BI139" i="17"/>
  <c r="BH139" i="17"/>
  <c r="BG139" i="17"/>
  <c r="BE139" i="17"/>
  <c r="T139" i="17"/>
  <c r="R139" i="17"/>
  <c r="P139" i="17"/>
  <c r="BI138" i="17"/>
  <c r="BH138" i="17"/>
  <c r="BG138" i="17"/>
  <c r="BE138" i="17"/>
  <c r="T138" i="17"/>
  <c r="R138" i="17"/>
  <c r="P138" i="17"/>
  <c r="BI137" i="17"/>
  <c r="BH137" i="17"/>
  <c r="BG137" i="17"/>
  <c r="BE137" i="17"/>
  <c r="T137" i="17"/>
  <c r="R137" i="17"/>
  <c r="P137" i="17"/>
  <c r="BI136" i="17"/>
  <c r="BH136" i="17"/>
  <c r="BG136" i="17"/>
  <c r="BE136" i="17"/>
  <c r="T136" i="17"/>
  <c r="R136" i="17"/>
  <c r="P136" i="17"/>
  <c r="BI135" i="17"/>
  <c r="BH135" i="17"/>
  <c r="BG135" i="17"/>
  <c r="BE135" i="17"/>
  <c r="T135" i="17"/>
  <c r="R135" i="17"/>
  <c r="P135" i="17"/>
  <c r="BI134" i="17"/>
  <c r="BH134" i="17"/>
  <c r="BG134" i="17"/>
  <c r="BE134" i="17"/>
  <c r="T134" i="17"/>
  <c r="R134" i="17"/>
  <c r="P134" i="17"/>
  <c r="BI133" i="17"/>
  <c r="BH133" i="17"/>
  <c r="BG133" i="17"/>
  <c r="BE133" i="17"/>
  <c r="T133" i="17"/>
  <c r="R133" i="17"/>
  <c r="P133" i="17"/>
  <c r="BI132" i="17"/>
  <c r="BH132" i="17"/>
  <c r="BG132" i="17"/>
  <c r="BE132" i="17"/>
  <c r="T132" i="17"/>
  <c r="R132" i="17"/>
  <c r="P132" i="17"/>
  <c r="BI131" i="17"/>
  <c r="BH131" i="17"/>
  <c r="BG131" i="17"/>
  <c r="BE131" i="17"/>
  <c r="T131" i="17"/>
  <c r="R131" i="17"/>
  <c r="P131" i="17"/>
  <c r="BI130" i="17"/>
  <c r="BH130" i="17"/>
  <c r="BG130" i="17"/>
  <c r="BE130" i="17"/>
  <c r="T130" i="17"/>
  <c r="R130" i="17"/>
  <c r="P130" i="17"/>
  <c r="BI129" i="17"/>
  <c r="BH129" i="17"/>
  <c r="BG129" i="17"/>
  <c r="BE129" i="17"/>
  <c r="T129" i="17"/>
  <c r="R129" i="17"/>
  <c r="P129" i="17"/>
  <c r="BI128" i="17"/>
  <c r="BH128" i="17"/>
  <c r="BG128" i="17"/>
  <c r="BE128" i="17"/>
  <c r="T128" i="17"/>
  <c r="R128" i="17"/>
  <c r="P128" i="17"/>
  <c r="BI127" i="17"/>
  <c r="BH127" i="17"/>
  <c r="BG127" i="17"/>
  <c r="BE127" i="17"/>
  <c r="T127" i="17"/>
  <c r="R127" i="17"/>
  <c r="P127" i="17"/>
  <c r="BI126" i="17"/>
  <c r="BH126" i="17"/>
  <c r="BG126" i="17"/>
  <c r="BE126" i="17"/>
  <c r="T126" i="17"/>
  <c r="R126" i="17"/>
  <c r="P126" i="17"/>
  <c r="BI125" i="17"/>
  <c r="BH125" i="17"/>
  <c r="BG125" i="17"/>
  <c r="BE125" i="17"/>
  <c r="T125" i="17"/>
  <c r="R125" i="17"/>
  <c r="P125" i="17"/>
  <c r="BI124" i="17"/>
  <c r="BH124" i="17"/>
  <c r="BG124" i="17"/>
  <c r="BE124" i="17"/>
  <c r="T124" i="17"/>
  <c r="R124" i="17"/>
  <c r="P124" i="17"/>
  <c r="BI123" i="17"/>
  <c r="BH123" i="17"/>
  <c r="BG123" i="17"/>
  <c r="BE123" i="17"/>
  <c r="T123" i="17"/>
  <c r="R123" i="17"/>
  <c r="P123" i="17"/>
  <c r="BI122" i="17"/>
  <c r="BH122" i="17"/>
  <c r="BG122" i="17"/>
  <c r="BE122" i="17"/>
  <c r="T122" i="17"/>
  <c r="R122" i="17"/>
  <c r="P122" i="17"/>
  <c r="BI121" i="17"/>
  <c r="BH121" i="17"/>
  <c r="BG121" i="17"/>
  <c r="BE121" i="17"/>
  <c r="T121" i="17"/>
  <c r="R121" i="17"/>
  <c r="P121" i="17"/>
  <c r="BI120" i="17"/>
  <c r="BH120" i="17"/>
  <c r="BG120" i="17"/>
  <c r="BE120" i="17"/>
  <c r="T120" i="17"/>
  <c r="R120" i="17"/>
  <c r="P120" i="17"/>
  <c r="BI119" i="17"/>
  <c r="BH119" i="17"/>
  <c r="BG119" i="17"/>
  <c r="BE119" i="17"/>
  <c r="T119" i="17"/>
  <c r="R119" i="17"/>
  <c r="P119" i="17"/>
  <c r="J113" i="17"/>
  <c r="F113" i="17"/>
  <c r="F111" i="17"/>
  <c r="E109" i="17"/>
  <c r="J91" i="17"/>
  <c r="F91" i="17"/>
  <c r="F89" i="17"/>
  <c r="E87" i="17"/>
  <c r="J24" i="17"/>
  <c r="E24" i="17"/>
  <c r="J92" i="17" s="1"/>
  <c r="J23" i="17"/>
  <c r="J12" i="17"/>
  <c r="E7" i="17"/>
  <c r="E107" i="17" s="1"/>
  <c r="J37" i="16"/>
  <c r="J36" i="16"/>
  <c r="AY110" i="1"/>
  <c r="J35" i="16"/>
  <c r="AX110" i="1"/>
  <c r="BI130" i="16"/>
  <c r="BH130" i="16"/>
  <c r="BG130" i="16"/>
  <c r="BE130" i="16"/>
  <c r="T130" i="16"/>
  <c r="R130" i="16"/>
  <c r="P130" i="16"/>
  <c r="BI129" i="16"/>
  <c r="BH129" i="16"/>
  <c r="BG129" i="16"/>
  <c r="BE129" i="16"/>
  <c r="T129" i="16"/>
  <c r="R129" i="16"/>
  <c r="P129" i="16"/>
  <c r="BI128" i="16"/>
  <c r="BH128" i="16"/>
  <c r="BG128" i="16"/>
  <c r="BE128" i="16"/>
  <c r="T128" i="16"/>
  <c r="R128" i="16"/>
  <c r="P128" i="16"/>
  <c r="BI127" i="16"/>
  <c r="BH127" i="16"/>
  <c r="BG127" i="16"/>
  <c r="BE127" i="16"/>
  <c r="T127" i="16"/>
  <c r="R127" i="16"/>
  <c r="P127" i="16"/>
  <c r="BI126" i="16"/>
  <c r="BH126" i="16"/>
  <c r="BG126" i="16"/>
  <c r="BE126" i="16"/>
  <c r="T126" i="16"/>
  <c r="R126" i="16"/>
  <c r="P126" i="16"/>
  <c r="BI125" i="16"/>
  <c r="BH125" i="16"/>
  <c r="BG125" i="16"/>
  <c r="BE125" i="16"/>
  <c r="T125" i="16"/>
  <c r="R125" i="16"/>
  <c r="P125" i="16"/>
  <c r="BI124" i="16"/>
  <c r="BH124" i="16"/>
  <c r="BG124" i="16"/>
  <c r="BE124" i="16"/>
  <c r="T124" i="16"/>
  <c r="R124" i="16"/>
  <c r="P124" i="16"/>
  <c r="BI123" i="16"/>
  <c r="BH123" i="16"/>
  <c r="BG123" i="16"/>
  <c r="BE123" i="16"/>
  <c r="T123" i="16"/>
  <c r="R123" i="16"/>
  <c r="P123" i="16"/>
  <c r="BI122" i="16"/>
  <c r="BH122" i="16"/>
  <c r="BG122" i="16"/>
  <c r="BE122" i="16"/>
  <c r="T122" i="16"/>
  <c r="R122" i="16"/>
  <c r="P122" i="16"/>
  <c r="BI121" i="16"/>
  <c r="BH121" i="16"/>
  <c r="BG121" i="16"/>
  <c r="BE121" i="16"/>
  <c r="T121" i="16"/>
  <c r="R121" i="16"/>
  <c r="P121" i="16"/>
  <c r="BI120" i="16"/>
  <c r="BH120" i="16"/>
  <c r="BG120" i="16"/>
  <c r="BE120" i="16"/>
  <c r="T120" i="16"/>
  <c r="R120" i="16"/>
  <c r="P120" i="16"/>
  <c r="BI119" i="16"/>
  <c r="BH119" i="16"/>
  <c r="BG119" i="16"/>
  <c r="BE119" i="16"/>
  <c r="T119" i="16"/>
  <c r="R119" i="16"/>
  <c r="P119" i="16"/>
  <c r="J113" i="16"/>
  <c r="F113" i="16"/>
  <c r="F111" i="16"/>
  <c r="E109" i="16"/>
  <c r="J91" i="16"/>
  <c r="F91" i="16"/>
  <c r="F89" i="16"/>
  <c r="E87" i="16"/>
  <c r="J24" i="16"/>
  <c r="E24" i="16"/>
  <c r="J114" i="16" s="1"/>
  <c r="J23" i="16"/>
  <c r="F114" i="16"/>
  <c r="J12" i="16"/>
  <c r="E7" i="16"/>
  <c r="E85" i="16"/>
  <c r="J37" i="15"/>
  <c r="J36" i="15"/>
  <c r="AY109" i="1" s="1"/>
  <c r="J35" i="15"/>
  <c r="AX109" i="1" s="1"/>
  <c r="BI174" i="15"/>
  <c r="BH174" i="15"/>
  <c r="BG174" i="15"/>
  <c r="BE174" i="15"/>
  <c r="T174" i="15"/>
  <c r="T173" i="15" s="1"/>
  <c r="R174" i="15"/>
  <c r="R173" i="15" s="1"/>
  <c r="P174" i="15"/>
  <c r="P173" i="15" s="1"/>
  <c r="BI172" i="15"/>
  <c r="BH172" i="15"/>
  <c r="BG172" i="15"/>
  <c r="BE172" i="15"/>
  <c r="T172" i="15"/>
  <c r="R172" i="15"/>
  <c r="P172" i="15"/>
  <c r="BI171" i="15"/>
  <c r="BH171" i="15"/>
  <c r="BG171" i="15"/>
  <c r="BE171" i="15"/>
  <c r="T171" i="15"/>
  <c r="R171" i="15"/>
  <c r="P171" i="15"/>
  <c r="BI169" i="15"/>
  <c r="BH169" i="15"/>
  <c r="BG169" i="15"/>
  <c r="BE169" i="15"/>
  <c r="T169" i="15"/>
  <c r="R169" i="15"/>
  <c r="P169" i="15"/>
  <c r="BI168" i="15"/>
  <c r="BH168" i="15"/>
  <c r="BG168" i="15"/>
  <c r="BE168" i="15"/>
  <c r="T168" i="15"/>
  <c r="R168" i="15"/>
  <c r="P168" i="15"/>
  <c r="BI165" i="15"/>
  <c r="BH165" i="15"/>
  <c r="BG165" i="15"/>
  <c r="BE165" i="15"/>
  <c r="T165" i="15"/>
  <c r="T164" i="15"/>
  <c r="R165" i="15"/>
  <c r="R164" i="15" s="1"/>
  <c r="P165" i="15"/>
  <c r="P164" i="15" s="1"/>
  <c r="BI163" i="15"/>
  <c r="BH163" i="15"/>
  <c r="BG163" i="15"/>
  <c r="BE163" i="15"/>
  <c r="T163" i="15"/>
  <c r="R163" i="15"/>
  <c r="P163" i="15"/>
  <c r="BI162" i="15"/>
  <c r="BH162" i="15"/>
  <c r="BG162" i="15"/>
  <c r="BE162" i="15"/>
  <c r="T162" i="15"/>
  <c r="R162" i="15"/>
  <c r="P162" i="15"/>
  <c r="BI161" i="15"/>
  <c r="BH161" i="15"/>
  <c r="BG161" i="15"/>
  <c r="BE161" i="15"/>
  <c r="T161" i="15"/>
  <c r="R161" i="15"/>
  <c r="P161" i="15"/>
  <c r="BI160" i="15"/>
  <c r="BH160" i="15"/>
  <c r="BG160" i="15"/>
  <c r="BE160" i="15"/>
  <c r="T160" i="15"/>
  <c r="R160" i="15"/>
  <c r="P160" i="15"/>
  <c r="BI159" i="15"/>
  <c r="BH159" i="15"/>
  <c r="BG159" i="15"/>
  <c r="BE159" i="15"/>
  <c r="T159" i="15"/>
  <c r="R159" i="15"/>
  <c r="P159" i="15"/>
  <c r="BI158" i="15"/>
  <c r="BH158" i="15"/>
  <c r="BG158" i="15"/>
  <c r="BE158" i="15"/>
  <c r="T158" i="15"/>
  <c r="R158" i="15"/>
  <c r="P158" i="15"/>
  <c r="BI157" i="15"/>
  <c r="BH157" i="15"/>
  <c r="BG157" i="15"/>
  <c r="BE157" i="15"/>
  <c r="T157" i="15"/>
  <c r="R157" i="15"/>
  <c r="P157" i="15"/>
  <c r="BI156" i="15"/>
  <c r="BH156" i="15"/>
  <c r="BG156" i="15"/>
  <c r="BE156" i="15"/>
  <c r="T156" i="15"/>
  <c r="R156" i="15"/>
  <c r="P156" i="15"/>
  <c r="BI155" i="15"/>
  <c r="BH155" i="15"/>
  <c r="BG155" i="15"/>
  <c r="BE155" i="15"/>
  <c r="T155" i="15"/>
  <c r="R155" i="15"/>
  <c r="P155" i="15"/>
  <c r="BI154" i="15"/>
  <c r="BH154" i="15"/>
  <c r="BG154" i="15"/>
  <c r="BE154" i="15"/>
  <c r="T154" i="15"/>
  <c r="R154" i="15"/>
  <c r="P154" i="15"/>
  <c r="BI153" i="15"/>
  <c r="BH153" i="15"/>
  <c r="BG153" i="15"/>
  <c r="BE153" i="15"/>
  <c r="T153" i="15"/>
  <c r="R153" i="15"/>
  <c r="P153" i="15"/>
  <c r="BI152" i="15"/>
  <c r="BH152" i="15"/>
  <c r="BG152" i="15"/>
  <c r="BE152" i="15"/>
  <c r="T152" i="15"/>
  <c r="R152" i="15"/>
  <c r="P152" i="15"/>
  <c r="BI151" i="15"/>
  <c r="BH151" i="15"/>
  <c r="BG151" i="15"/>
  <c r="BE151" i="15"/>
  <c r="T151" i="15"/>
  <c r="R151" i="15"/>
  <c r="P151" i="15"/>
  <c r="BI150" i="15"/>
  <c r="BH150" i="15"/>
  <c r="BG150" i="15"/>
  <c r="BE150" i="15"/>
  <c r="T150" i="15"/>
  <c r="R150" i="15"/>
  <c r="P150" i="15"/>
  <c r="BI149" i="15"/>
  <c r="BH149" i="15"/>
  <c r="BG149" i="15"/>
  <c r="BE149" i="15"/>
  <c r="T149" i="15"/>
  <c r="R149" i="15"/>
  <c r="P149" i="15"/>
  <c r="BI148" i="15"/>
  <c r="BH148" i="15"/>
  <c r="BG148" i="15"/>
  <c r="BE148" i="15"/>
  <c r="T148" i="15"/>
  <c r="R148" i="15"/>
  <c r="P148" i="15"/>
  <c r="BI147" i="15"/>
  <c r="BH147" i="15"/>
  <c r="BG147" i="15"/>
  <c r="BE147" i="15"/>
  <c r="T147" i="15"/>
  <c r="R147" i="15"/>
  <c r="P147" i="15"/>
  <c r="BI146" i="15"/>
  <c r="BH146" i="15"/>
  <c r="BG146" i="15"/>
  <c r="BE146" i="15"/>
  <c r="T146" i="15"/>
  <c r="R146" i="15"/>
  <c r="P146" i="15"/>
  <c r="BI144" i="15"/>
  <c r="BH144" i="15"/>
  <c r="BG144" i="15"/>
  <c r="BE144" i="15"/>
  <c r="T144" i="15"/>
  <c r="R144" i="15"/>
  <c r="P144" i="15"/>
  <c r="BI143" i="15"/>
  <c r="BH143" i="15"/>
  <c r="BG143" i="15"/>
  <c r="BE143" i="15"/>
  <c r="T143" i="15"/>
  <c r="R143" i="15"/>
  <c r="P143" i="15"/>
  <c r="BI142" i="15"/>
  <c r="BH142" i="15"/>
  <c r="BG142" i="15"/>
  <c r="BE142" i="15"/>
  <c r="T142" i="15"/>
  <c r="R142" i="15"/>
  <c r="P142" i="15"/>
  <c r="BI140" i="15"/>
  <c r="BH140" i="15"/>
  <c r="BG140" i="15"/>
  <c r="BE140" i="15"/>
  <c r="T140" i="15"/>
  <c r="R140" i="15"/>
  <c r="P140" i="15"/>
  <c r="BI139" i="15"/>
  <c r="BH139" i="15"/>
  <c r="BG139" i="15"/>
  <c r="BE139" i="15"/>
  <c r="T139" i="15"/>
  <c r="R139" i="15"/>
  <c r="P139" i="15"/>
  <c r="BI138" i="15"/>
  <c r="BH138" i="15"/>
  <c r="BG138" i="15"/>
  <c r="BE138" i="15"/>
  <c r="T138" i="15"/>
  <c r="R138" i="15"/>
  <c r="P138" i="15"/>
  <c r="BI137" i="15"/>
  <c r="BH137" i="15"/>
  <c r="BG137" i="15"/>
  <c r="BE137" i="15"/>
  <c r="T137" i="15"/>
  <c r="R137" i="15"/>
  <c r="P137" i="15"/>
  <c r="BI136" i="15"/>
  <c r="BH136" i="15"/>
  <c r="BG136" i="15"/>
  <c r="BE136" i="15"/>
  <c r="T136" i="15"/>
  <c r="R136" i="15"/>
  <c r="P136" i="15"/>
  <c r="BI135" i="15"/>
  <c r="BH135" i="15"/>
  <c r="BG135" i="15"/>
  <c r="BE135" i="15"/>
  <c r="T135" i="15"/>
  <c r="R135" i="15"/>
  <c r="P135" i="15"/>
  <c r="BI134" i="15"/>
  <c r="BH134" i="15"/>
  <c r="BG134" i="15"/>
  <c r="BE134" i="15"/>
  <c r="T134" i="15"/>
  <c r="R134" i="15"/>
  <c r="P134" i="15"/>
  <c r="BI133" i="15"/>
  <c r="BH133" i="15"/>
  <c r="BG133" i="15"/>
  <c r="BE133" i="15"/>
  <c r="T133" i="15"/>
  <c r="R133" i="15"/>
  <c r="P133" i="15"/>
  <c r="BI132" i="15"/>
  <c r="BH132" i="15"/>
  <c r="BG132" i="15"/>
  <c r="BE132" i="15"/>
  <c r="T132" i="15"/>
  <c r="R132" i="15"/>
  <c r="P132" i="15"/>
  <c r="BI131" i="15"/>
  <c r="BH131" i="15"/>
  <c r="BG131" i="15"/>
  <c r="BE131" i="15"/>
  <c r="T131" i="15"/>
  <c r="R131" i="15"/>
  <c r="P131" i="15"/>
  <c r="BI130" i="15"/>
  <c r="BH130" i="15"/>
  <c r="BG130" i="15"/>
  <c r="BE130" i="15"/>
  <c r="T130" i="15"/>
  <c r="R130" i="15"/>
  <c r="P130" i="15"/>
  <c r="BI129" i="15"/>
  <c r="BH129" i="15"/>
  <c r="BG129" i="15"/>
  <c r="BE129" i="15"/>
  <c r="T129" i="15"/>
  <c r="R129" i="15"/>
  <c r="P129" i="15"/>
  <c r="BI128" i="15"/>
  <c r="BH128" i="15"/>
  <c r="BG128" i="15"/>
  <c r="BE128" i="15"/>
  <c r="T128" i="15"/>
  <c r="R128" i="15"/>
  <c r="P128" i="15"/>
  <c r="J121" i="15"/>
  <c r="F121" i="15"/>
  <c r="F119" i="15"/>
  <c r="E117" i="15"/>
  <c r="J91" i="15"/>
  <c r="F91" i="15"/>
  <c r="F89" i="15"/>
  <c r="E87" i="15"/>
  <c r="J24" i="15"/>
  <c r="E24" i="15"/>
  <c r="J122" i="15"/>
  <c r="J23" i="15"/>
  <c r="F122" i="15"/>
  <c r="J12" i="15"/>
  <c r="J89" i="15" s="1"/>
  <c r="E7" i="15"/>
  <c r="E85" i="15" s="1"/>
  <c r="J37" i="14"/>
  <c r="J36" i="14"/>
  <c r="AY108" i="1" s="1"/>
  <c r="J35" i="14"/>
  <c r="AX108" i="1"/>
  <c r="BI165" i="14"/>
  <c r="BH165" i="14"/>
  <c r="BG165" i="14"/>
  <c r="BE165" i="14"/>
  <c r="T165" i="14"/>
  <c r="T164" i="14" s="1"/>
  <c r="R165" i="14"/>
  <c r="R164" i="14"/>
  <c r="P165" i="14"/>
  <c r="P164" i="14" s="1"/>
  <c r="BI163" i="14"/>
  <c r="BH163" i="14"/>
  <c r="BG163" i="14"/>
  <c r="BE163" i="14"/>
  <c r="T163" i="14"/>
  <c r="R163" i="14"/>
  <c r="P163" i="14"/>
  <c r="BI162" i="14"/>
  <c r="BH162" i="14"/>
  <c r="BG162" i="14"/>
  <c r="BE162" i="14"/>
  <c r="T162" i="14"/>
  <c r="R162" i="14"/>
  <c r="P162" i="14"/>
  <c r="BI160" i="14"/>
  <c r="BH160" i="14"/>
  <c r="BG160" i="14"/>
  <c r="BE160" i="14"/>
  <c r="T160" i="14"/>
  <c r="T159" i="14" s="1"/>
  <c r="R160" i="14"/>
  <c r="R159" i="14"/>
  <c r="P160" i="14"/>
  <c r="P159" i="14" s="1"/>
  <c r="BI158" i="14"/>
  <c r="BH158" i="14"/>
  <c r="BG158" i="14"/>
  <c r="BE158" i="14"/>
  <c r="T158" i="14"/>
  <c r="R158" i="14"/>
  <c r="P158" i="14"/>
  <c r="BI157" i="14"/>
  <c r="BH157" i="14"/>
  <c r="BG157" i="14"/>
  <c r="BE157" i="14"/>
  <c r="T157" i="14"/>
  <c r="R157" i="14"/>
  <c r="P157" i="14"/>
  <c r="BI156" i="14"/>
  <c r="BH156" i="14"/>
  <c r="BG156" i="14"/>
  <c r="BE156" i="14"/>
  <c r="T156" i="14"/>
  <c r="R156" i="14"/>
  <c r="P156" i="14"/>
  <c r="BI155" i="14"/>
  <c r="BH155" i="14"/>
  <c r="BG155" i="14"/>
  <c r="BE155" i="14"/>
  <c r="T155" i="14"/>
  <c r="R155" i="14"/>
  <c r="P155" i="14"/>
  <c r="BI154" i="14"/>
  <c r="BH154" i="14"/>
  <c r="BG154" i="14"/>
  <c r="BE154" i="14"/>
  <c r="T154" i="14"/>
  <c r="R154" i="14"/>
  <c r="P154" i="14"/>
  <c r="BI153" i="14"/>
  <c r="BH153" i="14"/>
  <c r="BG153" i="14"/>
  <c r="BE153" i="14"/>
  <c r="T153" i="14"/>
  <c r="R153" i="14"/>
  <c r="P153" i="14"/>
  <c r="BI152" i="14"/>
  <c r="BH152" i="14"/>
  <c r="BG152" i="14"/>
  <c r="BE152" i="14"/>
  <c r="T152" i="14"/>
  <c r="R152" i="14"/>
  <c r="P152" i="14"/>
  <c r="BI151" i="14"/>
  <c r="BH151" i="14"/>
  <c r="BG151" i="14"/>
  <c r="BE151" i="14"/>
  <c r="T151" i="14"/>
  <c r="R151" i="14"/>
  <c r="P151" i="14"/>
  <c r="BI150" i="14"/>
  <c r="BH150" i="14"/>
  <c r="BG150" i="14"/>
  <c r="BE150" i="14"/>
  <c r="T150" i="14"/>
  <c r="R150" i="14"/>
  <c r="P150" i="14"/>
  <c r="BI149" i="14"/>
  <c r="BH149" i="14"/>
  <c r="BG149" i="14"/>
  <c r="BE149" i="14"/>
  <c r="T149" i="14"/>
  <c r="R149" i="14"/>
  <c r="P149" i="14"/>
  <c r="BI148" i="14"/>
  <c r="BH148" i="14"/>
  <c r="BG148" i="14"/>
  <c r="BE148" i="14"/>
  <c r="T148" i="14"/>
  <c r="R148" i="14"/>
  <c r="P148" i="14"/>
  <c r="BI147" i="14"/>
  <c r="BH147" i="14"/>
  <c r="BG147" i="14"/>
  <c r="BE147" i="14"/>
  <c r="T147" i="14"/>
  <c r="R147" i="14"/>
  <c r="P147" i="14"/>
  <c r="BI146" i="14"/>
  <c r="BH146" i="14"/>
  <c r="BG146" i="14"/>
  <c r="BE146" i="14"/>
  <c r="T146" i="14"/>
  <c r="R146" i="14"/>
  <c r="P146" i="14"/>
  <c r="BI145" i="14"/>
  <c r="BH145" i="14"/>
  <c r="BG145" i="14"/>
  <c r="BE145" i="14"/>
  <c r="T145" i="14"/>
  <c r="R145" i="14"/>
  <c r="P145" i="14"/>
  <c r="BI144" i="14"/>
  <c r="BH144" i="14"/>
  <c r="BG144" i="14"/>
  <c r="BE144" i="14"/>
  <c r="T144" i="14"/>
  <c r="R144" i="14"/>
  <c r="P144" i="14"/>
  <c r="BI142" i="14"/>
  <c r="BH142" i="14"/>
  <c r="BG142" i="14"/>
  <c r="BE142" i="14"/>
  <c r="T142" i="14"/>
  <c r="R142" i="14"/>
  <c r="P142" i="14"/>
  <c r="BI141" i="14"/>
  <c r="BH141" i="14"/>
  <c r="BG141" i="14"/>
  <c r="BE141" i="14"/>
  <c r="T141" i="14"/>
  <c r="R141" i="14"/>
  <c r="P141" i="14"/>
  <c r="BI140" i="14"/>
  <c r="BH140" i="14"/>
  <c r="BG140" i="14"/>
  <c r="BE140" i="14"/>
  <c r="T140" i="14"/>
  <c r="R140" i="14"/>
  <c r="P140" i="14"/>
  <c r="BI138" i="14"/>
  <c r="BH138" i="14"/>
  <c r="BG138" i="14"/>
  <c r="BE138" i="14"/>
  <c r="T138" i="14"/>
  <c r="R138" i="14"/>
  <c r="P138" i="14"/>
  <c r="BI137" i="14"/>
  <c r="BH137" i="14"/>
  <c r="BG137" i="14"/>
  <c r="BE137" i="14"/>
  <c r="T137" i="14"/>
  <c r="R137" i="14"/>
  <c r="P137" i="14"/>
  <c r="BI136" i="14"/>
  <c r="BH136" i="14"/>
  <c r="BG136" i="14"/>
  <c r="BE136" i="14"/>
  <c r="T136" i="14"/>
  <c r="R136" i="14"/>
  <c r="P136" i="14"/>
  <c r="BI135" i="14"/>
  <c r="BH135" i="14"/>
  <c r="BG135" i="14"/>
  <c r="BE135" i="14"/>
  <c r="T135" i="14"/>
  <c r="R135" i="14"/>
  <c r="P135" i="14"/>
  <c r="BI134" i="14"/>
  <c r="BH134" i="14"/>
  <c r="BG134" i="14"/>
  <c r="BE134" i="14"/>
  <c r="T134" i="14"/>
  <c r="R134" i="14"/>
  <c r="P134" i="14"/>
  <c r="BI133" i="14"/>
  <c r="BH133" i="14"/>
  <c r="BG133" i="14"/>
  <c r="BE133" i="14"/>
  <c r="T133" i="14"/>
  <c r="R133" i="14"/>
  <c r="P133" i="14"/>
  <c r="BI132" i="14"/>
  <c r="BH132" i="14"/>
  <c r="BG132" i="14"/>
  <c r="BE132" i="14"/>
  <c r="T132" i="14"/>
  <c r="R132" i="14"/>
  <c r="P132" i="14"/>
  <c r="BI131" i="14"/>
  <c r="BH131" i="14"/>
  <c r="BG131" i="14"/>
  <c r="BE131" i="14"/>
  <c r="T131" i="14"/>
  <c r="R131" i="14"/>
  <c r="P131" i="14"/>
  <c r="BI130" i="14"/>
  <c r="BH130" i="14"/>
  <c r="BG130" i="14"/>
  <c r="BE130" i="14"/>
  <c r="T130" i="14"/>
  <c r="R130" i="14"/>
  <c r="P130" i="14"/>
  <c r="BI129" i="14"/>
  <c r="BH129" i="14"/>
  <c r="BG129" i="14"/>
  <c r="BE129" i="14"/>
  <c r="T129" i="14"/>
  <c r="R129" i="14"/>
  <c r="P129" i="14"/>
  <c r="BI128" i="14"/>
  <c r="BH128" i="14"/>
  <c r="BG128" i="14"/>
  <c r="BE128" i="14"/>
  <c r="T128" i="14"/>
  <c r="R128" i="14"/>
  <c r="P128" i="14"/>
  <c r="BI127" i="14"/>
  <c r="BH127" i="14"/>
  <c r="BG127" i="14"/>
  <c r="BE127" i="14"/>
  <c r="T127" i="14"/>
  <c r="R127" i="14"/>
  <c r="P127" i="14"/>
  <c r="BI126" i="14"/>
  <c r="BH126" i="14"/>
  <c r="BG126" i="14"/>
  <c r="BE126" i="14"/>
  <c r="T126" i="14"/>
  <c r="R126" i="14"/>
  <c r="P126" i="14"/>
  <c r="J119" i="14"/>
  <c r="F119" i="14"/>
  <c r="F117" i="14"/>
  <c r="E115" i="14"/>
  <c r="J91" i="14"/>
  <c r="F91" i="14"/>
  <c r="F89" i="14"/>
  <c r="E87" i="14"/>
  <c r="J24" i="14"/>
  <c r="E24" i="14"/>
  <c r="J120" i="14" s="1"/>
  <c r="J23" i="14"/>
  <c r="J12" i="14"/>
  <c r="J117" i="14"/>
  <c r="E7" i="14"/>
  <c r="E85" i="14" s="1"/>
  <c r="J37" i="13"/>
  <c r="J36" i="13"/>
  <c r="AY107" i="1" s="1"/>
  <c r="J35" i="13"/>
  <c r="AX107" i="1"/>
  <c r="BI194" i="13"/>
  <c r="BH194" i="13"/>
  <c r="BG194" i="13"/>
  <c r="BE194" i="13"/>
  <c r="T194" i="13"/>
  <c r="T193" i="13" s="1"/>
  <c r="R194" i="13"/>
  <c r="R193" i="13" s="1"/>
  <c r="P194" i="13"/>
  <c r="P193" i="13" s="1"/>
  <c r="BI192" i="13"/>
  <c r="BH192" i="13"/>
  <c r="BG192" i="13"/>
  <c r="BE192" i="13"/>
  <c r="T192" i="13"/>
  <c r="R192" i="13"/>
  <c r="P192" i="13"/>
  <c r="BI191" i="13"/>
  <c r="BH191" i="13"/>
  <c r="BG191" i="13"/>
  <c r="BE191" i="13"/>
  <c r="T191" i="13"/>
  <c r="R191" i="13"/>
  <c r="P191" i="13"/>
  <c r="BI189" i="13"/>
  <c r="BH189" i="13"/>
  <c r="BG189" i="13"/>
  <c r="BE189" i="13"/>
  <c r="T189" i="13"/>
  <c r="R189" i="13"/>
  <c r="P189" i="13"/>
  <c r="BI188" i="13"/>
  <c r="BH188" i="13"/>
  <c r="BG188" i="13"/>
  <c r="BE188" i="13"/>
  <c r="T188" i="13"/>
  <c r="R188" i="13"/>
  <c r="P188" i="13"/>
  <c r="BI187" i="13"/>
  <c r="BH187" i="13"/>
  <c r="BG187" i="13"/>
  <c r="BE187" i="13"/>
  <c r="T187" i="13"/>
  <c r="R187" i="13"/>
  <c r="P187" i="13"/>
  <c r="BI186" i="13"/>
  <c r="BH186" i="13"/>
  <c r="BG186" i="13"/>
  <c r="BE186" i="13"/>
  <c r="T186" i="13"/>
  <c r="R186" i="13"/>
  <c r="P186" i="13"/>
  <c r="BI185" i="13"/>
  <c r="BH185" i="13"/>
  <c r="BG185" i="13"/>
  <c r="BE185" i="13"/>
  <c r="T185" i="13"/>
  <c r="R185" i="13"/>
  <c r="P185" i="13"/>
  <c r="BI184" i="13"/>
  <c r="BH184" i="13"/>
  <c r="BG184" i="13"/>
  <c r="BE184" i="13"/>
  <c r="T184" i="13"/>
  <c r="R184" i="13"/>
  <c r="P184" i="13"/>
  <c r="BI183" i="13"/>
  <c r="BH183" i="13"/>
  <c r="BG183" i="13"/>
  <c r="BE183" i="13"/>
  <c r="T183" i="13"/>
  <c r="R183" i="13"/>
  <c r="P183" i="13"/>
  <c r="BI182" i="13"/>
  <c r="BH182" i="13"/>
  <c r="BG182" i="13"/>
  <c r="BE182" i="13"/>
  <c r="T182" i="13"/>
  <c r="R182" i="13"/>
  <c r="P182" i="13"/>
  <c r="BI179" i="13"/>
  <c r="BH179" i="13"/>
  <c r="BG179" i="13"/>
  <c r="BE179" i="13"/>
  <c r="T179" i="13"/>
  <c r="R179" i="13"/>
  <c r="P179" i="13"/>
  <c r="BI178" i="13"/>
  <c r="BH178" i="13"/>
  <c r="BG178" i="13"/>
  <c r="BE178" i="13"/>
  <c r="T178" i="13"/>
  <c r="R178" i="13"/>
  <c r="P178" i="13"/>
  <c r="BI177" i="13"/>
  <c r="BH177" i="13"/>
  <c r="BG177" i="13"/>
  <c r="BE177" i="13"/>
  <c r="T177" i="13"/>
  <c r="R177" i="13"/>
  <c r="P177" i="13"/>
  <c r="BI176" i="13"/>
  <c r="BH176" i="13"/>
  <c r="BG176" i="13"/>
  <c r="BE176" i="13"/>
  <c r="T176" i="13"/>
  <c r="R176" i="13"/>
  <c r="P176" i="13"/>
  <c r="BI175" i="13"/>
  <c r="BH175" i="13"/>
  <c r="BG175" i="13"/>
  <c r="BE175" i="13"/>
  <c r="T175" i="13"/>
  <c r="R175" i="13"/>
  <c r="P175" i="13"/>
  <c r="BI174" i="13"/>
  <c r="BH174" i="13"/>
  <c r="BG174" i="13"/>
  <c r="BE174" i="13"/>
  <c r="T174" i="13"/>
  <c r="R174" i="13"/>
  <c r="P174" i="13"/>
  <c r="BI173" i="13"/>
  <c r="BH173" i="13"/>
  <c r="BG173" i="13"/>
  <c r="BE173" i="13"/>
  <c r="T173" i="13"/>
  <c r="R173" i="13"/>
  <c r="P173" i="13"/>
  <c r="BI172" i="13"/>
  <c r="BH172" i="13"/>
  <c r="BG172" i="13"/>
  <c r="BE172" i="13"/>
  <c r="T172" i="13"/>
  <c r="R172" i="13"/>
  <c r="P172" i="13"/>
  <c r="BI171" i="13"/>
  <c r="BH171" i="13"/>
  <c r="BG171" i="13"/>
  <c r="BE171" i="13"/>
  <c r="T171" i="13"/>
  <c r="R171" i="13"/>
  <c r="P171" i="13"/>
  <c r="BI170" i="13"/>
  <c r="BH170" i="13"/>
  <c r="BG170" i="13"/>
  <c r="BE170" i="13"/>
  <c r="T170" i="13"/>
  <c r="R170" i="13"/>
  <c r="P170" i="13"/>
  <c r="BI167" i="13"/>
  <c r="BH167" i="13"/>
  <c r="BG167" i="13"/>
  <c r="BE167" i="13"/>
  <c r="T167" i="13"/>
  <c r="T166" i="13" s="1"/>
  <c r="R167" i="13"/>
  <c r="R166" i="13" s="1"/>
  <c r="P167" i="13"/>
  <c r="P166" i="13" s="1"/>
  <c r="BI165" i="13"/>
  <c r="BH165" i="13"/>
  <c r="BG165" i="13"/>
  <c r="BE165" i="13"/>
  <c r="T165" i="13"/>
  <c r="R165" i="13"/>
  <c r="P165" i="13"/>
  <c r="BI164" i="13"/>
  <c r="BH164" i="13"/>
  <c r="BG164" i="13"/>
  <c r="BE164" i="13"/>
  <c r="T164" i="13"/>
  <c r="R164" i="13"/>
  <c r="P164" i="13"/>
  <c r="BI163" i="13"/>
  <c r="BH163" i="13"/>
  <c r="BG163" i="13"/>
  <c r="BE163" i="13"/>
  <c r="T163" i="13"/>
  <c r="R163" i="13"/>
  <c r="P163" i="13"/>
  <c r="BI162" i="13"/>
  <c r="BH162" i="13"/>
  <c r="BG162" i="13"/>
  <c r="BE162" i="13"/>
  <c r="T162" i="13"/>
  <c r="R162" i="13"/>
  <c r="P162" i="13"/>
  <c r="BI161" i="13"/>
  <c r="BH161" i="13"/>
  <c r="BG161" i="13"/>
  <c r="BE161" i="13"/>
  <c r="T161" i="13"/>
  <c r="R161" i="13"/>
  <c r="P161" i="13"/>
  <c r="BI160" i="13"/>
  <c r="BH160" i="13"/>
  <c r="BG160" i="13"/>
  <c r="BE160" i="13"/>
  <c r="T160" i="13"/>
  <c r="R160" i="13"/>
  <c r="P160" i="13"/>
  <c r="BI159" i="13"/>
  <c r="BH159" i="13"/>
  <c r="BG159" i="13"/>
  <c r="BE159" i="13"/>
  <c r="T159" i="13"/>
  <c r="R159" i="13"/>
  <c r="P159" i="13"/>
  <c r="BI158" i="13"/>
  <c r="BH158" i="13"/>
  <c r="BG158" i="13"/>
  <c r="BE158" i="13"/>
  <c r="T158" i="13"/>
  <c r="R158" i="13"/>
  <c r="P158" i="13"/>
  <c r="BI157" i="13"/>
  <c r="BH157" i="13"/>
  <c r="BG157" i="13"/>
  <c r="BE157" i="13"/>
  <c r="T157" i="13"/>
  <c r="R157" i="13"/>
  <c r="P157" i="13"/>
  <c r="BI156" i="13"/>
  <c r="BH156" i="13"/>
  <c r="BG156" i="13"/>
  <c r="BE156" i="13"/>
  <c r="T156" i="13"/>
  <c r="R156" i="13"/>
  <c r="P156" i="13"/>
  <c r="BI155" i="13"/>
  <c r="BH155" i="13"/>
  <c r="BG155" i="13"/>
  <c r="BE155" i="13"/>
  <c r="T155" i="13"/>
  <c r="R155" i="13"/>
  <c r="P155" i="13"/>
  <c r="BI154" i="13"/>
  <c r="BH154" i="13"/>
  <c r="BG154" i="13"/>
  <c r="BE154" i="13"/>
  <c r="T154" i="13"/>
  <c r="R154" i="13"/>
  <c r="P154" i="13"/>
  <c r="BI153" i="13"/>
  <c r="BH153" i="13"/>
  <c r="BG153" i="13"/>
  <c r="BE153" i="13"/>
  <c r="T153" i="13"/>
  <c r="R153" i="13"/>
  <c r="P153" i="13"/>
  <c r="BI152" i="13"/>
  <c r="BH152" i="13"/>
  <c r="BG152" i="13"/>
  <c r="BE152" i="13"/>
  <c r="T152" i="13"/>
  <c r="R152" i="13"/>
  <c r="P152" i="13"/>
  <c r="BI151" i="13"/>
  <c r="BH151" i="13"/>
  <c r="BG151" i="13"/>
  <c r="BE151" i="13"/>
  <c r="T151" i="13"/>
  <c r="R151" i="13"/>
  <c r="P151" i="13"/>
  <c r="BI150" i="13"/>
  <c r="BH150" i="13"/>
  <c r="BG150" i="13"/>
  <c r="BE150" i="13"/>
  <c r="T150" i="13"/>
  <c r="R150" i="13"/>
  <c r="P150" i="13"/>
  <c r="P148" i="13" s="1"/>
  <c r="BI149" i="13"/>
  <c r="BH149" i="13"/>
  <c r="BG149" i="13"/>
  <c r="BE149" i="13"/>
  <c r="T149" i="13"/>
  <c r="R149" i="13"/>
  <c r="P149" i="13"/>
  <c r="BI147" i="13"/>
  <c r="BH147" i="13"/>
  <c r="BG147" i="13"/>
  <c r="BE147" i="13"/>
  <c r="T147" i="13"/>
  <c r="R147" i="13"/>
  <c r="P147" i="13"/>
  <c r="BI146" i="13"/>
  <c r="BH146" i="13"/>
  <c r="BG146" i="13"/>
  <c r="BE146" i="13"/>
  <c r="T146" i="13"/>
  <c r="R146" i="13"/>
  <c r="P146" i="13"/>
  <c r="BI145" i="13"/>
  <c r="BH145" i="13"/>
  <c r="BG145" i="13"/>
  <c r="BE145" i="13"/>
  <c r="T145" i="13"/>
  <c r="R145" i="13"/>
  <c r="P145" i="13"/>
  <c r="BI144" i="13"/>
  <c r="BH144" i="13"/>
  <c r="BG144" i="13"/>
  <c r="BE144" i="13"/>
  <c r="T144" i="13"/>
  <c r="R144" i="13"/>
  <c r="P144" i="13"/>
  <c r="BI142" i="13"/>
  <c r="BH142" i="13"/>
  <c r="BG142" i="13"/>
  <c r="BE142" i="13"/>
  <c r="T142" i="13"/>
  <c r="R142" i="13"/>
  <c r="P142" i="13"/>
  <c r="BI141" i="13"/>
  <c r="BH141" i="13"/>
  <c r="BG141" i="13"/>
  <c r="BE141" i="13"/>
  <c r="T141" i="13"/>
  <c r="R141" i="13"/>
  <c r="P141" i="13"/>
  <c r="BI140" i="13"/>
  <c r="BH140" i="13"/>
  <c r="BG140" i="13"/>
  <c r="BE140" i="13"/>
  <c r="T140" i="13"/>
  <c r="R140" i="13"/>
  <c r="P140" i="13"/>
  <c r="BI139" i="13"/>
  <c r="BH139" i="13"/>
  <c r="BG139" i="13"/>
  <c r="BE139" i="13"/>
  <c r="T139" i="13"/>
  <c r="R139" i="13"/>
  <c r="P139" i="13"/>
  <c r="BI138" i="13"/>
  <c r="BH138" i="13"/>
  <c r="BG138" i="13"/>
  <c r="BE138" i="13"/>
  <c r="T138" i="13"/>
  <c r="R138" i="13"/>
  <c r="P138" i="13"/>
  <c r="BI137" i="13"/>
  <c r="BH137" i="13"/>
  <c r="BG137" i="13"/>
  <c r="BE137" i="13"/>
  <c r="T137" i="13"/>
  <c r="R137" i="13"/>
  <c r="P137" i="13"/>
  <c r="BI136" i="13"/>
  <c r="BH136" i="13"/>
  <c r="BG136" i="13"/>
  <c r="BE136" i="13"/>
  <c r="T136" i="13"/>
  <c r="R136" i="13"/>
  <c r="P136" i="13"/>
  <c r="BI135" i="13"/>
  <c r="BH135" i="13"/>
  <c r="BG135" i="13"/>
  <c r="BE135" i="13"/>
  <c r="T135" i="13"/>
  <c r="R135" i="13"/>
  <c r="P135" i="13"/>
  <c r="BI134" i="13"/>
  <c r="BH134" i="13"/>
  <c r="BG134" i="13"/>
  <c r="BE134" i="13"/>
  <c r="T134" i="13"/>
  <c r="R134" i="13"/>
  <c r="P134" i="13"/>
  <c r="BI133" i="13"/>
  <c r="BH133" i="13"/>
  <c r="BG133" i="13"/>
  <c r="BE133" i="13"/>
  <c r="T133" i="13"/>
  <c r="R133" i="13"/>
  <c r="P133" i="13"/>
  <c r="BI132" i="13"/>
  <c r="BH132" i="13"/>
  <c r="BG132" i="13"/>
  <c r="BE132" i="13"/>
  <c r="T132" i="13"/>
  <c r="R132" i="13"/>
  <c r="P132" i="13"/>
  <c r="BI131" i="13"/>
  <c r="BH131" i="13"/>
  <c r="BG131" i="13"/>
  <c r="BE131" i="13"/>
  <c r="T131" i="13"/>
  <c r="R131" i="13"/>
  <c r="P131" i="13"/>
  <c r="BI130" i="13"/>
  <c r="BH130" i="13"/>
  <c r="BG130" i="13"/>
  <c r="BE130" i="13"/>
  <c r="T130" i="13"/>
  <c r="R130" i="13"/>
  <c r="P130" i="13"/>
  <c r="J123" i="13"/>
  <c r="F123" i="13"/>
  <c r="F121" i="13"/>
  <c r="E119" i="13"/>
  <c r="J91" i="13"/>
  <c r="F91" i="13"/>
  <c r="F89" i="13"/>
  <c r="E87" i="13"/>
  <c r="J24" i="13"/>
  <c r="E24" i="13"/>
  <c r="J124" i="13" s="1"/>
  <c r="J23" i="13"/>
  <c r="J12" i="13"/>
  <c r="J89" i="13"/>
  <c r="E7" i="13"/>
  <c r="E117" i="13" s="1"/>
  <c r="J37" i="12"/>
  <c r="J36" i="12"/>
  <c r="AY106" i="1"/>
  <c r="J35" i="12"/>
  <c r="AX106" i="1"/>
  <c r="BI168" i="12"/>
  <c r="BH168" i="12"/>
  <c r="BG168" i="12"/>
  <c r="BE168" i="12"/>
  <c r="T168" i="12"/>
  <c r="R168" i="12"/>
  <c r="P168" i="12"/>
  <c r="BI167" i="12"/>
  <c r="BH167" i="12"/>
  <c r="BG167" i="12"/>
  <c r="BE167" i="12"/>
  <c r="T167" i="12"/>
  <c r="R167" i="12"/>
  <c r="P167" i="12"/>
  <c r="BI165" i="12"/>
  <c r="BH165" i="12"/>
  <c r="BG165" i="12"/>
  <c r="BE165" i="12"/>
  <c r="T165" i="12"/>
  <c r="R165" i="12"/>
  <c r="P165" i="12"/>
  <c r="BI164" i="12"/>
  <c r="BH164" i="12"/>
  <c r="BG164" i="12"/>
  <c r="BE164" i="12"/>
  <c r="T164" i="12"/>
  <c r="R164" i="12"/>
  <c r="P164" i="12"/>
  <c r="BI163" i="12"/>
  <c r="BH163" i="12"/>
  <c r="BG163" i="12"/>
  <c r="BE163" i="12"/>
  <c r="T163" i="12"/>
  <c r="R163" i="12"/>
  <c r="P163" i="12"/>
  <c r="BI162" i="12"/>
  <c r="BH162" i="12"/>
  <c r="BG162" i="12"/>
  <c r="BE162" i="12"/>
  <c r="T162" i="12"/>
  <c r="R162" i="12"/>
  <c r="P162" i="12"/>
  <c r="BI161" i="12"/>
  <c r="BH161" i="12"/>
  <c r="BG161" i="12"/>
  <c r="BE161" i="12"/>
  <c r="T161" i="12"/>
  <c r="R161" i="12"/>
  <c r="P161" i="12"/>
  <c r="BI160" i="12"/>
  <c r="BH160" i="12"/>
  <c r="BG160" i="12"/>
  <c r="BE160" i="12"/>
  <c r="T160" i="12"/>
  <c r="R160" i="12"/>
  <c r="P160" i="12"/>
  <c r="BI159" i="12"/>
  <c r="BH159" i="12"/>
  <c r="BG159" i="12"/>
  <c r="BE159" i="12"/>
  <c r="T159" i="12"/>
  <c r="R159" i="12"/>
  <c r="P159" i="12"/>
  <c r="BI158" i="12"/>
  <c r="BH158" i="12"/>
  <c r="BG158" i="12"/>
  <c r="BE158" i="12"/>
  <c r="T158" i="12"/>
  <c r="R158" i="12"/>
  <c r="P158" i="12"/>
  <c r="BI157" i="12"/>
  <c r="BH157" i="12"/>
  <c r="BG157" i="12"/>
  <c r="BE157" i="12"/>
  <c r="T157" i="12"/>
  <c r="R157" i="12"/>
  <c r="P157" i="12"/>
  <c r="BI155" i="12"/>
  <c r="BH155" i="12"/>
  <c r="BG155" i="12"/>
  <c r="BE155" i="12"/>
  <c r="T155" i="12"/>
  <c r="T154" i="12" s="1"/>
  <c r="R155" i="12"/>
  <c r="R154" i="12" s="1"/>
  <c r="P155" i="12"/>
  <c r="P154" i="12" s="1"/>
  <c r="BI153" i="12"/>
  <c r="BH153" i="12"/>
  <c r="BG153" i="12"/>
  <c r="BE153" i="12"/>
  <c r="T153" i="12"/>
  <c r="R153" i="12"/>
  <c r="P153" i="12"/>
  <c r="BI152" i="12"/>
  <c r="BH152" i="12"/>
  <c r="BG152" i="12"/>
  <c r="BE152" i="12"/>
  <c r="T152" i="12"/>
  <c r="R152" i="12"/>
  <c r="P152" i="12"/>
  <c r="BI151" i="12"/>
  <c r="BH151" i="12"/>
  <c r="BG151" i="12"/>
  <c r="BE151" i="12"/>
  <c r="T151" i="12"/>
  <c r="R151" i="12"/>
  <c r="P151" i="12"/>
  <c r="BI149" i="12"/>
  <c r="BH149" i="12"/>
  <c r="BG149" i="12"/>
  <c r="BE149" i="12"/>
  <c r="T149" i="12"/>
  <c r="R149" i="12"/>
  <c r="P149" i="12"/>
  <c r="BI148" i="12"/>
  <c r="BH148" i="12"/>
  <c r="BG148" i="12"/>
  <c r="BE148" i="12"/>
  <c r="T148" i="12"/>
  <c r="R148" i="12"/>
  <c r="P148" i="12"/>
  <c r="BI147" i="12"/>
  <c r="BH147" i="12"/>
  <c r="BG147" i="12"/>
  <c r="BE147" i="12"/>
  <c r="T147" i="12"/>
  <c r="R147" i="12"/>
  <c r="P147" i="12"/>
  <c r="BI146" i="12"/>
  <c r="BH146" i="12"/>
  <c r="BG146" i="12"/>
  <c r="BE146" i="12"/>
  <c r="T146" i="12"/>
  <c r="R146" i="12"/>
  <c r="P146" i="12"/>
  <c r="BI145" i="12"/>
  <c r="BH145" i="12"/>
  <c r="BG145" i="12"/>
  <c r="BE145" i="12"/>
  <c r="T145" i="12"/>
  <c r="R145" i="12"/>
  <c r="P145" i="12"/>
  <c r="BI143" i="12"/>
  <c r="BH143" i="12"/>
  <c r="BG143" i="12"/>
  <c r="BE143" i="12"/>
  <c r="T143" i="12"/>
  <c r="R143" i="12"/>
  <c r="P143" i="12"/>
  <c r="BI142" i="12"/>
  <c r="BH142" i="12"/>
  <c r="BG142" i="12"/>
  <c r="BE142" i="12"/>
  <c r="T142" i="12"/>
  <c r="R142" i="12"/>
  <c r="P142" i="12"/>
  <c r="BI141" i="12"/>
  <c r="BH141" i="12"/>
  <c r="BG141" i="12"/>
  <c r="BE141" i="12"/>
  <c r="T141" i="12"/>
  <c r="R141" i="12"/>
  <c r="P141" i="12"/>
  <c r="BI140" i="12"/>
  <c r="BH140" i="12"/>
  <c r="BG140" i="12"/>
  <c r="BE140" i="12"/>
  <c r="T140" i="12"/>
  <c r="R140" i="12"/>
  <c r="P140" i="12"/>
  <c r="BI138" i="12"/>
  <c r="BH138" i="12"/>
  <c r="BG138" i="12"/>
  <c r="BE138" i="12"/>
  <c r="T138" i="12"/>
  <c r="R138" i="12"/>
  <c r="P138" i="12"/>
  <c r="BI137" i="12"/>
  <c r="BH137" i="12"/>
  <c r="BG137" i="12"/>
  <c r="BE137" i="12"/>
  <c r="T137" i="12"/>
  <c r="R137" i="12"/>
  <c r="P137" i="12"/>
  <c r="BI136" i="12"/>
  <c r="BH136" i="12"/>
  <c r="BG136" i="12"/>
  <c r="BE136" i="12"/>
  <c r="T136" i="12"/>
  <c r="R136" i="12"/>
  <c r="P136" i="12"/>
  <c r="BI135" i="12"/>
  <c r="BH135" i="12"/>
  <c r="BG135" i="12"/>
  <c r="BE135" i="12"/>
  <c r="T135" i="12"/>
  <c r="R135" i="12"/>
  <c r="P135" i="12"/>
  <c r="BI134" i="12"/>
  <c r="BH134" i="12"/>
  <c r="BG134" i="12"/>
  <c r="BE134" i="12"/>
  <c r="T134" i="12"/>
  <c r="R134" i="12"/>
  <c r="P134" i="12"/>
  <c r="BI133" i="12"/>
  <c r="BH133" i="12"/>
  <c r="BG133" i="12"/>
  <c r="BE133" i="12"/>
  <c r="T133" i="12"/>
  <c r="R133" i="12"/>
  <c r="P133" i="12"/>
  <c r="BI132" i="12"/>
  <c r="BH132" i="12"/>
  <c r="BG132" i="12"/>
  <c r="BE132" i="12"/>
  <c r="T132" i="12"/>
  <c r="R132" i="12"/>
  <c r="P132" i="12"/>
  <c r="BI131" i="12"/>
  <c r="BH131" i="12"/>
  <c r="BG131" i="12"/>
  <c r="BE131" i="12"/>
  <c r="T131" i="12"/>
  <c r="R131" i="12"/>
  <c r="P131" i="12"/>
  <c r="BI130" i="12"/>
  <c r="BH130" i="12"/>
  <c r="BG130" i="12"/>
  <c r="BE130" i="12"/>
  <c r="T130" i="12"/>
  <c r="R130" i="12"/>
  <c r="P130" i="12"/>
  <c r="BI129" i="12"/>
  <c r="BH129" i="12"/>
  <c r="BG129" i="12"/>
  <c r="BE129" i="12"/>
  <c r="T129" i="12"/>
  <c r="R129" i="12"/>
  <c r="P129" i="12"/>
  <c r="BI128" i="12"/>
  <c r="BH128" i="12"/>
  <c r="BG128" i="12"/>
  <c r="BE128" i="12"/>
  <c r="T128" i="12"/>
  <c r="R128" i="12"/>
  <c r="P128" i="12"/>
  <c r="BI127" i="12"/>
  <c r="BH127" i="12"/>
  <c r="BG127" i="12"/>
  <c r="BE127" i="12"/>
  <c r="T127" i="12"/>
  <c r="R127" i="12"/>
  <c r="P127" i="12"/>
  <c r="J120" i="12"/>
  <c r="F120" i="12"/>
  <c r="F118" i="12"/>
  <c r="E116" i="12"/>
  <c r="J91" i="12"/>
  <c r="F91" i="12"/>
  <c r="F89" i="12"/>
  <c r="E87" i="12"/>
  <c r="J24" i="12"/>
  <c r="E24" i="12"/>
  <c r="J121" i="12" s="1"/>
  <c r="J23" i="12"/>
  <c r="J12" i="12"/>
  <c r="J118" i="12"/>
  <c r="E7" i="12"/>
  <c r="E85" i="12" s="1"/>
  <c r="J39" i="11"/>
  <c r="J38" i="11"/>
  <c r="AY105" i="1"/>
  <c r="J37" i="11"/>
  <c r="AX105" i="1"/>
  <c r="BI140" i="11"/>
  <c r="BH140" i="11"/>
  <c r="BG140" i="11"/>
  <c r="BE140" i="11"/>
  <c r="T140" i="11"/>
  <c r="R140" i="11"/>
  <c r="P140" i="11"/>
  <c r="BI139" i="11"/>
  <c r="BH139" i="11"/>
  <c r="BG139" i="11"/>
  <c r="BE139" i="11"/>
  <c r="T139" i="11"/>
  <c r="R139" i="11"/>
  <c r="P139" i="11"/>
  <c r="BI138" i="11"/>
  <c r="BH138" i="11"/>
  <c r="BG138" i="11"/>
  <c r="BE138" i="11"/>
  <c r="T138" i="11"/>
  <c r="R138" i="11"/>
  <c r="P138" i="11"/>
  <c r="BI137" i="11"/>
  <c r="BH137" i="11"/>
  <c r="BG137" i="11"/>
  <c r="BE137" i="11"/>
  <c r="T137" i="11"/>
  <c r="R137" i="11"/>
  <c r="P137" i="11"/>
  <c r="BI136" i="11"/>
  <c r="BH136" i="11"/>
  <c r="BG136" i="11"/>
  <c r="BE136" i="11"/>
  <c r="T136" i="11"/>
  <c r="R136" i="11"/>
  <c r="P136" i="11"/>
  <c r="BI135" i="11"/>
  <c r="BH135" i="11"/>
  <c r="BG135" i="11"/>
  <c r="BE135" i="11"/>
  <c r="T135" i="11"/>
  <c r="R135" i="11"/>
  <c r="P135" i="11"/>
  <c r="BI134" i="11"/>
  <c r="BH134" i="11"/>
  <c r="BG134" i="11"/>
  <c r="BE134" i="11"/>
  <c r="T134" i="11"/>
  <c r="R134" i="11"/>
  <c r="P134" i="11"/>
  <c r="BI133" i="11"/>
  <c r="BH133" i="11"/>
  <c r="BG133" i="11"/>
  <c r="BE133" i="11"/>
  <c r="T133" i="11"/>
  <c r="R133" i="11"/>
  <c r="P133" i="11"/>
  <c r="BI132" i="11"/>
  <c r="BH132" i="11"/>
  <c r="BG132" i="11"/>
  <c r="BE132" i="11"/>
  <c r="T132" i="11"/>
  <c r="R132" i="11"/>
  <c r="P132" i="11"/>
  <c r="BI131" i="11"/>
  <c r="BH131" i="11"/>
  <c r="BG131" i="11"/>
  <c r="BE131" i="11"/>
  <c r="T131" i="11"/>
  <c r="R131" i="11"/>
  <c r="P131" i="11"/>
  <c r="BI130" i="11"/>
  <c r="BH130" i="11"/>
  <c r="BG130" i="11"/>
  <c r="BE130" i="11"/>
  <c r="T130" i="11"/>
  <c r="R130" i="11"/>
  <c r="P130" i="11"/>
  <c r="BI129" i="11"/>
  <c r="BH129" i="11"/>
  <c r="BG129" i="11"/>
  <c r="BE129" i="11"/>
  <c r="T129" i="11"/>
  <c r="R129" i="11"/>
  <c r="P129" i="11"/>
  <c r="BI128" i="11"/>
  <c r="BH128" i="11"/>
  <c r="BG128" i="11"/>
  <c r="BE128" i="11"/>
  <c r="T128" i="11"/>
  <c r="R128" i="11"/>
  <c r="P128" i="11"/>
  <c r="BI127" i="11"/>
  <c r="BH127" i="11"/>
  <c r="BG127" i="11"/>
  <c r="BE127" i="11"/>
  <c r="T127" i="11"/>
  <c r="R127" i="11"/>
  <c r="P127" i="11"/>
  <c r="BI126" i="11"/>
  <c r="BH126" i="11"/>
  <c r="BG126" i="11"/>
  <c r="BE126" i="11"/>
  <c r="T126" i="11"/>
  <c r="R126" i="11"/>
  <c r="P126" i="11"/>
  <c r="BI125" i="11"/>
  <c r="BH125" i="11"/>
  <c r="BG125" i="11"/>
  <c r="BE125" i="11"/>
  <c r="T125" i="11"/>
  <c r="R125" i="11"/>
  <c r="P125" i="11"/>
  <c r="BI124" i="11"/>
  <c r="BH124" i="11"/>
  <c r="BG124" i="11"/>
  <c r="BE124" i="11"/>
  <c r="T124" i="11"/>
  <c r="R124" i="11"/>
  <c r="P124" i="11"/>
  <c r="BI123" i="11"/>
  <c r="BH123" i="11"/>
  <c r="BG123" i="11"/>
  <c r="BE123" i="11"/>
  <c r="T123" i="11"/>
  <c r="R123" i="11"/>
  <c r="P123" i="11"/>
  <c r="J117" i="11"/>
  <c r="F117" i="11"/>
  <c r="F115" i="11"/>
  <c r="E113" i="11"/>
  <c r="J93" i="11"/>
  <c r="F93" i="11"/>
  <c r="F91" i="11"/>
  <c r="E89" i="11"/>
  <c r="J26" i="11"/>
  <c r="E26" i="11"/>
  <c r="J118" i="11"/>
  <c r="J25" i="11"/>
  <c r="F118" i="11"/>
  <c r="J14" i="11"/>
  <c r="J91" i="11"/>
  <c r="E7" i="11"/>
  <c r="E85" i="11" s="1"/>
  <c r="J39" i="10"/>
  <c r="J38" i="10"/>
  <c r="AY104" i="1" s="1"/>
  <c r="J37" i="10"/>
  <c r="AX104" i="1" s="1"/>
  <c r="BI205" i="10"/>
  <c r="BH205" i="10"/>
  <c r="BG205" i="10"/>
  <c r="BE205" i="10"/>
  <c r="T205" i="10"/>
  <c r="R205" i="10"/>
  <c r="P205" i="10"/>
  <c r="BI204" i="10"/>
  <c r="BH204" i="10"/>
  <c r="BG204" i="10"/>
  <c r="BE204" i="10"/>
  <c r="T204" i="10"/>
  <c r="R204" i="10"/>
  <c r="P204" i="10"/>
  <c r="BI203" i="10"/>
  <c r="BH203" i="10"/>
  <c r="BG203" i="10"/>
  <c r="BE203" i="10"/>
  <c r="T203" i="10"/>
  <c r="R203" i="10"/>
  <c r="P203" i="10"/>
  <c r="BI202" i="10"/>
  <c r="BH202" i="10"/>
  <c r="BG202" i="10"/>
  <c r="BE202" i="10"/>
  <c r="T202" i="10"/>
  <c r="R202" i="10"/>
  <c r="P202" i="10"/>
  <c r="BI201" i="10"/>
  <c r="BH201" i="10"/>
  <c r="BG201" i="10"/>
  <c r="BE201" i="10"/>
  <c r="T201" i="10"/>
  <c r="R201" i="10"/>
  <c r="P201" i="10"/>
  <c r="BI200" i="10"/>
  <c r="BH200" i="10"/>
  <c r="BG200" i="10"/>
  <c r="BE200" i="10"/>
  <c r="T200" i="10"/>
  <c r="R200" i="10"/>
  <c r="P200" i="10"/>
  <c r="BI199" i="10"/>
  <c r="BH199" i="10"/>
  <c r="BG199" i="10"/>
  <c r="BE199" i="10"/>
  <c r="T199" i="10"/>
  <c r="R199" i="10"/>
  <c r="P199" i="10"/>
  <c r="BI198" i="10"/>
  <c r="BH198" i="10"/>
  <c r="BG198" i="10"/>
  <c r="BE198" i="10"/>
  <c r="T198" i="10"/>
  <c r="R198" i="10"/>
  <c r="P198" i="10"/>
  <c r="BI197" i="10"/>
  <c r="BH197" i="10"/>
  <c r="BG197" i="10"/>
  <c r="BE197" i="10"/>
  <c r="T197" i="10"/>
  <c r="R197" i="10"/>
  <c r="P197" i="10"/>
  <c r="BI196" i="10"/>
  <c r="BH196" i="10"/>
  <c r="BG196" i="10"/>
  <c r="BE196" i="10"/>
  <c r="T196" i="10"/>
  <c r="R196" i="10"/>
  <c r="P196" i="10"/>
  <c r="BI194" i="10"/>
  <c r="BH194" i="10"/>
  <c r="BG194" i="10"/>
  <c r="BE194" i="10"/>
  <c r="T194" i="10"/>
  <c r="R194" i="10"/>
  <c r="P194" i="10"/>
  <c r="BI193" i="10"/>
  <c r="BH193" i="10"/>
  <c r="BG193" i="10"/>
  <c r="BE193" i="10"/>
  <c r="T193" i="10"/>
  <c r="R193" i="10"/>
  <c r="P193" i="10"/>
  <c r="BI192" i="10"/>
  <c r="BH192" i="10"/>
  <c r="BG192" i="10"/>
  <c r="BE192" i="10"/>
  <c r="T192" i="10"/>
  <c r="R192" i="10"/>
  <c r="P192" i="10"/>
  <c r="BI191" i="10"/>
  <c r="BH191" i="10"/>
  <c r="BG191" i="10"/>
  <c r="BE191" i="10"/>
  <c r="T191" i="10"/>
  <c r="R191" i="10"/>
  <c r="P191" i="10"/>
  <c r="BI190" i="10"/>
  <c r="BH190" i="10"/>
  <c r="BG190" i="10"/>
  <c r="BE190" i="10"/>
  <c r="T190" i="10"/>
  <c r="R190" i="10"/>
  <c r="P190" i="10"/>
  <c r="BI189" i="10"/>
  <c r="BH189" i="10"/>
  <c r="BG189" i="10"/>
  <c r="BE189" i="10"/>
  <c r="T189" i="10"/>
  <c r="R189" i="10"/>
  <c r="P189" i="10"/>
  <c r="BI188" i="10"/>
  <c r="BH188" i="10"/>
  <c r="BG188" i="10"/>
  <c r="BE188" i="10"/>
  <c r="T188" i="10"/>
  <c r="R188" i="10"/>
  <c r="P188" i="10"/>
  <c r="BI187" i="10"/>
  <c r="BH187" i="10"/>
  <c r="BG187" i="10"/>
  <c r="BE187" i="10"/>
  <c r="T187" i="10"/>
  <c r="R187" i="10"/>
  <c r="P187" i="10"/>
  <c r="BI186" i="10"/>
  <c r="BH186" i="10"/>
  <c r="BG186" i="10"/>
  <c r="BE186" i="10"/>
  <c r="T186" i="10"/>
  <c r="R186" i="10"/>
  <c r="P186" i="10"/>
  <c r="BI185" i="10"/>
  <c r="BH185" i="10"/>
  <c r="BG185" i="10"/>
  <c r="BE185" i="10"/>
  <c r="T185" i="10"/>
  <c r="R185" i="10"/>
  <c r="P185" i="10"/>
  <c r="BI184" i="10"/>
  <c r="BH184" i="10"/>
  <c r="BG184" i="10"/>
  <c r="BE184" i="10"/>
  <c r="T184" i="10"/>
  <c r="R184" i="10"/>
  <c r="P184" i="10"/>
  <c r="BI183" i="10"/>
  <c r="BH183" i="10"/>
  <c r="BG183" i="10"/>
  <c r="BE183" i="10"/>
  <c r="T183" i="10"/>
  <c r="R183" i="10"/>
  <c r="P183" i="10"/>
  <c r="BI182" i="10"/>
  <c r="BH182" i="10"/>
  <c r="BG182" i="10"/>
  <c r="BE182" i="10"/>
  <c r="T182" i="10"/>
  <c r="R182" i="10"/>
  <c r="P182" i="10"/>
  <c r="BI181" i="10"/>
  <c r="BH181" i="10"/>
  <c r="BG181" i="10"/>
  <c r="BE181" i="10"/>
  <c r="T181" i="10"/>
  <c r="R181" i="10"/>
  <c r="P181" i="10"/>
  <c r="BI180" i="10"/>
  <c r="BH180" i="10"/>
  <c r="BG180" i="10"/>
  <c r="BE180" i="10"/>
  <c r="T180" i="10"/>
  <c r="R180" i="10"/>
  <c r="P180" i="10"/>
  <c r="BI179" i="10"/>
  <c r="BH179" i="10"/>
  <c r="BG179" i="10"/>
  <c r="BE179" i="10"/>
  <c r="T179" i="10"/>
  <c r="R179" i="10"/>
  <c r="P179" i="10"/>
  <c r="BI178" i="10"/>
  <c r="BH178" i="10"/>
  <c r="BG178" i="10"/>
  <c r="BE178" i="10"/>
  <c r="T178" i="10"/>
  <c r="R178" i="10"/>
  <c r="P178" i="10"/>
  <c r="BI177" i="10"/>
  <c r="BH177" i="10"/>
  <c r="BG177" i="10"/>
  <c r="BE177" i="10"/>
  <c r="T177" i="10"/>
  <c r="R177" i="10"/>
  <c r="P177" i="10"/>
  <c r="BI176" i="10"/>
  <c r="BH176" i="10"/>
  <c r="BG176" i="10"/>
  <c r="BE176" i="10"/>
  <c r="T176" i="10"/>
  <c r="R176" i="10"/>
  <c r="P176" i="10"/>
  <c r="BI175" i="10"/>
  <c r="BH175" i="10"/>
  <c r="BG175" i="10"/>
  <c r="BE175" i="10"/>
  <c r="T175" i="10"/>
  <c r="R175" i="10"/>
  <c r="P175" i="10"/>
  <c r="BI174" i="10"/>
  <c r="BH174" i="10"/>
  <c r="BG174" i="10"/>
  <c r="BE174" i="10"/>
  <c r="T174" i="10"/>
  <c r="R174" i="10"/>
  <c r="P174" i="10"/>
  <c r="BI173" i="10"/>
  <c r="BH173" i="10"/>
  <c r="BG173" i="10"/>
  <c r="BE173" i="10"/>
  <c r="T173" i="10"/>
  <c r="R173" i="10"/>
  <c r="P173" i="10"/>
  <c r="BI172" i="10"/>
  <c r="BH172" i="10"/>
  <c r="BG172" i="10"/>
  <c r="BE172" i="10"/>
  <c r="T172" i="10"/>
  <c r="R172" i="10"/>
  <c r="P172" i="10"/>
  <c r="BI171" i="10"/>
  <c r="BH171" i="10"/>
  <c r="BG171" i="10"/>
  <c r="BE171" i="10"/>
  <c r="T171" i="10"/>
  <c r="R171" i="10"/>
  <c r="P171" i="10"/>
  <c r="BI170" i="10"/>
  <c r="BH170" i="10"/>
  <c r="BG170" i="10"/>
  <c r="BE170" i="10"/>
  <c r="T170" i="10"/>
  <c r="R170" i="10"/>
  <c r="P170" i="10"/>
  <c r="BI169" i="10"/>
  <c r="BH169" i="10"/>
  <c r="BG169" i="10"/>
  <c r="BE169" i="10"/>
  <c r="T169" i="10"/>
  <c r="R169" i="10"/>
  <c r="P169" i="10"/>
  <c r="BI168" i="10"/>
  <c r="BH168" i="10"/>
  <c r="BG168" i="10"/>
  <c r="BE168" i="10"/>
  <c r="T168" i="10"/>
  <c r="R168" i="10"/>
  <c r="P168" i="10"/>
  <c r="BI167" i="10"/>
  <c r="BH167" i="10"/>
  <c r="BG167" i="10"/>
  <c r="BE167" i="10"/>
  <c r="T167" i="10"/>
  <c r="R167" i="10"/>
  <c r="P167" i="10"/>
  <c r="BI166" i="10"/>
  <c r="BH166" i="10"/>
  <c r="BG166" i="10"/>
  <c r="BE166" i="10"/>
  <c r="T166" i="10"/>
  <c r="R166" i="10"/>
  <c r="P166" i="10"/>
  <c r="BI165" i="10"/>
  <c r="BH165" i="10"/>
  <c r="BG165" i="10"/>
  <c r="BE165" i="10"/>
  <c r="T165" i="10"/>
  <c r="R165" i="10"/>
  <c r="P165" i="10"/>
  <c r="BI164" i="10"/>
  <c r="BH164" i="10"/>
  <c r="BG164" i="10"/>
  <c r="BE164" i="10"/>
  <c r="T164" i="10"/>
  <c r="R164" i="10"/>
  <c r="P164" i="10"/>
  <c r="BI163" i="10"/>
  <c r="BH163" i="10"/>
  <c r="BG163" i="10"/>
  <c r="BE163" i="10"/>
  <c r="T163" i="10"/>
  <c r="R163" i="10"/>
  <c r="P163" i="10"/>
  <c r="BI162" i="10"/>
  <c r="BH162" i="10"/>
  <c r="BG162" i="10"/>
  <c r="BE162" i="10"/>
  <c r="T162" i="10"/>
  <c r="R162" i="10"/>
  <c r="P162" i="10"/>
  <c r="BI160" i="10"/>
  <c r="BH160" i="10"/>
  <c r="BG160" i="10"/>
  <c r="BE160" i="10"/>
  <c r="T160" i="10"/>
  <c r="R160" i="10"/>
  <c r="P160" i="10"/>
  <c r="BI159" i="10"/>
  <c r="BH159" i="10"/>
  <c r="BG159" i="10"/>
  <c r="BE159" i="10"/>
  <c r="T159" i="10"/>
  <c r="R159" i="10"/>
  <c r="P159" i="10"/>
  <c r="BI158" i="10"/>
  <c r="BH158" i="10"/>
  <c r="BG158" i="10"/>
  <c r="BE158" i="10"/>
  <c r="T158" i="10"/>
  <c r="R158" i="10"/>
  <c r="P158" i="10"/>
  <c r="BI157" i="10"/>
  <c r="BH157" i="10"/>
  <c r="BG157" i="10"/>
  <c r="BE157" i="10"/>
  <c r="T157" i="10"/>
  <c r="R157" i="10"/>
  <c r="P157" i="10"/>
  <c r="BI156" i="10"/>
  <c r="BH156" i="10"/>
  <c r="BG156" i="10"/>
  <c r="BE156" i="10"/>
  <c r="T156" i="10"/>
  <c r="R156" i="10"/>
  <c r="P156" i="10"/>
  <c r="BI155" i="10"/>
  <c r="BH155" i="10"/>
  <c r="BG155" i="10"/>
  <c r="BE155" i="10"/>
  <c r="T155" i="10"/>
  <c r="R155" i="10"/>
  <c r="P155" i="10"/>
  <c r="BI153" i="10"/>
  <c r="BH153" i="10"/>
  <c r="BG153" i="10"/>
  <c r="BE153" i="10"/>
  <c r="T153" i="10"/>
  <c r="R153" i="10"/>
  <c r="P153" i="10"/>
  <c r="BI152" i="10"/>
  <c r="BH152" i="10"/>
  <c r="BG152" i="10"/>
  <c r="BE152" i="10"/>
  <c r="T152" i="10"/>
  <c r="R152" i="10"/>
  <c r="P152" i="10"/>
  <c r="BI151" i="10"/>
  <c r="BH151" i="10"/>
  <c r="BG151" i="10"/>
  <c r="BE151" i="10"/>
  <c r="T151" i="10"/>
  <c r="R151" i="10"/>
  <c r="P151" i="10"/>
  <c r="BI150" i="10"/>
  <c r="BH150" i="10"/>
  <c r="BG150" i="10"/>
  <c r="BE150" i="10"/>
  <c r="T150" i="10"/>
  <c r="R150" i="10"/>
  <c r="P150" i="10"/>
  <c r="BI149" i="10"/>
  <c r="BH149" i="10"/>
  <c r="BG149" i="10"/>
  <c r="BE149" i="10"/>
  <c r="T149" i="10"/>
  <c r="R149" i="10"/>
  <c r="P149" i="10"/>
  <c r="BI148" i="10"/>
  <c r="BH148" i="10"/>
  <c r="BG148" i="10"/>
  <c r="BE148" i="10"/>
  <c r="T148" i="10"/>
  <c r="R148" i="10"/>
  <c r="P148" i="10"/>
  <c r="BI147" i="10"/>
  <c r="BH147" i="10"/>
  <c r="BG147" i="10"/>
  <c r="BE147" i="10"/>
  <c r="T147" i="10"/>
  <c r="R147" i="10"/>
  <c r="P147" i="10"/>
  <c r="BI146" i="10"/>
  <c r="BH146" i="10"/>
  <c r="BG146" i="10"/>
  <c r="BE146" i="10"/>
  <c r="T146" i="10"/>
  <c r="R146" i="10"/>
  <c r="P146" i="10"/>
  <c r="BI145" i="10"/>
  <c r="BH145" i="10"/>
  <c r="BG145" i="10"/>
  <c r="BE145" i="10"/>
  <c r="T145" i="10"/>
  <c r="R145" i="10"/>
  <c r="P145" i="10"/>
  <c r="BI144" i="10"/>
  <c r="BH144" i="10"/>
  <c r="BG144" i="10"/>
  <c r="BE144" i="10"/>
  <c r="T144" i="10"/>
  <c r="R144" i="10"/>
  <c r="P144" i="10"/>
  <c r="BI143" i="10"/>
  <c r="BH143" i="10"/>
  <c r="BG143" i="10"/>
  <c r="BE143" i="10"/>
  <c r="T143" i="10"/>
  <c r="R143" i="10"/>
  <c r="P143" i="10"/>
  <c r="BI142" i="10"/>
  <c r="BH142" i="10"/>
  <c r="BG142" i="10"/>
  <c r="BE142" i="10"/>
  <c r="T142" i="10"/>
  <c r="R142" i="10"/>
  <c r="P142" i="10"/>
  <c r="BI141" i="10"/>
  <c r="BH141" i="10"/>
  <c r="BG141" i="10"/>
  <c r="BE141" i="10"/>
  <c r="T141" i="10"/>
  <c r="R141" i="10"/>
  <c r="P141" i="10"/>
  <c r="BI140" i="10"/>
  <c r="BH140" i="10"/>
  <c r="BG140" i="10"/>
  <c r="BE140" i="10"/>
  <c r="T140" i="10"/>
  <c r="R140" i="10"/>
  <c r="P140" i="10"/>
  <c r="BI139" i="10"/>
  <c r="BH139" i="10"/>
  <c r="BG139" i="10"/>
  <c r="BE139" i="10"/>
  <c r="T139" i="10"/>
  <c r="R139" i="10"/>
  <c r="P139" i="10"/>
  <c r="BI138" i="10"/>
  <c r="BH138" i="10"/>
  <c r="BG138" i="10"/>
  <c r="BE138" i="10"/>
  <c r="T138" i="10"/>
  <c r="R138" i="10"/>
  <c r="P138" i="10"/>
  <c r="BI137" i="10"/>
  <c r="BH137" i="10"/>
  <c r="BG137" i="10"/>
  <c r="BE137" i="10"/>
  <c r="T137" i="10"/>
  <c r="R137" i="10"/>
  <c r="P137" i="10"/>
  <c r="BI136" i="10"/>
  <c r="BH136" i="10"/>
  <c r="BG136" i="10"/>
  <c r="BE136" i="10"/>
  <c r="T136" i="10"/>
  <c r="R136" i="10"/>
  <c r="P136" i="10"/>
  <c r="BI135" i="10"/>
  <c r="BH135" i="10"/>
  <c r="BG135" i="10"/>
  <c r="BE135" i="10"/>
  <c r="T135" i="10"/>
  <c r="R135" i="10"/>
  <c r="P135" i="10"/>
  <c r="BI134" i="10"/>
  <c r="BH134" i="10"/>
  <c r="BG134" i="10"/>
  <c r="BE134" i="10"/>
  <c r="T134" i="10"/>
  <c r="R134" i="10"/>
  <c r="P134" i="10"/>
  <c r="BI133" i="10"/>
  <c r="BH133" i="10"/>
  <c r="BG133" i="10"/>
  <c r="BE133" i="10"/>
  <c r="T133" i="10"/>
  <c r="R133" i="10"/>
  <c r="P133" i="10"/>
  <c r="BI132" i="10"/>
  <c r="BH132" i="10"/>
  <c r="BG132" i="10"/>
  <c r="BE132" i="10"/>
  <c r="T132" i="10"/>
  <c r="R132" i="10"/>
  <c r="P132" i="10"/>
  <c r="BI131" i="10"/>
  <c r="BH131" i="10"/>
  <c r="BG131" i="10"/>
  <c r="BE131" i="10"/>
  <c r="T131" i="10"/>
  <c r="R131" i="10"/>
  <c r="P131" i="10"/>
  <c r="BI130" i="10"/>
  <c r="BH130" i="10"/>
  <c r="BG130" i="10"/>
  <c r="BE130" i="10"/>
  <c r="T130" i="10"/>
  <c r="R130" i="10"/>
  <c r="P130" i="10"/>
  <c r="BI129" i="10"/>
  <c r="BH129" i="10"/>
  <c r="BG129" i="10"/>
  <c r="BE129" i="10"/>
  <c r="T129" i="10"/>
  <c r="R129" i="10"/>
  <c r="P129" i="10"/>
  <c r="BI128" i="10"/>
  <c r="BH128" i="10"/>
  <c r="BG128" i="10"/>
  <c r="BE128" i="10"/>
  <c r="T128" i="10"/>
  <c r="R128" i="10"/>
  <c r="P128" i="10"/>
  <c r="BI127" i="10"/>
  <c r="BH127" i="10"/>
  <c r="BG127" i="10"/>
  <c r="BE127" i="10"/>
  <c r="T127" i="10"/>
  <c r="R127" i="10"/>
  <c r="P127" i="10"/>
  <c r="BI126" i="10"/>
  <c r="BH126" i="10"/>
  <c r="BG126" i="10"/>
  <c r="BE126" i="10"/>
  <c r="T126" i="10"/>
  <c r="R126" i="10"/>
  <c r="P126" i="10"/>
  <c r="J120" i="10"/>
  <c r="F120" i="10"/>
  <c r="F118" i="10"/>
  <c r="E116" i="10"/>
  <c r="J93" i="10"/>
  <c r="F93" i="10"/>
  <c r="F91" i="10"/>
  <c r="E89" i="10"/>
  <c r="J26" i="10"/>
  <c r="E26" i="10"/>
  <c r="J121" i="10" s="1"/>
  <c r="J25" i="10"/>
  <c r="J14" i="10"/>
  <c r="J118" i="10" s="1"/>
  <c r="E7" i="10"/>
  <c r="E112" i="10"/>
  <c r="J39" i="9"/>
  <c r="J38" i="9"/>
  <c r="AY103" i="1"/>
  <c r="J37" i="9"/>
  <c r="AX103" i="1"/>
  <c r="BI151" i="9"/>
  <c r="BH151" i="9"/>
  <c r="BG151" i="9"/>
  <c r="BE151" i="9"/>
  <c r="T151" i="9"/>
  <c r="R151" i="9"/>
  <c r="P151" i="9"/>
  <c r="BI150" i="9"/>
  <c r="BH150" i="9"/>
  <c r="BG150" i="9"/>
  <c r="BE150" i="9"/>
  <c r="T150" i="9"/>
  <c r="R150" i="9"/>
  <c r="P150" i="9"/>
  <c r="BI149" i="9"/>
  <c r="BH149" i="9"/>
  <c r="BG149" i="9"/>
  <c r="BE149" i="9"/>
  <c r="T149" i="9"/>
  <c r="R149" i="9"/>
  <c r="P149" i="9"/>
  <c r="BI148" i="9"/>
  <c r="BH148" i="9"/>
  <c r="BG148" i="9"/>
  <c r="BE148" i="9"/>
  <c r="T148" i="9"/>
  <c r="R148" i="9"/>
  <c r="P148" i="9"/>
  <c r="BI147" i="9"/>
  <c r="BH147" i="9"/>
  <c r="BG147" i="9"/>
  <c r="BE147" i="9"/>
  <c r="T147" i="9"/>
  <c r="R147" i="9"/>
  <c r="P147" i="9"/>
  <c r="BI146" i="9"/>
  <c r="BH146" i="9"/>
  <c r="BG146" i="9"/>
  <c r="BE146" i="9"/>
  <c r="T146" i="9"/>
  <c r="R146" i="9"/>
  <c r="P146" i="9"/>
  <c r="BI145" i="9"/>
  <c r="BH145" i="9"/>
  <c r="BG145" i="9"/>
  <c r="BE145" i="9"/>
  <c r="T145" i="9"/>
  <c r="R145" i="9"/>
  <c r="P145" i="9"/>
  <c r="BI144" i="9"/>
  <c r="BH144" i="9"/>
  <c r="BG144" i="9"/>
  <c r="BE144" i="9"/>
  <c r="T144" i="9"/>
  <c r="R144" i="9"/>
  <c r="P144" i="9"/>
  <c r="BI143" i="9"/>
  <c r="BH143" i="9"/>
  <c r="BG143" i="9"/>
  <c r="BE143" i="9"/>
  <c r="T143" i="9"/>
  <c r="R143" i="9"/>
  <c r="P143" i="9"/>
  <c r="BI142" i="9"/>
  <c r="BH142" i="9"/>
  <c r="BG142" i="9"/>
  <c r="BE142" i="9"/>
  <c r="T142" i="9"/>
  <c r="R142" i="9"/>
  <c r="P142" i="9"/>
  <c r="BI141" i="9"/>
  <c r="BH141" i="9"/>
  <c r="BG141" i="9"/>
  <c r="BE141" i="9"/>
  <c r="T141" i="9"/>
  <c r="R141" i="9"/>
  <c r="P141" i="9"/>
  <c r="BI140" i="9"/>
  <c r="BH140" i="9"/>
  <c r="BG140" i="9"/>
  <c r="BE140" i="9"/>
  <c r="T140" i="9"/>
  <c r="R140" i="9"/>
  <c r="P140" i="9"/>
  <c r="BI139" i="9"/>
  <c r="BH139" i="9"/>
  <c r="BG139" i="9"/>
  <c r="BE139" i="9"/>
  <c r="T139" i="9"/>
  <c r="R139" i="9"/>
  <c r="P139" i="9"/>
  <c r="BI138" i="9"/>
  <c r="BH138" i="9"/>
  <c r="BG138" i="9"/>
  <c r="BE138" i="9"/>
  <c r="T138" i="9"/>
  <c r="R138" i="9"/>
  <c r="P138" i="9"/>
  <c r="BI137" i="9"/>
  <c r="BH137" i="9"/>
  <c r="BG137" i="9"/>
  <c r="BE137" i="9"/>
  <c r="T137" i="9"/>
  <c r="R137" i="9"/>
  <c r="P137" i="9"/>
  <c r="BI136" i="9"/>
  <c r="BH136" i="9"/>
  <c r="BG136" i="9"/>
  <c r="BE136" i="9"/>
  <c r="T136" i="9"/>
  <c r="R136" i="9"/>
  <c r="P136" i="9"/>
  <c r="BI135" i="9"/>
  <c r="BH135" i="9"/>
  <c r="BG135" i="9"/>
  <c r="BE135" i="9"/>
  <c r="T135" i="9"/>
  <c r="R135" i="9"/>
  <c r="P135" i="9"/>
  <c r="BI134" i="9"/>
  <c r="BH134" i="9"/>
  <c r="BG134" i="9"/>
  <c r="BE134" i="9"/>
  <c r="T134" i="9"/>
  <c r="R134" i="9"/>
  <c r="P134" i="9"/>
  <c r="BI133" i="9"/>
  <c r="BH133" i="9"/>
  <c r="BG133" i="9"/>
  <c r="BE133" i="9"/>
  <c r="T133" i="9"/>
  <c r="R133" i="9"/>
  <c r="P133" i="9"/>
  <c r="BI132" i="9"/>
  <c r="BH132" i="9"/>
  <c r="BG132" i="9"/>
  <c r="BE132" i="9"/>
  <c r="T132" i="9"/>
  <c r="R132" i="9"/>
  <c r="P132" i="9"/>
  <c r="BI131" i="9"/>
  <c r="BH131" i="9"/>
  <c r="BG131" i="9"/>
  <c r="BE131" i="9"/>
  <c r="T131" i="9"/>
  <c r="R131" i="9"/>
  <c r="P131" i="9"/>
  <c r="BI130" i="9"/>
  <c r="BH130" i="9"/>
  <c r="BG130" i="9"/>
  <c r="BE130" i="9"/>
  <c r="T130" i="9"/>
  <c r="R130" i="9"/>
  <c r="P130" i="9"/>
  <c r="BI129" i="9"/>
  <c r="BH129" i="9"/>
  <c r="BG129" i="9"/>
  <c r="BE129" i="9"/>
  <c r="T129" i="9"/>
  <c r="R129" i="9"/>
  <c r="P129" i="9"/>
  <c r="BI128" i="9"/>
  <c r="BH128" i="9"/>
  <c r="BG128" i="9"/>
  <c r="BE128" i="9"/>
  <c r="T128" i="9"/>
  <c r="R128" i="9"/>
  <c r="P128" i="9"/>
  <c r="BI127" i="9"/>
  <c r="BH127" i="9"/>
  <c r="BG127" i="9"/>
  <c r="BE127" i="9"/>
  <c r="T127" i="9"/>
  <c r="R127" i="9"/>
  <c r="P127" i="9"/>
  <c r="BI126" i="9"/>
  <c r="BH126" i="9"/>
  <c r="BG126" i="9"/>
  <c r="BE126" i="9"/>
  <c r="T126" i="9"/>
  <c r="R126" i="9"/>
  <c r="P126" i="9"/>
  <c r="BI125" i="9"/>
  <c r="BH125" i="9"/>
  <c r="BG125" i="9"/>
  <c r="BE125" i="9"/>
  <c r="T125" i="9"/>
  <c r="R125" i="9"/>
  <c r="P125" i="9"/>
  <c r="BI124" i="9"/>
  <c r="BH124" i="9"/>
  <c r="BG124" i="9"/>
  <c r="BE124" i="9"/>
  <c r="T124" i="9"/>
  <c r="R124" i="9"/>
  <c r="P124" i="9"/>
  <c r="BI123" i="9"/>
  <c r="BH123" i="9"/>
  <c r="BG123" i="9"/>
  <c r="BE123" i="9"/>
  <c r="T123" i="9"/>
  <c r="R123" i="9"/>
  <c r="P123" i="9"/>
  <c r="J117" i="9"/>
  <c r="F117" i="9"/>
  <c r="F115" i="9"/>
  <c r="E113" i="9"/>
  <c r="J93" i="9"/>
  <c r="F93" i="9"/>
  <c r="F91" i="9"/>
  <c r="E89" i="9"/>
  <c r="J26" i="9"/>
  <c r="E26" i="9"/>
  <c r="J118" i="9"/>
  <c r="J25" i="9"/>
  <c r="F94" i="9"/>
  <c r="J14" i="9"/>
  <c r="J91" i="9"/>
  <c r="E7" i="9"/>
  <c r="E109" i="9" s="1"/>
  <c r="J39" i="8"/>
  <c r="J38" i="8"/>
  <c r="AY102" i="1" s="1"/>
  <c r="J37" i="8"/>
  <c r="AX102" i="1" s="1"/>
  <c r="BI147" i="8"/>
  <c r="BH147" i="8"/>
  <c r="BG147" i="8"/>
  <c r="BE147" i="8"/>
  <c r="T147" i="8"/>
  <c r="R147" i="8"/>
  <c r="P147" i="8"/>
  <c r="BI146" i="8"/>
  <c r="BH146" i="8"/>
  <c r="BG146" i="8"/>
  <c r="BE146" i="8"/>
  <c r="T146" i="8"/>
  <c r="R146" i="8"/>
  <c r="P146" i="8"/>
  <c r="BI145" i="8"/>
  <c r="BH145" i="8"/>
  <c r="BG145" i="8"/>
  <c r="BE145" i="8"/>
  <c r="T145" i="8"/>
  <c r="R145" i="8"/>
  <c r="P145" i="8"/>
  <c r="BI144" i="8"/>
  <c r="BH144" i="8"/>
  <c r="BG144" i="8"/>
  <c r="BE144" i="8"/>
  <c r="T144" i="8"/>
  <c r="R144" i="8"/>
  <c r="P144" i="8"/>
  <c r="BI143" i="8"/>
  <c r="BH143" i="8"/>
  <c r="BG143" i="8"/>
  <c r="BE143" i="8"/>
  <c r="T143" i="8"/>
  <c r="R143" i="8"/>
  <c r="P143" i="8"/>
  <c r="BI142" i="8"/>
  <c r="BH142" i="8"/>
  <c r="BG142" i="8"/>
  <c r="BE142" i="8"/>
  <c r="T142" i="8"/>
  <c r="R142" i="8"/>
  <c r="P142" i="8"/>
  <c r="BI141" i="8"/>
  <c r="BH141" i="8"/>
  <c r="BG141" i="8"/>
  <c r="BE141" i="8"/>
  <c r="T141" i="8"/>
  <c r="R141" i="8"/>
  <c r="P141" i="8"/>
  <c r="BI140" i="8"/>
  <c r="BH140" i="8"/>
  <c r="BG140" i="8"/>
  <c r="BE140" i="8"/>
  <c r="T140" i="8"/>
  <c r="R140" i="8"/>
  <c r="P140" i="8"/>
  <c r="BI139" i="8"/>
  <c r="BH139" i="8"/>
  <c r="BG139" i="8"/>
  <c r="BE139" i="8"/>
  <c r="T139" i="8"/>
  <c r="R139" i="8"/>
  <c r="P139" i="8"/>
  <c r="BI138" i="8"/>
  <c r="BH138" i="8"/>
  <c r="BG138" i="8"/>
  <c r="BE138" i="8"/>
  <c r="T138" i="8"/>
  <c r="R138" i="8"/>
  <c r="P138" i="8"/>
  <c r="BI137" i="8"/>
  <c r="BH137" i="8"/>
  <c r="BG137" i="8"/>
  <c r="BE137" i="8"/>
  <c r="T137" i="8"/>
  <c r="R137" i="8"/>
  <c r="P137" i="8"/>
  <c r="BI136" i="8"/>
  <c r="BH136" i="8"/>
  <c r="BG136" i="8"/>
  <c r="BE136" i="8"/>
  <c r="T136" i="8"/>
  <c r="R136" i="8"/>
  <c r="P136" i="8"/>
  <c r="BI135" i="8"/>
  <c r="BH135" i="8"/>
  <c r="BG135" i="8"/>
  <c r="BE135" i="8"/>
  <c r="T135" i="8"/>
  <c r="R135" i="8"/>
  <c r="P135" i="8"/>
  <c r="BI134" i="8"/>
  <c r="BH134" i="8"/>
  <c r="BG134" i="8"/>
  <c r="BE134" i="8"/>
  <c r="T134" i="8"/>
  <c r="R134" i="8"/>
  <c r="P134" i="8"/>
  <c r="BI133" i="8"/>
  <c r="BH133" i="8"/>
  <c r="BG133" i="8"/>
  <c r="BE133" i="8"/>
  <c r="T133" i="8"/>
  <c r="R133" i="8"/>
  <c r="P133" i="8"/>
  <c r="BI132" i="8"/>
  <c r="BH132" i="8"/>
  <c r="BG132" i="8"/>
  <c r="BE132" i="8"/>
  <c r="T132" i="8"/>
  <c r="R132" i="8"/>
  <c r="P132" i="8"/>
  <c r="BI131" i="8"/>
  <c r="BH131" i="8"/>
  <c r="BG131" i="8"/>
  <c r="BE131" i="8"/>
  <c r="T131" i="8"/>
  <c r="R131" i="8"/>
  <c r="P131" i="8"/>
  <c r="BI130" i="8"/>
  <c r="BH130" i="8"/>
  <c r="BG130" i="8"/>
  <c r="BE130" i="8"/>
  <c r="T130" i="8"/>
  <c r="R130" i="8"/>
  <c r="P130" i="8"/>
  <c r="BI129" i="8"/>
  <c r="BH129" i="8"/>
  <c r="BG129" i="8"/>
  <c r="BE129" i="8"/>
  <c r="T129" i="8"/>
  <c r="R129" i="8"/>
  <c r="P129" i="8"/>
  <c r="BI128" i="8"/>
  <c r="BH128" i="8"/>
  <c r="BG128" i="8"/>
  <c r="BE128" i="8"/>
  <c r="T128" i="8"/>
  <c r="R128" i="8"/>
  <c r="P128" i="8"/>
  <c r="BI127" i="8"/>
  <c r="BH127" i="8"/>
  <c r="BG127" i="8"/>
  <c r="BE127" i="8"/>
  <c r="T127" i="8"/>
  <c r="R127" i="8"/>
  <c r="P127" i="8"/>
  <c r="BI126" i="8"/>
  <c r="BH126" i="8"/>
  <c r="BG126" i="8"/>
  <c r="BE126" i="8"/>
  <c r="T126" i="8"/>
  <c r="R126" i="8"/>
  <c r="P126" i="8"/>
  <c r="BI125" i="8"/>
  <c r="BH125" i="8"/>
  <c r="BG125" i="8"/>
  <c r="BE125" i="8"/>
  <c r="T125" i="8"/>
  <c r="R125" i="8"/>
  <c r="P125" i="8"/>
  <c r="BI124" i="8"/>
  <c r="BH124" i="8"/>
  <c r="BG124" i="8"/>
  <c r="BE124" i="8"/>
  <c r="T124" i="8"/>
  <c r="R124" i="8"/>
  <c r="P124" i="8"/>
  <c r="BI123" i="8"/>
  <c r="BH123" i="8"/>
  <c r="BG123" i="8"/>
  <c r="BE123" i="8"/>
  <c r="T123" i="8"/>
  <c r="R123" i="8"/>
  <c r="P123" i="8"/>
  <c r="J117" i="8"/>
  <c r="F117" i="8"/>
  <c r="F115" i="8"/>
  <c r="E113" i="8"/>
  <c r="J93" i="8"/>
  <c r="F93" i="8"/>
  <c r="F91" i="8"/>
  <c r="E89" i="8"/>
  <c r="J26" i="8"/>
  <c r="E26" i="8"/>
  <c r="J118" i="8"/>
  <c r="J25" i="8"/>
  <c r="F118" i="8"/>
  <c r="J14" i="8"/>
  <c r="J115" i="8" s="1"/>
  <c r="E7" i="8"/>
  <c r="E85" i="8" s="1"/>
  <c r="J39" i="7"/>
  <c r="J38" i="7"/>
  <c r="AY101" i="1" s="1"/>
  <c r="J37" i="7"/>
  <c r="AX101" i="1" s="1"/>
  <c r="BI180" i="7"/>
  <c r="BH180" i="7"/>
  <c r="BG180" i="7"/>
  <c r="BE180" i="7"/>
  <c r="T180" i="7"/>
  <c r="R180" i="7"/>
  <c r="P180" i="7"/>
  <c r="BI179" i="7"/>
  <c r="BH179" i="7"/>
  <c r="BG179" i="7"/>
  <c r="BE179" i="7"/>
  <c r="T179" i="7"/>
  <c r="R179" i="7"/>
  <c r="P179" i="7"/>
  <c r="BI178" i="7"/>
  <c r="BH178" i="7"/>
  <c r="BG178" i="7"/>
  <c r="BE178" i="7"/>
  <c r="T178" i="7"/>
  <c r="R178" i="7"/>
  <c r="P178" i="7"/>
  <c r="BI177" i="7"/>
  <c r="BH177" i="7"/>
  <c r="BG177" i="7"/>
  <c r="BE177" i="7"/>
  <c r="T177" i="7"/>
  <c r="R177" i="7"/>
  <c r="P177" i="7"/>
  <c r="BI176" i="7"/>
  <c r="BH176" i="7"/>
  <c r="BG176" i="7"/>
  <c r="BE176" i="7"/>
  <c r="T176" i="7"/>
  <c r="R176" i="7"/>
  <c r="P176" i="7"/>
  <c r="BI175" i="7"/>
  <c r="BH175" i="7"/>
  <c r="BG175" i="7"/>
  <c r="BE175" i="7"/>
  <c r="T175" i="7"/>
  <c r="R175" i="7"/>
  <c r="P175" i="7"/>
  <c r="BI174" i="7"/>
  <c r="BH174" i="7"/>
  <c r="BG174" i="7"/>
  <c r="BE174" i="7"/>
  <c r="T174" i="7"/>
  <c r="R174" i="7"/>
  <c r="P174" i="7"/>
  <c r="BI173" i="7"/>
  <c r="BH173" i="7"/>
  <c r="BG173" i="7"/>
  <c r="BE173" i="7"/>
  <c r="T173" i="7"/>
  <c r="R173" i="7"/>
  <c r="P173" i="7"/>
  <c r="BI172" i="7"/>
  <c r="BH172" i="7"/>
  <c r="BG172" i="7"/>
  <c r="BE172" i="7"/>
  <c r="T172" i="7"/>
  <c r="R172" i="7"/>
  <c r="P172" i="7"/>
  <c r="BI171" i="7"/>
  <c r="BH171" i="7"/>
  <c r="BG171" i="7"/>
  <c r="BE171" i="7"/>
  <c r="T171" i="7"/>
  <c r="R171" i="7"/>
  <c r="P171" i="7"/>
  <c r="BI170" i="7"/>
  <c r="BH170" i="7"/>
  <c r="BG170" i="7"/>
  <c r="BE170" i="7"/>
  <c r="T170" i="7"/>
  <c r="R170" i="7"/>
  <c r="P170" i="7"/>
  <c r="BI169" i="7"/>
  <c r="BH169" i="7"/>
  <c r="BG169" i="7"/>
  <c r="BE169" i="7"/>
  <c r="T169" i="7"/>
  <c r="R169" i="7"/>
  <c r="P169" i="7"/>
  <c r="BI168" i="7"/>
  <c r="BH168" i="7"/>
  <c r="BG168" i="7"/>
  <c r="BE168" i="7"/>
  <c r="T168" i="7"/>
  <c r="R168" i="7"/>
  <c r="P168" i="7"/>
  <c r="BI167" i="7"/>
  <c r="BH167" i="7"/>
  <c r="BG167" i="7"/>
  <c r="BE167" i="7"/>
  <c r="T167" i="7"/>
  <c r="R167" i="7"/>
  <c r="P167" i="7"/>
  <c r="BI166" i="7"/>
  <c r="BH166" i="7"/>
  <c r="BG166" i="7"/>
  <c r="BE166" i="7"/>
  <c r="T166" i="7"/>
  <c r="R166" i="7"/>
  <c r="P166" i="7"/>
  <c r="BI165" i="7"/>
  <c r="BH165" i="7"/>
  <c r="BG165" i="7"/>
  <c r="BE165" i="7"/>
  <c r="T165" i="7"/>
  <c r="R165" i="7"/>
  <c r="P165" i="7"/>
  <c r="BI164" i="7"/>
  <c r="BH164" i="7"/>
  <c r="BG164" i="7"/>
  <c r="BE164" i="7"/>
  <c r="T164" i="7"/>
  <c r="R164" i="7"/>
  <c r="P164" i="7"/>
  <c r="BI163" i="7"/>
  <c r="BH163" i="7"/>
  <c r="BG163" i="7"/>
  <c r="BE163" i="7"/>
  <c r="T163" i="7"/>
  <c r="R163" i="7"/>
  <c r="P163" i="7"/>
  <c r="BI162" i="7"/>
  <c r="BH162" i="7"/>
  <c r="BG162" i="7"/>
  <c r="BE162" i="7"/>
  <c r="T162" i="7"/>
  <c r="R162" i="7"/>
  <c r="P162" i="7"/>
  <c r="BI161" i="7"/>
  <c r="BH161" i="7"/>
  <c r="BG161" i="7"/>
  <c r="BE161" i="7"/>
  <c r="T161" i="7"/>
  <c r="R161" i="7"/>
  <c r="P161" i="7"/>
  <c r="BI160" i="7"/>
  <c r="BH160" i="7"/>
  <c r="BG160" i="7"/>
  <c r="BE160" i="7"/>
  <c r="T160" i="7"/>
  <c r="R160" i="7"/>
  <c r="P160" i="7"/>
  <c r="BI159" i="7"/>
  <c r="BH159" i="7"/>
  <c r="BG159" i="7"/>
  <c r="BE159" i="7"/>
  <c r="T159" i="7"/>
  <c r="R159" i="7"/>
  <c r="P159" i="7"/>
  <c r="BI158" i="7"/>
  <c r="BH158" i="7"/>
  <c r="BG158" i="7"/>
  <c r="BE158" i="7"/>
  <c r="T158" i="7"/>
  <c r="R158" i="7"/>
  <c r="P158" i="7"/>
  <c r="BI157" i="7"/>
  <c r="BH157" i="7"/>
  <c r="BG157" i="7"/>
  <c r="BE157" i="7"/>
  <c r="T157" i="7"/>
  <c r="R157" i="7"/>
  <c r="P157" i="7"/>
  <c r="BI156" i="7"/>
  <c r="BH156" i="7"/>
  <c r="BG156" i="7"/>
  <c r="BE156" i="7"/>
  <c r="T156" i="7"/>
  <c r="R156" i="7"/>
  <c r="P156" i="7"/>
  <c r="BI155" i="7"/>
  <c r="BH155" i="7"/>
  <c r="BG155" i="7"/>
  <c r="BE155" i="7"/>
  <c r="T155" i="7"/>
  <c r="R155" i="7"/>
  <c r="P155" i="7"/>
  <c r="BI153" i="7"/>
  <c r="BH153" i="7"/>
  <c r="BG153" i="7"/>
  <c r="BE153" i="7"/>
  <c r="T153" i="7"/>
  <c r="R153" i="7"/>
  <c r="P153" i="7"/>
  <c r="BI152" i="7"/>
  <c r="BH152" i="7"/>
  <c r="BG152" i="7"/>
  <c r="BE152" i="7"/>
  <c r="T152" i="7"/>
  <c r="R152" i="7"/>
  <c r="P152" i="7"/>
  <c r="BI151" i="7"/>
  <c r="BH151" i="7"/>
  <c r="BG151" i="7"/>
  <c r="BE151" i="7"/>
  <c r="T151" i="7"/>
  <c r="R151" i="7"/>
  <c r="P151" i="7"/>
  <c r="BI150" i="7"/>
  <c r="BH150" i="7"/>
  <c r="BG150" i="7"/>
  <c r="BE150" i="7"/>
  <c r="T150" i="7"/>
  <c r="R150" i="7"/>
  <c r="P150" i="7"/>
  <c r="BI149" i="7"/>
  <c r="BH149" i="7"/>
  <c r="BG149" i="7"/>
  <c r="BE149" i="7"/>
  <c r="T149" i="7"/>
  <c r="R149" i="7"/>
  <c r="P149" i="7"/>
  <c r="BI148" i="7"/>
  <c r="BH148" i="7"/>
  <c r="BG148" i="7"/>
  <c r="BE148" i="7"/>
  <c r="T148" i="7"/>
  <c r="R148" i="7"/>
  <c r="P148" i="7"/>
  <c r="BI147" i="7"/>
  <c r="BH147" i="7"/>
  <c r="BG147" i="7"/>
  <c r="BE147" i="7"/>
  <c r="T147" i="7"/>
  <c r="R147" i="7"/>
  <c r="P147" i="7"/>
  <c r="BI146" i="7"/>
  <c r="BH146" i="7"/>
  <c r="BG146" i="7"/>
  <c r="BE146" i="7"/>
  <c r="T146" i="7"/>
  <c r="R146" i="7"/>
  <c r="P146" i="7"/>
  <c r="BI145" i="7"/>
  <c r="BH145" i="7"/>
  <c r="BG145" i="7"/>
  <c r="BE145" i="7"/>
  <c r="T145" i="7"/>
  <c r="R145" i="7"/>
  <c r="P145" i="7"/>
  <c r="BI144" i="7"/>
  <c r="BH144" i="7"/>
  <c r="BG144" i="7"/>
  <c r="BE144" i="7"/>
  <c r="T144" i="7"/>
  <c r="R144" i="7"/>
  <c r="P144" i="7"/>
  <c r="BI143" i="7"/>
  <c r="BH143" i="7"/>
  <c r="BG143" i="7"/>
  <c r="BE143" i="7"/>
  <c r="T143" i="7"/>
  <c r="R143" i="7"/>
  <c r="P143" i="7"/>
  <c r="BI142" i="7"/>
  <c r="BH142" i="7"/>
  <c r="BG142" i="7"/>
  <c r="BE142" i="7"/>
  <c r="T142" i="7"/>
  <c r="R142" i="7"/>
  <c r="P142" i="7"/>
  <c r="BI141" i="7"/>
  <c r="BH141" i="7"/>
  <c r="BG141" i="7"/>
  <c r="BE141" i="7"/>
  <c r="T141" i="7"/>
  <c r="R141" i="7"/>
  <c r="P141" i="7"/>
  <c r="BI140" i="7"/>
  <c r="BH140" i="7"/>
  <c r="BG140" i="7"/>
  <c r="BE140" i="7"/>
  <c r="T140" i="7"/>
  <c r="R140" i="7"/>
  <c r="P140" i="7"/>
  <c r="BI139" i="7"/>
  <c r="BH139" i="7"/>
  <c r="BG139" i="7"/>
  <c r="BE139" i="7"/>
  <c r="T139" i="7"/>
  <c r="R139" i="7"/>
  <c r="P139" i="7"/>
  <c r="BI138" i="7"/>
  <c r="BH138" i="7"/>
  <c r="BG138" i="7"/>
  <c r="BE138" i="7"/>
  <c r="T138" i="7"/>
  <c r="R138" i="7"/>
  <c r="P138" i="7"/>
  <c r="BI137" i="7"/>
  <c r="BH137" i="7"/>
  <c r="BG137" i="7"/>
  <c r="BE137" i="7"/>
  <c r="T137" i="7"/>
  <c r="R137" i="7"/>
  <c r="P137" i="7"/>
  <c r="BI136" i="7"/>
  <c r="BH136" i="7"/>
  <c r="BG136" i="7"/>
  <c r="BE136" i="7"/>
  <c r="T136" i="7"/>
  <c r="R136" i="7"/>
  <c r="P136" i="7"/>
  <c r="BI135" i="7"/>
  <c r="BH135" i="7"/>
  <c r="BG135" i="7"/>
  <c r="BE135" i="7"/>
  <c r="T135" i="7"/>
  <c r="R135" i="7"/>
  <c r="P135" i="7"/>
  <c r="BI134" i="7"/>
  <c r="BH134" i="7"/>
  <c r="BG134" i="7"/>
  <c r="BE134" i="7"/>
  <c r="T134" i="7"/>
  <c r="R134" i="7"/>
  <c r="P134" i="7"/>
  <c r="BI133" i="7"/>
  <c r="BH133" i="7"/>
  <c r="BG133" i="7"/>
  <c r="BE133" i="7"/>
  <c r="T133" i="7"/>
  <c r="R133" i="7"/>
  <c r="P133" i="7"/>
  <c r="BI132" i="7"/>
  <c r="BH132" i="7"/>
  <c r="BG132" i="7"/>
  <c r="BE132" i="7"/>
  <c r="T132" i="7"/>
  <c r="R132" i="7"/>
  <c r="P132" i="7"/>
  <c r="BI131" i="7"/>
  <c r="BH131" i="7"/>
  <c r="BG131" i="7"/>
  <c r="BE131" i="7"/>
  <c r="T131" i="7"/>
  <c r="R131" i="7"/>
  <c r="P131" i="7"/>
  <c r="BI130" i="7"/>
  <c r="BH130" i="7"/>
  <c r="BG130" i="7"/>
  <c r="BE130" i="7"/>
  <c r="T130" i="7"/>
  <c r="R130" i="7"/>
  <c r="P130" i="7"/>
  <c r="BI129" i="7"/>
  <c r="BH129" i="7"/>
  <c r="BG129" i="7"/>
  <c r="BE129" i="7"/>
  <c r="T129" i="7"/>
  <c r="R129" i="7"/>
  <c r="P129" i="7"/>
  <c r="BI128" i="7"/>
  <c r="BH128" i="7"/>
  <c r="BG128" i="7"/>
  <c r="BE128" i="7"/>
  <c r="T128" i="7"/>
  <c r="R128" i="7"/>
  <c r="P128" i="7"/>
  <c r="BI127" i="7"/>
  <c r="BH127" i="7"/>
  <c r="BG127" i="7"/>
  <c r="BE127" i="7"/>
  <c r="T127" i="7"/>
  <c r="R127" i="7"/>
  <c r="P127" i="7"/>
  <c r="BI125" i="7"/>
  <c r="BH125" i="7"/>
  <c r="BG125" i="7"/>
  <c r="BE125" i="7"/>
  <c r="T125" i="7"/>
  <c r="T124" i="7" s="1"/>
  <c r="R125" i="7"/>
  <c r="R124" i="7" s="1"/>
  <c r="P125" i="7"/>
  <c r="P124" i="7" s="1"/>
  <c r="J119" i="7"/>
  <c r="F119" i="7"/>
  <c r="F117" i="7"/>
  <c r="E115" i="7"/>
  <c r="J93" i="7"/>
  <c r="F93" i="7"/>
  <c r="F91" i="7"/>
  <c r="E89" i="7"/>
  <c r="J26" i="7"/>
  <c r="E26" i="7"/>
  <c r="J120" i="7" s="1"/>
  <c r="J25" i="7"/>
  <c r="J14" i="7"/>
  <c r="J117" i="7"/>
  <c r="E7" i="7"/>
  <c r="E111" i="7" s="1"/>
  <c r="J39" i="6"/>
  <c r="J38" i="6"/>
  <c r="AY100" i="1"/>
  <c r="J37" i="6"/>
  <c r="AX100" i="1" s="1"/>
  <c r="BI169" i="6"/>
  <c r="BH169" i="6"/>
  <c r="BG169" i="6"/>
  <c r="BE169" i="6"/>
  <c r="T169" i="6"/>
  <c r="T168" i="6" s="1"/>
  <c r="R169" i="6"/>
  <c r="R168" i="6" s="1"/>
  <c r="P169" i="6"/>
  <c r="P168" i="6" s="1"/>
  <c r="BI167" i="6"/>
  <c r="BH167" i="6"/>
  <c r="BG167" i="6"/>
  <c r="BE167" i="6"/>
  <c r="T167" i="6"/>
  <c r="R167" i="6"/>
  <c r="P167" i="6"/>
  <c r="BI166" i="6"/>
  <c r="BH166" i="6"/>
  <c r="BG166" i="6"/>
  <c r="BE166" i="6"/>
  <c r="T166" i="6"/>
  <c r="R166" i="6"/>
  <c r="P166" i="6"/>
  <c r="BI164" i="6"/>
  <c r="BH164" i="6"/>
  <c r="BG164" i="6"/>
  <c r="BE164" i="6"/>
  <c r="T164" i="6"/>
  <c r="R164" i="6"/>
  <c r="P164" i="6"/>
  <c r="BI163" i="6"/>
  <c r="BH163" i="6"/>
  <c r="BG163" i="6"/>
  <c r="BE163" i="6"/>
  <c r="T163" i="6"/>
  <c r="R163" i="6"/>
  <c r="P163" i="6"/>
  <c r="BI162" i="6"/>
  <c r="BH162" i="6"/>
  <c r="BG162" i="6"/>
  <c r="BE162" i="6"/>
  <c r="T162" i="6"/>
  <c r="R162" i="6"/>
  <c r="P162" i="6"/>
  <c r="BI161" i="6"/>
  <c r="BH161" i="6"/>
  <c r="BG161" i="6"/>
  <c r="BE161" i="6"/>
  <c r="T161" i="6"/>
  <c r="R161" i="6"/>
  <c r="P161" i="6"/>
  <c r="BI160" i="6"/>
  <c r="BH160" i="6"/>
  <c r="BG160" i="6"/>
  <c r="BE160" i="6"/>
  <c r="T160" i="6"/>
  <c r="R160" i="6"/>
  <c r="P160" i="6"/>
  <c r="BI159" i="6"/>
  <c r="BH159" i="6"/>
  <c r="BG159" i="6"/>
  <c r="BE159" i="6"/>
  <c r="T159" i="6"/>
  <c r="R159" i="6"/>
  <c r="P159" i="6"/>
  <c r="BI158" i="6"/>
  <c r="BH158" i="6"/>
  <c r="BG158" i="6"/>
  <c r="BE158" i="6"/>
  <c r="T158" i="6"/>
  <c r="R158" i="6"/>
  <c r="P158" i="6"/>
  <c r="BI157" i="6"/>
  <c r="BH157" i="6"/>
  <c r="BG157" i="6"/>
  <c r="BE157" i="6"/>
  <c r="T157" i="6"/>
  <c r="R157" i="6"/>
  <c r="P157" i="6"/>
  <c r="BI156" i="6"/>
  <c r="BH156" i="6"/>
  <c r="BG156" i="6"/>
  <c r="BE156" i="6"/>
  <c r="T156" i="6"/>
  <c r="R156" i="6"/>
  <c r="P156" i="6"/>
  <c r="BI155" i="6"/>
  <c r="BH155" i="6"/>
  <c r="BG155" i="6"/>
  <c r="BE155" i="6"/>
  <c r="T155" i="6"/>
  <c r="R155" i="6"/>
  <c r="P155" i="6"/>
  <c r="BI154" i="6"/>
  <c r="BH154" i="6"/>
  <c r="BG154" i="6"/>
  <c r="BE154" i="6"/>
  <c r="T154" i="6"/>
  <c r="R154" i="6"/>
  <c r="P154" i="6"/>
  <c r="BI153" i="6"/>
  <c r="BH153" i="6"/>
  <c r="BG153" i="6"/>
  <c r="BE153" i="6"/>
  <c r="T153" i="6"/>
  <c r="R153" i="6"/>
  <c r="P153" i="6"/>
  <c r="BI152" i="6"/>
  <c r="BH152" i="6"/>
  <c r="BG152" i="6"/>
  <c r="BE152" i="6"/>
  <c r="T152" i="6"/>
  <c r="R152" i="6"/>
  <c r="P152" i="6"/>
  <c r="BI151" i="6"/>
  <c r="BH151" i="6"/>
  <c r="BG151" i="6"/>
  <c r="BE151" i="6"/>
  <c r="T151" i="6"/>
  <c r="R151" i="6"/>
  <c r="P151" i="6"/>
  <c r="BI150" i="6"/>
  <c r="BH150" i="6"/>
  <c r="BG150" i="6"/>
  <c r="BE150" i="6"/>
  <c r="T150" i="6"/>
  <c r="R150" i="6"/>
  <c r="P150" i="6"/>
  <c r="BI149" i="6"/>
  <c r="BH149" i="6"/>
  <c r="BG149" i="6"/>
  <c r="BE149" i="6"/>
  <c r="T149" i="6"/>
  <c r="R149" i="6"/>
  <c r="P149" i="6"/>
  <c r="BI148" i="6"/>
  <c r="BH148" i="6"/>
  <c r="BG148" i="6"/>
  <c r="BE148" i="6"/>
  <c r="T148" i="6"/>
  <c r="R148" i="6"/>
  <c r="P148" i="6"/>
  <c r="BI147" i="6"/>
  <c r="BH147" i="6"/>
  <c r="BG147" i="6"/>
  <c r="BE147" i="6"/>
  <c r="T147" i="6"/>
  <c r="R147" i="6"/>
  <c r="P147" i="6"/>
  <c r="BI146" i="6"/>
  <c r="BH146" i="6"/>
  <c r="BG146" i="6"/>
  <c r="BE146" i="6"/>
  <c r="T146" i="6"/>
  <c r="R146" i="6"/>
  <c r="P146" i="6"/>
  <c r="BI145" i="6"/>
  <c r="BH145" i="6"/>
  <c r="BG145" i="6"/>
  <c r="BE145" i="6"/>
  <c r="T145" i="6"/>
  <c r="R145" i="6"/>
  <c r="P145" i="6"/>
  <c r="BI144" i="6"/>
  <c r="BH144" i="6"/>
  <c r="BG144" i="6"/>
  <c r="BE144" i="6"/>
  <c r="T144" i="6"/>
  <c r="R144" i="6"/>
  <c r="P144" i="6"/>
  <c r="BI143" i="6"/>
  <c r="BH143" i="6"/>
  <c r="BG143" i="6"/>
  <c r="BE143" i="6"/>
  <c r="T143" i="6"/>
  <c r="R143" i="6"/>
  <c r="P143" i="6"/>
  <c r="BI142" i="6"/>
  <c r="BH142" i="6"/>
  <c r="BG142" i="6"/>
  <c r="BE142" i="6"/>
  <c r="T142" i="6"/>
  <c r="R142" i="6"/>
  <c r="P142" i="6"/>
  <c r="BI141" i="6"/>
  <c r="BH141" i="6"/>
  <c r="BG141" i="6"/>
  <c r="BE141" i="6"/>
  <c r="T141" i="6"/>
  <c r="R141" i="6"/>
  <c r="P141" i="6"/>
  <c r="BI140" i="6"/>
  <c r="BH140" i="6"/>
  <c r="BG140" i="6"/>
  <c r="BE140" i="6"/>
  <c r="T140" i="6"/>
  <c r="R140" i="6"/>
  <c r="P140" i="6"/>
  <c r="BI139" i="6"/>
  <c r="BH139" i="6"/>
  <c r="BG139" i="6"/>
  <c r="BE139" i="6"/>
  <c r="T139" i="6"/>
  <c r="R139" i="6"/>
  <c r="P139" i="6"/>
  <c r="BI137" i="6"/>
  <c r="BH137" i="6"/>
  <c r="BG137" i="6"/>
  <c r="BE137" i="6"/>
  <c r="T137" i="6"/>
  <c r="R137" i="6"/>
  <c r="P137" i="6"/>
  <c r="BI136" i="6"/>
  <c r="BH136" i="6"/>
  <c r="BG136" i="6"/>
  <c r="BE136" i="6"/>
  <c r="T136" i="6"/>
  <c r="R136" i="6"/>
  <c r="P136" i="6"/>
  <c r="BI134" i="6"/>
  <c r="BH134" i="6"/>
  <c r="BG134" i="6"/>
  <c r="BE134" i="6"/>
  <c r="T134" i="6"/>
  <c r="R134" i="6"/>
  <c r="P134" i="6"/>
  <c r="BI133" i="6"/>
  <c r="BH133" i="6"/>
  <c r="BG133" i="6"/>
  <c r="BE133" i="6"/>
  <c r="T133" i="6"/>
  <c r="R133" i="6"/>
  <c r="P133" i="6"/>
  <c r="BI132" i="6"/>
  <c r="BH132" i="6"/>
  <c r="BG132" i="6"/>
  <c r="BE132" i="6"/>
  <c r="T132" i="6"/>
  <c r="R132" i="6"/>
  <c r="P132" i="6"/>
  <c r="BI131" i="6"/>
  <c r="BH131" i="6"/>
  <c r="BG131" i="6"/>
  <c r="BE131" i="6"/>
  <c r="T131" i="6"/>
  <c r="R131" i="6"/>
  <c r="P131" i="6"/>
  <c r="BI130" i="6"/>
  <c r="BH130" i="6"/>
  <c r="BG130" i="6"/>
  <c r="BE130" i="6"/>
  <c r="T130" i="6"/>
  <c r="R130" i="6"/>
  <c r="P130" i="6"/>
  <c r="BI129" i="6"/>
  <c r="BH129" i="6"/>
  <c r="BG129" i="6"/>
  <c r="BE129" i="6"/>
  <c r="T129" i="6"/>
  <c r="R129" i="6"/>
  <c r="P129" i="6"/>
  <c r="J122" i="6"/>
  <c r="F122" i="6"/>
  <c r="F120" i="6"/>
  <c r="E118" i="6"/>
  <c r="J93" i="6"/>
  <c r="F93" i="6"/>
  <c r="F91" i="6"/>
  <c r="E89" i="6"/>
  <c r="J26" i="6"/>
  <c r="E26" i="6"/>
  <c r="J123" i="6"/>
  <c r="J25" i="6"/>
  <c r="F123" i="6"/>
  <c r="J14" i="6"/>
  <c r="J120" i="6" s="1"/>
  <c r="E7" i="6"/>
  <c r="E85" i="6" s="1"/>
  <c r="J39" i="5"/>
  <c r="J38" i="5"/>
  <c r="AY99" i="1" s="1"/>
  <c r="J37" i="5"/>
  <c r="AX99" i="1" s="1"/>
  <c r="BI246" i="5"/>
  <c r="BH246" i="5"/>
  <c r="BG246" i="5"/>
  <c r="BE246" i="5"/>
  <c r="T246" i="5"/>
  <c r="T245" i="5" s="1"/>
  <c r="R246" i="5"/>
  <c r="R245" i="5" s="1"/>
  <c r="P246" i="5"/>
  <c r="P245" i="5"/>
  <c r="BI244" i="5"/>
  <c r="BH244" i="5"/>
  <c r="BG244" i="5"/>
  <c r="BE244" i="5"/>
  <c r="T244" i="5"/>
  <c r="R244" i="5"/>
  <c r="P244" i="5"/>
  <c r="BI243" i="5"/>
  <c r="BH243" i="5"/>
  <c r="BG243" i="5"/>
  <c r="BE243" i="5"/>
  <c r="T243" i="5"/>
  <c r="R243" i="5"/>
  <c r="P243" i="5"/>
  <c r="BI241" i="5"/>
  <c r="BH241" i="5"/>
  <c r="BG241" i="5"/>
  <c r="BE241" i="5"/>
  <c r="T241" i="5"/>
  <c r="T240" i="5" s="1"/>
  <c r="R241" i="5"/>
  <c r="R240" i="5" s="1"/>
  <c r="P241" i="5"/>
  <c r="P240" i="5"/>
  <c r="BI239" i="5"/>
  <c r="BH239" i="5"/>
  <c r="BG239" i="5"/>
  <c r="BE239" i="5"/>
  <c r="T239" i="5"/>
  <c r="R239" i="5"/>
  <c r="P239" i="5"/>
  <c r="BI238" i="5"/>
  <c r="BH238" i="5"/>
  <c r="BG238" i="5"/>
  <c r="BE238" i="5"/>
  <c r="T238" i="5"/>
  <c r="R238" i="5"/>
  <c r="P238" i="5"/>
  <c r="BI237" i="5"/>
  <c r="BH237" i="5"/>
  <c r="BG237" i="5"/>
  <c r="BE237" i="5"/>
  <c r="T237" i="5"/>
  <c r="R237" i="5"/>
  <c r="P237" i="5"/>
  <c r="BI235" i="5"/>
  <c r="BH235" i="5"/>
  <c r="BG235" i="5"/>
  <c r="BE235" i="5"/>
  <c r="T235" i="5"/>
  <c r="R235" i="5"/>
  <c r="P235" i="5"/>
  <c r="BI234" i="5"/>
  <c r="BH234" i="5"/>
  <c r="BG234" i="5"/>
  <c r="BE234" i="5"/>
  <c r="T234" i="5"/>
  <c r="R234" i="5"/>
  <c r="P234" i="5"/>
  <c r="BI233" i="5"/>
  <c r="BH233" i="5"/>
  <c r="BG233" i="5"/>
  <c r="BE233" i="5"/>
  <c r="T233" i="5"/>
  <c r="R233" i="5"/>
  <c r="P233" i="5"/>
  <c r="BI232" i="5"/>
  <c r="BH232" i="5"/>
  <c r="BG232" i="5"/>
  <c r="BE232" i="5"/>
  <c r="T232" i="5"/>
  <c r="R232" i="5"/>
  <c r="P232" i="5"/>
  <c r="BI231" i="5"/>
  <c r="BH231" i="5"/>
  <c r="BG231" i="5"/>
  <c r="BE231" i="5"/>
  <c r="T231" i="5"/>
  <c r="R231" i="5"/>
  <c r="P231" i="5"/>
  <c r="BI230" i="5"/>
  <c r="BH230" i="5"/>
  <c r="BG230" i="5"/>
  <c r="BE230" i="5"/>
  <c r="T230" i="5"/>
  <c r="R230" i="5"/>
  <c r="P230" i="5"/>
  <c r="BI229" i="5"/>
  <c r="BH229" i="5"/>
  <c r="BG229" i="5"/>
  <c r="BE229" i="5"/>
  <c r="T229" i="5"/>
  <c r="R229" i="5"/>
  <c r="P229" i="5"/>
  <c r="BI228" i="5"/>
  <c r="BH228" i="5"/>
  <c r="BG228" i="5"/>
  <c r="BE228" i="5"/>
  <c r="T228" i="5"/>
  <c r="R228" i="5"/>
  <c r="P228" i="5"/>
  <c r="BI227" i="5"/>
  <c r="BH227" i="5"/>
  <c r="BG227" i="5"/>
  <c r="BE227" i="5"/>
  <c r="T227" i="5"/>
  <c r="R227" i="5"/>
  <c r="P227" i="5"/>
  <c r="BI226" i="5"/>
  <c r="BH226" i="5"/>
  <c r="BG226" i="5"/>
  <c r="BE226" i="5"/>
  <c r="T226" i="5"/>
  <c r="R226" i="5"/>
  <c r="P226" i="5"/>
  <c r="BI225" i="5"/>
  <c r="BH225" i="5"/>
  <c r="BG225" i="5"/>
  <c r="BE225" i="5"/>
  <c r="T225" i="5"/>
  <c r="R225" i="5"/>
  <c r="P225" i="5"/>
  <c r="BI224" i="5"/>
  <c r="BH224" i="5"/>
  <c r="BG224" i="5"/>
  <c r="BE224" i="5"/>
  <c r="T224" i="5"/>
  <c r="R224" i="5"/>
  <c r="P224" i="5"/>
  <c r="BI223" i="5"/>
  <c r="BH223" i="5"/>
  <c r="BG223" i="5"/>
  <c r="BE223" i="5"/>
  <c r="T223" i="5"/>
  <c r="R223" i="5"/>
  <c r="P223" i="5"/>
  <c r="BI222" i="5"/>
  <c r="BH222" i="5"/>
  <c r="BG222" i="5"/>
  <c r="BE222" i="5"/>
  <c r="T222" i="5"/>
  <c r="R222" i="5"/>
  <c r="P222" i="5"/>
  <c r="BI221" i="5"/>
  <c r="BH221" i="5"/>
  <c r="BG221" i="5"/>
  <c r="BE221" i="5"/>
  <c r="T221" i="5"/>
  <c r="R221" i="5"/>
  <c r="P221" i="5"/>
  <c r="BI220" i="5"/>
  <c r="BH220" i="5"/>
  <c r="BG220" i="5"/>
  <c r="BE220" i="5"/>
  <c r="T220" i="5"/>
  <c r="R220" i="5"/>
  <c r="P220" i="5"/>
  <c r="BI219" i="5"/>
  <c r="BH219" i="5"/>
  <c r="BG219" i="5"/>
  <c r="BE219" i="5"/>
  <c r="T219" i="5"/>
  <c r="R219" i="5"/>
  <c r="P219" i="5"/>
  <c r="BI218" i="5"/>
  <c r="BH218" i="5"/>
  <c r="BG218" i="5"/>
  <c r="BE218" i="5"/>
  <c r="T218" i="5"/>
  <c r="R218" i="5"/>
  <c r="P218" i="5"/>
  <c r="BI217" i="5"/>
  <c r="BH217" i="5"/>
  <c r="BG217" i="5"/>
  <c r="BE217" i="5"/>
  <c r="T217" i="5"/>
  <c r="R217" i="5"/>
  <c r="P217" i="5"/>
  <c r="BI216" i="5"/>
  <c r="BH216" i="5"/>
  <c r="BG216" i="5"/>
  <c r="BE216" i="5"/>
  <c r="T216" i="5"/>
  <c r="R216" i="5"/>
  <c r="P216" i="5"/>
  <c r="BI215" i="5"/>
  <c r="BH215" i="5"/>
  <c r="BG215" i="5"/>
  <c r="BE215" i="5"/>
  <c r="T215" i="5"/>
  <c r="R215" i="5"/>
  <c r="P215" i="5"/>
  <c r="BI213" i="5"/>
  <c r="BH213" i="5"/>
  <c r="BG213" i="5"/>
  <c r="BE213" i="5"/>
  <c r="T213" i="5"/>
  <c r="R213" i="5"/>
  <c r="P213" i="5"/>
  <c r="BI212" i="5"/>
  <c r="BH212" i="5"/>
  <c r="BG212" i="5"/>
  <c r="BE212" i="5"/>
  <c r="T212" i="5"/>
  <c r="R212" i="5"/>
  <c r="P212" i="5"/>
  <c r="BI211" i="5"/>
  <c r="BH211" i="5"/>
  <c r="BG211" i="5"/>
  <c r="BE211" i="5"/>
  <c r="T211" i="5"/>
  <c r="R211" i="5"/>
  <c r="P211" i="5"/>
  <c r="BI209" i="5"/>
  <c r="BH209" i="5"/>
  <c r="BG209" i="5"/>
  <c r="BE209" i="5"/>
  <c r="T209" i="5"/>
  <c r="R209" i="5"/>
  <c r="P209" i="5"/>
  <c r="BI208" i="5"/>
  <c r="BH208" i="5"/>
  <c r="BG208" i="5"/>
  <c r="BE208" i="5"/>
  <c r="T208" i="5"/>
  <c r="R208" i="5"/>
  <c r="P208" i="5"/>
  <c r="BI207" i="5"/>
  <c r="BH207" i="5"/>
  <c r="BG207" i="5"/>
  <c r="BE207" i="5"/>
  <c r="T207" i="5"/>
  <c r="R207" i="5"/>
  <c r="P207" i="5"/>
  <c r="BI206" i="5"/>
  <c r="BH206" i="5"/>
  <c r="BG206" i="5"/>
  <c r="BE206" i="5"/>
  <c r="T206" i="5"/>
  <c r="R206" i="5"/>
  <c r="P206" i="5"/>
  <c r="BI205" i="5"/>
  <c r="BH205" i="5"/>
  <c r="BG205" i="5"/>
  <c r="BE205" i="5"/>
  <c r="T205" i="5"/>
  <c r="R205" i="5"/>
  <c r="P205" i="5"/>
  <c r="BI204" i="5"/>
  <c r="BH204" i="5"/>
  <c r="BG204" i="5"/>
  <c r="BE204" i="5"/>
  <c r="T204" i="5"/>
  <c r="R204" i="5"/>
  <c r="P204" i="5"/>
  <c r="BI203" i="5"/>
  <c r="BH203" i="5"/>
  <c r="BG203" i="5"/>
  <c r="BE203" i="5"/>
  <c r="T203" i="5"/>
  <c r="R203" i="5"/>
  <c r="P203" i="5"/>
  <c r="BI202" i="5"/>
  <c r="BH202" i="5"/>
  <c r="BG202" i="5"/>
  <c r="BE202" i="5"/>
  <c r="T202" i="5"/>
  <c r="R202" i="5"/>
  <c r="P202" i="5"/>
  <c r="BI201" i="5"/>
  <c r="BH201" i="5"/>
  <c r="BG201" i="5"/>
  <c r="BE201" i="5"/>
  <c r="T201" i="5"/>
  <c r="R201" i="5"/>
  <c r="P201" i="5"/>
  <c r="BI200" i="5"/>
  <c r="BH200" i="5"/>
  <c r="BG200" i="5"/>
  <c r="BE200" i="5"/>
  <c r="T200" i="5"/>
  <c r="R200" i="5"/>
  <c r="P200" i="5"/>
  <c r="BI199" i="5"/>
  <c r="BH199" i="5"/>
  <c r="BG199" i="5"/>
  <c r="BE199" i="5"/>
  <c r="T199" i="5"/>
  <c r="R199" i="5"/>
  <c r="P199" i="5"/>
  <c r="BI198" i="5"/>
  <c r="BH198" i="5"/>
  <c r="BG198" i="5"/>
  <c r="BE198" i="5"/>
  <c r="T198" i="5"/>
  <c r="R198" i="5"/>
  <c r="P198" i="5"/>
  <c r="BI197" i="5"/>
  <c r="BH197" i="5"/>
  <c r="BG197" i="5"/>
  <c r="BE197" i="5"/>
  <c r="T197" i="5"/>
  <c r="R197" i="5"/>
  <c r="P197" i="5"/>
  <c r="BI196" i="5"/>
  <c r="BH196" i="5"/>
  <c r="BG196" i="5"/>
  <c r="BE196" i="5"/>
  <c r="T196" i="5"/>
  <c r="R196" i="5"/>
  <c r="P196" i="5"/>
  <c r="BI195" i="5"/>
  <c r="BH195" i="5"/>
  <c r="BG195" i="5"/>
  <c r="BE195" i="5"/>
  <c r="T195" i="5"/>
  <c r="R195" i="5"/>
  <c r="P195" i="5"/>
  <c r="BI194" i="5"/>
  <c r="BH194" i="5"/>
  <c r="BG194" i="5"/>
  <c r="BE194" i="5"/>
  <c r="T194" i="5"/>
  <c r="R194" i="5"/>
  <c r="P194" i="5"/>
  <c r="BI193" i="5"/>
  <c r="BH193" i="5"/>
  <c r="BG193" i="5"/>
  <c r="BE193" i="5"/>
  <c r="T193" i="5"/>
  <c r="R193" i="5"/>
  <c r="P193" i="5"/>
  <c r="BI192" i="5"/>
  <c r="BH192" i="5"/>
  <c r="BG192" i="5"/>
  <c r="BE192" i="5"/>
  <c r="T192" i="5"/>
  <c r="R192" i="5"/>
  <c r="P192" i="5"/>
  <c r="BI191" i="5"/>
  <c r="BH191" i="5"/>
  <c r="BG191" i="5"/>
  <c r="BE191" i="5"/>
  <c r="T191" i="5"/>
  <c r="R191" i="5"/>
  <c r="P191" i="5"/>
  <c r="BI190" i="5"/>
  <c r="BH190" i="5"/>
  <c r="BG190" i="5"/>
  <c r="BE190" i="5"/>
  <c r="T190" i="5"/>
  <c r="R190" i="5"/>
  <c r="P190" i="5"/>
  <c r="BI189" i="5"/>
  <c r="BH189" i="5"/>
  <c r="BG189" i="5"/>
  <c r="BE189" i="5"/>
  <c r="T189" i="5"/>
  <c r="R189" i="5"/>
  <c r="P189" i="5"/>
  <c r="BI188" i="5"/>
  <c r="BH188" i="5"/>
  <c r="BG188" i="5"/>
  <c r="BE188" i="5"/>
  <c r="T188" i="5"/>
  <c r="R188" i="5"/>
  <c r="P188" i="5"/>
  <c r="BI187" i="5"/>
  <c r="BH187" i="5"/>
  <c r="BG187" i="5"/>
  <c r="BE187" i="5"/>
  <c r="T187" i="5"/>
  <c r="R187" i="5"/>
  <c r="P187" i="5"/>
  <c r="BI186" i="5"/>
  <c r="BH186" i="5"/>
  <c r="BG186" i="5"/>
  <c r="BE186" i="5"/>
  <c r="T186" i="5"/>
  <c r="R186" i="5"/>
  <c r="P186" i="5"/>
  <c r="BI185" i="5"/>
  <c r="BH185" i="5"/>
  <c r="BG185" i="5"/>
  <c r="BE185" i="5"/>
  <c r="T185" i="5"/>
  <c r="R185" i="5"/>
  <c r="P185" i="5"/>
  <c r="BI184" i="5"/>
  <c r="BH184" i="5"/>
  <c r="BG184" i="5"/>
  <c r="BE184" i="5"/>
  <c r="T184" i="5"/>
  <c r="R184" i="5"/>
  <c r="P184" i="5"/>
  <c r="BI183" i="5"/>
  <c r="BH183" i="5"/>
  <c r="BG183" i="5"/>
  <c r="BE183" i="5"/>
  <c r="T183" i="5"/>
  <c r="R183" i="5"/>
  <c r="P183" i="5"/>
  <c r="BI182" i="5"/>
  <c r="BH182" i="5"/>
  <c r="BG182" i="5"/>
  <c r="BE182" i="5"/>
  <c r="T182" i="5"/>
  <c r="R182" i="5"/>
  <c r="P182" i="5"/>
  <c r="BI181" i="5"/>
  <c r="BH181" i="5"/>
  <c r="BG181" i="5"/>
  <c r="BE181" i="5"/>
  <c r="T181" i="5"/>
  <c r="R181" i="5"/>
  <c r="P181" i="5"/>
  <c r="BI180" i="5"/>
  <c r="BH180" i="5"/>
  <c r="BG180" i="5"/>
  <c r="BE180" i="5"/>
  <c r="T180" i="5"/>
  <c r="R180" i="5"/>
  <c r="P180" i="5"/>
  <c r="BI179" i="5"/>
  <c r="BH179" i="5"/>
  <c r="BG179" i="5"/>
  <c r="BE179" i="5"/>
  <c r="T179" i="5"/>
  <c r="R179" i="5"/>
  <c r="P179" i="5"/>
  <c r="BI178" i="5"/>
  <c r="BH178" i="5"/>
  <c r="BG178" i="5"/>
  <c r="BE178" i="5"/>
  <c r="T178" i="5"/>
  <c r="R178" i="5"/>
  <c r="P178" i="5"/>
  <c r="BI176" i="5"/>
  <c r="BH176" i="5"/>
  <c r="BG176" i="5"/>
  <c r="BE176" i="5"/>
  <c r="T176" i="5"/>
  <c r="R176" i="5"/>
  <c r="P176" i="5"/>
  <c r="BI175" i="5"/>
  <c r="BH175" i="5"/>
  <c r="BG175" i="5"/>
  <c r="BE175" i="5"/>
  <c r="T175" i="5"/>
  <c r="R175" i="5"/>
  <c r="P175" i="5"/>
  <c r="BI174" i="5"/>
  <c r="BH174" i="5"/>
  <c r="BG174" i="5"/>
  <c r="BE174" i="5"/>
  <c r="T174" i="5"/>
  <c r="R174" i="5"/>
  <c r="P174" i="5"/>
  <c r="BI173" i="5"/>
  <c r="BH173" i="5"/>
  <c r="BG173" i="5"/>
  <c r="BE173" i="5"/>
  <c r="T173" i="5"/>
  <c r="R173" i="5"/>
  <c r="P173" i="5"/>
  <c r="BI172" i="5"/>
  <c r="BH172" i="5"/>
  <c r="BG172" i="5"/>
  <c r="BE172" i="5"/>
  <c r="T172" i="5"/>
  <c r="R172" i="5"/>
  <c r="P172" i="5"/>
  <c r="BI171" i="5"/>
  <c r="BH171" i="5"/>
  <c r="BG171" i="5"/>
  <c r="BE171" i="5"/>
  <c r="T171" i="5"/>
  <c r="R171" i="5"/>
  <c r="P171" i="5"/>
  <c r="BI170" i="5"/>
  <c r="BH170" i="5"/>
  <c r="BG170" i="5"/>
  <c r="BE170" i="5"/>
  <c r="T170" i="5"/>
  <c r="R170" i="5"/>
  <c r="P170" i="5"/>
  <c r="BI169" i="5"/>
  <c r="BH169" i="5"/>
  <c r="BG169" i="5"/>
  <c r="BE169" i="5"/>
  <c r="T169" i="5"/>
  <c r="R169" i="5"/>
  <c r="P169" i="5"/>
  <c r="BI167" i="5"/>
  <c r="BH167" i="5"/>
  <c r="BG167" i="5"/>
  <c r="BE167" i="5"/>
  <c r="T167" i="5"/>
  <c r="R167" i="5"/>
  <c r="P167" i="5"/>
  <c r="BI166" i="5"/>
  <c r="BH166" i="5"/>
  <c r="BG166" i="5"/>
  <c r="BE166" i="5"/>
  <c r="T166" i="5"/>
  <c r="R166" i="5"/>
  <c r="P166" i="5"/>
  <c r="BI165" i="5"/>
  <c r="BH165" i="5"/>
  <c r="BG165" i="5"/>
  <c r="BE165" i="5"/>
  <c r="T165" i="5"/>
  <c r="R165" i="5"/>
  <c r="P165" i="5"/>
  <c r="BI164" i="5"/>
  <c r="BH164" i="5"/>
  <c r="BG164" i="5"/>
  <c r="BE164" i="5"/>
  <c r="T164" i="5"/>
  <c r="R164" i="5"/>
  <c r="P164" i="5"/>
  <c r="BI163" i="5"/>
  <c r="BH163" i="5"/>
  <c r="BG163" i="5"/>
  <c r="BE163" i="5"/>
  <c r="T163" i="5"/>
  <c r="R163" i="5"/>
  <c r="P163" i="5"/>
  <c r="BI162" i="5"/>
  <c r="BH162" i="5"/>
  <c r="BG162" i="5"/>
  <c r="BE162" i="5"/>
  <c r="T162" i="5"/>
  <c r="R162" i="5"/>
  <c r="P162" i="5"/>
  <c r="BI161" i="5"/>
  <c r="BH161" i="5"/>
  <c r="BG161" i="5"/>
  <c r="BE161" i="5"/>
  <c r="T161" i="5"/>
  <c r="R161" i="5"/>
  <c r="P161" i="5"/>
  <c r="BI160" i="5"/>
  <c r="BH160" i="5"/>
  <c r="BG160" i="5"/>
  <c r="BE160" i="5"/>
  <c r="T160" i="5"/>
  <c r="R160" i="5"/>
  <c r="P160" i="5"/>
  <c r="BI159" i="5"/>
  <c r="BH159" i="5"/>
  <c r="BG159" i="5"/>
  <c r="BE159" i="5"/>
  <c r="T159" i="5"/>
  <c r="R159" i="5"/>
  <c r="P159" i="5"/>
  <c r="BI158" i="5"/>
  <c r="BH158" i="5"/>
  <c r="BG158" i="5"/>
  <c r="BE158" i="5"/>
  <c r="T158" i="5"/>
  <c r="R158" i="5"/>
  <c r="P158" i="5"/>
  <c r="BI157" i="5"/>
  <c r="BH157" i="5"/>
  <c r="BG157" i="5"/>
  <c r="BE157" i="5"/>
  <c r="T157" i="5"/>
  <c r="R157" i="5"/>
  <c r="P157" i="5"/>
  <c r="BI156" i="5"/>
  <c r="BH156" i="5"/>
  <c r="BG156" i="5"/>
  <c r="BE156" i="5"/>
  <c r="T156" i="5"/>
  <c r="R156" i="5"/>
  <c r="P156" i="5"/>
  <c r="BI155" i="5"/>
  <c r="BH155" i="5"/>
  <c r="BG155" i="5"/>
  <c r="BE155" i="5"/>
  <c r="T155" i="5"/>
  <c r="R155" i="5"/>
  <c r="P155" i="5"/>
  <c r="BI154" i="5"/>
  <c r="BH154" i="5"/>
  <c r="BG154" i="5"/>
  <c r="BE154" i="5"/>
  <c r="T154" i="5"/>
  <c r="R154" i="5"/>
  <c r="P154" i="5"/>
  <c r="BI153" i="5"/>
  <c r="BH153" i="5"/>
  <c r="BG153" i="5"/>
  <c r="BE153" i="5"/>
  <c r="T153" i="5"/>
  <c r="R153" i="5"/>
  <c r="P153" i="5"/>
  <c r="BI152" i="5"/>
  <c r="BH152" i="5"/>
  <c r="BG152" i="5"/>
  <c r="BE152" i="5"/>
  <c r="T152" i="5"/>
  <c r="R152" i="5"/>
  <c r="P152" i="5"/>
  <c r="BI151" i="5"/>
  <c r="BH151" i="5"/>
  <c r="BG151" i="5"/>
  <c r="BE151" i="5"/>
  <c r="T151" i="5"/>
  <c r="R151" i="5"/>
  <c r="P151" i="5"/>
  <c r="BI150" i="5"/>
  <c r="BH150" i="5"/>
  <c r="BG150" i="5"/>
  <c r="BE150" i="5"/>
  <c r="T150" i="5"/>
  <c r="R150" i="5"/>
  <c r="P150" i="5"/>
  <c r="BI149" i="5"/>
  <c r="BH149" i="5"/>
  <c r="BG149" i="5"/>
  <c r="BE149" i="5"/>
  <c r="T149" i="5"/>
  <c r="R149" i="5"/>
  <c r="P149" i="5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3" i="5"/>
  <c r="BH143" i="5"/>
  <c r="BG143" i="5"/>
  <c r="BE143" i="5"/>
  <c r="T143" i="5"/>
  <c r="R143" i="5"/>
  <c r="P143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9" i="5"/>
  <c r="BH139" i="5"/>
  <c r="BG139" i="5"/>
  <c r="BE139" i="5"/>
  <c r="T139" i="5"/>
  <c r="R139" i="5"/>
  <c r="P139" i="5"/>
  <c r="BI138" i="5"/>
  <c r="BH138" i="5"/>
  <c r="BG138" i="5"/>
  <c r="BE138" i="5"/>
  <c r="T138" i="5"/>
  <c r="R138" i="5"/>
  <c r="P138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J127" i="5"/>
  <c r="F127" i="5"/>
  <c r="F125" i="5"/>
  <c r="E123" i="5"/>
  <c r="J93" i="5"/>
  <c r="F93" i="5"/>
  <c r="F91" i="5"/>
  <c r="E89" i="5"/>
  <c r="J26" i="5"/>
  <c r="E26" i="5"/>
  <c r="J94" i="5" s="1"/>
  <c r="J25" i="5"/>
  <c r="J14" i="5"/>
  <c r="J125" i="5" s="1"/>
  <c r="E7" i="5"/>
  <c r="E119" i="5"/>
  <c r="J39" i="4"/>
  <c r="J38" i="4"/>
  <c r="AY98" i="1"/>
  <c r="J37" i="4"/>
  <c r="AX98" i="1"/>
  <c r="BI269" i="4"/>
  <c r="BH269" i="4"/>
  <c r="BG269" i="4"/>
  <c r="BE269" i="4"/>
  <c r="T269" i="4"/>
  <c r="R269" i="4"/>
  <c r="P269" i="4"/>
  <c r="BI268" i="4"/>
  <c r="BH268" i="4"/>
  <c r="BG268" i="4"/>
  <c r="BE268" i="4"/>
  <c r="T268" i="4"/>
  <c r="R268" i="4"/>
  <c r="P268" i="4"/>
  <c r="BI266" i="4"/>
  <c r="BH266" i="4"/>
  <c r="BG266" i="4"/>
  <c r="BE266" i="4"/>
  <c r="T266" i="4"/>
  <c r="R266" i="4"/>
  <c r="P266" i="4"/>
  <c r="BI265" i="4"/>
  <c r="BH265" i="4"/>
  <c r="BG265" i="4"/>
  <c r="BE265" i="4"/>
  <c r="T265" i="4"/>
  <c r="R265" i="4"/>
  <c r="P265" i="4"/>
  <c r="BI263" i="4"/>
  <c r="BH263" i="4"/>
  <c r="BG263" i="4"/>
  <c r="BE263" i="4"/>
  <c r="T263" i="4"/>
  <c r="T262" i="4" s="1"/>
  <c r="R263" i="4"/>
  <c r="R262" i="4" s="1"/>
  <c r="P263" i="4"/>
  <c r="P262" i="4" s="1"/>
  <c r="BI261" i="4"/>
  <c r="BH261" i="4"/>
  <c r="BG261" i="4"/>
  <c r="BE261" i="4"/>
  <c r="T261" i="4"/>
  <c r="R261" i="4"/>
  <c r="P261" i="4"/>
  <c r="BI260" i="4"/>
  <c r="BH260" i="4"/>
  <c r="BG260" i="4"/>
  <c r="BE260" i="4"/>
  <c r="T260" i="4"/>
  <c r="R260" i="4"/>
  <c r="P260" i="4"/>
  <c r="BI259" i="4"/>
  <c r="BH259" i="4"/>
  <c r="BG259" i="4"/>
  <c r="BE259" i="4"/>
  <c r="T259" i="4"/>
  <c r="R259" i="4"/>
  <c r="P259" i="4"/>
  <c r="BI258" i="4"/>
  <c r="BH258" i="4"/>
  <c r="BG258" i="4"/>
  <c r="BE258" i="4"/>
  <c r="T258" i="4"/>
  <c r="R258" i="4"/>
  <c r="P258" i="4"/>
  <c r="BI257" i="4"/>
  <c r="BH257" i="4"/>
  <c r="BG257" i="4"/>
  <c r="BE257" i="4"/>
  <c r="T257" i="4"/>
  <c r="R257" i="4"/>
  <c r="P257" i="4"/>
  <c r="BI256" i="4"/>
  <c r="BH256" i="4"/>
  <c r="BG256" i="4"/>
  <c r="BE256" i="4"/>
  <c r="T256" i="4"/>
  <c r="R256" i="4"/>
  <c r="P256" i="4"/>
  <c r="BI255" i="4"/>
  <c r="BH255" i="4"/>
  <c r="BG255" i="4"/>
  <c r="BE255" i="4"/>
  <c r="T255" i="4"/>
  <c r="R255" i="4"/>
  <c r="P255" i="4"/>
  <c r="BI254" i="4"/>
  <c r="BH254" i="4"/>
  <c r="BG254" i="4"/>
  <c r="BE254" i="4"/>
  <c r="T254" i="4"/>
  <c r="R254" i="4"/>
  <c r="P254" i="4"/>
  <c r="BI253" i="4"/>
  <c r="BH253" i="4"/>
  <c r="BG253" i="4"/>
  <c r="BE253" i="4"/>
  <c r="T253" i="4"/>
  <c r="R253" i="4"/>
  <c r="P253" i="4"/>
  <c r="BI252" i="4"/>
  <c r="BH252" i="4"/>
  <c r="BG252" i="4"/>
  <c r="BE252" i="4"/>
  <c r="T252" i="4"/>
  <c r="R252" i="4"/>
  <c r="P252" i="4"/>
  <c r="BI251" i="4"/>
  <c r="BH251" i="4"/>
  <c r="BG251" i="4"/>
  <c r="BE251" i="4"/>
  <c r="T251" i="4"/>
  <c r="R251" i="4"/>
  <c r="P251" i="4"/>
  <c r="BI250" i="4"/>
  <c r="BH250" i="4"/>
  <c r="BG250" i="4"/>
  <c r="BE250" i="4"/>
  <c r="T250" i="4"/>
  <c r="R250" i="4"/>
  <c r="P250" i="4"/>
  <c r="BI249" i="4"/>
  <c r="BH249" i="4"/>
  <c r="BG249" i="4"/>
  <c r="BE249" i="4"/>
  <c r="T249" i="4"/>
  <c r="R249" i="4"/>
  <c r="P249" i="4"/>
  <c r="BI248" i="4"/>
  <c r="BH248" i="4"/>
  <c r="BG248" i="4"/>
  <c r="BE248" i="4"/>
  <c r="T248" i="4"/>
  <c r="R248" i="4"/>
  <c r="P248" i="4"/>
  <c r="BI247" i="4"/>
  <c r="BH247" i="4"/>
  <c r="BG247" i="4"/>
  <c r="BE247" i="4"/>
  <c r="T247" i="4"/>
  <c r="R247" i="4"/>
  <c r="P247" i="4"/>
  <c r="BI246" i="4"/>
  <c r="BH246" i="4"/>
  <c r="BG246" i="4"/>
  <c r="BE246" i="4"/>
  <c r="T246" i="4"/>
  <c r="R246" i="4"/>
  <c r="P246" i="4"/>
  <c r="BI245" i="4"/>
  <c r="BH245" i="4"/>
  <c r="BG245" i="4"/>
  <c r="BE245" i="4"/>
  <c r="T245" i="4"/>
  <c r="R245" i="4"/>
  <c r="P245" i="4"/>
  <c r="BI244" i="4"/>
  <c r="BH244" i="4"/>
  <c r="BG244" i="4"/>
  <c r="BE244" i="4"/>
  <c r="T244" i="4"/>
  <c r="R244" i="4"/>
  <c r="P244" i="4"/>
  <c r="BI243" i="4"/>
  <c r="BH243" i="4"/>
  <c r="BG243" i="4"/>
  <c r="BE243" i="4"/>
  <c r="T243" i="4"/>
  <c r="R243" i="4"/>
  <c r="P243" i="4"/>
  <c r="BI242" i="4"/>
  <c r="BH242" i="4"/>
  <c r="BG242" i="4"/>
  <c r="BE242" i="4"/>
  <c r="T242" i="4"/>
  <c r="R242" i="4"/>
  <c r="P242" i="4"/>
  <c r="BI241" i="4"/>
  <c r="BH241" i="4"/>
  <c r="BG241" i="4"/>
  <c r="BE241" i="4"/>
  <c r="T241" i="4"/>
  <c r="R241" i="4"/>
  <c r="P241" i="4"/>
  <c r="BI240" i="4"/>
  <c r="BH240" i="4"/>
  <c r="BG240" i="4"/>
  <c r="BE240" i="4"/>
  <c r="T240" i="4"/>
  <c r="R240" i="4"/>
  <c r="P240" i="4"/>
  <c r="BI239" i="4"/>
  <c r="BH239" i="4"/>
  <c r="BG239" i="4"/>
  <c r="BE239" i="4"/>
  <c r="T239" i="4"/>
  <c r="R239" i="4"/>
  <c r="P239" i="4"/>
  <c r="BI238" i="4"/>
  <c r="BH238" i="4"/>
  <c r="BG238" i="4"/>
  <c r="BE238" i="4"/>
  <c r="T238" i="4"/>
  <c r="R238" i="4"/>
  <c r="P238" i="4"/>
  <c r="BI237" i="4"/>
  <c r="BH237" i="4"/>
  <c r="BG237" i="4"/>
  <c r="BE237" i="4"/>
  <c r="T237" i="4"/>
  <c r="R237" i="4"/>
  <c r="P237" i="4"/>
  <c r="BI236" i="4"/>
  <c r="BH236" i="4"/>
  <c r="BG236" i="4"/>
  <c r="BE236" i="4"/>
  <c r="T236" i="4"/>
  <c r="R236" i="4"/>
  <c r="P236" i="4"/>
  <c r="BI234" i="4"/>
  <c r="BH234" i="4"/>
  <c r="BG234" i="4"/>
  <c r="BE234" i="4"/>
  <c r="T234" i="4"/>
  <c r="R234" i="4"/>
  <c r="P234" i="4"/>
  <c r="BI233" i="4"/>
  <c r="BH233" i="4"/>
  <c r="BG233" i="4"/>
  <c r="BE233" i="4"/>
  <c r="T233" i="4"/>
  <c r="R233" i="4"/>
  <c r="P233" i="4"/>
  <c r="BI232" i="4"/>
  <c r="BH232" i="4"/>
  <c r="BG232" i="4"/>
  <c r="BE232" i="4"/>
  <c r="T232" i="4"/>
  <c r="R232" i="4"/>
  <c r="P232" i="4"/>
  <c r="BI231" i="4"/>
  <c r="BH231" i="4"/>
  <c r="BG231" i="4"/>
  <c r="BE231" i="4"/>
  <c r="T231" i="4"/>
  <c r="R231" i="4"/>
  <c r="P231" i="4"/>
  <c r="BI230" i="4"/>
  <c r="BH230" i="4"/>
  <c r="BG230" i="4"/>
  <c r="BE230" i="4"/>
  <c r="T230" i="4"/>
  <c r="R230" i="4"/>
  <c r="P230" i="4"/>
  <c r="BI229" i="4"/>
  <c r="BH229" i="4"/>
  <c r="BG229" i="4"/>
  <c r="BE229" i="4"/>
  <c r="T229" i="4"/>
  <c r="R229" i="4"/>
  <c r="P229" i="4"/>
  <c r="BI228" i="4"/>
  <c r="BH228" i="4"/>
  <c r="BG228" i="4"/>
  <c r="BE228" i="4"/>
  <c r="T228" i="4"/>
  <c r="R228" i="4"/>
  <c r="P228" i="4"/>
  <c r="BI227" i="4"/>
  <c r="BH227" i="4"/>
  <c r="BG227" i="4"/>
  <c r="BE227" i="4"/>
  <c r="T227" i="4"/>
  <c r="R227" i="4"/>
  <c r="P227" i="4"/>
  <c r="BI225" i="4"/>
  <c r="BH225" i="4"/>
  <c r="BG225" i="4"/>
  <c r="BE225" i="4"/>
  <c r="T225" i="4"/>
  <c r="R225" i="4"/>
  <c r="P225" i="4"/>
  <c r="BI224" i="4"/>
  <c r="BH224" i="4"/>
  <c r="BG224" i="4"/>
  <c r="BE224" i="4"/>
  <c r="T224" i="4"/>
  <c r="R224" i="4"/>
  <c r="P224" i="4"/>
  <c r="BI223" i="4"/>
  <c r="BH223" i="4"/>
  <c r="BG223" i="4"/>
  <c r="BE223" i="4"/>
  <c r="T223" i="4"/>
  <c r="R223" i="4"/>
  <c r="P223" i="4"/>
  <c r="BI222" i="4"/>
  <c r="BH222" i="4"/>
  <c r="BG222" i="4"/>
  <c r="BE222" i="4"/>
  <c r="T222" i="4"/>
  <c r="R222" i="4"/>
  <c r="P222" i="4"/>
  <c r="BI221" i="4"/>
  <c r="BH221" i="4"/>
  <c r="BG221" i="4"/>
  <c r="BE221" i="4"/>
  <c r="T221" i="4"/>
  <c r="R221" i="4"/>
  <c r="P221" i="4"/>
  <c r="BI220" i="4"/>
  <c r="BH220" i="4"/>
  <c r="BG220" i="4"/>
  <c r="BE220" i="4"/>
  <c r="T220" i="4"/>
  <c r="R220" i="4"/>
  <c r="P220" i="4"/>
  <c r="BI219" i="4"/>
  <c r="BH219" i="4"/>
  <c r="BG219" i="4"/>
  <c r="BE219" i="4"/>
  <c r="T219" i="4"/>
  <c r="R219" i="4"/>
  <c r="P219" i="4"/>
  <c r="BI218" i="4"/>
  <c r="BH218" i="4"/>
  <c r="BG218" i="4"/>
  <c r="BE218" i="4"/>
  <c r="T218" i="4"/>
  <c r="R218" i="4"/>
  <c r="P218" i="4"/>
  <c r="BI217" i="4"/>
  <c r="BH217" i="4"/>
  <c r="BG217" i="4"/>
  <c r="BE217" i="4"/>
  <c r="T217" i="4"/>
  <c r="R217" i="4"/>
  <c r="P217" i="4"/>
  <c r="BI216" i="4"/>
  <c r="BH216" i="4"/>
  <c r="BG216" i="4"/>
  <c r="BE216" i="4"/>
  <c r="T216" i="4"/>
  <c r="R216" i="4"/>
  <c r="P216" i="4"/>
  <c r="BI215" i="4"/>
  <c r="BH215" i="4"/>
  <c r="BG215" i="4"/>
  <c r="BE215" i="4"/>
  <c r="T215" i="4"/>
  <c r="R215" i="4"/>
  <c r="P215" i="4"/>
  <c r="BI214" i="4"/>
  <c r="BH214" i="4"/>
  <c r="BG214" i="4"/>
  <c r="BE214" i="4"/>
  <c r="T214" i="4"/>
  <c r="R214" i="4"/>
  <c r="P214" i="4"/>
  <c r="BI213" i="4"/>
  <c r="BH213" i="4"/>
  <c r="BG213" i="4"/>
  <c r="BE213" i="4"/>
  <c r="T213" i="4"/>
  <c r="R213" i="4"/>
  <c r="P213" i="4"/>
  <c r="BI212" i="4"/>
  <c r="BH212" i="4"/>
  <c r="BG212" i="4"/>
  <c r="BE212" i="4"/>
  <c r="T212" i="4"/>
  <c r="R212" i="4"/>
  <c r="P212" i="4"/>
  <c r="BI211" i="4"/>
  <c r="BH211" i="4"/>
  <c r="BG211" i="4"/>
  <c r="BE211" i="4"/>
  <c r="T211" i="4"/>
  <c r="R211" i="4"/>
  <c r="P211" i="4"/>
  <c r="BI210" i="4"/>
  <c r="BH210" i="4"/>
  <c r="BG210" i="4"/>
  <c r="BE210" i="4"/>
  <c r="T210" i="4"/>
  <c r="R210" i="4"/>
  <c r="P210" i="4"/>
  <c r="BI209" i="4"/>
  <c r="BH209" i="4"/>
  <c r="BG209" i="4"/>
  <c r="BE209" i="4"/>
  <c r="T209" i="4"/>
  <c r="R209" i="4"/>
  <c r="P209" i="4"/>
  <c r="BI208" i="4"/>
  <c r="BH208" i="4"/>
  <c r="BG208" i="4"/>
  <c r="BE208" i="4"/>
  <c r="T208" i="4"/>
  <c r="R208" i="4"/>
  <c r="P208" i="4"/>
  <c r="BI207" i="4"/>
  <c r="BH207" i="4"/>
  <c r="BG207" i="4"/>
  <c r="BE207" i="4"/>
  <c r="T207" i="4"/>
  <c r="R207" i="4"/>
  <c r="P207" i="4"/>
  <c r="BI206" i="4"/>
  <c r="BH206" i="4"/>
  <c r="BG206" i="4"/>
  <c r="BE206" i="4"/>
  <c r="T206" i="4"/>
  <c r="R206" i="4"/>
  <c r="P206" i="4"/>
  <c r="BI205" i="4"/>
  <c r="BH205" i="4"/>
  <c r="BG205" i="4"/>
  <c r="BE205" i="4"/>
  <c r="T205" i="4"/>
  <c r="R205" i="4"/>
  <c r="P205" i="4"/>
  <c r="BI204" i="4"/>
  <c r="BH204" i="4"/>
  <c r="BG204" i="4"/>
  <c r="BE204" i="4"/>
  <c r="T204" i="4"/>
  <c r="R204" i="4"/>
  <c r="P204" i="4"/>
  <c r="BI202" i="4"/>
  <c r="BH202" i="4"/>
  <c r="BG202" i="4"/>
  <c r="BE202" i="4"/>
  <c r="T202" i="4"/>
  <c r="R202" i="4"/>
  <c r="P202" i="4"/>
  <c r="BI201" i="4"/>
  <c r="BH201" i="4"/>
  <c r="BG201" i="4"/>
  <c r="BE201" i="4"/>
  <c r="T201" i="4"/>
  <c r="R201" i="4"/>
  <c r="P201" i="4"/>
  <c r="BI200" i="4"/>
  <c r="BH200" i="4"/>
  <c r="BG200" i="4"/>
  <c r="BE200" i="4"/>
  <c r="T200" i="4"/>
  <c r="R200" i="4"/>
  <c r="P200" i="4"/>
  <c r="BI199" i="4"/>
  <c r="BH199" i="4"/>
  <c r="BG199" i="4"/>
  <c r="BE199" i="4"/>
  <c r="T199" i="4"/>
  <c r="R199" i="4"/>
  <c r="P199" i="4"/>
  <c r="BI198" i="4"/>
  <c r="BH198" i="4"/>
  <c r="BG198" i="4"/>
  <c r="BE198" i="4"/>
  <c r="T198" i="4"/>
  <c r="R198" i="4"/>
  <c r="P198" i="4"/>
  <c r="BI197" i="4"/>
  <c r="BH197" i="4"/>
  <c r="BG197" i="4"/>
  <c r="BE197" i="4"/>
  <c r="T197" i="4"/>
  <c r="R197" i="4"/>
  <c r="P197" i="4"/>
  <c r="BI196" i="4"/>
  <c r="BH196" i="4"/>
  <c r="BG196" i="4"/>
  <c r="BE196" i="4"/>
  <c r="T196" i="4"/>
  <c r="R196" i="4"/>
  <c r="P196" i="4"/>
  <c r="BI195" i="4"/>
  <c r="BH195" i="4"/>
  <c r="BG195" i="4"/>
  <c r="BE195" i="4"/>
  <c r="T195" i="4"/>
  <c r="R195" i="4"/>
  <c r="P195" i="4"/>
  <c r="BI194" i="4"/>
  <c r="BH194" i="4"/>
  <c r="BG194" i="4"/>
  <c r="BE194" i="4"/>
  <c r="T194" i="4"/>
  <c r="R194" i="4"/>
  <c r="P194" i="4"/>
  <c r="BI193" i="4"/>
  <c r="BH193" i="4"/>
  <c r="BG193" i="4"/>
  <c r="BE193" i="4"/>
  <c r="T193" i="4"/>
  <c r="R193" i="4"/>
  <c r="P193" i="4"/>
  <c r="BI192" i="4"/>
  <c r="BH192" i="4"/>
  <c r="BG192" i="4"/>
  <c r="BE192" i="4"/>
  <c r="T192" i="4"/>
  <c r="R192" i="4"/>
  <c r="P192" i="4"/>
  <c r="BI191" i="4"/>
  <c r="BH191" i="4"/>
  <c r="BG191" i="4"/>
  <c r="BE191" i="4"/>
  <c r="T191" i="4"/>
  <c r="R191" i="4"/>
  <c r="P191" i="4"/>
  <c r="BI190" i="4"/>
  <c r="BH190" i="4"/>
  <c r="BG190" i="4"/>
  <c r="BE190" i="4"/>
  <c r="T190" i="4"/>
  <c r="R190" i="4"/>
  <c r="P190" i="4"/>
  <c r="BI189" i="4"/>
  <c r="BH189" i="4"/>
  <c r="BG189" i="4"/>
  <c r="BE189" i="4"/>
  <c r="T189" i="4"/>
  <c r="R189" i="4"/>
  <c r="P189" i="4"/>
  <c r="BI188" i="4"/>
  <c r="BH188" i="4"/>
  <c r="BG188" i="4"/>
  <c r="BE188" i="4"/>
  <c r="T188" i="4"/>
  <c r="R188" i="4"/>
  <c r="P188" i="4"/>
  <c r="BI187" i="4"/>
  <c r="BH187" i="4"/>
  <c r="BG187" i="4"/>
  <c r="BE187" i="4"/>
  <c r="T187" i="4"/>
  <c r="R187" i="4"/>
  <c r="P187" i="4"/>
  <c r="BI186" i="4"/>
  <c r="BH186" i="4"/>
  <c r="BG186" i="4"/>
  <c r="BE186" i="4"/>
  <c r="T186" i="4"/>
  <c r="R186" i="4"/>
  <c r="P186" i="4"/>
  <c r="BI185" i="4"/>
  <c r="BH185" i="4"/>
  <c r="BG185" i="4"/>
  <c r="BE185" i="4"/>
  <c r="T185" i="4"/>
  <c r="R185" i="4"/>
  <c r="P185" i="4"/>
  <c r="BI184" i="4"/>
  <c r="BH184" i="4"/>
  <c r="BG184" i="4"/>
  <c r="BE184" i="4"/>
  <c r="T184" i="4"/>
  <c r="R184" i="4"/>
  <c r="P184" i="4"/>
  <c r="BI183" i="4"/>
  <c r="BH183" i="4"/>
  <c r="BG183" i="4"/>
  <c r="BE183" i="4"/>
  <c r="T183" i="4"/>
  <c r="R183" i="4"/>
  <c r="P183" i="4"/>
  <c r="BI182" i="4"/>
  <c r="BH182" i="4"/>
  <c r="BG182" i="4"/>
  <c r="BE182" i="4"/>
  <c r="T182" i="4"/>
  <c r="R182" i="4"/>
  <c r="P182" i="4"/>
  <c r="BI181" i="4"/>
  <c r="BH181" i="4"/>
  <c r="BG181" i="4"/>
  <c r="BE181" i="4"/>
  <c r="T181" i="4"/>
  <c r="R181" i="4"/>
  <c r="P181" i="4"/>
  <c r="BI180" i="4"/>
  <c r="BH180" i="4"/>
  <c r="BG180" i="4"/>
  <c r="BE180" i="4"/>
  <c r="T180" i="4"/>
  <c r="R180" i="4"/>
  <c r="P180" i="4"/>
  <c r="BI179" i="4"/>
  <c r="BH179" i="4"/>
  <c r="BG179" i="4"/>
  <c r="BE179" i="4"/>
  <c r="T179" i="4"/>
  <c r="R179" i="4"/>
  <c r="P179" i="4"/>
  <c r="BI177" i="4"/>
  <c r="BH177" i="4"/>
  <c r="BG177" i="4"/>
  <c r="BE177" i="4"/>
  <c r="T177" i="4"/>
  <c r="R177" i="4"/>
  <c r="P177" i="4"/>
  <c r="BI176" i="4"/>
  <c r="BH176" i="4"/>
  <c r="BG176" i="4"/>
  <c r="BE176" i="4"/>
  <c r="T176" i="4"/>
  <c r="R176" i="4"/>
  <c r="P176" i="4"/>
  <c r="BI175" i="4"/>
  <c r="BH175" i="4"/>
  <c r="BG175" i="4"/>
  <c r="BE175" i="4"/>
  <c r="T175" i="4"/>
  <c r="R175" i="4"/>
  <c r="P175" i="4"/>
  <c r="BI174" i="4"/>
  <c r="BH174" i="4"/>
  <c r="BG174" i="4"/>
  <c r="BE174" i="4"/>
  <c r="T174" i="4"/>
  <c r="R174" i="4"/>
  <c r="P174" i="4"/>
  <c r="BI173" i="4"/>
  <c r="BH173" i="4"/>
  <c r="BG173" i="4"/>
  <c r="BE173" i="4"/>
  <c r="T173" i="4"/>
  <c r="R173" i="4"/>
  <c r="P173" i="4"/>
  <c r="BI172" i="4"/>
  <c r="BH172" i="4"/>
  <c r="BG172" i="4"/>
  <c r="BE172" i="4"/>
  <c r="T172" i="4"/>
  <c r="R172" i="4"/>
  <c r="P172" i="4"/>
  <c r="BI171" i="4"/>
  <c r="BH171" i="4"/>
  <c r="BG171" i="4"/>
  <c r="BE171" i="4"/>
  <c r="T171" i="4"/>
  <c r="R171" i="4"/>
  <c r="P171" i="4"/>
  <c r="BI170" i="4"/>
  <c r="BH170" i="4"/>
  <c r="BG170" i="4"/>
  <c r="BE170" i="4"/>
  <c r="T170" i="4"/>
  <c r="R170" i="4"/>
  <c r="P170" i="4"/>
  <c r="BI169" i="4"/>
  <c r="BH169" i="4"/>
  <c r="BG169" i="4"/>
  <c r="BE169" i="4"/>
  <c r="T169" i="4"/>
  <c r="R169" i="4"/>
  <c r="P169" i="4"/>
  <c r="BI168" i="4"/>
  <c r="BH168" i="4"/>
  <c r="BG168" i="4"/>
  <c r="BE168" i="4"/>
  <c r="T168" i="4"/>
  <c r="R168" i="4"/>
  <c r="P168" i="4"/>
  <c r="BI167" i="4"/>
  <c r="BH167" i="4"/>
  <c r="BG167" i="4"/>
  <c r="BE167" i="4"/>
  <c r="T167" i="4"/>
  <c r="R167" i="4"/>
  <c r="P167" i="4"/>
  <c r="BI165" i="4"/>
  <c r="BH165" i="4"/>
  <c r="BG165" i="4"/>
  <c r="BE165" i="4"/>
  <c r="T165" i="4"/>
  <c r="R165" i="4"/>
  <c r="P165" i="4"/>
  <c r="BI164" i="4"/>
  <c r="BH164" i="4"/>
  <c r="BG164" i="4"/>
  <c r="BE164" i="4"/>
  <c r="T164" i="4"/>
  <c r="R164" i="4"/>
  <c r="P164" i="4"/>
  <c r="BI163" i="4"/>
  <c r="BH163" i="4"/>
  <c r="BG163" i="4"/>
  <c r="BE163" i="4"/>
  <c r="T163" i="4"/>
  <c r="R163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9" i="4"/>
  <c r="BH159" i="4"/>
  <c r="BG159" i="4"/>
  <c r="BE159" i="4"/>
  <c r="T159" i="4"/>
  <c r="R159" i="4"/>
  <c r="P159" i="4"/>
  <c r="BI158" i="4"/>
  <c r="BH158" i="4"/>
  <c r="BG158" i="4"/>
  <c r="BE158" i="4"/>
  <c r="T158" i="4"/>
  <c r="R158" i="4"/>
  <c r="P158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J127" i="4"/>
  <c r="F127" i="4"/>
  <c r="F125" i="4"/>
  <c r="E123" i="4"/>
  <c r="J93" i="4"/>
  <c r="F93" i="4"/>
  <c r="F91" i="4"/>
  <c r="E89" i="4"/>
  <c r="J26" i="4"/>
  <c r="E26" i="4"/>
  <c r="J94" i="4" s="1"/>
  <c r="J25" i="4"/>
  <c r="F94" i="4"/>
  <c r="J14" i="4"/>
  <c r="E7" i="4"/>
  <c r="E119" i="4"/>
  <c r="J39" i="3"/>
  <c r="J38" i="3"/>
  <c r="AY97" i="1" s="1"/>
  <c r="J37" i="3"/>
  <c r="AX97" i="1" s="1"/>
  <c r="BI171" i="3"/>
  <c r="BH171" i="3"/>
  <c r="BG171" i="3"/>
  <c r="BE171" i="3"/>
  <c r="T171" i="3"/>
  <c r="T170" i="3" s="1"/>
  <c r="R171" i="3"/>
  <c r="R170" i="3" s="1"/>
  <c r="P171" i="3"/>
  <c r="P170" i="3" s="1"/>
  <c r="BI169" i="3"/>
  <c r="BH169" i="3"/>
  <c r="BG169" i="3"/>
  <c r="BE169" i="3"/>
  <c r="T169" i="3"/>
  <c r="T168" i="3" s="1"/>
  <c r="R169" i="3"/>
  <c r="R168" i="3" s="1"/>
  <c r="P169" i="3"/>
  <c r="P168" i="3" s="1"/>
  <c r="BI167" i="3"/>
  <c r="BH167" i="3"/>
  <c r="BG167" i="3"/>
  <c r="BE167" i="3"/>
  <c r="T167" i="3"/>
  <c r="R167" i="3"/>
  <c r="P167" i="3"/>
  <c r="BI166" i="3"/>
  <c r="BH166" i="3"/>
  <c r="BG166" i="3"/>
  <c r="BE166" i="3"/>
  <c r="T166" i="3"/>
  <c r="R166" i="3"/>
  <c r="P166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BI135" i="3"/>
  <c r="BH135" i="3"/>
  <c r="BG135" i="3"/>
  <c r="BE135" i="3"/>
  <c r="T135" i="3"/>
  <c r="R135" i="3"/>
  <c r="P135" i="3"/>
  <c r="BI134" i="3"/>
  <c r="BH134" i="3"/>
  <c r="BG134" i="3"/>
  <c r="BE134" i="3"/>
  <c r="T134" i="3"/>
  <c r="R134" i="3"/>
  <c r="P134" i="3"/>
  <c r="BI133" i="3"/>
  <c r="BH133" i="3"/>
  <c r="BG133" i="3"/>
  <c r="BE133" i="3"/>
  <c r="T133" i="3"/>
  <c r="R133" i="3"/>
  <c r="P133" i="3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30" i="3"/>
  <c r="BH130" i="3"/>
  <c r="BG130" i="3"/>
  <c r="BE130" i="3"/>
  <c r="T130" i="3"/>
  <c r="R130" i="3"/>
  <c r="P130" i="3"/>
  <c r="BI129" i="3"/>
  <c r="BH129" i="3"/>
  <c r="BG129" i="3"/>
  <c r="BE129" i="3"/>
  <c r="T129" i="3"/>
  <c r="R129" i="3"/>
  <c r="P129" i="3"/>
  <c r="J122" i="3"/>
  <c r="F122" i="3"/>
  <c r="F120" i="3"/>
  <c r="E118" i="3"/>
  <c r="J93" i="3"/>
  <c r="F93" i="3"/>
  <c r="F91" i="3"/>
  <c r="E89" i="3"/>
  <c r="J26" i="3"/>
  <c r="E26" i="3"/>
  <c r="J94" i="3" s="1"/>
  <c r="J25" i="3"/>
  <c r="J20" i="3"/>
  <c r="F94" i="3"/>
  <c r="J14" i="3"/>
  <c r="J120" i="3"/>
  <c r="E7" i="3"/>
  <c r="E85" i="3"/>
  <c r="J39" i="2"/>
  <c r="J38" i="2"/>
  <c r="AY96" i="1" s="1"/>
  <c r="J37" i="2"/>
  <c r="AX96" i="1"/>
  <c r="BI308" i="2"/>
  <c r="BH308" i="2"/>
  <c r="BG308" i="2"/>
  <c r="BE308" i="2"/>
  <c r="T308" i="2"/>
  <c r="R308" i="2"/>
  <c r="P308" i="2"/>
  <c r="BI307" i="2"/>
  <c r="BH307" i="2"/>
  <c r="BG307" i="2"/>
  <c r="BE307" i="2"/>
  <c r="T307" i="2"/>
  <c r="R307" i="2"/>
  <c r="P307" i="2"/>
  <c r="BI305" i="2"/>
  <c r="BH305" i="2"/>
  <c r="BG305" i="2"/>
  <c r="BE305" i="2"/>
  <c r="T305" i="2"/>
  <c r="R305" i="2"/>
  <c r="P305" i="2"/>
  <c r="BI304" i="2"/>
  <c r="BH304" i="2"/>
  <c r="BG304" i="2"/>
  <c r="BE304" i="2"/>
  <c r="T304" i="2"/>
  <c r="R304" i="2"/>
  <c r="P304" i="2"/>
  <c r="BI302" i="2"/>
  <c r="BH302" i="2"/>
  <c r="BG302" i="2"/>
  <c r="BE302" i="2"/>
  <c r="T302" i="2"/>
  <c r="R302" i="2"/>
  <c r="P302" i="2"/>
  <c r="BI301" i="2"/>
  <c r="BH301" i="2"/>
  <c r="BG301" i="2"/>
  <c r="BE301" i="2"/>
  <c r="T301" i="2"/>
  <c r="R301" i="2"/>
  <c r="P301" i="2"/>
  <c r="BI300" i="2"/>
  <c r="BH300" i="2"/>
  <c r="BG300" i="2"/>
  <c r="BE300" i="2"/>
  <c r="T300" i="2"/>
  <c r="R300" i="2"/>
  <c r="P300" i="2"/>
  <c r="BI299" i="2"/>
  <c r="BH299" i="2"/>
  <c r="BG299" i="2"/>
  <c r="BE299" i="2"/>
  <c r="T299" i="2"/>
  <c r="R299" i="2"/>
  <c r="P299" i="2"/>
  <c r="BI297" i="2"/>
  <c r="BH297" i="2"/>
  <c r="BG297" i="2"/>
  <c r="BE297" i="2"/>
  <c r="T297" i="2"/>
  <c r="R297" i="2"/>
  <c r="P297" i="2"/>
  <c r="BI296" i="2"/>
  <c r="BH296" i="2"/>
  <c r="BG296" i="2"/>
  <c r="BE296" i="2"/>
  <c r="T296" i="2"/>
  <c r="R296" i="2"/>
  <c r="P296" i="2"/>
  <c r="BI295" i="2"/>
  <c r="BH295" i="2"/>
  <c r="BG295" i="2"/>
  <c r="BE295" i="2"/>
  <c r="T295" i="2"/>
  <c r="R295" i="2"/>
  <c r="P295" i="2"/>
  <c r="BI294" i="2"/>
  <c r="BH294" i="2"/>
  <c r="BG294" i="2"/>
  <c r="BE294" i="2"/>
  <c r="T294" i="2"/>
  <c r="R294" i="2"/>
  <c r="P294" i="2"/>
  <c r="BI293" i="2"/>
  <c r="BH293" i="2"/>
  <c r="BG293" i="2"/>
  <c r="BE293" i="2"/>
  <c r="T293" i="2"/>
  <c r="R293" i="2"/>
  <c r="P293" i="2"/>
  <c r="BI292" i="2"/>
  <c r="BH292" i="2"/>
  <c r="BG292" i="2"/>
  <c r="BE292" i="2"/>
  <c r="T292" i="2"/>
  <c r="R292" i="2"/>
  <c r="P292" i="2"/>
  <c r="BI290" i="2"/>
  <c r="BH290" i="2"/>
  <c r="BG290" i="2"/>
  <c r="BE290" i="2"/>
  <c r="T290" i="2"/>
  <c r="R290" i="2"/>
  <c r="P290" i="2"/>
  <c r="BI289" i="2"/>
  <c r="BH289" i="2"/>
  <c r="BG289" i="2"/>
  <c r="BE289" i="2"/>
  <c r="T289" i="2"/>
  <c r="R289" i="2"/>
  <c r="P289" i="2"/>
  <c r="BI288" i="2"/>
  <c r="BH288" i="2"/>
  <c r="BG288" i="2"/>
  <c r="BE288" i="2"/>
  <c r="T288" i="2"/>
  <c r="R288" i="2"/>
  <c r="P288" i="2"/>
  <c r="BI286" i="2"/>
  <c r="BH286" i="2"/>
  <c r="BG286" i="2"/>
  <c r="BE286" i="2"/>
  <c r="T286" i="2"/>
  <c r="R286" i="2"/>
  <c r="P286" i="2"/>
  <c r="BI285" i="2"/>
  <c r="BH285" i="2"/>
  <c r="BG285" i="2"/>
  <c r="BE285" i="2"/>
  <c r="T285" i="2"/>
  <c r="R285" i="2"/>
  <c r="P285" i="2"/>
  <c r="BI284" i="2"/>
  <c r="BH284" i="2"/>
  <c r="BG284" i="2"/>
  <c r="BE284" i="2"/>
  <c r="T284" i="2"/>
  <c r="R284" i="2"/>
  <c r="P284" i="2"/>
  <c r="BI283" i="2"/>
  <c r="BH283" i="2"/>
  <c r="BG283" i="2"/>
  <c r="BE283" i="2"/>
  <c r="T283" i="2"/>
  <c r="R283" i="2"/>
  <c r="P283" i="2"/>
  <c r="BI281" i="2"/>
  <c r="BH281" i="2"/>
  <c r="BG281" i="2"/>
  <c r="BE281" i="2"/>
  <c r="T281" i="2"/>
  <c r="R281" i="2"/>
  <c r="P281" i="2"/>
  <c r="BI280" i="2"/>
  <c r="BH280" i="2"/>
  <c r="BG280" i="2"/>
  <c r="BE280" i="2"/>
  <c r="T280" i="2"/>
  <c r="R280" i="2"/>
  <c r="P280" i="2"/>
  <c r="BI279" i="2"/>
  <c r="BH279" i="2"/>
  <c r="BG279" i="2"/>
  <c r="BE279" i="2"/>
  <c r="T279" i="2"/>
  <c r="R279" i="2"/>
  <c r="P279" i="2"/>
  <c r="BI278" i="2"/>
  <c r="BH278" i="2"/>
  <c r="BG278" i="2"/>
  <c r="BE278" i="2"/>
  <c r="T278" i="2"/>
  <c r="R278" i="2"/>
  <c r="P278" i="2"/>
  <c r="BI277" i="2"/>
  <c r="BH277" i="2"/>
  <c r="BG277" i="2"/>
  <c r="BE277" i="2"/>
  <c r="T277" i="2"/>
  <c r="R277" i="2"/>
  <c r="P277" i="2"/>
  <c r="BI276" i="2"/>
  <c r="BH276" i="2"/>
  <c r="BG276" i="2"/>
  <c r="BE276" i="2"/>
  <c r="T276" i="2"/>
  <c r="R276" i="2"/>
  <c r="P276" i="2"/>
  <c r="BI275" i="2"/>
  <c r="BH275" i="2"/>
  <c r="BG275" i="2"/>
  <c r="BE275" i="2"/>
  <c r="T275" i="2"/>
  <c r="R275" i="2"/>
  <c r="P275" i="2"/>
  <c r="BI274" i="2"/>
  <c r="BH274" i="2"/>
  <c r="BG274" i="2"/>
  <c r="BE274" i="2"/>
  <c r="T274" i="2"/>
  <c r="R274" i="2"/>
  <c r="P274" i="2"/>
  <c r="BI273" i="2"/>
  <c r="BH273" i="2"/>
  <c r="BG273" i="2"/>
  <c r="BE273" i="2"/>
  <c r="T273" i="2"/>
  <c r="R273" i="2"/>
  <c r="P273" i="2"/>
  <c r="BI272" i="2"/>
  <c r="BH272" i="2"/>
  <c r="BG272" i="2"/>
  <c r="BE272" i="2"/>
  <c r="T272" i="2"/>
  <c r="R272" i="2"/>
  <c r="P272" i="2"/>
  <c r="BI271" i="2"/>
  <c r="BH271" i="2"/>
  <c r="BG271" i="2"/>
  <c r="BE271" i="2"/>
  <c r="T271" i="2"/>
  <c r="R271" i="2"/>
  <c r="P271" i="2"/>
  <c r="BI270" i="2"/>
  <c r="BH270" i="2"/>
  <c r="BG270" i="2"/>
  <c r="BE270" i="2"/>
  <c r="T270" i="2"/>
  <c r="R270" i="2"/>
  <c r="P270" i="2"/>
  <c r="BI269" i="2"/>
  <c r="BH269" i="2"/>
  <c r="BG269" i="2"/>
  <c r="BE269" i="2"/>
  <c r="T269" i="2"/>
  <c r="R269" i="2"/>
  <c r="P269" i="2"/>
  <c r="BI268" i="2"/>
  <c r="BH268" i="2"/>
  <c r="BG268" i="2"/>
  <c r="BE268" i="2"/>
  <c r="T268" i="2"/>
  <c r="R268" i="2"/>
  <c r="P268" i="2"/>
  <c r="BI267" i="2"/>
  <c r="BH267" i="2"/>
  <c r="BG267" i="2"/>
  <c r="BE267" i="2"/>
  <c r="T267" i="2"/>
  <c r="R267" i="2"/>
  <c r="P267" i="2"/>
  <c r="BI265" i="2"/>
  <c r="BH265" i="2"/>
  <c r="BG265" i="2"/>
  <c r="BE265" i="2"/>
  <c r="T265" i="2"/>
  <c r="R265" i="2"/>
  <c r="P265" i="2"/>
  <c r="BI264" i="2"/>
  <c r="BH264" i="2"/>
  <c r="BG264" i="2"/>
  <c r="BE264" i="2"/>
  <c r="T264" i="2"/>
  <c r="R264" i="2"/>
  <c r="P264" i="2"/>
  <c r="BI263" i="2"/>
  <c r="BH263" i="2"/>
  <c r="BG263" i="2"/>
  <c r="BE263" i="2"/>
  <c r="T263" i="2"/>
  <c r="R263" i="2"/>
  <c r="P263" i="2"/>
  <c r="BI262" i="2"/>
  <c r="BH262" i="2"/>
  <c r="BG262" i="2"/>
  <c r="BE262" i="2"/>
  <c r="T262" i="2"/>
  <c r="R262" i="2"/>
  <c r="P262" i="2"/>
  <c r="BI261" i="2"/>
  <c r="BH261" i="2"/>
  <c r="BG261" i="2"/>
  <c r="BE261" i="2"/>
  <c r="T261" i="2"/>
  <c r="R261" i="2"/>
  <c r="P261" i="2"/>
  <c r="BI260" i="2"/>
  <c r="BH260" i="2"/>
  <c r="BG260" i="2"/>
  <c r="BE260" i="2"/>
  <c r="T260" i="2"/>
  <c r="R260" i="2"/>
  <c r="P260" i="2"/>
  <c r="BI259" i="2"/>
  <c r="BH259" i="2"/>
  <c r="BG259" i="2"/>
  <c r="BE259" i="2"/>
  <c r="T259" i="2"/>
  <c r="R259" i="2"/>
  <c r="P259" i="2"/>
  <c r="BI258" i="2"/>
  <c r="BH258" i="2"/>
  <c r="BG258" i="2"/>
  <c r="BE258" i="2"/>
  <c r="T258" i="2"/>
  <c r="R258" i="2"/>
  <c r="P258" i="2"/>
  <c r="BI257" i="2"/>
  <c r="BH257" i="2"/>
  <c r="BG257" i="2"/>
  <c r="BE257" i="2"/>
  <c r="T257" i="2"/>
  <c r="R257" i="2"/>
  <c r="P257" i="2"/>
  <c r="BI256" i="2"/>
  <c r="BH256" i="2"/>
  <c r="BG256" i="2"/>
  <c r="BE256" i="2"/>
  <c r="T256" i="2"/>
  <c r="R256" i="2"/>
  <c r="P256" i="2"/>
  <c r="BI254" i="2"/>
  <c r="BH254" i="2"/>
  <c r="BG254" i="2"/>
  <c r="BE254" i="2"/>
  <c r="T254" i="2"/>
  <c r="R254" i="2"/>
  <c r="P254" i="2"/>
  <c r="BI253" i="2"/>
  <c r="BH253" i="2"/>
  <c r="BG253" i="2"/>
  <c r="BE253" i="2"/>
  <c r="T253" i="2"/>
  <c r="R253" i="2"/>
  <c r="P253" i="2"/>
  <c r="BI252" i="2"/>
  <c r="BH252" i="2"/>
  <c r="BG252" i="2"/>
  <c r="BE252" i="2"/>
  <c r="T252" i="2"/>
  <c r="R252" i="2"/>
  <c r="P252" i="2"/>
  <c r="BI251" i="2"/>
  <c r="BH251" i="2"/>
  <c r="BG251" i="2"/>
  <c r="BE251" i="2"/>
  <c r="T251" i="2"/>
  <c r="R251" i="2"/>
  <c r="P251" i="2"/>
  <c r="BI250" i="2"/>
  <c r="BH250" i="2"/>
  <c r="BG250" i="2"/>
  <c r="BE250" i="2"/>
  <c r="T250" i="2"/>
  <c r="R250" i="2"/>
  <c r="P250" i="2"/>
  <c r="BI249" i="2"/>
  <c r="BH249" i="2"/>
  <c r="BG249" i="2"/>
  <c r="BE249" i="2"/>
  <c r="T249" i="2"/>
  <c r="R249" i="2"/>
  <c r="P249" i="2"/>
  <c r="BI248" i="2"/>
  <c r="BH248" i="2"/>
  <c r="BG248" i="2"/>
  <c r="BE248" i="2"/>
  <c r="T248" i="2"/>
  <c r="R248" i="2"/>
  <c r="P248" i="2"/>
  <c r="BI247" i="2"/>
  <c r="BH247" i="2"/>
  <c r="BG247" i="2"/>
  <c r="BE247" i="2"/>
  <c r="T247" i="2"/>
  <c r="R247" i="2"/>
  <c r="P247" i="2"/>
  <c r="BI246" i="2"/>
  <c r="BH246" i="2"/>
  <c r="BG246" i="2"/>
  <c r="BE246" i="2"/>
  <c r="T246" i="2"/>
  <c r="R246" i="2"/>
  <c r="P246" i="2"/>
  <c r="BI245" i="2"/>
  <c r="BH245" i="2"/>
  <c r="BG245" i="2"/>
  <c r="BE245" i="2"/>
  <c r="T245" i="2"/>
  <c r="R245" i="2"/>
  <c r="P245" i="2"/>
  <c r="BI244" i="2"/>
  <c r="BH244" i="2"/>
  <c r="BG244" i="2"/>
  <c r="BE244" i="2"/>
  <c r="T244" i="2"/>
  <c r="R244" i="2"/>
  <c r="P244" i="2"/>
  <c r="BI243" i="2"/>
  <c r="BH243" i="2"/>
  <c r="BG243" i="2"/>
  <c r="BE243" i="2"/>
  <c r="T243" i="2"/>
  <c r="R243" i="2"/>
  <c r="P243" i="2"/>
  <c r="BI242" i="2"/>
  <c r="BH242" i="2"/>
  <c r="BG242" i="2"/>
  <c r="BE242" i="2"/>
  <c r="T242" i="2"/>
  <c r="R242" i="2"/>
  <c r="P242" i="2"/>
  <c r="BI240" i="2"/>
  <c r="BH240" i="2"/>
  <c r="BG240" i="2"/>
  <c r="BE240" i="2"/>
  <c r="T240" i="2"/>
  <c r="R240" i="2"/>
  <c r="P240" i="2"/>
  <c r="BI239" i="2"/>
  <c r="BH239" i="2"/>
  <c r="BG239" i="2"/>
  <c r="BE239" i="2"/>
  <c r="T239" i="2"/>
  <c r="R239" i="2"/>
  <c r="P239" i="2"/>
  <c r="BI238" i="2"/>
  <c r="BH238" i="2"/>
  <c r="BG238" i="2"/>
  <c r="BE238" i="2"/>
  <c r="T238" i="2"/>
  <c r="R238" i="2"/>
  <c r="P238" i="2"/>
  <c r="BI237" i="2"/>
  <c r="BH237" i="2"/>
  <c r="BG237" i="2"/>
  <c r="BE237" i="2"/>
  <c r="T237" i="2"/>
  <c r="R237" i="2"/>
  <c r="P237" i="2"/>
  <c r="BI236" i="2"/>
  <c r="BH236" i="2"/>
  <c r="BG236" i="2"/>
  <c r="BE236" i="2"/>
  <c r="T236" i="2"/>
  <c r="R236" i="2"/>
  <c r="P236" i="2"/>
  <c r="BI235" i="2"/>
  <c r="BH235" i="2"/>
  <c r="BG235" i="2"/>
  <c r="BE235" i="2"/>
  <c r="T235" i="2"/>
  <c r="R235" i="2"/>
  <c r="P235" i="2"/>
  <c r="BI234" i="2"/>
  <c r="BH234" i="2"/>
  <c r="BG234" i="2"/>
  <c r="BE234" i="2"/>
  <c r="T234" i="2"/>
  <c r="R234" i="2"/>
  <c r="P234" i="2"/>
  <c r="BI233" i="2"/>
  <c r="BH233" i="2"/>
  <c r="BG233" i="2"/>
  <c r="BE233" i="2"/>
  <c r="T233" i="2"/>
  <c r="R233" i="2"/>
  <c r="P233" i="2"/>
  <c r="BI231" i="2"/>
  <c r="BH231" i="2"/>
  <c r="BG231" i="2"/>
  <c r="BE231" i="2"/>
  <c r="T231" i="2"/>
  <c r="R231" i="2"/>
  <c r="P231" i="2"/>
  <c r="BI230" i="2"/>
  <c r="BH230" i="2"/>
  <c r="BG230" i="2"/>
  <c r="BE230" i="2"/>
  <c r="T230" i="2"/>
  <c r="R230" i="2"/>
  <c r="P230" i="2"/>
  <c r="BI229" i="2"/>
  <c r="BH229" i="2"/>
  <c r="BG229" i="2"/>
  <c r="BE229" i="2"/>
  <c r="T229" i="2"/>
  <c r="R229" i="2"/>
  <c r="P229" i="2"/>
  <c r="BI228" i="2"/>
  <c r="BH228" i="2"/>
  <c r="BG228" i="2"/>
  <c r="BE228" i="2"/>
  <c r="T228" i="2"/>
  <c r="R228" i="2"/>
  <c r="P228" i="2"/>
  <c r="BI227" i="2"/>
  <c r="BH227" i="2"/>
  <c r="BG227" i="2"/>
  <c r="BE227" i="2"/>
  <c r="T227" i="2"/>
  <c r="R227" i="2"/>
  <c r="P227" i="2"/>
  <c r="BI226" i="2"/>
  <c r="BH226" i="2"/>
  <c r="BG226" i="2"/>
  <c r="BE226" i="2"/>
  <c r="T226" i="2"/>
  <c r="R226" i="2"/>
  <c r="P226" i="2"/>
  <c r="BI225" i="2"/>
  <c r="BH225" i="2"/>
  <c r="BG225" i="2"/>
  <c r="BE225" i="2"/>
  <c r="T225" i="2"/>
  <c r="R225" i="2"/>
  <c r="P225" i="2"/>
  <c r="BI224" i="2"/>
  <c r="BH224" i="2"/>
  <c r="BG224" i="2"/>
  <c r="BE224" i="2"/>
  <c r="T224" i="2"/>
  <c r="R224" i="2"/>
  <c r="P224" i="2"/>
  <c r="BI223" i="2"/>
  <c r="BH223" i="2"/>
  <c r="BG223" i="2"/>
  <c r="BE223" i="2"/>
  <c r="T223" i="2"/>
  <c r="R223" i="2"/>
  <c r="P223" i="2"/>
  <c r="BI222" i="2"/>
  <c r="BH222" i="2"/>
  <c r="BG222" i="2"/>
  <c r="BE222" i="2"/>
  <c r="T222" i="2"/>
  <c r="R222" i="2"/>
  <c r="P222" i="2"/>
  <c r="BI221" i="2"/>
  <c r="BH221" i="2"/>
  <c r="BG221" i="2"/>
  <c r="BE221" i="2"/>
  <c r="T221" i="2"/>
  <c r="R221" i="2"/>
  <c r="P221" i="2"/>
  <c r="BI219" i="2"/>
  <c r="BH219" i="2"/>
  <c r="BG219" i="2"/>
  <c r="BE219" i="2"/>
  <c r="T219" i="2"/>
  <c r="R219" i="2"/>
  <c r="P219" i="2"/>
  <c r="BI218" i="2"/>
  <c r="BH218" i="2"/>
  <c r="BG218" i="2"/>
  <c r="BE218" i="2"/>
  <c r="T218" i="2"/>
  <c r="R218" i="2"/>
  <c r="P218" i="2"/>
  <c r="BI217" i="2"/>
  <c r="BH217" i="2"/>
  <c r="BG217" i="2"/>
  <c r="BE217" i="2"/>
  <c r="T217" i="2"/>
  <c r="R217" i="2"/>
  <c r="P217" i="2"/>
  <c r="BI215" i="2"/>
  <c r="BH215" i="2"/>
  <c r="BG215" i="2"/>
  <c r="BE215" i="2"/>
  <c r="T215" i="2"/>
  <c r="R215" i="2"/>
  <c r="P215" i="2"/>
  <c r="BI213" i="2"/>
  <c r="BH213" i="2"/>
  <c r="BG213" i="2"/>
  <c r="BE213" i="2"/>
  <c r="T213" i="2"/>
  <c r="R213" i="2"/>
  <c r="P213" i="2"/>
  <c r="BI211" i="2"/>
  <c r="BH211" i="2"/>
  <c r="BG211" i="2"/>
  <c r="BE211" i="2"/>
  <c r="T211" i="2"/>
  <c r="R211" i="2"/>
  <c r="P211" i="2"/>
  <c r="BI210" i="2"/>
  <c r="BH210" i="2"/>
  <c r="BG210" i="2"/>
  <c r="BE210" i="2"/>
  <c r="T210" i="2"/>
  <c r="R210" i="2"/>
  <c r="P210" i="2"/>
  <c r="BI208" i="2"/>
  <c r="BH208" i="2"/>
  <c r="BG208" i="2"/>
  <c r="BE208" i="2"/>
  <c r="T208" i="2"/>
  <c r="R208" i="2"/>
  <c r="P208" i="2"/>
  <c r="BI207" i="2"/>
  <c r="BH207" i="2"/>
  <c r="BG207" i="2"/>
  <c r="BE207" i="2"/>
  <c r="T207" i="2"/>
  <c r="R207" i="2"/>
  <c r="P207" i="2"/>
  <c r="BI206" i="2"/>
  <c r="BH206" i="2"/>
  <c r="BG206" i="2"/>
  <c r="BE206" i="2"/>
  <c r="T206" i="2"/>
  <c r="R206" i="2"/>
  <c r="P206" i="2"/>
  <c r="BI205" i="2"/>
  <c r="BH205" i="2"/>
  <c r="BG205" i="2"/>
  <c r="BE205" i="2"/>
  <c r="T205" i="2"/>
  <c r="R205" i="2"/>
  <c r="P205" i="2"/>
  <c r="BI204" i="2"/>
  <c r="BH204" i="2"/>
  <c r="BG204" i="2"/>
  <c r="BE204" i="2"/>
  <c r="T204" i="2"/>
  <c r="R204" i="2"/>
  <c r="P204" i="2"/>
  <c r="BI202" i="2"/>
  <c r="BH202" i="2"/>
  <c r="BG202" i="2"/>
  <c r="BE202" i="2"/>
  <c r="T202" i="2"/>
  <c r="R202" i="2"/>
  <c r="P202" i="2"/>
  <c r="BI201" i="2"/>
  <c r="BH201" i="2"/>
  <c r="BG201" i="2"/>
  <c r="BE201" i="2"/>
  <c r="T201" i="2"/>
  <c r="R201" i="2"/>
  <c r="P201" i="2"/>
  <c r="BI200" i="2"/>
  <c r="BH200" i="2"/>
  <c r="BG200" i="2"/>
  <c r="BE200" i="2"/>
  <c r="T200" i="2"/>
  <c r="R200" i="2"/>
  <c r="P200" i="2"/>
  <c r="BI199" i="2"/>
  <c r="BH199" i="2"/>
  <c r="BG199" i="2"/>
  <c r="BE199" i="2"/>
  <c r="T199" i="2"/>
  <c r="R199" i="2"/>
  <c r="P199" i="2"/>
  <c r="BI198" i="2"/>
  <c r="BH198" i="2"/>
  <c r="BG198" i="2"/>
  <c r="BE198" i="2"/>
  <c r="T198" i="2"/>
  <c r="R198" i="2"/>
  <c r="P198" i="2"/>
  <c r="BI197" i="2"/>
  <c r="BH197" i="2"/>
  <c r="BG197" i="2"/>
  <c r="BE197" i="2"/>
  <c r="T197" i="2"/>
  <c r="R197" i="2"/>
  <c r="P197" i="2"/>
  <c r="BI196" i="2"/>
  <c r="BH196" i="2"/>
  <c r="BG196" i="2"/>
  <c r="BE196" i="2"/>
  <c r="T196" i="2"/>
  <c r="R196" i="2"/>
  <c r="P196" i="2"/>
  <c r="BI195" i="2"/>
  <c r="BH195" i="2"/>
  <c r="BG195" i="2"/>
  <c r="BE195" i="2"/>
  <c r="T195" i="2"/>
  <c r="R195" i="2"/>
  <c r="P195" i="2"/>
  <c r="BI194" i="2"/>
  <c r="BH194" i="2"/>
  <c r="BG194" i="2"/>
  <c r="BE194" i="2"/>
  <c r="T194" i="2"/>
  <c r="R194" i="2"/>
  <c r="P194" i="2"/>
  <c r="BI193" i="2"/>
  <c r="BH193" i="2"/>
  <c r="BG193" i="2"/>
  <c r="BE193" i="2"/>
  <c r="T193" i="2"/>
  <c r="R193" i="2"/>
  <c r="P193" i="2"/>
  <c r="BI192" i="2"/>
  <c r="BH192" i="2"/>
  <c r="BG192" i="2"/>
  <c r="BE192" i="2"/>
  <c r="T192" i="2"/>
  <c r="R192" i="2"/>
  <c r="P192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7" i="2"/>
  <c r="BH187" i="2"/>
  <c r="BG187" i="2"/>
  <c r="BE187" i="2"/>
  <c r="T187" i="2"/>
  <c r="T186" i="2"/>
  <c r="R187" i="2"/>
  <c r="R186" i="2" s="1"/>
  <c r="P187" i="2"/>
  <c r="P186" i="2"/>
  <c r="BI185" i="2"/>
  <c r="BH185" i="2"/>
  <c r="BG185" i="2"/>
  <c r="BE185" i="2"/>
  <c r="T185" i="2"/>
  <c r="R185" i="2"/>
  <c r="P185" i="2"/>
  <c r="BI184" i="2"/>
  <c r="BH184" i="2"/>
  <c r="BG184" i="2"/>
  <c r="BE184" i="2"/>
  <c r="T184" i="2"/>
  <c r="R184" i="2"/>
  <c r="P184" i="2"/>
  <c r="BI183" i="2"/>
  <c r="BH183" i="2"/>
  <c r="BG183" i="2"/>
  <c r="BE183" i="2"/>
  <c r="T183" i="2"/>
  <c r="R183" i="2"/>
  <c r="P183" i="2"/>
  <c r="BI182" i="2"/>
  <c r="BH182" i="2"/>
  <c r="BG182" i="2"/>
  <c r="BE182" i="2"/>
  <c r="T182" i="2"/>
  <c r="R182" i="2"/>
  <c r="P182" i="2"/>
  <c r="BI181" i="2"/>
  <c r="BH181" i="2"/>
  <c r="BG181" i="2"/>
  <c r="BE181" i="2"/>
  <c r="T181" i="2"/>
  <c r="R181" i="2"/>
  <c r="P181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7" i="2"/>
  <c r="BH177" i="2"/>
  <c r="BG177" i="2"/>
  <c r="BE177" i="2"/>
  <c r="T177" i="2"/>
  <c r="R177" i="2"/>
  <c r="P177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70" i="2"/>
  <c r="BH170" i="2"/>
  <c r="BG170" i="2"/>
  <c r="BE170" i="2"/>
  <c r="T170" i="2"/>
  <c r="R170" i="2"/>
  <c r="P170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4" i="2"/>
  <c r="BH144" i="2"/>
  <c r="BG144" i="2"/>
  <c r="BE144" i="2"/>
  <c r="T144" i="2"/>
  <c r="T143" i="2" s="1"/>
  <c r="R144" i="2"/>
  <c r="R143" i="2" s="1"/>
  <c r="P144" i="2"/>
  <c r="P143" i="2" s="1"/>
  <c r="J137" i="2"/>
  <c r="F137" i="2"/>
  <c r="F135" i="2"/>
  <c r="E133" i="2"/>
  <c r="J93" i="2"/>
  <c r="F93" i="2"/>
  <c r="F91" i="2"/>
  <c r="E89" i="2"/>
  <c r="J26" i="2"/>
  <c r="E26" i="2"/>
  <c r="J138" i="2"/>
  <c r="J25" i="2"/>
  <c r="E20" i="2"/>
  <c r="J14" i="2"/>
  <c r="J135" i="2" s="1"/>
  <c r="E7" i="2"/>
  <c r="E129" i="2" s="1"/>
  <c r="L90" i="1"/>
  <c r="AM90" i="1"/>
  <c r="AM89" i="1"/>
  <c r="L89" i="1"/>
  <c r="AM87" i="1"/>
  <c r="L87" i="1"/>
  <c r="L85" i="1"/>
  <c r="BK304" i="2"/>
  <c r="J281" i="2"/>
  <c r="J248" i="2"/>
  <c r="J200" i="2"/>
  <c r="J165" i="2"/>
  <c r="BK301" i="2"/>
  <c r="J254" i="2"/>
  <c r="BK215" i="2"/>
  <c r="BK190" i="2"/>
  <c r="BK165" i="2"/>
  <c r="J293" i="2"/>
  <c r="J252" i="2"/>
  <c r="BK234" i="2"/>
  <c r="BK174" i="2"/>
  <c r="J151" i="2"/>
  <c r="J290" i="2"/>
  <c r="BK273" i="2"/>
  <c r="J235" i="2"/>
  <c r="BK218" i="2"/>
  <c r="BK181" i="2"/>
  <c r="J164" i="2"/>
  <c r="J304" i="2"/>
  <c r="J260" i="2"/>
  <c r="BK236" i="2"/>
  <c r="J196" i="2"/>
  <c r="BK171" i="2"/>
  <c r="BK299" i="2"/>
  <c r="BK256" i="2"/>
  <c r="BK208" i="2"/>
  <c r="BK195" i="2"/>
  <c r="BK168" i="2"/>
  <c r="J292" i="2"/>
  <c r="J263" i="2"/>
  <c r="J213" i="2"/>
  <c r="BK198" i="2"/>
  <c r="J147" i="2"/>
  <c r="BK302" i="2"/>
  <c r="J278" i="2"/>
  <c r="BK229" i="2"/>
  <c r="BK221" i="2"/>
  <c r="BK193" i="2"/>
  <c r="J162" i="2"/>
  <c r="BK165" i="3"/>
  <c r="J145" i="3"/>
  <c r="J147" i="3"/>
  <c r="J155" i="3"/>
  <c r="BK169" i="3"/>
  <c r="BK142" i="3"/>
  <c r="J161" i="3"/>
  <c r="J146" i="3"/>
  <c r="J171" i="3"/>
  <c r="J149" i="3"/>
  <c r="J134" i="3"/>
  <c r="BK241" i="4"/>
  <c r="J217" i="4"/>
  <c r="J186" i="4"/>
  <c r="J154" i="4"/>
  <c r="BK256" i="4"/>
  <c r="BK240" i="4"/>
  <c r="J206" i="4"/>
  <c r="BK171" i="4"/>
  <c r="J151" i="4"/>
  <c r="BK223" i="4"/>
  <c r="BK207" i="4"/>
  <c r="J169" i="4"/>
  <c r="BK135" i="4"/>
  <c r="BK254" i="4"/>
  <c r="BK208" i="4"/>
  <c r="BK188" i="4"/>
  <c r="J162" i="4"/>
  <c r="J153" i="4"/>
  <c r="BK227" i="4"/>
  <c r="J197" i="4"/>
  <c r="J167" i="4"/>
  <c r="BK258" i="4"/>
  <c r="J238" i="4"/>
  <c r="BK206" i="4"/>
  <c r="J158" i="4"/>
  <c r="J253" i="4"/>
  <c r="J236" i="4"/>
  <c r="J190" i="4"/>
  <c r="BK168" i="4"/>
  <c r="BK134" i="4"/>
  <c r="J261" i="4"/>
  <c r="BK253" i="4"/>
  <c r="J216" i="4"/>
  <c r="BK194" i="4"/>
  <c r="BK156" i="4"/>
  <c r="J167" i="5"/>
  <c r="J143" i="5"/>
  <c r="J213" i="5"/>
  <c r="BK182" i="5"/>
  <c r="BK152" i="5"/>
  <c r="BK237" i="5"/>
  <c r="J221" i="5"/>
  <c r="J192" i="5"/>
  <c r="BK212" i="5"/>
  <c r="BK174" i="5"/>
  <c r="J135" i="5"/>
  <c r="BK203" i="5"/>
  <c r="BK195" i="5"/>
  <c r="BK176" i="5"/>
  <c r="J136" i="5"/>
  <c r="J241" i="5"/>
  <c r="J223" i="5"/>
  <c r="BK202" i="5"/>
  <c r="J180" i="5"/>
  <c r="J155" i="5"/>
  <c r="BK134" i="5"/>
  <c r="BK223" i="5"/>
  <c r="BK179" i="5"/>
  <c r="BK150" i="5"/>
  <c r="BK246" i="5"/>
  <c r="BK219" i="5"/>
  <c r="J186" i="5"/>
  <c r="BK172" i="5"/>
  <c r="BK140" i="5"/>
  <c r="J149" i="6"/>
  <c r="BK132" i="6"/>
  <c r="BK136" i="6"/>
  <c r="J163" i="7"/>
  <c r="J179" i="7"/>
  <c r="J147" i="7"/>
  <c r="J178" i="7"/>
  <c r="J157" i="7"/>
  <c r="BK130" i="7"/>
  <c r="J158" i="7"/>
  <c r="J142" i="7"/>
  <c r="J159" i="7"/>
  <c r="BK131" i="7"/>
  <c r="J176" i="7"/>
  <c r="J149" i="7"/>
  <c r="J173" i="7"/>
  <c r="BK143" i="7"/>
  <c r="J131" i="7"/>
  <c r="J145" i="8"/>
  <c r="J125" i="8"/>
  <c r="J124" i="8"/>
  <c r="J130" i="8"/>
  <c r="BK141" i="8"/>
  <c r="BK129" i="8"/>
  <c r="BK148" i="9"/>
  <c r="J150" i="9"/>
  <c r="J138" i="9"/>
  <c r="BK136" i="9"/>
  <c r="BK124" i="9"/>
  <c r="BK150" i="9"/>
  <c r="BK127" i="9"/>
  <c r="BK140" i="10"/>
  <c r="BK164" i="10"/>
  <c r="J137" i="10"/>
  <c r="BK191" i="10"/>
  <c r="J139" i="10"/>
  <c r="BK192" i="10"/>
  <c r="BK151" i="10"/>
  <c r="J203" i="10"/>
  <c r="BK177" i="10"/>
  <c r="J157" i="10"/>
  <c r="J194" i="10"/>
  <c r="BK162" i="10"/>
  <c r="BK134" i="10"/>
  <c r="J197" i="10"/>
  <c r="J162" i="10"/>
  <c r="J145" i="10"/>
  <c r="J205" i="10"/>
  <c r="BK166" i="10"/>
  <c r="BK152" i="10"/>
  <c r="J124" i="11"/>
  <c r="J125" i="11"/>
  <c r="BK134" i="11"/>
  <c r="BK137" i="11"/>
  <c r="BK160" i="12"/>
  <c r="BK152" i="12"/>
  <c r="BK163" i="12"/>
  <c r="J140" i="12"/>
  <c r="BK157" i="12"/>
  <c r="J133" i="12"/>
  <c r="J163" i="12"/>
  <c r="BK158" i="12"/>
  <c r="J164" i="12"/>
  <c r="BK188" i="13"/>
  <c r="BK158" i="13"/>
  <c r="BK138" i="13"/>
  <c r="BK178" i="13"/>
  <c r="J137" i="13"/>
  <c r="BK179" i="13"/>
  <c r="J149" i="13"/>
  <c r="BK154" i="13"/>
  <c r="BK174" i="13"/>
  <c r="BK147" i="13"/>
  <c r="J183" i="13"/>
  <c r="BK149" i="13"/>
  <c r="BK135" i="13"/>
  <c r="BK167" i="13"/>
  <c r="BK142" i="13"/>
  <c r="BK153" i="14"/>
  <c r="BK131" i="14"/>
  <c r="J138" i="14"/>
  <c r="BK155" i="14"/>
  <c r="BK148" i="14"/>
  <c r="J141" i="14"/>
  <c r="BK149" i="14"/>
  <c r="BK174" i="15"/>
  <c r="BK130" i="15"/>
  <c r="BK134" i="15"/>
  <c r="BK144" i="15"/>
  <c r="J143" i="15"/>
  <c r="BK163" i="15"/>
  <c r="J174" i="15"/>
  <c r="BK143" i="15"/>
  <c r="J156" i="15"/>
  <c r="J163" i="15"/>
  <c r="BK138" i="15"/>
  <c r="J121" i="16"/>
  <c r="J119" i="16"/>
  <c r="J136" i="17"/>
  <c r="J139" i="17"/>
  <c r="J123" i="17"/>
  <c r="J121" i="17"/>
  <c r="BK134" i="17"/>
  <c r="BK138" i="17"/>
  <c r="BK125" i="17"/>
  <c r="J124" i="18"/>
  <c r="J129" i="18"/>
  <c r="J137" i="18"/>
  <c r="J138" i="18"/>
  <c r="J135" i="18"/>
  <c r="BK171" i="19"/>
  <c r="J149" i="19"/>
  <c r="J159" i="19"/>
  <c r="BK173" i="19"/>
  <c r="BK141" i="19"/>
  <c r="J174" i="19"/>
  <c r="BK144" i="19"/>
  <c r="J131" i="19"/>
  <c r="J158" i="19"/>
  <c r="BK183" i="19"/>
  <c r="J147" i="19"/>
  <c r="BK180" i="19"/>
  <c r="J146" i="19"/>
  <c r="J152" i="20"/>
  <c r="BK152" i="20"/>
  <c r="BK154" i="20"/>
  <c r="BK147" i="20"/>
  <c r="BK146" i="20"/>
  <c r="J131" i="20"/>
  <c r="BK130" i="20"/>
  <c r="BK286" i="2"/>
  <c r="BK268" i="2"/>
  <c r="BK235" i="2"/>
  <c r="BK205" i="2"/>
  <c r="J167" i="2"/>
  <c r="J296" i="2"/>
  <c r="BK272" i="2"/>
  <c r="J238" i="2"/>
  <c r="BK196" i="2"/>
  <c r="J169" i="2"/>
  <c r="J295" i="2"/>
  <c r="BK261" i="2"/>
  <c r="J242" i="2"/>
  <c r="J183" i="2"/>
  <c r="J159" i="2"/>
  <c r="J286" i="2"/>
  <c r="BK248" i="2"/>
  <c r="J223" i="2"/>
  <c r="J207" i="2"/>
  <c r="BK170" i="2"/>
  <c r="J285" i="2"/>
  <c r="BK247" i="2"/>
  <c r="J217" i="2"/>
  <c r="BK178" i="2"/>
  <c r="J158" i="2"/>
  <c r="BK275" i="2"/>
  <c r="J250" i="2"/>
  <c r="BK223" i="2"/>
  <c r="J202" i="2"/>
  <c r="BK179" i="2"/>
  <c r="BK278" i="2"/>
  <c r="BK258" i="2"/>
  <c r="J221" i="2"/>
  <c r="J155" i="2"/>
  <c r="AS95" i="1"/>
  <c r="J163" i="2"/>
  <c r="J167" i="3"/>
  <c r="BK147" i="3"/>
  <c r="BK135" i="3"/>
  <c r="J150" i="3"/>
  <c r="BK134" i="3"/>
  <c r="J156" i="3"/>
  <c r="J162" i="3"/>
  <c r="BK148" i="3"/>
  <c r="BK164" i="3"/>
  <c r="J141" i="3"/>
  <c r="J129" i="3"/>
  <c r="BK238" i="4"/>
  <c r="BK219" i="4"/>
  <c r="J171" i="4"/>
  <c r="J152" i="4"/>
  <c r="J247" i="4"/>
  <c r="BK229" i="4"/>
  <c r="BK186" i="4"/>
  <c r="BK158" i="4"/>
  <c r="BK224" i="4"/>
  <c r="BK192" i="4"/>
  <c r="J181" i="4"/>
  <c r="BK145" i="4"/>
  <c r="J243" i="4"/>
  <c r="J225" i="4"/>
  <c r="J193" i="4"/>
  <c r="J168" i="4"/>
  <c r="BK136" i="4"/>
  <c r="BK245" i="4"/>
  <c r="J212" i="4"/>
  <c r="BK170" i="4"/>
  <c r="J142" i="4"/>
  <c r="J246" i="4"/>
  <c r="J223" i="4"/>
  <c r="BK202" i="4"/>
  <c r="BK143" i="4"/>
  <c r="BK249" i="4"/>
  <c r="J213" i="4"/>
  <c r="J191" i="4"/>
  <c r="BK173" i="4"/>
  <c r="J146" i="4"/>
  <c r="BK268" i="4"/>
  <c r="J255" i="4"/>
  <c r="J215" i="4"/>
  <c r="J175" i="4"/>
  <c r="BK148" i="4"/>
  <c r="J190" i="5"/>
  <c r="BK235" i="5"/>
  <c r="J206" i="5"/>
  <c r="J172" i="5"/>
  <c r="BK143" i="5"/>
  <c r="J232" i="5"/>
  <c r="BK205" i="5"/>
  <c r="J148" i="5"/>
  <c r="BK183" i="5"/>
  <c r="BK148" i="5"/>
  <c r="BK221" i="5"/>
  <c r="J191" i="5"/>
  <c r="BK155" i="5"/>
  <c r="J239" i="5"/>
  <c r="BK226" i="5"/>
  <c r="BK208" i="5"/>
  <c r="J189" i="5"/>
  <c r="BK165" i="5"/>
  <c r="J146" i="5"/>
  <c r="J228" i="5"/>
  <c r="BK209" i="5"/>
  <c r="J171" i="5"/>
  <c r="J149" i="5"/>
  <c r="BK244" i="5"/>
  <c r="J218" i="5"/>
  <c r="J196" i="5"/>
  <c r="BK178" i="5"/>
  <c r="J153" i="5"/>
  <c r="BK151" i="6"/>
  <c r="BK134" i="6"/>
  <c r="J164" i="7"/>
  <c r="BK129" i="7"/>
  <c r="BK134" i="7"/>
  <c r="BK170" i="7"/>
  <c r="BK159" i="7"/>
  <c r="BK174" i="7"/>
  <c r="BK150" i="7"/>
  <c r="J162" i="7"/>
  <c r="J132" i="7"/>
  <c r="J156" i="7"/>
  <c r="J137" i="7"/>
  <c r="BK157" i="7"/>
  <c r="BK142" i="7"/>
  <c r="BK179" i="7"/>
  <c r="J147" i="8"/>
  <c r="J138" i="8"/>
  <c r="J123" i="8"/>
  <c r="J146" i="8"/>
  <c r="J137" i="8"/>
  <c r="J133" i="8"/>
  <c r="J136" i="8"/>
  <c r="BK139" i="9"/>
  <c r="BK123" i="9"/>
  <c r="BK138" i="9"/>
  <c r="J131" i="9"/>
  <c r="J129" i="9"/>
  <c r="BK129" i="9"/>
  <c r="BK137" i="9"/>
  <c r="J192" i="10"/>
  <c r="BK173" i="10"/>
  <c r="BK158" i="10"/>
  <c r="J198" i="10"/>
  <c r="J172" i="10"/>
  <c r="BK150" i="10"/>
  <c r="BK203" i="10"/>
  <c r="J149" i="10"/>
  <c r="J199" i="10"/>
  <c r="J156" i="10"/>
  <c r="J134" i="10"/>
  <c r="BK178" i="10"/>
  <c r="J152" i="10"/>
  <c r="BK190" i="10"/>
  <c r="BK143" i="10"/>
  <c r="J127" i="11"/>
  <c r="J123" i="11"/>
  <c r="J136" i="11"/>
  <c r="BK135" i="11"/>
  <c r="J130" i="12"/>
  <c r="BK138" i="12"/>
  <c r="BK155" i="12"/>
  <c r="BK136" i="12"/>
  <c r="J147" i="12"/>
  <c r="BK127" i="12"/>
  <c r="J167" i="12"/>
  <c r="BK153" i="12"/>
  <c r="J155" i="12"/>
  <c r="J174" i="13"/>
  <c r="BK150" i="13"/>
  <c r="BK133" i="13"/>
  <c r="BK171" i="13"/>
  <c r="BK131" i="13"/>
  <c r="BK165" i="13"/>
  <c r="J153" i="13"/>
  <c r="BK151" i="13"/>
  <c r="BK191" i="13"/>
  <c r="BK157" i="13"/>
  <c r="J136" i="13"/>
  <c r="J179" i="13"/>
  <c r="BK153" i="13"/>
  <c r="BK130" i="13"/>
  <c r="J163" i="13"/>
  <c r="J165" i="14"/>
  <c r="BK160" i="14"/>
  <c r="BK158" i="14"/>
  <c r="J140" i="14"/>
  <c r="BK138" i="14"/>
  <c r="J147" i="14"/>
  <c r="BK146" i="14"/>
  <c r="BK163" i="14"/>
  <c r="BK141" i="14"/>
  <c r="J146" i="15"/>
  <c r="BK140" i="15"/>
  <c r="J152" i="15"/>
  <c r="BK156" i="15"/>
  <c r="J132" i="15"/>
  <c r="J128" i="15"/>
  <c r="J140" i="15"/>
  <c r="BK152" i="15"/>
  <c r="J171" i="15"/>
  <c r="BK137" i="15"/>
  <c r="BK129" i="16"/>
  <c r="BK124" i="16"/>
  <c r="J128" i="16"/>
  <c r="BK121" i="17"/>
  <c r="J130" i="17"/>
  <c r="BK129" i="17"/>
  <c r="BK133" i="17"/>
  <c r="J126" i="17"/>
  <c r="BK131" i="18"/>
  <c r="BK120" i="18"/>
  <c r="BK127" i="18"/>
  <c r="J122" i="18"/>
  <c r="J127" i="18"/>
  <c r="BK176" i="19"/>
  <c r="J153" i="19"/>
  <c r="J182" i="19"/>
  <c r="J179" i="19"/>
  <c r="BK133" i="19"/>
  <c r="BK161" i="19"/>
  <c r="J132" i="19"/>
  <c r="J163" i="19"/>
  <c r="BK135" i="19"/>
  <c r="BK155" i="19"/>
  <c r="BK131" i="19"/>
  <c r="BK179" i="19"/>
  <c r="BK163" i="19"/>
  <c r="BK127" i="20"/>
  <c r="J137" i="20"/>
  <c r="BK138" i="20"/>
  <c r="J142" i="20"/>
  <c r="BK149" i="20"/>
  <c r="BK156" i="7"/>
  <c r="J180" i="7"/>
  <c r="J128" i="7"/>
  <c r="BK135" i="8"/>
  <c r="BK132" i="8"/>
  <c r="BK147" i="8"/>
  <c r="BK128" i="8"/>
  <c r="J143" i="8"/>
  <c r="BK136" i="8"/>
  <c r="BK123" i="8"/>
  <c r="J151" i="9"/>
  <c r="BK134" i="9"/>
  <c r="BK143" i="9"/>
  <c r="J135" i="9"/>
  <c r="J149" i="9"/>
  <c r="J137" i="9"/>
  <c r="J145" i="9"/>
  <c r="BK140" i="9"/>
  <c r="J196" i="10"/>
  <c r="J182" i="10"/>
  <c r="J166" i="10"/>
  <c r="J201" i="10"/>
  <c r="J180" i="10"/>
  <c r="BK153" i="10"/>
  <c r="J202" i="10"/>
  <c r="J140" i="10"/>
  <c r="J187" i="10"/>
  <c r="J143" i="10"/>
  <c r="J204" i="10"/>
  <c r="BK180" i="10"/>
  <c r="BK141" i="10"/>
  <c r="BK189" i="10"/>
  <c r="BK146" i="10"/>
  <c r="BK132" i="10"/>
  <c r="J190" i="10"/>
  <c r="BK147" i="10"/>
  <c r="BK205" i="10"/>
  <c r="J177" i="10"/>
  <c r="J150" i="10"/>
  <c r="J126" i="11"/>
  <c r="J137" i="11"/>
  <c r="BK129" i="11"/>
  <c r="BK123" i="11"/>
  <c r="BK131" i="11"/>
  <c r="J157" i="12"/>
  <c r="J148" i="12"/>
  <c r="J161" i="12"/>
  <c r="BK142" i="12"/>
  <c r="J158" i="12"/>
  <c r="J134" i="12"/>
  <c r="J132" i="12"/>
  <c r="J143" i="12"/>
  <c r="J146" i="12"/>
  <c r="J145" i="12"/>
  <c r="BK187" i="13"/>
  <c r="BK155" i="13"/>
  <c r="BK134" i="13"/>
  <c r="BK175" i="13"/>
  <c r="J142" i="13"/>
  <c r="BK170" i="13"/>
  <c r="BK185" i="13"/>
  <c r="BK141" i="13"/>
  <c r="J176" i="13"/>
  <c r="J151" i="13"/>
  <c r="J134" i="13"/>
  <c r="J170" i="13"/>
  <c r="J139" i="13"/>
  <c r="J173" i="13"/>
  <c r="J140" i="13"/>
  <c r="J130" i="13"/>
  <c r="BK129" i="14"/>
  <c r="BK135" i="14"/>
  <c r="BK165" i="14"/>
  <c r="BK156" i="14"/>
  <c r="J156" i="14"/>
  <c r="BK154" i="14"/>
  <c r="J151" i="14"/>
  <c r="BK127" i="14"/>
  <c r="J150" i="14"/>
  <c r="BK134" i="14"/>
  <c r="BK139" i="15"/>
  <c r="J142" i="15"/>
  <c r="BK159" i="15"/>
  <c r="BK142" i="15"/>
  <c r="BK160" i="15"/>
  <c r="J161" i="15"/>
  <c r="J133" i="15"/>
  <c r="BK147" i="15"/>
  <c r="J159" i="15"/>
  <c r="J127" i="16"/>
  <c r="J120" i="16"/>
  <c r="BK120" i="16"/>
  <c r="J120" i="17"/>
  <c r="J128" i="17"/>
  <c r="BK120" i="17"/>
  <c r="BK119" i="17"/>
  <c r="J119" i="17"/>
  <c r="J126" i="18"/>
  <c r="BK124" i="18"/>
  <c r="J131" i="18"/>
  <c r="BK129" i="18"/>
  <c r="BK136" i="18"/>
  <c r="BK134" i="18"/>
  <c r="J162" i="19"/>
  <c r="J148" i="19"/>
  <c r="BK151" i="19"/>
  <c r="BK169" i="19"/>
  <c r="J178" i="19"/>
  <c r="BK157" i="19"/>
  <c r="J128" i="19"/>
  <c r="BK153" i="19"/>
  <c r="BK170" i="19"/>
  <c r="J142" i="19"/>
  <c r="BK178" i="19"/>
  <c r="BK149" i="19"/>
  <c r="BK134" i="20"/>
  <c r="J127" i="20"/>
  <c r="BK137" i="20"/>
  <c r="J147" i="20"/>
  <c r="BK297" i="2"/>
  <c r="BK265" i="2"/>
  <c r="BK231" i="2"/>
  <c r="J194" i="2"/>
  <c r="BK150" i="2"/>
  <c r="BK284" i="2"/>
  <c r="J236" i="2"/>
  <c r="J179" i="2"/>
  <c r="J302" i="2"/>
  <c r="BK263" i="2"/>
  <c r="BK251" i="2"/>
  <c r="J231" i="2"/>
  <c r="BK163" i="2"/>
  <c r="BK293" i="2"/>
  <c r="J269" i="2"/>
  <c r="J240" i="2"/>
  <c r="BK227" i="2"/>
  <c r="J195" i="2"/>
  <c r="J152" i="2"/>
  <c r="BK271" i="2"/>
  <c r="BK249" i="2"/>
  <c r="J215" i="2"/>
  <c r="J182" i="2"/>
  <c r="BK294" i="2"/>
  <c r="J264" i="2"/>
  <c r="BK238" i="2"/>
  <c r="BK226" i="2"/>
  <c r="BK200" i="2"/>
  <c r="J171" i="2"/>
  <c r="BK290" i="2"/>
  <c r="BK269" i="2"/>
  <c r="J246" i="2"/>
  <c r="J208" i="2"/>
  <c r="BK162" i="2"/>
  <c r="BK307" i="2"/>
  <c r="BK280" i="2"/>
  <c r="BK257" i="2"/>
  <c r="J228" i="2"/>
  <c r="BK197" i="2"/>
  <c r="J181" i="2"/>
  <c r="BK153" i="2"/>
  <c r="BK154" i="3"/>
  <c r="BK171" i="3"/>
  <c r="BK159" i="3"/>
  <c r="J135" i="3"/>
  <c r="BK163" i="3"/>
  <c r="J140" i="3"/>
  <c r="J152" i="3"/>
  <c r="BK130" i="3"/>
  <c r="J154" i="3"/>
  <c r="J137" i="3"/>
  <c r="BK129" i="3"/>
  <c r="BK236" i="4"/>
  <c r="J187" i="4"/>
  <c r="BK159" i="4"/>
  <c r="BK147" i="4"/>
  <c r="BK248" i="4"/>
  <c r="J218" i="4"/>
  <c r="BK198" i="4"/>
  <c r="J176" i="4"/>
  <c r="BK139" i="4"/>
  <c r="BK218" i="4"/>
  <c r="J199" i="4"/>
  <c r="BK183" i="4"/>
  <c r="J144" i="4"/>
  <c r="J251" i="4"/>
  <c r="BK221" i="4"/>
  <c r="J192" i="4"/>
  <c r="J155" i="4"/>
  <c r="BK261" i="4"/>
  <c r="J232" i="4"/>
  <c r="BK195" i="4"/>
  <c r="BK150" i="4"/>
  <c r="J256" i="4"/>
  <c r="BK228" i="4"/>
  <c r="BK210" i="4"/>
  <c r="J185" i="4"/>
  <c r="BK260" i="4"/>
  <c r="J240" i="4"/>
  <c r="J208" i="4"/>
  <c r="J179" i="4"/>
  <c r="J161" i="4"/>
  <c r="BK269" i="4"/>
  <c r="J259" i="4"/>
  <c r="BK239" i="4"/>
  <c r="BK201" i="4"/>
  <c r="BK174" i="4"/>
  <c r="J157" i="4"/>
  <c r="J197" i="5"/>
  <c r="BK154" i="5"/>
  <c r="J230" i="5"/>
  <c r="J184" i="5"/>
  <c r="J157" i="5"/>
  <c r="J238" i="5"/>
  <c r="BK228" i="5"/>
  <c r="J195" i="5"/>
  <c r="J154" i="5"/>
  <c r="J208" i="5"/>
  <c r="J173" i="5"/>
  <c r="J151" i="5"/>
  <c r="J215" i="5"/>
  <c r="BK198" i="5"/>
  <c r="BK189" i="5"/>
  <c r="J144" i="5"/>
  <c r="BK233" i="5"/>
  <c r="BK215" i="5"/>
  <c r="J183" i="5"/>
  <c r="BK158" i="5"/>
  <c r="J138" i="5"/>
  <c r="BK229" i="5"/>
  <c r="BK187" i="5"/>
  <c r="BK160" i="5"/>
  <c r="J234" i="5"/>
  <c r="J204" i="5"/>
  <c r="BK180" i="5"/>
  <c r="BK161" i="5"/>
  <c r="J145" i="5"/>
  <c r="J155" i="6"/>
  <c r="BK137" i="6"/>
  <c r="BK140" i="6"/>
  <c r="J170" i="7"/>
  <c r="BK158" i="7"/>
  <c r="J125" i="7"/>
  <c r="J133" i="7"/>
  <c r="BK166" i="7"/>
  <c r="BK140" i="7"/>
  <c r="J168" i="7"/>
  <c r="BK180" i="7"/>
  <c r="J139" i="7"/>
  <c r="BK153" i="7"/>
  <c r="J174" i="7"/>
  <c r="J151" i="7"/>
  <c r="BK136" i="7"/>
  <c r="J169" i="7"/>
  <c r="J136" i="7"/>
  <c r="J134" i="8"/>
  <c r="J126" i="8"/>
  <c r="BK142" i="8"/>
  <c r="BK130" i="8"/>
  <c r="BK131" i="8"/>
  <c r="BK124" i="8"/>
  <c r="BK133" i="9"/>
  <c r="J143" i="9"/>
  <c r="J148" i="9"/>
  <c r="J133" i="9"/>
  <c r="BK130" i="9"/>
  <c r="J144" i="9"/>
  <c r="J126" i="9"/>
  <c r="J136" i="9"/>
  <c r="BK201" i="10"/>
  <c r="J185" i="10"/>
  <c r="J169" i="10"/>
  <c r="BK139" i="10"/>
  <c r="J181" i="10"/>
  <c r="J155" i="10"/>
  <c r="J130" i="10"/>
  <c r="BK179" i="10"/>
  <c r="BK130" i="10"/>
  <c r="J173" i="10"/>
  <c r="BK142" i="10"/>
  <c r="J193" i="10"/>
  <c r="BK163" i="10"/>
  <c r="BK199" i="10"/>
  <c r="BK175" i="10"/>
  <c r="BK137" i="10"/>
  <c r="J171" i="10"/>
  <c r="BK133" i="10"/>
  <c r="BK196" i="10"/>
  <c r="J164" i="10"/>
  <c r="J135" i="10"/>
  <c r="BK136" i="11"/>
  <c r="BK140" i="11"/>
  <c r="J133" i="11"/>
  <c r="BK138" i="11"/>
  <c r="J129" i="11"/>
  <c r="J159" i="12"/>
  <c r="J141" i="12"/>
  <c r="BK167" i="12"/>
  <c r="BK149" i="12"/>
  <c r="BK148" i="12"/>
  <c r="BK128" i="12"/>
  <c r="BK168" i="12"/>
  <c r="J168" i="12"/>
  <c r="J135" i="12"/>
  <c r="J128" i="12"/>
  <c r="J164" i="13"/>
  <c r="BK139" i="13"/>
  <c r="BK184" i="13"/>
  <c r="J167" i="13"/>
  <c r="J133" i="13"/>
  <c r="BK182" i="13"/>
  <c r="BK156" i="13"/>
  <c r="J178" i="13"/>
  <c r="BK177" i="13"/>
  <c r="J152" i="13"/>
  <c r="BK144" i="13"/>
  <c r="BK159" i="13"/>
  <c r="J175" i="13"/>
  <c r="J141" i="13"/>
  <c r="BK151" i="14"/>
  <c r="J152" i="14"/>
  <c r="J157" i="14"/>
  <c r="J127" i="14"/>
  <c r="BK126" i="14"/>
  <c r="J145" i="14"/>
  <c r="BK150" i="14"/>
  <c r="J130" i="14"/>
  <c r="BK144" i="14"/>
  <c r="BK168" i="15"/>
  <c r="J144" i="15"/>
  <c r="J157" i="15"/>
  <c r="J153" i="15"/>
  <c r="BK133" i="15"/>
  <c r="BK135" i="15"/>
  <c r="BK154" i="15"/>
  <c r="J160" i="15"/>
  <c r="J139" i="15"/>
  <c r="BK157" i="15"/>
  <c r="J136" i="15"/>
  <c r="J124" i="16"/>
  <c r="J122" i="16"/>
  <c r="BK127" i="16"/>
  <c r="J125" i="17"/>
  <c r="J137" i="17"/>
  <c r="BK132" i="17"/>
  <c r="BK137" i="17"/>
  <c r="J134" i="17"/>
  <c r="J133" i="17"/>
  <c r="J121" i="18"/>
  <c r="BK133" i="18"/>
  <c r="BK130" i="18"/>
  <c r="BK123" i="18"/>
  <c r="J133" i="18"/>
  <c r="J177" i="19"/>
  <c r="BK154" i="19"/>
  <c r="BK184" i="19"/>
  <c r="BK134" i="19"/>
  <c r="J155" i="19"/>
  <c r="J176" i="19"/>
  <c r="J151" i="19"/>
  <c r="J171" i="19"/>
  <c r="BK139" i="19"/>
  <c r="BK172" i="19"/>
  <c r="J130" i="19"/>
  <c r="BK175" i="19"/>
  <c r="BK147" i="19"/>
  <c r="J154" i="20"/>
  <c r="J153" i="20"/>
  <c r="BK128" i="20"/>
  <c r="J138" i="20"/>
  <c r="J128" i="20"/>
  <c r="J132" i="20"/>
  <c r="BK136" i="20"/>
  <c r="BK283" i="2"/>
  <c r="J261" i="2"/>
  <c r="J225" i="2"/>
  <c r="J210" i="2"/>
  <c r="J157" i="2"/>
  <c r="BK144" i="2"/>
  <c r="J274" i="2"/>
  <c r="BK211" i="2"/>
  <c r="BK175" i="2"/>
  <c r="BK157" i="2"/>
  <c r="BK277" i="2"/>
  <c r="BK260" i="2"/>
  <c r="BK230" i="2"/>
  <c r="J172" i="2"/>
  <c r="J144" i="2"/>
  <c r="J275" i="2"/>
  <c r="BK244" i="2"/>
  <c r="J219" i="2"/>
  <c r="J177" i="2"/>
  <c r="BK158" i="2"/>
  <c r="J301" i="2"/>
  <c r="J251" i="2"/>
  <c r="BK224" i="2"/>
  <c r="J187" i="2"/>
  <c r="J176" i="2"/>
  <c r="BK149" i="2"/>
  <c r="BK267" i="2"/>
  <c r="J233" i="2"/>
  <c r="BK207" i="2"/>
  <c r="J190" i="2"/>
  <c r="J284" i="2"/>
  <c r="BK264" i="2"/>
  <c r="BK222" i="2"/>
  <c r="BK191" i="2"/>
  <c r="J308" i="2"/>
  <c r="J283" i="2"/>
  <c r="J249" i="2"/>
  <c r="BK202" i="2"/>
  <c r="BK172" i="2"/>
  <c r="J149" i="2"/>
  <c r="BK162" i="3"/>
  <c r="BK140" i="3"/>
  <c r="J165" i="3"/>
  <c r="J144" i="3"/>
  <c r="BK166" i="3"/>
  <c r="BK132" i="3"/>
  <c r="J151" i="3"/>
  <c r="BK141" i="3"/>
  <c r="J163" i="3"/>
  <c r="BK144" i="3"/>
  <c r="J131" i="3"/>
  <c r="BK251" i="4"/>
  <c r="BK205" i="4"/>
  <c r="J180" i="4"/>
  <c r="J156" i="4"/>
  <c r="BK259" i="4"/>
  <c r="BK233" i="4"/>
  <c r="BK197" i="4"/>
  <c r="BK175" i="4"/>
  <c r="BK152" i="4"/>
  <c r="J228" i="4"/>
  <c r="J214" i="4"/>
  <c r="BK187" i="4"/>
  <c r="BK146" i="4"/>
  <c r="BK255" i="4"/>
  <c r="J242" i="4"/>
  <c r="J202" i="4"/>
  <c r="BK180" i="4"/>
  <c r="J135" i="4"/>
  <c r="BK243" i="4"/>
  <c r="J205" i="4"/>
  <c r="BK172" i="4"/>
  <c r="BK138" i="4"/>
  <c r="J237" i="4"/>
  <c r="BK214" i="4"/>
  <c r="BK189" i="4"/>
  <c r="J140" i="4"/>
  <c r="BK247" i="4"/>
  <c r="J227" i="4"/>
  <c r="J188" i="4"/>
  <c r="BK165" i="4"/>
  <c r="J139" i="4"/>
  <c r="BK266" i="4"/>
  <c r="J248" i="4"/>
  <c r="BK222" i="4"/>
  <c r="BK179" i="4"/>
  <c r="BK161" i="4"/>
  <c r="BK137" i="4"/>
  <c r="BK184" i="5"/>
  <c r="BK153" i="5"/>
  <c r="J224" i="5"/>
  <c r="J205" i="5"/>
  <c r="J162" i="5"/>
  <c r="BK146" i="5"/>
  <c r="BK234" i="5"/>
  <c r="J217" i="5"/>
  <c r="J187" i="5"/>
  <c r="J237" i="5"/>
  <c r="BK206" i="5"/>
  <c r="BK163" i="5"/>
  <c r="BK213" i="5"/>
  <c r="BK197" i="5"/>
  <c r="BK186" i="5"/>
  <c r="BK145" i="5"/>
  <c r="BK232" i="5"/>
  <c r="BK222" i="5"/>
  <c r="J199" i="5"/>
  <c r="J160" i="5"/>
  <c r="J243" i="5"/>
  <c r="J212" i="5"/>
  <c r="BK181" i="5"/>
  <c r="BK166" i="5"/>
  <c r="BK144" i="5"/>
  <c r="BK216" i="5"/>
  <c r="J188" i="5"/>
  <c r="J159" i="5"/>
  <c r="J139" i="5"/>
  <c r="J146" i="6"/>
  <c r="J163" i="6"/>
  <c r="J132" i="6"/>
  <c r="J134" i="7"/>
  <c r="BK175" i="7"/>
  <c r="BK141" i="7"/>
  <c r="J167" i="7"/>
  <c r="BK145" i="7"/>
  <c r="BK169" i="7"/>
  <c r="J145" i="7"/>
  <c r="BK165" i="7"/>
  <c r="BK137" i="7"/>
  <c r="BK125" i="7"/>
  <c r="J127" i="7"/>
  <c r="BK148" i="7"/>
  <c r="J177" i="7"/>
  <c r="BK162" i="7"/>
  <c r="BK138" i="8"/>
  <c r="BK133" i="8"/>
  <c r="BK134" i="8"/>
  <c r="J142" i="8"/>
  <c r="J140" i="8"/>
  <c r="J129" i="8"/>
  <c r="BK135" i="9"/>
  <c r="BK144" i="9"/>
  <c r="J141" i="9"/>
  <c r="J134" i="9"/>
  <c r="BK128" i="9"/>
  <c r="J123" i="9"/>
  <c r="BK131" i="9"/>
  <c r="J189" i="10"/>
  <c r="J178" i="10"/>
  <c r="BK159" i="10"/>
  <c r="J126" i="10"/>
  <c r="BK165" i="10"/>
  <c r="J147" i="10"/>
  <c r="J174" i="10"/>
  <c r="BK202" i="10"/>
  <c r="BK172" i="10"/>
  <c r="J131" i="10"/>
  <c r="J188" i="10"/>
  <c r="J158" i="10"/>
  <c r="J183" i="10"/>
  <c r="J144" i="10"/>
  <c r="J129" i="10"/>
  <c r="J179" i="10"/>
  <c r="J167" i="10"/>
  <c r="BK138" i="10"/>
  <c r="BK185" i="10"/>
  <c r="BK128" i="10"/>
  <c r="J128" i="11"/>
  <c r="BK130" i="11"/>
  <c r="BK124" i="11"/>
  <c r="J139" i="11"/>
  <c r="J165" i="12"/>
  <c r="BK135" i="12"/>
  <c r="J152" i="12"/>
  <c r="BK165" i="12"/>
  <c r="J136" i="12"/>
  <c r="J137" i="12"/>
  <c r="BK131" i="12"/>
  <c r="J142" i="12"/>
  <c r="BK137" i="12"/>
  <c r="J162" i="13"/>
  <c r="J147" i="13"/>
  <c r="J131" i="13"/>
  <c r="BK152" i="13"/>
  <c r="J186" i="13"/>
  <c r="J158" i="13"/>
  <c r="BK189" i="13"/>
  <c r="J135" i="13"/>
  <c r="J161" i="13"/>
  <c r="J185" i="13"/>
  <c r="J155" i="13"/>
  <c r="J189" i="13"/>
  <c r="BK162" i="13"/>
  <c r="J163" i="14"/>
  <c r="J142" i="14"/>
  <c r="BK128" i="14"/>
  <c r="J126" i="14"/>
  <c r="BK133" i="14"/>
  <c r="J162" i="14"/>
  <c r="BK145" i="14"/>
  <c r="J153" i="14"/>
  <c r="BK136" i="14"/>
  <c r="BK169" i="15"/>
  <c r="J147" i="15"/>
  <c r="J158" i="15"/>
  <c r="J149" i="15"/>
  <c r="BK171" i="15"/>
  <c r="J129" i="15"/>
  <c r="BK153" i="15"/>
  <c r="BK165" i="15"/>
  <c r="BK150" i="15"/>
  <c r="J154" i="15"/>
  <c r="J129" i="16"/>
  <c r="BK125" i="16"/>
  <c r="BK122" i="16"/>
  <c r="BK122" i="17"/>
  <c r="BK127" i="17"/>
  <c r="BK130" i="17"/>
  <c r="BK135" i="17"/>
  <c r="BK124" i="17"/>
  <c r="J124" i="17"/>
  <c r="BK137" i="18"/>
  <c r="BK138" i="18"/>
  <c r="J144" i="19"/>
  <c r="J180" i="19"/>
  <c r="J139" i="19"/>
  <c r="BK165" i="19"/>
  <c r="J134" i="19"/>
  <c r="J175" i="19"/>
  <c r="BK146" i="19"/>
  <c r="J157" i="19"/>
  <c r="BK132" i="19"/>
  <c r="J183" i="19"/>
  <c r="J143" i="19"/>
  <c r="J136" i="20"/>
  <c r="BK131" i="20"/>
  <c r="J139" i="20"/>
  <c r="BK143" i="20"/>
  <c r="BK129" i="20"/>
  <c r="BK305" i="2"/>
  <c r="J277" i="2"/>
  <c r="BK252" i="2"/>
  <c r="BK213" i="2"/>
  <c r="BK182" i="2"/>
  <c r="J146" i="2"/>
  <c r="BK288" i="2"/>
  <c r="J256" i="2"/>
  <c r="J224" i="2"/>
  <c r="J192" i="2"/>
  <c r="J173" i="2"/>
  <c r="BK161" i="2"/>
  <c r="BK270" i="2"/>
  <c r="J243" i="2"/>
  <c r="BK228" i="2"/>
  <c r="BK176" i="2"/>
  <c r="BK147" i="2"/>
  <c r="BK289" i="2"/>
  <c r="BK233" i="2"/>
  <c r="J198" i="2"/>
  <c r="BK173" i="2"/>
  <c r="BK146" i="2"/>
  <c r="J268" i="2"/>
  <c r="J234" i="2"/>
  <c r="BK192" i="2"/>
  <c r="BK177" i="2"/>
  <c r="J154" i="2"/>
  <c r="J272" i="2"/>
  <c r="BK253" i="2"/>
  <c r="J230" i="2"/>
  <c r="J204" i="2"/>
  <c r="BK185" i="2"/>
  <c r="BK295" i="2"/>
  <c r="J270" i="2"/>
  <c r="BK240" i="2"/>
  <c r="J206" i="2"/>
  <c r="BK183" i="2"/>
  <c r="BK151" i="2"/>
  <c r="J305" i="2"/>
  <c r="BK279" i="2"/>
  <c r="J253" i="2"/>
  <c r="BK219" i="2"/>
  <c r="J184" i="2"/>
  <c r="BK159" i="2"/>
  <c r="J164" i="3"/>
  <c r="BK149" i="3"/>
  <c r="BK152" i="3"/>
  <c r="BK153" i="3"/>
  <c r="BK131" i="3"/>
  <c r="J166" i="3"/>
  <c r="BK150" i="3"/>
  <c r="J132" i="3"/>
  <c r="BK151" i="3"/>
  <c r="J138" i="3"/>
  <c r="BK133" i="3"/>
  <c r="BK263" i="4"/>
  <c r="J221" i="4"/>
  <c r="BK191" i="4"/>
  <c r="BK164" i="4"/>
  <c r="J136" i="4"/>
  <c r="BK242" i="4"/>
  <c r="J224" i="4"/>
  <c r="J201" i="4"/>
  <c r="BK181" i="4"/>
  <c r="BK142" i="4"/>
  <c r="BK215" i="4"/>
  <c r="J189" i="4"/>
  <c r="J164" i="4"/>
  <c r="J266" i="4"/>
  <c r="J250" i="4"/>
  <c r="BK231" i="4"/>
  <c r="J196" i="4"/>
  <c r="J163" i="4"/>
  <c r="BK154" i="4"/>
  <c r="J260" i="4"/>
  <c r="J231" i="4"/>
  <c r="BK199" i="4"/>
  <c r="BK162" i="4"/>
  <c r="BK140" i="4"/>
  <c r="J233" i="4"/>
  <c r="J207" i="4"/>
  <c r="J177" i="4"/>
  <c r="J137" i="4"/>
  <c r="BK246" i="4"/>
  <c r="BK212" i="4"/>
  <c r="J195" i="4"/>
  <c r="BK184" i="4"/>
  <c r="BK163" i="4"/>
  <c r="J143" i="4"/>
  <c r="BK265" i="4"/>
  <c r="J229" i="4"/>
  <c r="BK209" i="4"/>
  <c r="J183" i="4"/>
  <c r="BK169" i="4"/>
  <c r="J138" i="4"/>
  <c r="BK193" i="5"/>
  <c r="J166" i="5"/>
  <c r="BK137" i="5"/>
  <c r="J219" i="5"/>
  <c r="BK188" i="5"/>
  <c r="J163" i="5"/>
  <c r="J140" i="5"/>
  <c r="J235" i="5"/>
  <c r="J225" i="5"/>
  <c r="J181" i="5"/>
  <c r="BK141" i="5"/>
  <c r="BK200" i="5"/>
  <c r="BK156" i="5"/>
  <c r="J231" i="5"/>
  <c r="J201" i="5"/>
  <c r="J194" i="5"/>
  <c r="BK171" i="5"/>
  <c r="J244" i="5"/>
  <c r="J229" i="5"/>
  <c r="BK211" i="5"/>
  <c r="BK194" i="5"/>
  <c r="BK169" i="5"/>
  <c r="J152" i="5"/>
  <c r="BK241" i="5"/>
  <c r="BK217" i="5"/>
  <c r="J182" i="5"/>
  <c r="J170" i="5"/>
  <c r="BK230" i="5"/>
  <c r="BK207" i="5"/>
  <c r="BK192" i="5"/>
  <c r="BK173" i="5"/>
  <c r="J147" i="5"/>
  <c r="J159" i="6"/>
  <c r="BK139" i="6"/>
  <c r="J152" i="6"/>
  <c r="BK173" i="7"/>
  <c r="J148" i="7"/>
  <c r="J165" i="7"/>
  <c r="J140" i="7"/>
  <c r="BK177" i="7"/>
  <c r="J153" i="7"/>
  <c r="J175" i="7"/>
  <c r="J155" i="7"/>
  <c r="J141" i="7"/>
  <c r="BK160" i="7"/>
  <c r="J130" i="7"/>
  <c r="BK171" i="7"/>
  <c r="J144" i="7"/>
  <c r="J160" i="7"/>
  <c r="BK138" i="7"/>
  <c r="BK167" i="7"/>
  <c r="BK139" i="8"/>
  <c r="BK125" i="8"/>
  <c r="J131" i="8"/>
  <c r="J127" i="8"/>
  <c r="J144" i="8"/>
  <c r="J139" i="8"/>
  <c r="J140" i="9"/>
  <c r="BK141" i="9"/>
  <c r="J146" i="9"/>
  <c r="J132" i="9"/>
  <c r="BK126" i="9"/>
  <c r="BK147" i="9"/>
  <c r="BK146" i="9"/>
  <c r="BK176" i="10"/>
  <c r="BK148" i="10"/>
  <c r="BK183" i="10"/>
  <c r="J151" i="10"/>
  <c r="J127" i="10"/>
  <c r="BK186" i="10"/>
  <c r="BK204" i="10"/>
  <c r="BK168" i="10"/>
  <c r="J136" i="10"/>
  <c r="J176" i="10"/>
  <c r="J146" i="10"/>
  <c r="BK129" i="10"/>
  <c r="BK174" i="10"/>
  <c r="BK135" i="10"/>
  <c r="BK170" i="10"/>
  <c r="BK144" i="10"/>
  <c r="BK197" i="10"/>
  <c r="BK182" i="10"/>
  <c r="J159" i="10"/>
  <c r="BK139" i="11"/>
  <c r="J138" i="11"/>
  <c r="J132" i="11"/>
  <c r="J135" i="11"/>
  <c r="BK125" i="11"/>
  <c r="J153" i="12"/>
  <c r="BK133" i="12"/>
  <c r="J151" i="12"/>
  <c r="J162" i="12"/>
  <c r="BK145" i="12"/>
  <c r="BK161" i="12"/>
  <c r="BK151" i="12"/>
  <c r="BK162" i="12"/>
  <c r="J127" i="12"/>
  <c r="BK192" i="13"/>
  <c r="J157" i="13"/>
  <c r="J192" i="13"/>
  <c r="BK173" i="13"/>
  <c r="BK194" i="13"/>
  <c r="BK161" i="13"/>
  <c r="J165" i="13"/>
  <c r="BK183" i="13"/>
  <c r="J159" i="13"/>
  <c r="BK140" i="13"/>
  <c r="J172" i="13"/>
  <c r="J138" i="13"/>
  <c r="J171" i="13"/>
  <c r="J144" i="13"/>
  <c r="J160" i="14"/>
  <c r="BK137" i="14"/>
  <c r="J149" i="14"/>
  <c r="J148" i="14"/>
  <c r="J158" i="14"/>
  <c r="J154" i="14"/>
  <c r="J131" i="14"/>
  <c r="J146" i="14"/>
  <c r="BK172" i="15"/>
  <c r="BK131" i="15"/>
  <c r="BK136" i="15"/>
  <c r="BK158" i="15"/>
  <c r="J137" i="15"/>
  <c r="J130" i="15"/>
  <c r="J155" i="15"/>
  <c r="J134" i="15"/>
  <c r="BK148" i="15"/>
  <c r="J150" i="15"/>
  <c r="BK121" i="16"/>
  <c r="BK123" i="16"/>
  <c r="J126" i="16"/>
  <c r="BK119" i="16"/>
  <c r="J131" i="17"/>
  <c r="BK136" i="17"/>
  <c r="BK140" i="17"/>
  <c r="BK128" i="17"/>
  <c r="BK131" i="17"/>
  <c r="J130" i="18"/>
  <c r="J123" i="18"/>
  <c r="J136" i="18"/>
  <c r="BK128" i="18"/>
  <c r="J120" i="18"/>
  <c r="J161" i="19"/>
  <c r="BK137" i="19"/>
  <c r="J138" i="19"/>
  <c r="J170" i="19"/>
  <c r="J136" i="19"/>
  <c r="BK159" i="19"/>
  <c r="J133" i="19"/>
  <c r="J169" i="19"/>
  <c r="BK130" i="19"/>
  <c r="J137" i="19"/>
  <c r="BK181" i="19"/>
  <c r="J168" i="19"/>
  <c r="BK145" i="20"/>
  <c r="J149" i="20"/>
  <c r="BK132" i="20"/>
  <c r="BK142" i="20"/>
  <c r="J135" i="20"/>
  <c r="J146" i="20"/>
  <c r="BK296" i="2"/>
  <c r="BK259" i="2"/>
  <c r="J218" i="2"/>
  <c r="J197" i="2"/>
  <c r="BK155" i="2"/>
  <c r="J294" i="2"/>
  <c r="J262" i="2"/>
  <c r="J201" i="2"/>
  <c r="J166" i="2"/>
  <c r="BK152" i="2"/>
  <c r="BK276" i="2"/>
  <c r="J257" i="2"/>
  <c r="BK237" i="2"/>
  <c r="BK187" i="2"/>
  <c r="BK167" i="2"/>
  <c r="J297" i="2"/>
  <c r="BK285" i="2"/>
  <c r="BK245" i="2"/>
  <c r="J229" i="2"/>
  <c r="J185" i="2"/>
  <c r="BK166" i="2"/>
  <c r="BK281" i="2"/>
  <c r="BK250" i="2"/>
  <c r="J222" i="2"/>
  <c r="J193" i="2"/>
  <c r="J174" i="2"/>
  <c r="J273" i="2"/>
  <c r="J247" i="2"/>
  <c r="J211" i="2"/>
  <c r="BK194" i="2"/>
  <c r="J299" i="2"/>
  <c r="J276" i="2"/>
  <c r="BK242" i="2"/>
  <c r="J205" i="2"/>
  <c r="J153" i="2"/>
  <c r="J307" i="2"/>
  <c r="BK274" i="2"/>
  <c r="J244" i="2"/>
  <c r="BK199" i="2"/>
  <c r="BK164" i="2"/>
  <c r="J150" i="2"/>
  <c r="J157" i="3"/>
  <c r="J153" i="3"/>
  <c r="BK158" i="3"/>
  <c r="J139" i="3"/>
  <c r="J160" i="3"/>
  <c r="BK167" i="3"/>
  <c r="BK155" i="3"/>
  <c r="J133" i="3"/>
  <c r="BK157" i="3"/>
  <c r="BK146" i="3"/>
  <c r="BK137" i="3"/>
  <c r="J249" i="4"/>
  <c r="BK220" i="4"/>
  <c r="J170" i="4"/>
  <c r="J150" i="4"/>
  <c r="BK250" i="4"/>
  <c r="BK237" i="4"/>
  <c r="J194" i="4"/>
  <c r="BK153" i="4"/>
  <c r="BK225" i="4"/>
  <c r="J209" i="4"/>
  <c r="BK160" i="4"/>
  <c r="J265" i="4"/>
  <c r="BK234" i="4"/>
  <c r="BK200" i="4"/>
  <c r="BK182" i="4"/>
  <c r="BK157" i="4"/>
  <c r="BK252" i="4"/>
  <c r="J222" i="4"/>
  <c r="J182" i="4"/>
  <c r="BK144" i="4"/>
  <c r="J254" i="4"/>
  <c r="J230" i="4"/>
  <c r="J211" i="4"/>
  <c r="J174" i="4"/>
  <c r="J258" i="4"/>
  <c r="BK244" i="4"/>
  <c r="BK216" i="4"/>
  <c r="J198" i="4"/>
  <c r="BK176" i="4"/>
  <c r="BK151" i="4"/>
  <c r="J269" i="4"/>
  <c r="BK257" i="4"/>
  <c r="BK232" i="4"/>
  <c r="BK213" i="4"/>
  <c r="BK196" i="4"/>
  <c r="BK167" i="4"/>
  <c r="J203" i="5"/>
  <c r="J175" i="5"/>
  <c r="BK149" i="5"/>
  <c r="J216" i="5"/>
  <c r="J178" i="5"/>
  <c r="J156" i="5"/>
  <c r="BK136" i="5"/>
  <c r="BK231" i="5"/>
  <c r="J198" i="5"/>
  <c r="BK167" i="5"/>
  <c r="BK220" i="5"/>
  <c r="J202" i="5"/>
  <c r="BK164" i="5"/>
  <c r="BK239" i="5"/>
  <c r="J200" i="5"/>
  <c r="J169" i="5"/>
  <c r="BK135" i="5"/>
  <c r="BK238" i="5"/>
  <c r="BK224" i="5"/>
  <c r="BK204" i="5"/>
  <c r="BK185" i="5"/>
  <c r="BK170" i="5"/>
  <c r="BK151" i="5"/>
  <c r="J233" i="5"/>
  <c r="BK201" i="5"/>
  <c r="J165" i="5"/>
  <c r="BK138" i="5"/>
  <c r="BK225" i="5"/>
  <c r="BK199" i="5"/>
  <c r="J179" i="5"/>
  <c r="J158" i="5"/>
  <c r="J160" i="6"/>
  <c r="BK142" i="6"/>
  <c r="BK158" i="6"/>
  <c r="J147" i="6"/>
  <c r="BK145" i="6"/>
  <c r="BK143" i="6"/>
  <c r="J142" i="6"/>
  <c r="J137" i="6"/>
  <c r="J131" i="6"/>
  <c r="J130" i="6"/>
  <c r="BK164" i="6"/>
  <c r="BK163" i="6"/>
  <c r="BK155" i="6"/>
  <c r="BK153" i="6"/>
  <c r="BK148" i="6"/>
  <c r="J143" i="6"/>
  <c r="J133" i="6"/>
  <c r="J167" i="6"/>
  <c r="J164" i="6"/>
  <c r="BK156" i="6"/>
  <c r="BK150" i="6"/>
  <c r="J141" i="6"/>
  <c r="BK131" i="6"/>
  <c r="J129" i="6"/>
  <c r="J169" i="6"/>
  <c r="BK167" i="6"/>
  <c r="BK162" i="6"/>
  <c r="BK161" i="6"/>
  <c r="BK160" i="6"/>
  <c r="J156" i="6"/>
  <c r="J154" i="6"/>
  <c r="BK152" i="6"/>
  <c r="J151" i="6"/>
  <c r="J144" i="6"/>
  <c r="J134" i="6"/>
  <c r="BK133" i="6"/>
  <c r="BK129" i="6"/>
  <c r="BK169" i="6"/>
  <c r="J162" i="6"/>
  <c r="BK159" i="6"/>
  <c r="J157" i="6"/>
  <c r="BK154" i="6"/>
  <c r="J153" i="6"/>
  <c r="BK149" i="6"/>
  <c r="BK147" i="6"/>
  <c r="J145" i="6"/>
  <c r="BK144" i="6"/>
  <c r="J140" i="6"/>
  <c r="BK130" i="6"/>
  <c r="J166" i="6"/>
  <c r="J161" i="6"/>
  <c r="J158" i="6"/>
  <c r="J150" i="6"/>
  <c r="J148" i="6"/>
  <c r="BK146" i="6"/>
  <c r="BK141" i="6"/>
  <c r="J139" i="6"/>
  <c r="BK172" i="7"/>
  <c r="BK135" i="7"/>
  <c r="J150" i="7"/>
  <c r="BK128" i="7"/>
  <c r="BK161" i="7"/>
  <c r="J138" i="7"/>
  <c r="BK152" i="7"/>
  <c r="BK139" i="7"/>
  <c r="J143" i="7"/>
  <c r="BK127" i="7"/>
  <c r="J166" i="7"/>
  <c r="J146" i="7"/>
  <c r="BK163" i="7"/>
  <c r="BK144" i="7"/>
  <c r="J129" i="7"/>
  <c r="BK164" i="7"/>
  <c r="BK143" i="8"/>
  <c r="BK145" i="8"/>
  <c r="BK140" i="8"/>
  <c r="J141" i="8"/>
  <c r="BK137" i="8"/>
  <c r="J132" i="8"/>
  <c r="J127" i="9"/>
  <c r="BK132" i="9"/>
  <c r="J147" i="9"/>
  <c r="J125" i="9"/>
  <c r="BK151" i="9"/>
  <c r="J128" i="9"/>
  <c r="J186" i="10"/>
  <c r="J170" i="10"/>
  <c r="BK156" i="10"/>
  <c r="BK193" i="10"/>
  <c r="J163" i="10"/>
  <c r="BK149" i="10"/>
  <c r="J200" i="10"/>
  <c r="J141" i="10"/>
  <c r="BK194" i="10"/>
  <c r="J153" i="10"/>
  <c r="BK200" i="10"/>
  <c r="J165" i="10"/>
  <c r="J132" i="10"/>
  <c r="J168" i="10"/>
  <c r="J142" i="10"/>
  <c r="BK181" i="10"/>
  <c r="J148" i="10"/>
  <c r="BK127" i="10"/>
  <c r="J175" i="10"/>
  <c r="BK126" i="10"/>
  <c r="J130" i="11"/>
  <c r="BK133" i="11"/>
  <c r="J131" i="11"/>
  <c r="BK127" i="11"/>
  <c r="BK164" i="12"/>
  <c r="J131" i="12"/>
  <c r="BK147" i="12"/>
  <c r="J160" i="12"/>
  <c r="J138" i="12"/>
  <c r="J129" i="12"/>
  <c r="BK129" i="12"/>
  <c r="BK130" i="12"/>
  <c r="J191" i="13"/>
  <c r="J160" i="13"/>
  <c r="J145" i="13"/>
  <c r="J182" i="13"/>
  <c r="BK160" i="13"/>
  <c r="BK132" i="13"/>
  <c r="BK176" i="13"/>
  <c r="J188" i="13"/>
  <c r="J194" i="13"/>
  <c r="BK164" i="13"/>
  <c r="BK186" i="13"/>
  <c r="J177" i="13"/>
  <c r="J146" i="13"/>
  <c r="J187" i="13"/>
  <c r="BK145" i="13"/>
  <c r="BK132" i="14"/>
  <c r="J134" i="14"/>
  <c r="J144" i="14"/>
  <c r="BK152" i="14"/>
  <c r="BK162" i="14"/>
  <c r="BK157" i="14"/>
  <c r="J155" i="14"/>
  <c r="J132" i="14"/>
  <c r="BK147" i="14"/>
  <c r="BK130" i="14"/>
  <c r="J172" i="15"/>
  <c r="J131" i="15"/>
  <c r="J148" i="15"/>
  <c r="BK128" i="15"/>
  <c r="BK132" i="15"/>
  <c r="J165" i="15"/>
  <c r="J169" i="15"/>
  <c r="J151" i="15"/>
  <c r="BK161" i="15"/>
  <c r="BK128" i="16"/>
  <c r="BK126" i="16"/>
  <c r="J125" i="16"/>
  <c r="J122" i="17"/>
  <c r="J127" i="17"/>
  <c r="J132" i="17"/>
  <c r="J138" i="17"/>
  <c r="BK132" i="18"/>
  <c r="BK125" i="18"/>
  <c r="J119" i="18"/>
  <c r="BK126" i="18"/>
  <c r="BK119" i="18"/>
  <c r="J125" i="18"/>
  <c r="J165" i="19"/>
  <c r="J152" i="19"/>
  <c r="BK162" i="19"/>
  <c r="BK152" i="19"/>
  <c r="J181" i="19"/>
  <c r="BK142" i="19"/>
  <c r="J184" i="19"/>
  <c r="J154" i="19"/>
  <c r="J129" i="19"/>
  <c r="J150" i="19"/>
  <c r="BK128" i="19"/>
  <c r="J172" i="19"/>
  <c r="BK138" i="19"/>
  <c r="J129" i="20"/>
  <c r="J145" i="20"/>
  <c r="J143" i="20"/>
  <c r="BK140" i="20"/>
  <c r="BK139" i="20"/>
  <c r="J140" i="20"/>
  <c r="J288" i="2"/>
  <c r="J267" i="2"/>
  <c r="BK239" i="2"/>
  <c r="BK217" i="2"/>
  <c r="J168" i="2"/>
  <c r="J148" i="2"/>
  <c r="J279" i="2"/>
  <c r="J245" i="2"/>
  <c r="J199" i="2"/>
  <c r="J178" i="2"/>
  <c r="BK154" i="2"/>
  <c r="J271" i="2"/>
  <c r="BK246" i="2"/>
  <c r="BK225" i="2"/>
  <c r="J170" i="2"/>
  <c r="BK300" i="2"/>
  <c r="BK262" i="2"/>
  <c r="J239" i="2"/>
  <c r="BK210" i="2"/>
  <c r="J175" i="2"/>
  <c r="BK148" i="2"/>
  <c r="BK254" i="2"/>
  <c r="BK243" i="2"/>
  <c r="BK201" i="2"/>
  <c r="BK184" i="2"/>
  <c r="BK169" i="2"/>
  <c r="J280" i="2"/>
  <c r="J259" i="2"/>
  <c r="J237" i="2"/>
  <c r="BK206" i="2"/>
  <c r="J300" i="2"/>
  <c r="J289" i="2"/>
  <c r="J265" i="2"/>
  <c r="J227" i="2"/>
  <c r="BK204" i="2"/>
  <c r="BK308" i="2"/>
  <c r="BK292" i="2"/>
  <c r="J258" i="2"/>
  <c r="J226" i="2"/>
  <c r="J191" i="2"/>
  <c r="J161" i="2"/>
  <c r="J169" i="3"/>
  <c r="BK156" i="3"/>
  <c r="J159" i="3"/>
  <c r="BK160" i="3"/>
  <c r="BK145" i="3"/>
  <c r="J130" i="3"/>
  <c r="BK138" i="3"/>
  <c r="J158" i="3"/>
  <c r="J142" i="3"/>
  <c r="BK161" i="3"/>
  <c r="J148" i="3"/>
  <c r="BK139" i="3"/>
  <c r="J252" i="4"/>
  <c r="BK211" i="4"/>
  <c r="J173" i="4"/>
  <c r="J148" i="4"/>
  <c r="J245" i="4"/>
  <c r="J210" i="4"/>
  <c r="BK193" i="4"/>
  <c r="J165" i="4"/>
  <c r="J147" i="4"/>
  <c r="J219" i="4"/>
  <c r="BK190" i="4"/>
  <c r="J159" i="4"/>
  <c r="J263" i="4"/>
  <c r="BK230" i="4"/>
  <c r="J184" i="4"/>
  <c r="J160" i="4"/>
  <c r="J134" i="4"/>
  <c r="J234" i="4"/>
  <c r="BK217" i="4"/>
  <c r="BK185" i="4"/>
  <c r="J145" i="4"/>
  <c r="J244" i="4"/>
  <c r="J220" i="4"/>
  <c r="J200" i="4"/>
  <c r="J149" i="4"/>
  <c r="J257" i="4"/>
  <c r="J239" i="4"/>
  <c r="BK204" i="4"/>
  <c r="BK177" i="4"/>
  <c r="BK155" i="4"/>
  <c r="J268" i="4"/>
  <c r="J241" i="4"/>
  <c r="J204" i="4"/>
  <c r="J172" i="4"/>
  <c r="BK149" i="4"/>
  <c r="J164" i="5"/>
  <c r="J134" i="5"/>
  <c r="J209" i="5"/>
  <c r="J174" i="5"/>
  <c r="BK147" i="5"/>
  <c r="BK139" i="5"/>
  <c r="J226" i="5"/>
  <c r="J193" i="5"/>
  <c r="J150" i="5"/>
  <c r="J207" i="5"/>
  <c r="J185" i="5"/>
  <c r="BK157" i="5"/>
  <c r="J222" i="5"/>
  <c r="BK190" i="5"/>
  <c r="J161" i="5"/>
  <c r="BK243" i="5"/>
  <c r="BK227" i="5"/>
  <c r="BK218" i="5"/>
  <c r="BK196" i="5"/>
  <c r="J176" i="5"/>
  <c r="J137" i="5"/>
  <c r="J227" i="5"/>
  <c r="J211" i="5"/>
  <c r="BK175" i="5"/>
  <c r="BK159" i="5"/>
  <c r="J246" i="5"/>
  <c r="J220" i="5"/>
  <c r="BK191" i="5"/>
  <c r="BK162" i="5"/>
  <c r="J141" i="5"/>
  <c r="BK157" i="6"/>
  <c r="J136" i="6"/>
  <c r="BK166" i="6"/>
  <c r="J152" i="7"/>
  <c r="BK178" i="7"/>
  <c r="BK146" i="7"/>
  <c r="J172" i="7"/>
  <c r="BK151" i="7"/>
  <c r="J171" i="7"/>
  <c r="BK147" i="7"/>
  <c r="BK168" i="7"/>
  <c r="BK133" i="7"/>
  <c r="BK155" i="7"/>
  <c r="BK132" i="7"/>
  <c r="BK149" i="7"/>
  <c r="J135" i="7"/>
  <c r="BK176" i="7"/>
  <c r="J161" i="7"/>
  <c r="BK127" i="8"/>
  <c r="J128" i="8"/>
  <c r="J135" i="8"/>
  <c r="BK144" i="8"/>
  <c r="BK126" i="8"/>
  <c r="BK146" i="8"/>
  <c r="BK142" i="9"/>
  <c r="BK145" i="9"/>
  <c r="BK149" i="9"/>
  <c r="BK125" i="9"/>
  <c r="J139" i="9"/>
  <c r="J142" i="9"/>
  <c r="J124" i="9"/>
  <c r="J130" i="9"/>
  <c r="BK188" i="10"/>
  <c r="BK171" i="10"/>
  <c r="BK157" i="10"/>
  <c r="J184" i="10"/>
  <c r="BK160" i="10"/>
  <c r="J133" i="10"/>
  <c r="BK187" i="10"/>
  <c r="BK131" i="10"/>
  <c r="BK184" i="10"/>
  <c r="J138" i="10"/>
  <c r="BK167" i="10"/>
  <c r="BK145" i="10"/>
  <c r="BK198" i="10"/>
  <c r="BK155" i="10"/>
  <c r="J128" i="10"/>
  <c r="BK169" i="10"/>
  <c r="BK136" i="10"/>
  <c r="J191" i="10"/>
  <c r="J160" i="10"/>
  <c r="BK128" i="11"/>
  <c r="BK126" i="11"/>
  <c r="J140" i="11"/>
  <c r="BK132" i="11"/>
  <c r="J134" i="11"/>
  <c r="BK132" i="12"/>
  <c r="J149" i="12"/>
  <c r="BK159" i="12"/>
  <c r="BK134" i="12"/>
  <c r="BK140" i="12"/>
  <c r="BK143" i="12"/>
  <c r="BK146" i="12"/>
  <c r="BK141" i="12"/>
  <c r="BK163" i="13"/>
  <c r="BK146" i="13"/>
  <c r="BK137" i="13"/>
  <c r="BK172" i="13"/>
  <c r="J150" i="13"/>
  <c r="J184" i="13"/>
  <c r="J156" i="13"/>
  <c r="J132" i="13"/>
  <c r="J154" i="13"/>
  <c r="BK136" i="13"/>
  <c r="BK140" i="14"/>
  <c r="J129" i="14"/>
  <c r="J133" i="14"/>
  <c r="J137" i="14"/>
  <c r="J135" i="14"/>
  <c r="J136" i="14"/>
  <c r="J128" i="14"/>
  <c r="BK142" i="14"/>
  <c r="BK162" i="15"/>
  <c r="BK149" i="15"/>
  <c r="J162" i="15"/>
  <c r="BK151" i="15"/>
  <c r="J135" i="15"/>
  <c r="BK155" i="15"/>
  <c r="J168" i="15"/>
  <c r="J138" i="15"/>
  <c r="BK129" i="15"/>
  <c r="BK146" i="15"/>
  <c r="J123" i="16"/>
  <c r="BK130" i="16"/>
  <c r="J130" i="16"/>
  <c r="J140" i="17"/>
  <c r="BK123" i="17"/>
  <c r="J135" i="17"/>
  <c r="BK139" i="17"/>
  <c r="J129" i="17"/>
  <c r="BK126" i="17"/>
  <c r="J134" i="18"/>
  <c r="J128" i="18"/>
  <c r="BK122" i="18"/>
  <c r="J132" i="18"/>
  <c r="BK135" i="18"/>
  <c r="BK121" i="18"/>
  <c r="J173" i="19"/>
  <c r="BK158" i="19"/>
  <c r="J135" i="19"/>
  <c r="BK129" i="19"/>
  <c r="BK148" i="19"/>
  <c r="BK168" i="19"/>
  <c r="J141" i="19"/>
  <c r="BK182" i="19"/>
  <c r="BK150" i="19"/>
  <c r="BK177" i="19"/>
  <c r="BK143" i="19"/>
  <c r="BK174" i="19"/>
  <c r="BK136" i="19"/>
  <c r="J130" i="20"/>
  <c r="J134" i="20"/>
  <c r="BK135" i="20"/>
  <c r="BK153" i="20"/>
  <c r="F36" i="18" l="1"/>
  <c r="F120" i="7"/>
  <c r="F92" i="17"/>
  <c r="F138" i="2"/>
  <c r="F128" i="5"/>
  <c r="F94" i="10"/>
  <c r="F92" i="20"/>
  <c r="F122" i="19"/>
  <c r="F124" i="13"/>
  <c r="F92" i="12"/>
  <c r="F92" i="14"/>
  <c r="J111" i="16"/>
  <c r="J91" i="4"/>
  <c r="J111" i="18"/>
  <c r="J111" i="17"/>
  <c r="J89" i="19"/>
  <c r="T145" i="2"/>
  <c r="R156" i="2"/>
  <c r="R180" i="2"/>
  <c r="P203" i="2"/>
  <c r="T220" i="2"/>
  <c r="P241" i="2"/>
  <c r="P255" i="2"/>
  <c r="P282" i="2"/>
  <c r="R287" i="2"/>
  <c r="BK298" i="2"/>
  <c r="J298" i="2" s="1"/>
  <c r="J117" i="2" s="1"/>
  <c r="R303" i="2"/>
  <c r="R143" i="3"/>
  <c r="BK141" i="4"/>
  <c r="J141" i="4" s="1"/>
  <c r="J101" i="4" s="1"/>
  <c r="BK178" i="4"/>
  <c r="J178" i="4" s="1"/>
  <c r="J103" i="4" s="1"/>
  <c r="R203" i="4"/>
  <c r="P226" i="4"/>
  <c r="BK264" i="4"/>
  <c r="J264" i="4" s="1"/>
  <c r="J108" i="4" s="1"/>
  <c r="R267" i="4"/>
  <c r="R142" i="5"/>
  <c r="R168" i="5"/>
  <c r="P214" i="5"/>
  <c r="R242" i="5"/>
  <c r="P138" i="6"/>
  <c r="R154" i="7"/>
  <c r="BK122" i="9"/>
  <c r="BK121" i="9" s="1"/>
  <c r="J121" i="9" s="1"/>
  <c r="R125" i="10"/>
  <c r="P154" i="10"/>
  <c r="BK195" i="10"/>
  <c r="J195" i="10" s="1"/>
  <c r="J102" i="10" s="1"/>
  <c r="BK139" i="12"/>
  <c r="J139" i="12" s="1"/>
  <c r="J99" i="12" s="1"/>
  <c r="T144" i="12"/>
  <c r="BK169" i="13"/>
  <c r="BK168" i="13" s="1"/>
  <c r="J168" i="13" s="1"/>
  <c r="J102" i="13" s="1"/>
  <c r="BK190" i="13"/>
  <c r="J190" i="13" s="1"/>
  <c r="J106" i="13" s="1"/>
  <c r="BK143" i="14"/>
  <c r="J143" i="14"/>
  <c r="J100" i="14"/>
  <c r="P145" i="15"/>
  <c r="T167" i="15"/>
  <c r="T166" i="15" s="1"/>
  <c r="BK118" i="16"/>
  <c r="J118" i="16" s="1"/>
  <c r="J97" i="16" s="1"/>
  <c r="BK118" i="17"/>
  <c r="J118" i="17" s="1"/>
  <c r="J97" i="17" s="1"/>
  <c r="P140" i="19"/>
  <c r="T167" i="19"/>
  <c r="T166" i="19"/>
  <c r="P145" i="2"/>
  <c r="P160" i="2"/>
  <c r="P189" i="2"/>
  <c r="R203" i="2"/>
  <c r="T232" i="2"/>
  <c r="T266" i="2"/>
  <c r="P287" i="2"/>
  <c r="R291" i="2"/>
  <c r="P303" i="2"/>
  <c r="P143" i="3"/>
  <c r="BK133" i="4"/>
  <c r="J133" i="4" s="1"/>
  <c r="J100" i="4" s="1"/>
  <c r="T133" i="4"/>
  <c r="R166" i="4"/>
  <c r="P203" i="4"/>
  <c r="BK226" i="4"/>
  <c r="J226" i="4" s="1"/>
  <c r="J105" i="4" s="1"/>
  <c r="T226" i="4"/>
  <c r="P264" i="4"/>
  <c r="BK142" i="5"/>
  <c r="J142" i="5" s="1"/>
  <c r="J101" i="5" s="1"/>
  <c r="P177" i="5"/>
  <c r="BK210" i="5"/>
  <c r="J210" i="5" s="1"/>
  <c r="J104" i="5" s="1"/>
  <c r="R210" i="5"/>
  <c r="BK236" i="5"/>
  <c r="J236" i="5" s="1"/>
  <c r="J106" i="5" s="1"/>
  <c r="T242" i="5"/>
  <c r="BK138" i="6"/>
  <c r="J138" i="6"/>
  <c r="J102" i="6" s="1"/>
  <c r="R165" i="6"/>
  <c r="P154" i="7"/>
  <c r="P123" i="7" s="1"/>
  <c r="AU101" i="1" s="1"/>
  <c r="P122" i="8"/>
  <c r="P121" i="8" s="1"/>
  <c r="AU102" i="1" s="1"/>
  <c r="T125" i="10"/>
  <c r="R154" i="10"/>
  <c r="T195" i="10"/>
  <c r="BK122" i="11"/>
  <c r="J122" i="11" s="1"/>
  <c r="J99" i="11" s="1"/>
  <c r="R126" i="12"/>
  <c r="R144" i="12"/>
  <c r="P156" i="12"/>
  <c r="BK166" i="12"/>
  <c r="J166" i="12" s="1"/>
  <c r="J104" i="12" s="1"/>
  <c r="BK129" i="13"/>
  <c r="J129" i="13"/>
  <c r="J98" i="13" s="1"/>
  <c r="BK143" i="13"/>
  <c r="J143" i="13"/>
  <c r="J99" i="13" s="1"/>
  <c r="P143" i="13"/>
  <c r="P190" i="13"/>
  <c r="P143" i="14"/>
  <c r="BK145" i="15"/>
  <c r="J145" i="15" s="1"/>
  <c r="J100" i="15" s="1"/>
  <c r="P167" i="15"/>
  <c r="P166" i="15" s="1"/>
  <c r="T118" i="16"/>
  <c r="T117" i="16"/>
  <c r="P118" i="17"/>
  <c r="P117" i="17" s="1"/>
  <c r="AU111" i="1" s="1"/>
  <c r="P118" i="18"/>
  <c r="P117" i="18"/>
  <c r="AU112" i="1" s="1"/>
  <c r="R127" i="19"/>
  <c r="T140" i="19"/>
  <c r="P167" i="19"/>
  <c r="P166" i="19" s="1"/>
  <c r="R145" i="2"/>
  <c r="T156" i="2"/>
  <c r="BK180" i="2"/>
  <c r="J180" i="2" s="1"/>
  <c r="J104" i="2" s="1"/>
  <c r="R189" i="2"/>
  <c r="R220" i="2"/>
  <c r="P232" i="2"/>
  <c r="BK255" i="2"/>
  <c r="J255" i="2"/>
  <c r="J112" i="2"/>
  <c r="BK282" i="2"/>
  <c r="J282" i="2"/>
  <c r="J114" i="2" s="1"/>
  <c r="BK291" i="2"/>
  <c r="J291" i="2" s="1"/>
  <c r="J116" i="2" s="1"/>
  <c r="T298" i="2"/>
  <c r="P306" i="2"/>
  <c r="BK128" i="3"/>
  <c r="T128" i="3"/>
  <c r="T136" i="3"/>
  <c r="P133" i="4"/>
  <c r="BK166" i="4"/>
  <c r="J166" i="4"/>
  <c r="J102" i="4" s="1"/>
  <c r="T178" i="4"/>
  <c r="R235" i="4"/>
  <c r="R264" i="4"/>
  <c r="BK133" i="5"/>
  <c r="J133" i="5" s="1"/>
  <c r="J100" i="5" s="1"/>
  <c r="T133" i="5"/>
  <c r="T177" i="5"/>
  <c r="P210" i="5"/>
  <c r="R236" i="5"/>
  <c r="T128" i="6"/>
  <c r="R135" i="6"/>
  <c r="BK165" i="6"/>
  <c r="J165" i="6" s="1"/>
  <c r="J103" i="6" s="1"/>
  <c r="BK154" i="7"/>
  <c r="J154" i="7" s="1"/>
  <c r="J101" i="7" s="1"/>
  <c r="BK161" i="10"/>
  <c r="J161" i="10" s="1"/>
  <c r="J101" i="10" s="1"/>
  <c r="R195" i="10"/>
  <c r="T126" i="12"/>
  <c r="P144" i="12"/>
  <c r="BK156" i="12"/>
  <c r="J156" i="12" s="1"/>
  <c r="J103" i="12" s="1"/>
  <c r="T166" i="12"/>
  <c r="R129" i="13"/>
  <c r="T143" i="13"/>
  <c r="BK181" i="13"/>
  <c r="J181" i="13" s="1"/>
  <c r="J105" i="13" s="1"/>
  <c r="BK180" i="13"/>
  <c r="J180" i="13" s="1"/>
  <c r="J104" i="13" s="1"/>
  <c r="P125" i="14"/>
  <c r="P139" i="14"/>
  <c r="P161" i="14"/>
  <c r="R127" i="15"/>
  <c r="T141" i="15"/>
  <c r="BK170" i="15"/>
  <c r="J170" i="15" s="1"/>
  <c r="J104" i="15" s="1"/>
  <c r="T127" i="19"/>
  <c r="R140" i="19"/>
  <c r="BK156" i="19"/>
  <c r="J156" i="19" s="1"/>
  <c r="J101" i="19" s="1"/>
  <c r="BK160" i="19"/>
  <c r="J160" i="19" s="1"/>
  <c r="J102" i="19" s="1"/>
  <c r="P126" i="20"/>
  <c r="BK141" i="20"/>
  <c r="J141" i="20"/>
  <c r="J100" i="20"/>
  <c r="T169" i="13"/>
  <c r="T168" i="13"/>
  <c r="R190" i="13"/>
  <c r="BK125" i="14"/>
  <c r="J125" i="14" s="1"/>
  <c r="J98" i="14" s="1"/>
  <c r="BK139" i="14"/>
  <c r="J139" i="14" s="1"/>
  <c r="J99" i="14" s="1"/>
  <c r="BK161" i="14"/>
  <c r="J161" i="14" s="1"/>
  <c r="J102" i="14" s="1"/>
  <c r="R145" i="15"/>
  <c r="T170" i="15"/>
  <c r="T118" i="18"/>
  <c r="T117" i="18"/>
  <c r="BK140" i="19"/>
  <c r="J140" i="19"/>
  <c r="J99" i="19" s="1"/>
  <c r="P156" i="19"/>
  <c r="R160" i="19"/>
  <c r="BK133" i="20"/>
  <c r="J133" i="20"/>
  <c r="J99" i="20"/>
  <c r="T141" i="20"/>
  <c r="BK160" i="2"/>
  <c r="J160" i="2" s="1"/>
  <c r="J103" i="2" s="1"/>
  <c r="T180" i="2"/>
  <c r="BK232" i="2"/>
  <c r="J232" i="2"/>
  <c r="J110" i="2"/>
  <c r="R241" i="2"/>
  <c r="BK266" i="2"/>
  <c r="J266" i="2" s="1"/>
  <c r="J113" i="2" s="1"/>
  <c r="R282" i="2"/>
  <c r="T287" i="2"/>
  <c r="P298" i="2"/>
  <c r="R306" i="2"/>
  <c r="P128" i="3"/>
  <c r="BK136" i="3"/>
  <c r="J136" i="3" s="1"/>
  <c r="J101" i="3" s="1"/>
  <c r="R136" i="3"/>
  <c r="T141" i="4"/>
  <c r="T166" i="4"/>
  <c r="T203" i="4"/>
  <c r="R226" i="4"/>
  <c r="T264" i="4"/>
  <c r="T142" i="5"/>
  <c r="P168" i="5"/>
  <c r="BK214" i="5"/>
  <c r="J214" i="5" s="1"/>
  <c r="J105" i="5" s="1"/>
  <c r="P236" i="5"/>
  <c r="BK128" i="6"/>
  <c r="J128" i="6"/>
  <c r="J100" i="6" s="1"/>
  <c r="R138" i="6"/>
  <c r="P126" i="7"/>
  <c r="BK122" i="8"/>
  <c r="J122" i="8" s="1"/>
  <c r="J99" i="8" s="1"/>
  <c r="P125" i="10"/>
  <c r="BK154" i="10"/>
  <c r="J154" i="10"/>
  <c r="J100" i="10" s="1"/>
  <c r="T154" i="10"/>
  <c r="P195" i="10"/>
  <c r="P126" i="12"/>
  <c r="BK144" i="12"/>
  <c r="J144" i="12" s="1"/>
  <c r="J100" i="12" s="1"/>
  <c r="T150" i="12"/>
  <c r="P166" i="12"/>
  <c r="P129" i="13"/>
  <c r="P128" i="13" s="1"/>
  <c r="R169" i="13"/>
  <c r="R168" i="13" s="1"/>
  <c r="T190" i="13"/>
  <c r="T143" i="14"/>
  <c r="BK127" i="15"/>
  <c r="J127" i="15" s="1"/>
  <c r="J98" i="15" s="1"/>
  <c r="BK141" i="15"/>
  <c r="J141" i="15"/>
  <c r="J99" i="15" s="1"/>
  <c r="R167" i="15"/>
  <c r="R166" i="15" s="1"/>
  <c r="T118" i="17"/>
  <c r="T117" i="17" s="1"/>
  <c r="P145" i="19"/>
  <c r="R167" i="19"/>
  <c r="R166" i="19" s="1"/>
  <c r="T133" i="20"/>
  <c r="R144" i="20"/>
  <c r="BK145" i="2"/>
  <c r="J145" i="2"/>
  <c r="J101" i="2"/>
  <c r="R160" i="2"/>
  <c r="R142" i="2" s="1"/>
  <c r="BK189" i="2"/>
  <c r="J189" i="2"/>
  <c r="J107" i="2" s="1"/>
  <c r="T203" i="2"/>
  <c r="T255" i="2"/>
  <c r="R266" i="2"/>
  <c r="BK287" i="2"/>
  <c r="J287" i="2" s="1"/>
  <c r="J115" i="2" s="1"/>
  <c r="P291" i="2"/>
  <c r="BK303" i="2"/>
  <c r="J303" i="2" s="1"/>
  <c r="J118" i="2" s="1"/>
  <c r="T306" i="2"/>
  <c r="R128" i="3"/>
  <c r="P136" i="3"/>
  <c r="R141" i="4"/>
  <c r="R178" i="4"/>
  <c r="T235" i="4"/>
  <c r="T267" i="4"/>
  <c r="P133" i="5"/>
  <c r="BK168" i="5"/>
  <c r="J168" i="5"/>
  <c r="J102" i="5"/>
  <c r="T168" i="5"/>
  <c r="R214" i="5"/>
  <c r="P242" i="5"/>
  <c r="P128" i="6"/>
  <c r="BK135" i="6"/>
  <c r="J135" i="6" s="1"/>
  <c r="J101" i="6" s="1"/>
  <c r="T135" i="6"/>
  <c r="T165" i="6"/>
  <c r="T126" i="7"/>
  <c r="R122" i="8"/>
  <c r="R121" i="8"/>
  <c r="R122" i="9"/>
  <c r="R121" i="9"/>
  <c r="BK125" i="10"/>
  <c r="BK124" i="10" s="1"/>
  <c r="J124" i="10" s="1"/>
  <c r="T161" i="10"/>
  <c r="P122" i="11"/>
  <c r="P121" i="11" s="1"/>
  <c r="AU105" i="1" s="1"/>
  <c r="BK126" i="12"/>
  <c r="T139" i="12"/>
  <c r="P150" i="12"/>
  <c r="T156" i="12"/>
  <c r="BK148" i="13"/>
  <c r="J148" i="13" s="1"/>
  <c r="J100" i="13" s="1"/>
  <c r="T148" i="13"/>
  <c r="P181" i="13"/>
  <c r="P180" i="13" s="1"/>
  <c r="R125" i="14"/>
  <c r="R139" i="14"/>
  <c r="R161" i="14"/>
  <c r="T145" i="15"/>
  <c r="P170" i="15"/>
  <c r="BK145" i="19"/>
  <c r="J145" i="19" s="1"/>
  <c r="J100" i="19" s="1"/>
  <c r="BK167" i="19"/>
  <c r="J167" i="19" s="1"/>
  <c r="J105" i="19" s="1"/>
  <c r="BK166" i="19"/>
  <c r="J166" i="19" s="1"/>
  <c r="J104" i="19" s="1"/>
  <c r="BK126" i="20"/>
  <c r="P133" i="20"/>
  <c r="R141" i="20"/>
  <c r="T144" i="20"/>
  <c r="P151" i="20"/>
  <c r="P150" i="20" s="1"/>
  <c r="BK156" i="2"/>
  <c r="J156" i="2" s="1"/>
  <c r="J102" i="2" s="1"/>
  <c r="P156" i="2"/>
  <c r="P142" i="2" s="1"/>
  <c r="P180" i="2"/>
  <c r="T189" i="2"/>
  <c r="BK220" i="2"/>
  <c r="J220" i="2"/>
  <c r="J109" i="2" s="1"/>
  <c r="BK241" i="2"/>
  <c r="J241" i="2"/>
  <c r="J111" i="2" s="1"/>
  <c r="R255" i="2"/>
  <c r="T291" i="2"/>
  <c r="T303" i="2"/>
  <c r="T143" i="3"/>
  <c r="R133" i="4"/>
  <c r="P166" i="4"/>
  <c r="BK203" i="4"/>
  <c r="J203" i="4"/>
  <c r="J104" i="4" s="1"/>
  <c r="P235" i="4"/>
  <c r="BK267" i="4"/>
  <c r="J267" i="4" s="1"/>
  <c r="J109" i="4" s="1"/>
  <c r="R133" i="5"/>
  <c r="BK177" i="5"/>
  <c r="J177" i="5" s="1"/>
  <c r="J103" i="5" s="1"/>
  <c r="T214" i="5"/>
  <c r="BK242" i="5"/>
  <c r="J242" i="5" s="1"/>
  <c r="J108" i="5" s="1"/>
  <c r="T138" i="6"/>
  <c r="R126" i="7"/>
  <c r="R123" i="7" s="1"/>
  <c r="T122" i="9"/>
  <c r="T121" i="9" s="1"/>
  <c r="P161" i="10"/>
  <c r="R122" i="11"/>
  <c r="R121" i="11"/>
  <c r="P139" i="12"/>
  <c r="R150" i="12"/>
  <c r="R166" i="12"/>
  <c r="T129" i="13"/>
  <c r="R143" i="13"/>
  <c r="R148" i="13"/>
  <c r="T181" i="13"/>
  <c r="T180" i="13" s="1"/>
  <c r="R143" i="14"/>
  <c r="T127" i="15"/>
  <c r="T126" i="15" s="1"/>
  <c r="R141" i="15"/>
  <c r="BK167" i="15"/>
  <c r="J167" i="15" s="1"/>
  <c r="J103" i="15" s="1"/>
  <c r="BK166" i="15"/>
  <c r="J166" i="15" s="1"/>
  <c r="J102" i="15" s="1"/>
  <c r="P118" i="16"/>
  <c r="P117" i="16" s="1"/>
  <c r="AU110" i="1" s="1"/>
  <c r="R118" i="17"/>
  <c r="R117" i="17" s="1"/>
  <c r="R118" i="18"/>
  <c r="R117" i="18" s="1"/>
  <c r="P127" i="19"/>
  <c r="T145" i="19"/>
  <c r="T156" i="19"/>
  <c r="T160" i="19"/>
  <c r="R126" i="20"/>
  <c r="R125" i="20" s="1"/>
  <c r="R133" i="20"/>
  <c r="BK144" i="20"/>
  <c r="J144" i="20" s="1"/>
  <c r="J101" i="20" s="1"/>
  <c r="BK151" i="20"/>
  <c r="J151" i="20" s="1"/>
  <c r="J104" i="20" s="1"/>
  <c r="R151" i="20"/>
  <c r="R150" i="20" s="1"/>
  <c r="T160" i="2"/>
  <c r="BK203" i="2"/>
  <c r="J203" i="2" s="1"/>
  <c r="J108" i="2" s="1"/>
  <c r="P220" i="2"/>
  <c r="R232" i="2"/>
  <c r="T241" i="2"/>
  <c r="P266" i="2"/>
  <c r="T282" i="2"/>
  <c r="R298" i="2"/>
  <c r="BK306" i="2"/>
  <c r="J306" i="2"/>
  <c r="J119" i="2" s="1"/>
  <c r="BK143" i="3"/>
  <c r="J143" i="3" s="1"/>
  <c r="J102" i="3" s="1"/>
  <c r="P141" i="4"/>
  <c r="P178" i="4"/>
  <c r="BK235" i="4"/>
  <c r="J235" i="4"/>
  <c r="J106" i="4" s="1"/>
  <c r="P267" i="4"/>
  <c r="P142" i="5"/>
  <c r="R177" i="5"/>
  <c r="T210" i="5"/>
  <c r="T236" i="5"/>
  <c r="R128" i="6"/>
  <c r="P135" i="6"/>
  <c r="P165" i="6"/>
  <c r="BK126" i="7"/>
  <c r="J126" i="7" s="1"/>
  <c r="J100" i="7" s="1"/>
  <c r="T154" i="7"/>
  <c r="T122" i="8"/>
  <c r="T121" i="8"/>
  <c r="P122" i="9"/>
  <c r="P121" i="9"/>
  <c r="AU103" i="1" s="1"/>
  <c r="R161" i="10"/>
  <c r="T122" i="11"/>
  <c r="T121" i="11" s="1"/>
  <c r="R139" i="12"/>
  <c r="BK150" i="12"/>
  <c r="J150" i="12" s="1"/>
  <c r="J101" i="12" s="1"/>
  <c r="R156" i="12"/>
  <c r="P169" i="13"/>
  <c r="P168" i="13"/>
  <c r="R181" i="13"/>
  <c r="R180" i="13" s="1"/>
  <c r="T125" i="14"/>
  <c r="T139" i="14"/>
  <c r="T161" i="14"/>
  <c r="P127" i="15"/>
  <c r="P126" i="15" s="1"/>
  <c r="P141" i="15"/>
  <c r="R170" i="15"/>
  <c r="R118" i="16"/>
  <c r="R117" i="16" s="1"/>
  <c r="BK118" i="18"/>
  <c r="BK117" i="18" s="1"/>
  <c r="J117" i="18" s="1"/>
  <c r="BK127" i="19"/>
  <c r="J127" i="19" s="1"/>
  <c r="J98" i="19" s="1"/>
  <c r="R145" i="19"/>
  <c r="R156" i="19"/>
  <c r="P160" i="19"/>
  <c r="T126" i="20"/>
  <c r="T125" i="20" s="1"/>
  <c r="P141" i="20"/>
  <c r="P144" i="20"/>
  <c r="T151" i="20"/>
  <c r="T150" i="20" s="1"/>
  <c r="BK168" i="6"/>
  <c r="J168" i="6"/>
  <c r="J104" i="6" s="1"/>
  <c r="BK124" i="7"/>
  <c r="J124" i="7" s="1"/>
  <c r="J99" i="7" s="1"/>
  <c r="BK154" i="12"/>
  <c r="J154" i="12" s="1"/>
  <c r="J102" i="12" s="1"/>
  <c r="BK159" i="14"/>
  <c r="J159" i="14" s="1"/>
  <c r="J101" i="14" s="1"/>
  <c r="BK245" i="5"/>
  <c r="J245" i="5" s="1"/>
  <c r="J109" i="5" s="1"/>
  <c r="BK164" i="14"/>
  <c r="J164" i="14" s="1"/>
  <c r="J103" i="14" s="1"/>
  <c r="BK173" i="15"/>
  <c r="J173" i="15"/>
  <c r="J105" i="15"/>
  <c r="BK164" i="19"/>
  <c r="J164" i="19" s="1"/>
  <c r="J103" i="19" s="1"/>
  <c r="BK262" i="4"/>
  <c r="J262" i="4"/>
  <c r="J107" i="4" s="1"/>
  <c r="BK240" i="5"/>
  <c r="J240" i="5" s="1"/>
  <c r="J107" i="5" s="1"/>
  <c r="BK164" i="15"/>
  <c r="J164" i="15" s="1"/>
  <c r="J101" i="15" s="1"/>
  <c r="BK168" i="3"/>
  <c r="J168" i="3" s="1"/>
  <c r="J103" i="3" s="1"/>
  <c r="BK143" i="2"/>
  <c r="J143" i="2" s="1"/>
  <c r="J100" i="2" s="1"/>
  <c r="BK186" i="2"/>
  <c r="J186" i="2" s="1"/>
  <c r="J105" i="2" s="1"/>
  <c r="BK170" i="3"/>
  <c r="J170" i="3"/>
  <c r="J104" i="3" s="1"/>
  <c r="BK166" i="13"/>
  <c r="J166" i="13"/>
  <c r="J101" i="13" s="1"/>
  <c r="BK148" i="20"/>
  <c r="J148" i="20"/>
  <c r="J102" i="20" s="1"/>
  <c r="BK193" i="13"/>
  <c r="J193" i="13" s="1"/>
  <c r="J107" i="13" s="1"/>
  <c r="F121" i="20"/>
  <c r="BF128" i="20"/>
  <c r="BF142" i="20"/>
  <c r="BF154" i="20"/>
  <c r="J92" i="20"/>
  <c r="BF137" i="20"/>
  <c r="BF149" i="20"/>
  <c r="BF145" i="20"/>
  <c r="BF152" i="20"/>
  <c r="BF127" i="20"/>
  <c r="BF129" i="20"/>
  <c r="BF131" i="20"/>
  <c r="BF132" i="20"/>
  <c r="BF153" i="20"/>
  <c r="BF130" i="20"/>
  <c r="BF135" i="20"/>
  <c r="BF138" i="20"/>
  <c r="BF139" i="20"/>
  <c r="BF146" i="20"/>
  <c r="BF147" i="20"/>
  <c r="E114" i="20"/>
  <c r="BF136" i="20"/>
  <c r="BF140" i="20"/>
  <c r="BF134" i="20"/>
  <c r="BF143" i="20"/>
  <c r="J89" i="20"/>
  <c r="BF130" i="19"/>
  <c r="BF144" i="19"/>
  <c r="BF139" i="19"/>
  <c r="BF151" i="19"/>
  <c r="BF152" i="19"/>
  <c r="BF163" i="19"/>
  <c r="BF165" i="19"/>
  <c r="BF173" i="19"/>
  <c r="BF175" i="19"/>
  <c r="E115" i="19"/>
  <c r="BF132" i="19"/>
  <c r="BF133" i="19"/>
  <c r="BF155" i="19"/>
  <c r="BF161" i="19"/>
  <c r="BF176" i="19"/>
  <c r="BF177" i="19"/>
  <c r="BF184" i="19"/>
  <c r="BF128" i="19"/>
  <c r="BF135" i="19"/>
  <c r="BF148" i="19"/>
  <c r="BF154" i="19"/>
  <c r="BF168" i="19"/>
  <c r="BF171" i="19"/>
  <c r="BF174" i="19"/>
  <c r="BF178" i="19"/>
  <c r="BF182" i="19"/>
  <c r="BF183" i="19"/>
  <c r="F92" i="19"/>
  <c r="BF134" i="19"/>
  <c r="BF137" i="19"/>
  <c r="BF142" i="19"/>
  <c r="BF146" i="19"/>
  <c r="BF153" i="19"/>
  <c r="BF157" i="19"/>
  <c r="BF158" i="19"/>
  <c r="BF159" i="19"/>
  <c r="BF162" i="19"/>
  <c r="J119" i="19"/>
  <c r="J122" i="19"/>
  <c r="BF131" i="19"/>
  <c r="BF136" i="19"/>
  <c r="BF143" i="19"/>
  <c r="BF147" i="19"/>
  <c r="BF149" i="19"/>
  <c r="BF169" i="19"/>
  <c r="BF170" i="19"/>
  <c r="BF172" i="19"/>
  <c r="BF179" i="19"/>
  <c r="BF129" i="19"/>
  <c r="BF138" i="19"/>
  <c r="BF141" i="19"/>
  <c r="BF150" i="19"/>
  <c r="BF180" i="19"/>
  <c r="BF181" i="19"/>
  <c r="E85" i="18"/>
  <c r="J89" i="18"/>
  <c r="J114" i="18"/>
  <c r="BF121" i="18"/>
  <c r="BF125" i="18"/>
  <c r="BF128" i="18"/>
  <c r="BF129" i="18"/>
  <c r="BF133" i="18"/>
  <c r="BF119" i="18"/>
  <c r="BF120" i="18"/>
  <c r="BF123" i="18"/>
  <c r="F92" i="18"/>
  <c r="BF127" i="18"/>
  <c r="BF130" i="18"/>
  <c r="BF134" i="18"/>
  <c r="BF131" i="18"/>
  <c r="BF132" i="18"/>
  <c r="BF135" i="18"/>
  <c r="BF138" i="18"/>
  <c r="BF124" i="18"/>
  <c r="BF126" i="18"/>
  <c r="BF122" i="18"/>
  <c r="BF136" i="18"/>
  <c r="BF137" i="18"/>
  <c r="BC112" i="1"/>
  <c r="J89" i="17"/>
  <c r="BF135" i="17"/>
  <c r="BF140" i="17"/>
  <c r="E85" i="17"/>
  <c r="J114" i="17"/>
  <c r="BF127" i="17"/>
  <c r="BF128" i="17"/>
  <c r="BF130" i="17"/>
  <c r="BF132" i="17"/>
  <c r="BF133" i="17"/>
  <c r="BK117" i="16"/>
  <c r="J117" i="16"/>
  <c r="J30" i="16" s="1"/>
  <c r="F114" i="17"/>
  <c r="BF131" i="17"/>
  <c r="BF138" i="17"/>
  <c r="BF139" i="17"/>
  <c r="BF121" i="17"/>
  <c r="BF122" i="17"/>
  <c r="BF126" i="17"/>
  <c r="BF134" i="17"/>
  <c r="BF137" i="17"/>
  <c r="BF119" i="17"/>
  <c r="BF120" i="17"/>
  <c r="BF124" i="17"/>
  <c r="BF125" i="17"/>
  <c r="BF136" i="17"/>
  <c r="BF123" i="17"/>
  <c r="BF129" i="17"/>
  <c r="J92" i="16"/>
  <c r="BF119" i="16"/>
  <c r="BF123" i="16"/>
  <c r="BF121" i="16"/>
  <c r="BF124" i="16"/>
  <c r="J89" i="16"/>
  <c r="E107" i="16"/>
  <c r="BF120" i="16"/>
  <c r="BF126" i="16"/>
  <c r="BF128" i="16"/>
  <c r="BF122" i="16"/>
  <c r="BF127" i="16"/>
  <c r="BF129" i="16"/>
  <c r="F92" i="16"/>
  <c r="BF125" i="16"/>
  <c r="BF130" i="16"/>
  <c r="E115" i="15"/>
  <c r="BF142" i="15"/>
  <c r="BF143" i="15"/>
  <c r="BF174" i="15"/>
  <c r="F92" i="15"/>
  <c r="BF134" i="15"/>
  <c r="BF154" i="15"/>
  <c r="BF158" i="15"/>
  <c r="BF130" i="15"/>
  <c r="BF131" i="15"/>
  <c r="BF146" i="15"/>
  <c r="BF159" i="15"/>
  <c r="J119" i="15"/>
  <c r="BF147" i="15"/>
  <c r="BF149" i="15"/>
  <c r="BF153" i="15"/>
  <c r="BF156" i="15"/>
  <c r="BF157" i="15"/>
  <c r="BF168" i="15"/>
  <c r="J92" i="15"/>
  <c r="BF144" i="15"/>
  <c r="BF163" i="15"/>
  <c r="BF133" i="15"/>
  <c r="BF135" i="15"/>
  <c r="BF137" i="15"/>
  <c r="BF138" i="15"/>
  <c r="BF140" i="15"/>
  <c r="BF155" i="15"/>
  <c r="BF165" i="15"/>
  <c r="BF171" i="15"/>
  <c r="BF172" i="15"/>
  <c r="BF128" i="15"/>
  <c r="BF129" i="15"/>
  <c r="BF139" i="15"/>
  <c r="BF151" i="15"/>
  <c r="BF152" i="15"/>
  <c r="BF160" i="15"/>
  <c r="BF161" i="15"/>
  <c r="BF162" i="15"/>
  <c r="BF169" i="15"/>
  <c r="BF132" i="15"/>
  <c r="BF136" i="15"/>
  <c r="BF148" i="15"/>
  <c r="BF150" i="15"/>
  <c r="J89" i="14"/>
  <c r="BF127" i="14"/>
  <c r="BF132" i="14"/>
  <c r="BF154" i="14"/>
  <c r="BF155" i="14"/>
  <c r="E113" i="14"/>
  <c r="BF133" i="14"/>
  <c r="BF137" i="14"/>
  <c r="BF148" i="14"/>
  <c r="BF152" i="14"/>
  <c r="BF158" i="14"/>
  <c r="F120" i="14"/>
  <c r="BF138" i="14"/>
  <c r="BF162" i="14"/>
  <c r="BF165" i="14"/>
  <c r="J92" i="14"/>
  <c r="BF129" i="14"/>
  <c r="BF131" i="14"/>
  <c r="BF149" i="14"/>
  <c r="BF128" i="14"/>
  <c r="BF130" i="14"/>
  <c r="BF142" i="14"/>
  <c r="BF144" i="14"/>
  <c r="BF145" i="14"/>
  <c r="BF160" i="14"/>
  <c r="BF136" i="14"/>
  <c r="BF141" i="14"/>
  <c r="BF163" i="14"/>
  <c r="BF140" i="14"/>
  <c r="BF153" i="14"/>
  <c r="BF157" i="14"/>
  <c r="BF126" i="14"/>
  <c r="BF134" i="14"/>
  <c r="BF135" i="14"/>
  <c r="BF146" i="14"/>
  <c r="BF147" i="14"/>
  <c r="BF150" i="14"/>
  <c r="BF151" i="14"/>
  <c r="BF156" i="14"/>
  <c r="J92" i="13"/>
  <c r="BF147" i="13"/>
  <c r="E85" i="13"/>
  <c r="J121" i="13"/>
  <c r="BF131" i="13"/>
  <c r="BF132" i="13"/>
  <c r="BF134" i="13"/>
  <c r="BF156" i="13"/>
  <c r="BF164" i="13"/>
  <c r="BF173" i="13"/>
  <c r="BF176" i="13"/>
  <c r="BF177" i="13"/>
  <c r="BF182" i="13"/>
  <c r="BF184" i="13"/>
  <c r="BF185" i="13"/>
  <c r="BF191" i="13"/>
  <c r="BF192" i="13"/>
  <c r="BF133" i="13"/>
  <c r="BF136" i="13"/>
  <c r="BF150" i="13"/>
  <c r="BF157" i="13"/>
  <c r="BF158" i="13"/>
  <c r="BF160" i="13"/>
  <c r="BF137" i="13"/>
  <c r="BF138" i="13"/>
  <c r="BF141" i="13"/>
  <c r="BF149" i="13"/>
  <c r="BF152" i="13"/>
  <c r="BF155" i="13"/>
  <c r="BF165" i="13"/>
  <c r="BF178" i="13"/>
  <c r="BF179" i="13"/>
  <c r="J126" i="12"/>
  <c r="J98" i="12"/>
  <c r="BF142" i="13"/>
  <c r="BF159" i="13"/>
  <c r="BF162" i="13"/>
  <c r="BF163" i="13"/>
  <c r="BF167" i="13"/>
  <c r="BF170" i="13"/>
  <c r="F92" i="13"/>
  <c r="BF130" i="13"/>
  <c r="BF139" i="13"/>
  <c r="BF145" i="13"/>
  <c r="BF151" i="13"/>
  <c r="BF154" i="13"/>
  <c r="BF174" i="13"/>
  <c r="BF189" i="13"/>
  <c r="BF194" i="13"/>
  <c r="BF135" i="13"/>
  <c r="BF140" i="13"/>
  <c r="BF144" i="13"/>
  <c r="BF146" i="13"/>
  <c r="BF161" i="13"/>
  <c r="BF187" i="13"/>
  <c r="BF188" i="13"/>
  <c r="BF153" i="13"/>
  <c r="BF171" i="13"/>
  <c r="BF172" i="13"/>
  <c r="BF175" i="13"/>
  <c r="BF183" i="13"/>
  <c r="BF186" i="13"/>
  <c r="J92" i="12"/>
  <c r="F121" i="12"/>
  <c r="BF138" i="12"/>
  <c r="BF157" i="12"/>
  <c r="BF158" i="12"/>
  <c r="BF168" i="12"/>
  <c r="BF137" i="12"/>
  <c r="BF148" i="12"/>
  <c r="BF164" i="12"/>
  <c r="E114" i="12"/>
  <c r="BF135" i="12"/>
  <c r="BF136" i="12"/>
  <c r="BF160" i="12"/>
  <c r="BF134" i="12"/>
  <c r="BF140" i="12"/>
  <c r="BF141" i="12"/>
  <c r="BF145" i="12"/>
  <c r="BF147" i="12"/>
  <c r="BF151" i="12"/>
  <c r="BF155" i="12"/>
  <c r="BF159" i="12"/>
  <c r="J89" i="12"/>
  <c r="BF130" i="12"/>
  <c r="BF131" i="12"/>
  <c r="BF149" i="12"/>
  <c r="BF152" i="12"/>
  <c r="BF127" i="12"/>
  <c r="BF129" i="12"/>
  <c r="BF132" i="12"/>
  <c r="BF146" i="12"/>
  <c r="BF142" i="12"/>
  <c r="BF143" i="12"/>
  <c r="BF161" i="12"/>
  <c r="BF162" i="12"/>
  <c r="BF165" i="12"/>
  <c r="BF128" i="12"/>
  <c r="BF133" i="12"/>
  <c r="BF153" i="12"/>
  <c r="BF163" i="12"/>
  <c r="BF167" i="12"/>
  <c r="J115" i="11"/>
  <c r="E109" i="11"/>
  <c r="BF131" i="11"/>
  <c r="BF128" i="11"/>
  <c r="BF130" i="11"/>
  <c r="BF139" i="11"/>
  <c r="J94" i="11"/>
  <c r="BF123" i="11"/>
  <c r="BF132" i="11"/>
  <c r="BF135" i="11"/>
  <c r="BF136" i="11"/>
  <c r="BF137" i="11"/>
  <c r="BF124" i="11"/>
  <c r="BF125" i="11"/>
  <c r="BF126" i="11"/>
  <c r="BF127" i="11"/>
  <c r="BF134" i="11"/>
  <c r="F94" i="11"/>
  <c r="BF138" i="11"/>
  <c r="BF140" i="11"/>
  <c r="BF129" i="11"/>
  <c r="BF133" i="11"/>
  <c r="J122" i="9"/>
  <c r="J99" i="9" s="1"/>
  <c r="BF130" i="10"/>
  <c r="BF141" i="10"/>
  <c r="BF145" i="10"/>
  <c r="BF170" i="10"/>
  <c r="BF172" i="10"/>
  <c r="BF180" i="10"/>
  <c r="BF193" i="10"/>
  <c r="BF194" i="10"/>
  <c r="BF202" i="10"/>
  <c r="BF205" i="10"/>
  <c r="BF149" i="10"/>
  <c r="BF152" i="10"/>
  <c r="BF153" i="10"/>
  <c r="BF156" i="10"/>
  <c r="BF157" i="10"/>
  <c r="BF158" i="10"/>
  <c r="BF183" i="10"/>
  <c r="BF185" i="10"/>
  <c r="BF186" i="10"/>
  <c r="BF192" i="10"/>
  <c r="BF200" i="10"/>
  <c r="E85" i="10"/>
  <c r="F121" i="10"/>
  <c r="BF139" i="10"/>
  <c r="BF150" i="10"/>
  <c r="BF166" i="10"/>
  <c r="BF171" i="10"/>
  <c r="BF181" i="10"/>
  <c r="BF135" i="10"/>
  <c r="BF136" i="10"/>
  <c r="BF143" i="10"/>
  <c r="BF147" i="10"/>
  <c r="BF148" i="10"/>
  <c r="BF155" i="10"/>
  <c r="BF169" i="10"/>
  <c r="BF182" i="10"/>
  <c r="BF197" i="10"/>
  <c r="BF198" i="10"/>
  <c r="BF201" i="10"/>
  <c r="J94" i="10"/>
  <c r="BF126" i="10"/>
  <c r="BF127" i="10"/>
  <c r="BF160" i="10"/>
  <c r="BF173" i="10"/>
  <c r="BF174" i="10"/>
  <c r="BF178" i="10"/>
  <c r="BF189" i="10"/>
  <c r="BF203" i="10"/>
  <c r="BF128" i="10"/>
  <c r="BF132" i="10"/>
  <c r="BF133" i="10"/>
  <c r="BF134" i="10"/>
  <c r="BF142" i="10"/>
  <c r="BF146" i="10"/>
  <c r="BF151" i="10"/>
  <c r="BF159" i="10"/>
  <c r="BF162" i="10"/>
  <c r="BF163" i="10"/>
  <c r="BF164" i="10"/>
  <c r="BF165" i="10"/>
  <c r="BF168" i="10"/>
  <c r="BF184" i="10"/>
  <c r="BF196" i="10"/>
  <c r="J91" i="10"/>
  <c r="BF131" i="10"/>
  <c r="BF138" i="10"/>
  <c r="BF140" i="10"/>
  <c r="BF175" i="10"/>
  <c r="BF176" i="10"/>
  <c r="BF177" i="10"/>
  <c r="BF187" i="10"/>
  <c r="BF188" i="10"/>
  <c r="BF190" i="10"/>
  <c r="BF191" i="10"/>
  <c r="BF199" i="10"/>
  <c r="BF129" i="10"/>
  <c r="BF137" i="10"/>
  <c r="BF144" i="10"/>
  <c r="BF167" i="10"/>
  <c r="BF179" i="10"/>
  <c r="BF204" i="10"/>
  <c r="BF124" i="9"/>
  <c r="BF125" i="9"/>
  <c r="BF133" i="9"/>
  <c r="BF138" i="9"/>
  <c r="BF144" i="9"/>
  <c r="J115" i="9"/>
  <c r="BF136" i="9"/>
  <c r="BF139" i="9"/>
  <c r="BF150" i="9"/>
  <c r="BF126" i="9"/>
  <c r="BF127" i="9"/>
  <c r="BF130" i="9"/>
  <c r="BF131" i="9"/>
  <c r="BF140" i="9"/>
  <c r="BF146" i="9"/>
  <c r="BF147" i="9"/>
  <c r="BF148" i="9"/>
  <c r="E85" i="9"/>
  <c r="F118" i="9"/>
  <c r="BF134" i="9"/>
  <c r="BF137" i="9"/>
  <c r="BF141" i="9"/>
  <c r="BF143" i="9"/>
  <c r="BF145" i="9"/>
  <c r="BF123" i="9"/>
  <c r="BF142" i="9"/>
  <c r="BF135" i="9"/>
  <c r="BF151" i="9"/>
  <c r="BF129" i="9"/>
  <c r="BF132" i="9"/>
  <c r="J94" i="9"/>
  <c r="BF128" i="9"/>
  <c r="BF149" i="9"/>
  <c r="BF124" i="8"/>
  <c r="BF126" i="8"/>
  <c r="BF133" i="8"/>
  <c r="BF142" i="8"/>
  <c r="J91" i="8"/>
  <c r="BF145" i="8"/>
  <c r="F94" i="8"/>
  <c r="BF127" i="8"/>
  <c r="BF129" i="8"/>
  <c r="BF134" i="8"/>
  <c r="BF135" i="8"/>
  <c r="J94" i="8"/>
  <c r="E109" i="8"/>
  <c r="BF123" i="8"/>
  <c r="BF125" i="8"/>
  <c r="BF132" i="8"/>
  <c r="BF137" i="8"/>
  <c r="BF138" i="8"/>
  <c r="BF144" i="8"/>
  <c r="BF130" i="8"/>
  <c r="BF136" i="8"/>
  <c r="BF139" i="8"/>
  <c r="BF140" i="8"/>
  <c r="BF143" i="8"/>
  <c r="BF146" i="8"/>
  <c r="BF147" i="8"/>
  <c r="BF128" i="8"/>
  <c r="BF131" i="8"/>
  <c r="BF141" i="8"/>
  <c r="J94" i="7"/>
  <c r="BF132" i="7"/>
  <c r="BF180" i="7"/>
  <c r="J91" i="7"/>
  <c r="BF125" i="7"/>
  <c r="BF133" i="7"/>
  <c r="BF153" i="7"/>
  <c r="BF165" i="7"/>
  <c r="BK127" i="6"/>
  <c r="BK126" i="6" s="1"/>
  <c r="J126" i="6" s="1"/>
  <c r="J98" i="6" s="1"/>
  <c r="BF139" i="7"/>
  <c r="BF140" i="7"/>
  <c r="BF151" i="7"/>
  <c r="BF158" i="7"/>
  <c r="BF159" i="7"/>
  <c r="BF161" i="7"/>
  <c r="BF168" i="7"/>
  <c r="BF169" i="7"/>
  <c r="BF179" i="7"/>
  <c r="BF135" i="7"/>
  <c r="BF148" i="7"/>
  <c r="BF149" i="7"/>
  <c r="BF152" i="7"/>
  <c r="BF170" i="7"/>
  <c r="BF172" i="7"/>
  <c r="BF173" i="7"/>
  <c r="BF177" i="7"/>
  <c r="F94" i="7"/>
  <c r="BF129" i="7"/>
  <c r="BF134" i="7"/>
  <c r="BF137" i="7"/>
  <c r="BF160" i="7"/>
  <c r="BF163" i="7"/>
  <c r="E85" i="7"/>
  <c r="BF128" i="7"/>
  <c r="BF136" i="7"/>
  <c r="BF141" i="7"/>
  <c r="BF142" i="7"/>
  <c r="BF147" i="7"/>
  <c r="BF164" i="7"/>
  <c r="BF130" i="7"/>
  <c r="BF143" i="7"/>
  <c r="BF144" i="7"/>
  <c r="BF145" i="7"/>
  <c r="BF150" i="7"/>
  <c r="BF156" i="7"/>
  <c r="BF157" i="7"/>
  <c r="BF162" i="7"/>
  <c r="BF171" i="7"/>
  <c r="BF174" i="7"/>
  <c r="BF127" i="7"/>
  <c r="BF131" i="7"/>
  <c r="BF138" i="7"/>
  <c r="BF146" i="7"/>
  <c r="BF155" i="7"/>
  <c r="BF166" i="7"/>
  <c r="BF167" i="7"/>
  <c r="BF175" i="7"/>
  <c r="BF176" i="7"/>
  <c r="BF178" i="7"/>
  <c r="F94" i="6"/>
  <c r="BF130" i="6"/>
  <c r="BF133" i="6"/>
  <c r="BF154" i="6"/>
  <c r="BF155" i="6"/>
  <c r="BF156" i="6"/>
  <c r="BF162" i="6"/>
  <c r="BF169" i="6"/>
  <c r="BF131" i="6"/>
  <c r="BF137" i="6"/>
  <c r="BF142" i="6"/>
  <c r="BF163" i="6"/>
  <c r="BF139" i="6"/>
  <c r="BF140" i="6"/>
  <c r="BF145" i="6"/>
  <c r="J94" i="6"/>
  <c r="BF158" i="6"/>
  <c r="BF160" i="6"/>
  <c r="J91" i="6"/>
  <c r="E114" i="6"/>
  <c r="BF136" i="6"/>
  <c r="BF141" i="6"/>
  <c r="BF146" i="6"/>
  <c r="BF150" i="6"/>
  <c r="BF157" i="6"/>
  <c r="BF159" i="6"/>
  <c r="BF134" i="6"/>
  <c r="BF148" i="6"/>
  <c r="BF151" i="6"/>
  <c r="BF152" i="6"/>
  <c r="BF132" i="6"/>
  <c r="BF143" i="6"/>
  <c r="BF147" i="6"/>
  <c r="BF149" i="6"/>
  <c r="BF166" i="6"/>
  <c r="BF167" i="6"/>
  <c r="BF129" i="6"/>
  <c r="BF144" i="6"/>
  <c r="BF153" i="6"/>
  <c r="BF161" i="6"/>
  <c r="BF164" i="6"/>
  <c r="F94" i="5"/>
  <c r="BF134" i="5"/>
  <c r="BF143" i="5"/>
  <c r="BF151" i="5"/>
  <c r="BF155" i="5"/>
  <c r="BF183" i="5"/>
  <c r="BF189" i="5"/>
  <c r="BF213" i="5"/>
  <c r="BF232" i="5"/>
  <c r="BF244" i="5"/>
  <c r="BF246" i="5"/>
  <c r="E85" i="5"/>
  <c r="J128" i="5"/>
  <c r="BF135" i="5"/>
  <c r="BF136" i="5"/>
  <c r="BF141" i="5"/>
  <c r="BF157" i="5"/>
  <c r="BF162" i="5"/>
  <c r="BF185" i="5"/>
  <c r="BF193" i="5"/>
  <c r="BF194" i="5"/>
  <c r="BF197" i="5"/>
  <c r="BF198" i="5"/>
  <c r="BF204" i="5"/>
  <c r="BF212" i="5"/>
  <c r="BF215" i="5"/>
  <c r="BF218" i="5"/>
  <c r="BF219" i="5"/>
  <c r="BF220" i="5"/>
  <c r="BF230" i="5"/>
  <c r="BF231" i="5"/>
  <c r="BF234" i="5"/>
  <c r="BF147" i="5"/>
  <c r="BF156" i="5"/>
  <c r="BF166" i="5"/>
  <c r="BF171" i="5"/>
  <c r="BF174" i="5"/>
  <c r="BF187" i="5"/>
  <c r="BF206" i="5"/>
  <c r="BF139" i="5"/>
  <c r="BF158" i="5"/>
  <c r="BF159" i="5"/>
  <c r="BF184" i="5"/>
  <c r="BF205" i="5"/>
  <c r="BF208" i="5"/>
  <c r="BF211" i="5"/>
  <c r="BF224" i="5"/>
  <c r="BF225" i="5"/>
  <c r="BF227" i="5"/>
  <c r="BF228" i="5"/>
  <c r="BF235" i="5"/>
  <c r="BF241" i="5"/>
  <c r="BK132" i="4"/>
  <c r="J132" i="4" s="1"/>
  <c r="J99" i="4" s="1"/>
  <c r="BF137" i="5"/>
  <c r="BF140" i="5"/>
  <c r="BF152" i="5"/>
  <c r="BF154" i="5"/>
  <c r="BF169" i="5"/>
  <c r="BF178" i="5"/>
  <c r="BF181" i="5"/>
  <c r="BF188" i="5"/>
  <c r="BF191" i="5"/>
  <c r="BF195" i="5"/>
  <c r="BF196" i="5"/>
  <c r="BF216" i="5"/>
  <c r="BF221" i="5"/>
  <c r="BF222" i="5"/>
  <c r="BF226" i="5"/>
  <c r="BF229" i="5"/>
  <c r="BF238" i="5"/>
  <c r="BF239" i="5"/>
  <c r="BF138" i="5"/>
  <c r="BF144" i="5"/>
  <c r="BF163" i="5"/>
  <c r="BF164" i="5"/>
  <c r="BF172" i="5"/>
  <c r="BF175" i="5"/>
  <c r="BF179" i="5"/>
  <c r="BF190" i="5"/>
  <c r="BF203" i="5"/>
  <c r="BF209" i="5"/>
  <c r="BF223" i="5"/>
  <c r="BF243" i="5"/>
  <c r="J91" i="5"/>
  <c r="BF148" i="5"/>
  <c r="BF149" i="5"/>
  <c r="BF153" i="5"/>
  <c r="BF165" i="5"/>
  <c r="BF167" i="5"/>
  <c r="BF186" i="5"/>
  <c r="BF192" i="5"/>
  <c r="BF200" i="5"/>
  <c r="BF201" i="5"/>
  <c r="BF202" i="5"/>
  <c r="BF207" i="5"/>
  <c r="BF217" i="5"/>
  <c r="BF233" i="5"/>
  <c r="BF237" i="5"/>
  <c r="BF145" i="5"/>
  <c r="BF146" i="5"/>
  <c r="BF150" i="5"/>
  <c r="BF160" i="5"/>
  <c r="BF161" i="5"/>
  <c r="BF170" i="5"/>
  <c r="BF173" i="5"/>
  <c r="BF176" i="5"/>
  <c r="BF180" i="5"/>
  <c r="BF182" i="5"/>
  <c r="BF199" i="5"/>
  <c r="J125" i="4"/>
  <c r="BF139" i="4"/>
  <c r="BF142" i="4"/>
  <c r="BF151" i="4"/>
  <c r="BF158" i="4"/>
  <c r="BF164" i="4"/>
  <c r="BF184" i="4"/>
  <c r="BF185" i="4"/>
  <c r="BF206" i="4"/>
  <c r="BF211" i="4"/>
  <c r="BF217" i="4"/>
  <c r="BF218" i="4"/>
  <c r="BF219" i="4"/>
  <c r="BF220" i="4"/>
  <c r="BF229" i="4"/>
  <c r="BF230" i="4"/>
  <c r="BF263" i="4"/>
  <c r="BF268" i="4"/>
  <c r="BF269" i="4"/>
  <c r="J128" i="3"/>
  <c r="J100" i="3" s="1"/>
  <c r="BF148" i="4"/>
  <c r="BF149" i="4"/>
  <c r="BF153" i="4"/>
  <c r="BF157" i="4"/>
  <c r="BF192" i="4"/>
  <c r="BF196" i="4"/>
  <c r="BF199" i="4"/>
  <c r="BF201" i="4"/>
  <c r="BF222" i="4"/>
  <c r="BF224" i="4"/>
  <c r="BF232" i="4"/>
  <c r="BF237" i="4"/>
  <c r="F128" i="4"/>
  <c r="BF144" i="4"/>
  <c r="BF147" i="4"/>
  <c r="BF152" i="4"/>
  <c r="BF154" i="4"/>
  <c r="BF155" i="4"/>
  <c r="BF165" i="4"/>
  <c r="BF169" i="4"/>
  <c r="BF170" i="4"/>
  <c r="BF180" i="4"/>
  <c r="BF181" i="4"/>
  <c r="BF182" i="4"/>
  <c r="BF194" i="4"/>
  <c r="BF212" i="4"/>
  <c r="BF215" i="4"/>
  <c r="BF216" i="4"/>
  <c r="BF241" i="4"/>
  <c r="BF242" i="4"/>
  <c r="BF248" i="4"/>
  <c r="BF250" i="4"/>
  <c r="BF251" i="4"/>
  <c r="BF259" i="4"/>
  <c r="BF260" i="4"/>
  <c r="J128" i="4"/>
  <c r="BF134" i="4"/>
  <c r="BF159" i="4"/>
  <c r="BF175" i="4"/>
  <c r="BF189" i="4"/>
  <c r="BF193" i="4"/>
  <c r="BF200" i="4"/>
  <c r="BF202" i="4"/>
  <c r="BF208" i="4"/>
  <c r="BF214" i="4"/>
  <c r="BF228" i="4"/>
  <c r="BF238" i="4"/>
  <c r="BF249" i="4"/>
  <c r="BF253" i="4"/>
  <c r="BF254" i="4"/>
  <c r="BF258" i="4"/>
  <c r="BF266" i="4"/>
  <c r="E85" i="4"/>
  <c r="BF145" i="4"/>
  <c r="BF146" i="4"/>
  <c r="BF150" i="4"/>
  <c r="BF172" i="4"/>
  <c r="BF176" i="4"/>
  <c r="BF177" i="4"/>
  <c r="BF186" i="4"/>
  <c r="BF190" i="4"/>
  <c r="BF209" i="4"/>
  <c r="BF210" i="4"/>
  <c r="BF223" i="4"/>
  <c r="BF227" i="4"/>
  <c r="BF236" i="4"/>
  <c r="BF240" i="4"/>
  <c r="BF245" i="4"/>
  <c r="BF246" i="4"/>
  <c r="BF247" i="4"/>
  <c r="BF252" i="4"/>
  <c r="BF257" i="4"/>
  <c r="BF137" i="4"/>
  <c r="BF138" i="4"/>
  <c r="BF140" i="4"/>
  <c r="BF156" i="4"/>
  <c r="BF162" i="4"/>
  <c r="BF171" i="4"/>
  <c r="BF173" i="4"/>
  <c r="BF174" i="4"/>
  <c r="BF195" i="4"/>
  <c r="BF197" i="4"/>
  <c r="BF205" i="4"/>
  <c r="BF221" i="4"/>
  <c r="BF135" i="4"/>
  <c r="BF136" i="4"/>
  <c r="BF160" i="4"/>
  <c r="BF163" i="4"/>
  <c r="BF167" i="4"/>
  <c r="BF168" i="4"/>
  <c r="BF179" i="4"/>
  <c r="BF187" i="4"/>
  <c r="BF188" i="4"/>
  <c r="BF191" i="4"/>
  <c r="BF204" i="4"/>
  <c r="BF207" i="4"/>
  <c r="BF225" i="4"/>
  <c r="BF231" i="4"/>
  <c r="BF234" i="4"/>
  <c r="BF261" i="4"/>
  <c r="BF143" i="4"/>
  <c r="BF161" i="4"/>
  <c r="BF183" i="4"/>
  <c r="BF198" i="4"/>
  <c r="BF213" i="4"/>
  <c r="BF233" i="4"/>
  <c r="BF239" i="4"/>
  <c r="BF243" i="4"/>
  <c r="BF244" i="4"/>
  <c r="BF255" i="4"/>
  <c r="BF256" i="4"/>
  <c r="BF265" i="4"/>
  <c r="E114" i="3"/>
  <c r="BF141" i="3"/>
  <c r="BF142" i="3"/>
  <c r="F123" i="3"/>
  <c r="BF131" i="3"/>
  <c r="BF132" i="3"/>
  <c r="BF133" i="3"/>
  <c r="BF145" i="3"/>
  <c r="BF152" i="3"/>
  <c r="BF155" i="3"/>
  <c r="BF161" i="3"/>
  <c r="BF167" i="3"/>
  <c r="BF169" i="3"/>
  <c r="J123" i="3"/>
  <c r="BF138" i="3"/>
  <c r="BF139" i="3"/>
  <c r="BF162" i="3"/>
  <c r="BF163" i="3"/>
  <c r="BF130" i="3"/>
  <c r="BF146" i="3"/>
  <c r="BF153" i="3"/>
  <c r="BF154" i="3"/>
  <c r="BF164" i="3"/>
  <c r="BF165" i="3"/>
  <c r="BF171" i="3"/>
  <c r="BF147" i="3"/>
  <c r="BF148" i="3"/>
  <c r="BF166" i="3"/>
  <c r="BF129" i="3"/>
  <c r="BF140" i="3"/>
  <c r="BF144" i="3"/>
  <c r="BF149" i="3"/>
  <c r="BF150" i="3"/>
  <c r="BF151" i="3"/>
  <c r="BF156" i="3"/>
  <c r="BF157" i="3"/>
  <c r="J91" i="3"/>
  <c r="BF134" i="3"/>
  <c r="BF135" i="3"/>
  <c r="BF137" i="3"/>
  <c r="BF158" i="3"/>
  <c r="BF159" i="3"/>
  <c r="BF160" i="3"/>
  <c r="F94" i="2"/>
  <c r="BF147" i="2"/>
  <c r="BF161" i="2"/>
  <c r="BF168" i="2"/>
  <c r="BF173" i="2"/>
  <c r="BF175" i="2"/>
  <c r="BF185" i="2"/>
  <c r="BF195" i="2"/>
  <c r="BF224" i="2"/>
  <c r="BF231" i="2"/>
  <c r="BF233" i="2"/>
  <c r="BF236" i="2"/>
  <c r="BF240" i="2"/>
  <c r="BF264" i="2"/>
  <c r="BF265" i="2"/>
  <c r="BF276" i="2"/>
  <c r="BF277" i="2"/>
  <c r="BF285" i="2"/>
  <c r="BF286" i="2"/>
  <c r="BF288" i="2"/>
  <c r="BF290" i="2"/>
  <c r="BF300" i="2"/>
  <c r="BF305" i="2"/>
  <c r="BF307" i="2"/>
  <c r="BF308" i="2"/>
  <c r="BF157" i="2"/>
  <c r="BF158" i="2"/>
  <c r="BF162" i="2"/>
  <c r="BF166" i="2"/>
  <c r="BF167" i="2"/>
  <c r="BF171" i="2"/>
  <c r="BF174" i="2"/>
  <c r="BF193" i="2"/>
  <c r="BF210" i="2"/>
  <c r="BF223" i="2"/>
  <c r="BF228" i="2"/>
  <c r="BF237" i="2"/>
  <c r="BF248" i="2"/>
  <c r="BF251" i="2"/>
  <c r="BF261" i="2"/>
  <c r="BF304" i="2"/>
  <c r="BF169" i="2"/>
  <c r="BF192" i="2"/>
  <c r="BF196" i="2"/>
  <c r="BF213" i="2"/>
  <c r="BF217" i="2"/>
  <c r="BF221" i="2"/>
  <c r="BF234" i="2"/>
  <c r="BF235" i="2"/>
  <c r="BF242" i="2"/>
  <c r="BF244" i="2"/>
  <c r="BF245" i="2"/>
  <c r="BF260" i="2"/>
  <c r="BF270" i="2"/>
  <c r="BF278" i="2"/>
  <c r="BF284" i="2"/>
  <c r="BF292" i="2"/>
  <c r="BF302" i="2"/>
  <c r="BF146" i="2"/>
  <c r="BF151" i="2"/>
  <c r="BF152" i="2"/>
  <c r="BF159" i="2"/>
  <c r="BF164" i="2"/>
  <c r="BF172" i="2"/>
  <c r="BF190" i="2"/>
  <c r="BF198" i="2"/>
  <c r="BF205" i="2"/>
  <c r="BF207" i="2"/>
  <c r="BF208" i="2"/>
  <c r="BF211" i="2"/>
  <c r="BF219" i="2"/>
  <c r="BF272" i="2"/>
  <c r="BF274" i="2"/>
  <c r="BF275" i="2"/>
  <c r="BF293" i="2"/>
  <c r="BF295" i="2"/>
  <c r="BF297" i="2"/>
  <c r="BF299" i="2"/>
  <c r="J91" i="2"/>
  <c r="BF154" i="2"/>
  <c r="BF155" i="2"/>
  <c r="BF178" i="2"/>
  <c r="BF187" i="2"/>
  <c r="BF201" i="2"/>
  <c r="BF202" i="2"/>
  <c r="BF250" i="2"/>
  <c r="BF253" i="2"/>
  <c r="BF254" i="2"/>
  <c r="BF271" i="2"/>
  <c r="BF281" i="2"/>
  <c r="BF283" i="2"/>
  <c r="BF301" i="2"/>
  <c r="BF165" i="2"/>
  <c r="BF194" i="2"/>
  <c r="BF199" i="2"/>
  <c r="BF200" i="2"/>
  <c r="BF215" i="2"/>
  <c r="BF218" i="2"/>
  <c r="BF222" i="2"/>
  <c r="BF238" i="2"/>
  <c r="BF249" i="2"/>
  <c r="BF267" i="2"/>
  <c r="BF268" i="2"/>
  <c r="BF280" i="2"/>
  <c r="BF296" i="2"/>
  <c r="E85" i="2"/>
  <c r="J94" i="2"/>
  <c r="BF144" i="2"/>
  <c r="BF148" i="2"/>
  <c r="BF149" i="2"/>
  <c r="BF150" i="2"/>
  <c r="BF163" i="2"/>
  <c r="BF176" i="2"/>
  <c r="BF181" i="2"/>
  <c r="BF182" i="2"/>
  <c r="BF183" i="2"/>
  <c r="BF197" i="2"/>
  <c r="BF225" i="2"/>
  <c r="BF226" i="2"/>
  <c r="BF230" i="2"/>
  <c r="BF239" i="2"/>
  <c r="BF246" i="2"/>
  <c r="BF247" i="2"/>
  <c r="BF252" i="2"/>
  <c r="BF258" i="2"/>
  <c r="BF259" i="2"/>
  <c r="BF289" i="2"/>
  <c r="BF153" i="2"/>
  <c r="BF170" i="2"/>
  <c r="BF177" i="2"/>
  <c r="BF179" i="2"/>
  <c r="BF184" i="2"/>
  <c r="BF191" i="2"/>
  <c r="BF204" i="2"/>
  <c r="BF206" i="2"/>
  <c r="BF227" i="2"/>
  <c r="BF229" i="2"/>
  <c r="BF243" i="2"/>
  <c r="BF256" i="2"/>
  <c r="BF257" i="2"/>
  <c r="BF262" i="2"/>
  <c r="BF263" i="2"/>
  <c r="BF269" i="2"/>
  <c r="BF273" i="2"/>
  <c r="BF279" i="2"/>
  <c r="BF294" i="2"/>
  <c r="F37" i="2"/>
  <c r="BB96" i="1" s="1"/>
  <c r="F39" i="4"/>
  <c r="BD98" i="1" s="1"/>
  <c r="J35" i="6"/>
  <c r="AV100" i="1" s="1"/>
  <c r="F39" i="7"/>
  <c r="BD101" i="1" s="1"/>
  <c r="F37" i="8"/>
  <c r="BB102" i="1" s="1"/>
  <c r="F35" i="10"/>
  <c r="AZ104" i="1" s="1"/>
  <c r="F37" i="13"/>
  <c r="BD107" i="1" s="1"/>
  <c r="F35" i="14"/>
  <c r="BB108" i="1" s="1"/>
  <c r="F35" i="16"/>
  <c r="BB110" i="1" s="1"/>
  <c r="F35" i="17"/>
  <c r="BB111" i="1" s="1"/>
  <c r="F37" i="19"/>
  <c r="BD113" i="1" s="1"/>
  <c r="F35" i="3"/>
  <c r="AZ97" i="1" s="1"/>
  <c r="F35" i="4"/>
  <c r="AZ98" i="1" s="1"/>
  <c r="F39" i="5"/>
  <c r="BD99" i="1" s="1"/>
  <c r="F38" i="8"/>
  <c r="BC102" i="1" s="1"/>
  <c r="F37" i="9"/>
  <c r="BB103" i="1" s="1"/>
  <c r="F39" i="10"/>
  <c r="BD104" i="1" s="1"/>
  <c r="F33" i="13"/>
  <c r="AZ107" i="1" s="1"/>
  <c r="F37" i="15"/>
  <c r="BD109" i="1" s="1"/>
  <c r="F35" i="18"/>
  <c r="BB112" i="1" s="1"/>
  <c r="F37" i="20"/>
  <c r="BD114" i="1" s="1"/>
  <c r="F35" i="20"/>
  <c r="BB114" i="1" s="1"/>
  <c r="F35" i="2"/>
  <c r="AZ96" i="1" s="1"/>
  <c r="J35" i="5"/>
  <c r="AV99" i="1" s="1"/>
  <c r="F38" i="6"/>
  <c r="BC100" i="1" s="1"/>
  <c r="F35" i="8"/>
  <c r="AZ102" i="1" s="1"/>
  <c r="F39" i="9"/>
  <c r="BD103" i="1" s="1"/>
  <c r="F38" i="11"/>
  <c r="BC105" i="1" s="1"/>
  <c r="F35" i="11"/>
  <c r="AZ105" i="1" s="1"/>
  <c r="F33" i="12"/>
  <c r="AZ106" i="1" s="1"/>
  <c r="F35" i="13"/>
  <c r="BB107" i="1" s="1"/>
  <c r="J33" i="15"/>
  <c r="AV109" i="1" s="1"/>
  <c r="F37" i="17"/>
  <c r="BD111" i="1" s="1"/>
  <c r="F33" i="19"/>
  <c r="AZ113" i="1" s="1"/>
  <c r="AS94" i="1"/>
  <c r="J35" i="3"/>
  <c r="AV97" i="1" s="1"/>
  <c r="F38" i="3"/>
  <c r="BC97" i="1" s="1"/>
  <c r="F38" i="4"/>
  <c r="BC98" i="1"/>
  <c r="F37" i="5"/>
  <c r="BB99" i="1"/>
  <c r="J35" i="8"/>
  <c r="AV102" i="1"/>
  <c r="F38" i="9"/>
  <c r="BC103" i="1" s="1"/>
  <c r="F37" i="11"/>
  <c r="BB105" i="1" s="1"/>
  <c r="F39" i="11"/>
  <c r="BD105" i="1" s="1"/>
  <c r="J33" i="12"/>
  <c r="AV106" i="1" s="1"/>
  <c r="F33" i="14"/>
  <c r="AZ108" i="1" s="1"/>
  <c r="F33" i="15"/>
  <c r="AZ109" i="1" s="1"/>
  <c r="F33" i="17"/>
  <c r="AZ111" i="1" s="1"/>
  <c r="F37" i="18"/>
  <c r="BD112" i="1" s="1"/>
  <c r="J33" i="20"/>
  <c r="AV114" i="1" s="1"/>
  <c r="J35" i="2"/>
  <c r="AV96" i="1" s="1"/>
  <c r="F37" i="4"/>
  <c r="BB98" i="1" s="1"/>
  <c r="F37" i="7"/>
  <c r="BB101" i="1" s="1"/>
  <c r="F39" i="8"/>
  <c r="BD102" i="1"/>
  <c r="F37" i="10"/>
  <c r="BB104" i="1"/>
  <c r="F36" i="12"/>
  <c r="BC106" i="1" s="1"/>
  <c r="F36" i="14"/>
  <c r="BC108" i="1" s="1"/>
  <c r="F33" i="16"/>
  <c r="AZ110" i="1" s="1"/>
  <c r="F37" i="16"/>
  <c r="BD110" i="1"/>
  <c r="F36" i="17"/>
  <c r="BC111" i="1" s="1"/>
  <c r="F35" i="19"/>
  <c r="BB113" i="1" s="1"/>
  <c r="F38" i="2"/>
  <c r="BC96" i="1" s="1"/>
  <c r="F35" i="5"/>
  <c r="AZ99" i="1"/>
  <c r="F39" i="6"/>
  <c r="BD100" i="1"/>
  <c r="F38" i="7"/>
  <c r="BC101" i="1" s="1"/>
  <c r="J35" i="10"/>
  <c r="AV104" i="1"/>
  <c r="F35" i="12"/>
  <c r="BB106" i="1"/>
  <c r="J33" i="14"/>
  <c r="AV108" i="1"/>
  <c r="F37" i="14"/>
  <c r="BD108" i="1" s="1"/>
  <c r="F36" i="16"/>
  <c r="BC110" i="1" s="1"/>
  <c r="F33" i="18"/>
  <c r="AZ112" i="1"/>
  <c r="F36" i="19"/>
  <c r="BC113" i="1"/>
  <c r="F39" i="2"/>
  <c r="BD96" i="1" s="1"/>
  <c r="F38" i="5"/>
  <c r="BC99" i="1"/>
  <c r="F37" i="6"/>
  <c r="BB100" i="1"/>
  <c r="J35" i="7"/>
  <c r="AV101" i="1" s="1"/>
  <c r="J35" i="9"/>
  <c r="AV103" i="1" s="1"/>
  <c r="J35" i="11"/>
  <c r="AV105" i="1"/>
  <c r="F37" i="12"/>
  <c r="BD106" i="1" s="1"/>
  <c r="F36" i="13"/>
  <c r="BC107" i="1"/>
  <c r="F36" i="15"/>
  <c r="BC109" i="1" s="1"/>
  <c r="J33" i="16"/>
  <c r="AV110" i="1" s="1"/>
  <c r="J33" i="18"/>
  <c r="AV112" i="1"/>
  <c r="F36" i="20"/>
  <c r="BC114" i="1" s="1"/>
  <c r="F33" i="20"/>
  <c r="AZ114" i="1" s="1"/>
  <c r="F37" i="3"/>
  <c r="BB97" i="1"/>
  <c r="F39" i="3"/>
  <c r="BD97" i="1" s="1"/>
  <c r="J35" i="4"/>
  <c r="AV98" i="1" s="1"/>
  <c r="F35" i="6"/>
  <c r="AZ100" i="1" s="1"/>
  <c r="F35" i="7"/>
  <c r="AZ101" i="1"/>
  <c r="F35" i="9"/>
  <c r="AZ103" i="1"/>
  <c r="F38" i="10"/>
  <c r="BC104" i="1" s="1"/>
  <c r="J33" i="13"/>
  <c r="AV107" i="1" s="1"/>
  <c r="F35" i="15"/>
  <c r="BB109" i="1" s="1"/>
  <c r="J33" i="17"/>
  <c r="AV111" i="1"/>
  <c r="J33" i="19"/>
  <c r="AV113" i="1" s="1"/>
  <c r="R124" i="20" l="1"/>
  <c r="BK117" i="17"/>
  <c r="J117" i="17" s="1"/>
  <c r="J96" i="17" s="1"/>
  <c r="P125" i="15"/>
  <c r="AU109" i="1" s="1"/>
  <c r="P124" i="14"/>
  <c r="P123" i="14" s="1"/>
  <c r="AU108" i="1" s="1"/>
  <c r="T124" i="14"/>
  <c r="T123" i="14" s="1"/>
  <c r="BK124" i="14"/>
  <c r="BK123" i="14" s="1"/>
  <c r="J123" i="14" s="1"/>
  <c r="J96" i="14" s="1"/>
  <c r="T128" i="13"/>
  <c r="T127" i="13" s="1"/>
  <c r="J125" i="10"/>
  <c r="J99" i="10" s="1"/>
  <c r="T123" i="7"/>
  <c r="T127" i="6"/>
  <c r="T126" i="6" s="1"/>
  <c r="P132" i="5"/>
  <c r="P131" i="5" s="1"/>
  <c r="AU99" i="1" s="1"/>
  <c r="BK132" i="5"/>
  <c r="J132" i="5" s="1"/>
  <c r="J99" i="5" s="1"/>
  <c r="P132" i="4"/>
  <c r="P131" i="4" s="1"/>
  <c r="AU98" i="1" s="1"/>
  <c r="T127" i="3"/>
  <c r="T126" i="3" s="1"/>
  <c r="T142" i="2"/>
  <c r="T124" i="20"/>
  <c r="J96" i="18"/>
  <c r="J30" i="18"/>
  <c r="J98" i="10"/>
  <c r="J32" i="10"/>
  <c r="AG104" i="1" s="1"/>
  <c r="J98" i="9"/>
  <c r="J32" i="9"/>
  <c r="AG103" i="1" s="1"/>
  <c r="AN103" i="1" s="1"/>
  <c r="T125" i="15"/>
  <c r="J118" i="18"/>
  <c r="J97" i="18" s="1"/>
  <c r="BK121" i="8"/>
  <c r="J121" i="8" s="1"/>
  <c r="J169" i="13"/>
  <c r="J103" i="13" s="1"/>
  <c r="BK188" i="2"/>
  <c r="J188" i="2" s="1"/>
  <c r="J106" i="2" s="1"/>
  <c r="BK126" i="15"/>
  <c r="J126" i="15" s="1"/>
  <c r="J97" i="15" s="1"/>
  <c r="BK128" i="13"/>
  <c r="BK127" i="13" s="1"/>
  <c r="J127" i="13" s="1"/>
  <c r="J30" i="13" s="1"/>
  <c r="BK121" i="11"/>
  <c r="J121" i="11" s="1"/>
  <c r="J98" i="11" s="1"/>
  <c r="BK125" i="20"/>
  <c r="J125" i="20" s="1"/>
  <c r="J97" i="20" s="1"/>
  <c r="T132" i="4"/>
  <c r="T131" i="4"/>
  <c r="R132" i="5"/>
  <c r="R131" i="5"/>
  <c r="BK125" i="12"/>
  <c r="BK124" i="12" s="1"/>
  <c r="J124" i="12" s="1"/>
  <c r="J30" i="12" s="1"/>
  <c r="AG106" i="1" s="1"/>
  <c r="P125" i="12"/>
  <c r="P124" i="12" s="1"/>
  <c r="AU106" i="1" s="1"/>
  <c r="T132" i="5"/>
  <c r="T131" i="5"/>
  <c r="R126" i="15"/>
  <c r="R125" i="15" s="1"/>
  <c r="T125" i="12"/>
  <c r="T124" i="12"/>
  <c r="T124" i="10"/>
  <c r="P188" i="2"/>
  <c r="P141" i="2"/>
  <c r="AU96" i="1"/>
  <c r="P126" i="19"/>
  <c r="P125" i="19" s="1"/>
  <c r="AU113" i="1" s="1"/>
  <c r="R124" i="14"/>
  <c r="R123" i="14" s="1"/>
  <c r="P127" i="13"/>
  <c r="AU107" i="1"/>
  <c r="R188" i="2"/>
  <c r="R141" i="2" s="1"/>
  <c r="T188" i="2"/>
  <c r="BK127" i="3"/>
  <c r="BK126" i="3" s="1"/>
  <c r="J126" i="3" s="1"/>
  <c r="J98" i="3" s="1"/>
  <c r="R127" i="3"/>
  <c r="R126" i="3" s="1"/>
  <c r="BK126" i="19"/>
  <c r="J126" i="19" s="1"/>
  <c r="J97" i="19" s="1"/>
  <c r="BK123" i="7"/>
  <c r="J123" i="7"/>
  <c r="J98" i="7"/>
  <c r="P127" i="6"/>
  <c r="P126" i="6"/>
  <c r="AU100" i="1" s="1"/>
  <c r="P124" i="10"/>
  <c r="AU104" i="1" s="1"/>
  <c r="R132" i="4"/>
  <c r="R131" i="4"/>
  <c r="P125" i="20"/>
  <c r="P124" i="20"/>
  <c r="AU114" i="1"/>
  <c r="R127" i="6"/>
  <c r="R126" i="6" s="1"/>
  <c r="T126" i="19"/>
  <c r="T125" i="19" s="1"/>
  <c r="R128" i="13"/>
  <c r="R127" i="13" s="1"/>
  <c r="R126" i="19"/>
  <c r="R125" i="19"/>
  <c r="R125" i="12"/>
  <c r="R124" i="12" s="1"/>
  <c r="P127" i="3"/>
  <c r="P126" i="3" s="1"/>
  <c r="AU97" i="1" s="1"/>
  <c r="R124" i="10"/>
  <c r="BK142" i="2"/>
  <c r="J142" i="2" s="1"/>
  <c r="J99" i="2" s="1"/>
  <c r="J126" i="20"/>
  <c r="J98" i="20"/>
  <c r="BK150" i="20"/>
  <c r="J150" i="20"/>
  <c r="J103" i="20" s="1"/>
  <c r="AG112" i="1"/>
  <c r="AG110" i="1"/>
  <c r="J96" i="16"/>
  <c r="AG107" i="1"/>
  <c r="J127" i="6"/>
  <c r="J99" i="6" s="1"/>
  <c r="BK131" i="4"/>
  <c r="J131" i="4" s="1"/>
  <c r="J98" i="4" s="1"/>
  <c r="J36" i="3"/>
  <c r="AW97" i="1" s="1"/>
  <c r="AT97" i="1" s="1"/>
  <c r="F36" i="6"/>
  <c r="BA100" i="1"/>
  <c r="J36" i="6"/>
  <c r="AW100" i="1" s="1"/>
  <c r="AT100" i="1" s="1"/>
  <c r="J36" i="7"/>
  <c r="AW101" i="1" s="1"/>
  <c r="AT101" i="1" s="1"/>
  <c r="F34" i="18"/>
  <c r="BA112" i="1" s="1"/>
  <c r="F36" i="2"/>
  <c r="BA96" i="1" s="1"/>
  <c r="J36" i="9"/>
  <c r="AW103" i="1" s="1"/>
  <c r="AT103" i="1" s="1"/>
  <c r="BC95" i="1"/>
  <c r="J34" i="12"/>
  <c r="AW106" i="1" s="1"/>
  <c r="AT106" i="1" s="1"/>
  <c r="F34" i="15"/>
  <c r="BA109" i="1" s="1"/>
  <c r="J34" i="19"/>
  <c r="AW113" i="1"/>
  <c r="AT113" i="1" s="1"/>
  <c r="J36" i="2"/>
  <c r="AW96" i="1" s="1"/>
  <c r="AT96" i="1" s="1"/>
  <c r="F36" i="9"/>
  <c r="BA103" i="1" s="1"/>
  <c r="BD95" i="1"/>
  <c r="J34" i="13"/>
  <c r="AW107" i="1" s="1"/>
  <c r="AT107" i="1" s="1"/>
  <c r="F34" i="16"/>
  <c r="BA110" i="1"/>
  <c r="J34" i="18"/>
  <c r="AW112" i="1" s="1"/>
  <c r="AT112" i="1" s="1"/>
  <c r="AN112" i="1" s="1"/>
  <c r="F36" i="3"/>
  <c r="BA97" i="1" s="1"/>
  <c r="F36" i="5"/>
  <c r="BA99" i="1" s="1"/>
  <c r="J32" i="6"/>
  <c r="AG100" i="1" s="1"/>
  <c r="F36" i="10"/>
  <c r="BA104" i="1" s="1"/>
  <c r="J34" i="15"/>
  <c r="AW109" i="1" s="1"/>
  <c r="AT109" i="1" s="1"/>
  <c r="F34" i="20"/>
  <c r="BA114" i="1"/>
  <c r="F36" i="4"/>
  <c r="BA98" i="1" s="1"/>
  <c r="J36" i="8"/>
  <c r="AW102" i="1" s="1"/>
  <c r="AT102" i="1" s="1"/>
  <c r="F36" i="11"/>
  <c r="BA105" i="1"/>
  <c r="AZ95" i="1"/>
  <c r="J34" i="14"/>
  <c r="AW108" i="1"/>
  <c r="AT108" i="1" s="1"/>
  <c r="F34" i="19"/>
  <c r="BA113" i="1" s="1"/>
  <c r="J36" i="5"/>
  <c r="AW99" i="1" s="1"/>
  <c r="AT99" i="1" s="1"/>
  <c r="F36" i="7"/>
  <c r="BA101" i="1"/>
  <c r="J36" i="11"/>
  <c r="AW105" i="1" s="1"/>
  <c r="AT105" i="1" s="1"/>
  <c r="F34" i="12"/>
  <c r="BA106" i="1" s="1"/>
  <c r="F34" i="14"/>
  <c r="BA108" i="1" s="1"/>
  <c r="F34" i="17"/>
  <c r="BA111" i="1"/>
  <c r="J34" i="20"/>
  <c r="AW114" i="1" s="1"/>
  <c r="AT114" i="1" s="1"/>
  <c r="J36" i="4"/>
  <c r="AW98" i="1"/>
  <c r="AT98" i="1" s="1"/>
  <c r="F36" i="8"/>
  <c r="BA102" i="1" s="1"/>
  <c r="J36" i="10"/>
  <c r="AW104" i="1" s="1"/>
  <c r="AT104" i="1" s="1"/>
  <c r="J30" i="14"/>
  <c r="AG108" i="1" s="1"/>
  <c r="J34" i="16"/>
  <c r="AW110" i="1"/>
  <c r="AT110" i="1" s="1"/>
  <c r="AN110" i="1" s="1"/>
  <c r="J34" i="17"/>
  <c r="AW111" i="1" s="1"/>
  <c r="AT111" i="1" s="1"/>
  <c r="BB95" i="1"/>
  <c r="F34" i="13"/>
  <c r="BA107" i="1"/>
  <c r="J30" i="17" l="1"/>
  <c r="AG111" i="1" s="1"/>
  <c r="AN111" i="1" s="1"/>
  <c r="BK125" i="15"/>
  <c r="J125" i="15" s="1"/>
  <c r="J96" i="15" s="1"/>
  <c r="J124" i="14"/>
  <c r="J97" i="14" s="1"/>
  <c r="AN107" i="1"/>
  <c r="AN104" i="1"/>
  <c r="BK131" i="5"/>
  <c r="J131" i="5" s="1"/>
  <c r="J98" i="5" s="1"/>
  <c r="T141" i="2"/>
  <c r="BK141" i="2"/>
  <c r="J141" i="2" s="1"/>
  <c r="J98" i="2" s="1"/>
  <c r="J32" i="11"/>
  <c r="AG105" i="1" s="1"/>
  <c r="AN105" i="1" s="1"/>
  <c r="J96" i="13"/>
  <c r="J98" i="8"/>
  <c r="J32" i="8"/>
  <c r="AG102" i="1" s="1"/>
  <c r="AN102" i="1" s="1"/>
  <c r="J128" i="13"/>
  <c r="J97" i="13" s="1"/>
  <c r="BK125" i="19"/>
  <c r="J125" i="19"/>
  <c r="J96" i="19"/>
  <c r="BK124" i="20"/>
  <c r="J124" i="20"/>
  <c r="J30" i="20" s="1"/>
  <c r="AG114" i="1" s="1"/>
  <c r="J96" i="12"/>
  <c r="J127" i="3"/>
  <c r="J99" i="3" s="1"/>
  <c r="J125" i="12"/>
  <c r="J97" i="12"/>
  <c r="J39" i="18"/>
  <c r="J39" i="17"/>
  <c r="J39" i="16"/>
  <c r="AN108" i="1"/>
  <c r="J39" i="14"/>
  <c r="J39" i="13"/>
  <c r="J39" i="12"/>
  <c r="J41" i="10"/>
  <c r="J41" i="9"/>
  <c r="AN100" i="1"/>
  <c r="J41" i="6"/>
  <c r="AN106" i="1"/>
  <c r="AU95" i="1"/>
  <c r="AU94" i="1" s="1"/>
  <c r="J32" i="3"/>
  <c r="AG97" i="1" s="1"/>
  <c r="AZ94" i="1"/>
  <c r="W29" i="1" s="1"/>
  <c r="J32" i="7"/>
  <c r="AG101" i="1" s="1"/>
  <c r="J32" i="5"/>
  <c r="AG99" i="1"/>
  <c r="AN99" i="1" s="1"/>
  <c r="BD94" i="1"/>
  <c r="W33" i="1" s="1"/>
  <c r="J32" i="2"/>
  <c r="AG96" i="1" s="1"/>
  <c r="BA95" i="1"/>
  <c r="BB94" i="1"/>
  <c r="AX94" i="1" s="1"/>
  <c r="J32" i="4"/>
  <c r="AG98" i="1"/>
  <c r="AN98" i="1"/>
  <c r="AX95" i="1"/>
  <c r="BC94" i="1"/>
  <c r="W32" i="1" s="1"/>
  <c r="AV95" i="1"/>
  <c r="AY95" i="1"/>
  <c r="J30" i="15" l="1"/>
  <c r="AG109" i="1" s="1"/>
  <c r="AN109" i="1" s="1"/>
  <c r="J41" i="11"/>
  <c r="J41" i="8"/>
  <c r="J41" i="3"/>
  <c r="J41" i="7"/>
  <c r="J39" i="20"/>
  <c r="J96" i="20"/>
  <c r="J41" i="5"/>
  <c r="J41" i="4"/>
  <c r="J41" i="2"/>
  <c r="AN96" i="1"/>
  <c r="AN97" i="1"/>
  <c r="AN101" i="1"/>
  <c r="AN114" i="1"/>
  <c r="BA94" i="1"/>
  <c r="W30" i="1" s="1"/>
  <c r="AY94" i="1"/>
  <c r="AV94" i="1"/>
  <c r="AK29" i="1" s="1"/>
  <c r="W31" i="1"/>
  <c r="AG95" i="1"/>
  <c r="J30" i="19"/>
  <c r="AG113" i="1"/>
  <c r="AN113" i="1"/>
  <c r="AW95" i="1"/>
  <c r="AT95" i="1"/>
  <c r="J39" i="15" l="1"/>
  <c r="J39" i="19"/>
  <c r="AN95" i="1"/>
  <c r="AW94" i="1"/>
  <c r="AK30" i="1" s="1"/>
  <c r="AG94" i="1"/>
  <c r="AK26" i="1" s="1"/>
  <c r="AK35" i="1" l="1"/>
  <c r="AT94" i="1"/>
  <c r="AN94" i="1" s="1"/>
</calcChain>
</file>

<file path=xl/sharedStrings.xml><?xml version="1.0" encoding="utf-8"?>
<sst xmlns="http://schemas.openxmlformats.org/spreadsheetml/2006/main" count="16541" uniqueCount="2539">
  <si>
    <t>Export Komplet</t>
  </si>
  <si>
    <t/>
  </si>
  <si>
    <t>2.0</t>
  </si>
  <si>
    <t>False</t>
  </si>
  <si>
    <t>{538720a2-0504-4b27-ae32-02a5586d285f}</t>
  </si>
  <si>
    <t>&gt;&gt;  skryté stĺpce  &lt;&lt;</t>
  </si>
  <si>
    <t>0,01</t>
  </si>
  <si>
    <t>23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</si>
  <si>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</si>
  <si>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</si>
  <si>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</si>
  <si>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</si>
  <si>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</si>
  <si>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</si>
  <si>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</si>
  <si>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Nové záchytné centrum, Bojnice</t>
  </si>
  <si>
    <t>JKSO:</t>
  </si>
  <si>
    <t>ČS:</t>
  </si>
  <si>
    <t>Miesto:</t>
  </si>
  <si>
    <t>Bojnice</t>
  </si>
  <si>
    <t>Dátum:</t>
  </si>
  <si>
    <t>Objednávateľ:</t>
  </si>
  <si>
    <t>IČO:</t>
  </si>
  <si>
    <t>Národná zoologická záhrada</t>
  </si>
  <si>
    <t>IČ DPH:</t>
  </si>
  <si>
    <t>Zhotoviteľ:</t>
  </si>
  <si>
    <t>Projektant:</t>
  </si>
  <si>
    <t>ERGAprojekt s.r.o.</t>
  </si>
  <si>
    <t>True</t>
  </si>
  <si>
    <t>Spracovateľ:</t>
  </si>
  <si>
    <t xml:space="preserve"> 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</si>
  <si>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</si>
  <si>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</si>
  <si>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</si>
  <si>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</si>
  <si>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</si>
  <si>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</si>
  <si>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</si>
  <si>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</si>
  <si>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</si>
  <si>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</si>
  <si>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</si>
  <si>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</si>
  <si>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</si>
  <si>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</si>
  <si>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</si>
  <si>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</si>
  <si>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</si>
  <si>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</si>
  <si>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</si>
  <si>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</si>
  <si>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</si>
  <si>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</si>
  <si>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</si>
  <si>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</si>
  <si>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</si>
  <si>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</si>
  <si>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</si>
  <si>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</si>
  <si>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</si>
  <si>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</si>
  <si>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</si>
  <si>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</si>
  <si>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</si>
  <si>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</si>
  <si>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</si>
  <si>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</si>
  <si>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</si>
  <si>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</si>
  <si>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</si>
  <si>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</si>
  <si>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</si>
  <si>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</si>
  <si>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</si>
  <si>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</si>
  <si>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</si>
  <si>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01</t>
  </si>
  <si>
    <t>Chovný priestor</t>
  </si>
  <si>
    <t>STA</t>
  </si>
  <si>
    <t>1</t>
  </si>
  <si>
    <t>{532fe49d-8b91-4fdc-8edb-9b9cd25c47bd}</t>
  </si>
  <si>
    <t>/</t>
  </si>
  <si>
    <t>ASR</t>
  </si>
  <si>
    <t>Architektonicko-stavebné riešenie</t>
  </si>
  <si>
    <t>Časť</t>
  </si>
  <si>
    <t>2</t>
  </si>
  <si>
    <t>{5afaced8-c2b9-4999-a435-76357f29ce92}</t>
  </si>
  <si>
    <t>Statika</t>
  </si>
  <si>
    <t>{d357b84f-bf81-4236-b8d6-f3611a0259c8}</t>
  </si>
  <si>
    <t>ZTI</t>
  </si>
  <si>
    <t>Zdravotechnika</t>
  </si>
  <si>
    <t>{b84dc38d-72a4-40ca-a38d-2e3acf9c92e0}</t>
  </si>
  <si>
    <t>VYK</t>
  </si>
  <si>
    <t>Vykurovanie</t>
  </si>
  <si>
    <t>{48394ebc-7924-4a0d-9ba1-f650dd1bacbe}</t>
  </si>
  <si>
    <t>VZT</t>
  </si>
  <si>
    <t>Vzduchotechnika a chladenie</t>
  </si>
  <si>
    <t>{12b50c6d-6ab6-43ed-88ca-443778d0c037}</t>
  </si>
  <si>
    <t>ELI</t>
  </si>
  <si>
    <t>Elektroinštalácia</t>
  </si>
  <si>
    <t>{7d8ed1e8-546c-4923-ab90-734250cc260e}</t>
  </si>
  <si>
    <t>BLZ</t>
  </si>
  <si>
    <t>Bleskozvod a uzemnenie</t>
  </si>
  <si>
    <t>{e5ac7bf4-00aa-42cf-bad5-aa1d70271462}</t>
  </si>
  <si>
    <t>FVE</t>
  </si>
  <si>
    <t>Fotovoltická elektráreň</t>
  </si>
  <si>
    <t>{3f9b9d99-36d9-42e9-9665-176d10e5a632}</t>
  </si>
  <si>
    <t>MaR</t>
  </si>
  <si>
    <t>Meranie a regulácia</t>
  </si>
  <si>
    <t>{3e29b2a7-284a-4d19-9137-512468151d4f}</t>
  </si>
  <si>
    <t>SLP</t>
  </si>
  <si>
    <t>Slaboprúdová inštalácia</t>
  </si>
  <si>
    <t>{f9f63793-654a-4850-83ce-45c8b01d728b}</t>
  </si>
  <si>
    <t>SO 02</t>
  </si>
  <si>
    <t>Komunikácia, spevnené plochy</t>
  </si>
  <si>
    <t>{b1074a7a-8521-477d-be2b-845abb6eb2db}</t>
  </si>
  <si>
    <t>SO 03</t>
  </si>
  <si>
    <t>Areálový vodovod</t>
  </si>
  <si>
    <t>{37853722-a32b-4449-a93d-91f970c5c70c}</t>
  </si>
  <si>
    <t>SO 04</t>
  </si>
  <si>
    <t>Splašková kanalizácia</t>
  </si>
  <si>
    <t>{9d3a9b46-4556-4893-98e8-bfb0487b1a09}</t>
  </si>
  <si>
    <t>SO 05</t>
  </si>
  <si>
    <t>Dažďová kanalizácia, vsakovacie objekty</t>
  </si>
  <si>
    <t>{cd19225f-db4d-43b4-8873-937d01dc2fe0}</t>
  </si>
  <si>
    <t>SO 06</t>
  </si>
  <si>
    <t>Areálový rozvod NN</t>
  </si>
  <si>
    <t>{3a586313-b1ab-4124-9ad8-2e948157b975}</t>
  </si>
  <si>
    <t>SO 07</t>
  </si>
  <si>
    <t>Elektrický ohradník</t>
  </si>
  <si>
    <t>{09f76dcc-33ed-4f43-be63-e7de5950128b}</t>
  </si>
  <si>
    <t>SO 08</t>
  </si>
  <si>
    <t>Vonkajšie osvetlenie</t>
  </si>
  <si>
    <t>{bbf9d775-bcc4-4680-82df-28dfd1c0eb71}</t>
  </si>
  <si>
    <t>SO 09</t>
  </si>
  <si>
    <t>Oplotenie</t>
  </si>
  <si>
    <t>{6505a0a5-e539-479c-b819-a0f674f32687}</t>
  </si>
  <si>
    <t>SO 10</t>
  </si>
  <si>
    <t>Oporný múr</t>
  </si>
  <si>
    <t>{2eac94ff-4ccd-48dd-8857-356f28ca9e01}</t>
  </si>
  <si>
    <t>KRYCÍ LIST ROZPOČTU</t>
  </si>
  <si>
    <t>Objekt:</t>
  </si>
  <si>
    <t>SO 01 - Chovný priestor</t>
  </si>
  <si>
    <t>Časť:</t>
  </si>
  <si>
    <t>ASR - Architektonicko-stavebné riešenie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</si>
  <si>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</si>
  <si>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</si>
  <si>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</si>
  <si>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</si>
  <si>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</si>
  <si>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</si>
  <si>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2 - Zakladanie</t>
  </si>
  <si>
    <t xml:space="preserve">    3 - Zvislé a kompletné konštrukcie</t>
  </si>
  <si>
    <t xml:space="preserve">    4 - Vodorovné konštrukcie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</si>
  <si>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</si>
  <si>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</si>
  <si>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</si>
  <si>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</si>
  <si>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</si>
  <si>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713 - Izolácie tepelné</t>
  </si>
  <si>
    <t xml:space="preserve">    762 - Konštrukcie tesárske</t>
  </si>
  <si>
    <t xml:space="preserve">    763 - Konštrukcie - drevostavby</t>
  </si>
  <si>
    <t xml:space="preserve">    764 - Konštrukcie klampiarske</t>
  </si>
  <si>
    <t xml:space="preserve">    766 - Konštrukcie stolárske</t>
  </si>
  <si>
    <t xml:space="preserve">    767 - Konštrukcie doplnkové kovové</t>
  </si>
  <si>
    <t xml:space="preserve">    771 - Podlahy z dlaždíc</t>
  </si>
  <si>
    <t xml:space="preserve">    777 - Podlahy syntetické</t>
  </si>
  <si>
    <t xml:space="preserve">    781 - Obklady</t>
  </si>
  <si>
    <t xml:space="preserve">    783 - Nátery</t>
  </si>
  <si>
    <t xml:space="preserve">    784 - Maľby</t>
  </si>
  <si>
    <t>VRN - Investičné náklady neobsiahnuté v cenách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</si>
  <si>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</si>
  <si>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</si>
  <si>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</si>
  <si>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</si>
  <si>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</si>
  <si>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</si>
  <si>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</si>
  <si>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</si>
  <si>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</si>
  <si>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</si>
  <si>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</si>
  <si>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</si>
  <si>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</si>
  <si>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</si>
  <si>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</si>
  <si>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Zakladanie</t>
  </si>
  <si>
    <t>K</t>
  </si>
  <si>
    <t>212752125.S</t>
  </si>
  <si>
    <t>Trativody z flexodrenážnych rúr DN 100</t>
  </si>
  <si>
    <t>m</t>
  </si>
  <si>
    <t>4</t>
  </si>
  <si>
    <t>1995954500</t>
  </si>
  <si>
    <t>3</t>
  </si>
  <si>
    <t>Zvislé a kompletné konštrukcie</t>
  </si>
  <si>
    <t>311271480.1</t>
  </si>
  <si>
    <t>Murivo nosné (m3) DURISOL DSs 37,5/12 s betónovou výplňou C 30/37 a výstužou hr. 375 mm</t>
  </si>
  <si>
    <t>m3</t>
  </si>
  <si>
    <t>109600572</t>
  </si>
  <si>
    <t>311272041.S1</t>
  </si>
  <si>
    <t>Murivo nosné (m3) z betónových debniacich tvárnic s betónovou výplňou C 30/37 hrúbky 300 mm</t>
  </si>
  <si>
    <t>52548658</t>
  </si>
  <si>
    <t>311361825.S</t>
  </si>
  <si>
    <t>Výstuž pre murivo nosné z betónových debniacich tvárnic s betónovou výplňou z ocele B500 (10505)</t>
  </si>
  <si>
    <t>t</t>
  </si>
  <si>
    <t>2068275987</t>
  </si>
  <si>
    <t>5</t>
  </si>
  <si>
    <t>312271432.1</t>
  </si>
  <si>
    <t>Murivo výplňové (m3) DURISOL DMi 20/13 s betónovou výplňou C 30/37 a výstužou hr. 200 mm</t>
  </si>
  <si>
    <t>1656631792</t>
  </si>
  <si>
    <t>6</t>
  </si>
  <si>
    <t>331321610.S</t>
  </si>
  <si>
    <t>Betón stĺpov a pilierov hranatých, ťahadiel, rámových stojok, vzpier, železový (bez výstuže) tr. C 30/37</t>
  </si>
  <si>
    <t>-847599800</t>
  </si>
  <si>
    <t>7</t>
  </si>
  <si>
    <t>331351101.S</t>
  </si>
  <si>
    <t>Debnenie hranatých stĺpov prierezu pravouhlého štvoruholníka výšky do 4 m, zhotovenie-dielce</t>
  </si>
  <si>
    <t>m2</t>
  </si>
  <si>
    <t>-864303666</t>
  </si>
  <si>
    <t>8</t>
  </si>
  <si>
    <t>331351102.S</t>
  </si>
  <si>
    <t>Debnenie hranatých stĺpov prierezu pravouhlého štvoruholníka výšky do 4 m, odstránenie-dielce</t>
  </si>
  <si>
    <t>-1444992860</t>
  </si>
  <si>
    <t>9</t>
  </si>
  <si>
    <t>331361821.S</t>
  </si>
  <si>
    <t>Výstuž stĺpov, pilierov, stojok hranatých z bet. ocele B500 (10505)</t>
  </si>
  <si>
    <t>-728337042</t>
  </si>
  <si>
    <t>10</t>
  </si>
  <si>
    <t>342272031.S</t>
  </si>
  <si>
    <t>Priečky z pórobetónových tvárnic hladkých s objemovou hmotnosťou do 600 kg/m3 hrúbky 100 mm</t>
  </si>
  <si>
    <t>1676042075</t>
  </si>
  <si>
    <t>11</t>
  </si>
  <si>
    <t>342272041.S</t>
  </si>
  <si>
    <t>Priečky z pórobetónových tvárnic hladkých s objemovou hmotnosťou do 600 kg/m3 hrúbky 125 mm</t>
  </si>
  <si>
    <t>-74297585</t>
  </si>
  <si>
    <t>Vodorovné konštrukcie</t>
  </si>
  <si>
    <t>12</t>
  </si>
  <si>
    <t>417391132.S</t>
  </si>
  <si>
    <t>Montáž obkladu betónových konštrukcií vykonaný súčasne s betónovaním, drevocementovou doskou s MW, drevocement hr. 7,5/7,5 mm, ZT,ZT2</t>
  </si>
  <si>
    <t>-352887978</t>
  </si>
  <si>
    <t>13</t>
  </si>
  <si>
    <t>M</t>
  </si>
  <si>
    <t>591530001700.S</t>
  </si>
  <si>
    <t>Drevocementová doska s minerálnou vlnou, hr. 50 mm, drevocementová vrstva hr. 7,5/7,5 mm</t>
  </si>
  <si>
    <t>699718733</t>
  </si>
  <si>
    <t>14</t>
  </si>
  <si>
    <t>591530002220.S</t>
  </si>
  <si>
    <t>Drevocementová doska s minerálnou vlnou, hr. 100, drevocementová vrstva hr. 12 mm, ZT2</t>
  </si>
  <si>
    <t>1081269549</t>
  </si>
  <si>
    <t>Úpravy povrchov, podlahy, osadenie</t>
  </si>
  <si>
    <t>15</t>
  </si>
  <si>
    <t>611460121.S</t>
  </si>
  <si>
    <t>Príprava vnútorného podkladu stropov penetráciou základnou</t>
  </si>
  <si>
    <t>1303116947</t>
  </si>
  <si>
    <t>16</t>
  </si>
  <si>
    <t>611460384.S</t>
  </si>
  <si>
    <t>Vnútorná omietka stropov vápennocementová štuková (jemná), hr. 4 mm</t>
  </si>
  <si>
    <t>-1051864845</t>
  </si>
  <si>
    <t>17</t>
  </si>
  <si>
    <t>611481119.S</t>
  </si>
  <si>
    <t>Potiahnutie vnútorných stropov sklotextilnou mriežkou s celoplošným prilepením, P5,P6,P7</t>
  </si>
  <si>
    <t>1833112945</t>
  </si>
  <si>
    <t>18</t>
  </si>
  <si>
    <t>612460121.S</t>
  </si>
  <si>
    <t>Príprava vnútorného podkladu stien penetráciou základnou</t>
  </si>
  <si>
    <t>526168613</t>
  </si>
  <si>
    <t>19</t>
  </si>
  <si>
    <t>612460241.S</t>
  </si>
  <si>
    <t>Vnútorná omietka stien vápennocementová jadrová (hrubá), hr. 10 mm</t>
  </si>
  <si>
    <t>2019350461</t>
  </si>
  <si>
    <t>20</t>
  </si>
  <si>
    <t>612460383.S</t>
  </si>
  <si>
    <t>Vnútorná omietka stien vápennocementová štuková (jemná), hr. 3 mm</t>
  </si>
  <si>
    <t>-2024333220</t>
  </si>
  <si>
    <t>21</t>
  </si>
  <si>
    <t>621460114.S</t>
  </si>
  <si>
    <t>Príprava vonkajšieho podkladu podhľadov na hladké nenasiakavé podklady adhéznym mostíkom, S1</t>
  </si>
  <si>
    <t>2110429316</t>
  </si>
  <si>
    <t>22</t>
  </si>
  <si>
    <t>622461052.S</t>
  </si>
  <si>
    <t>Vonkajšia omietka stien pastovitá silikónová roztieraná, hr. 1,5 mm</t>
  </si>
  <si>
    <t>-2047397485</t>
  </si>
  <si>
    <t>135</t>
  </si>
  <si>
    <t>622481119.S</t>
  </si>
  <si>
    <t>Potiahnutie vonkajších stien sklotextilnou mriežkou s celoplošným prilepením</t>
  </si>
  <si>
    <t>1968733265</t>
  </si>
  <si>
    <t>625250701.S</t>
  </si>
  <si>
    <t>Kontaktný zatepľovací systém z minerálnej vlny hr. 30 mm, skrutkovacie kotvy, ZT3</t>
  </si>
  <si>
    <t>827135918</t>
  </si>
  <si>
    <t>24</t>
  </si>
  <si>
    <t>625250761.S</t>
  </si>
  <si>
    <t>Kontaktný zatepľovací systém podhľadu z minerálnej vlny hr. 20 mm S1</t>
  </si>
  <si>
    <t>376020134</t>
  </si>
  <si>
    <t>25</t>
  </si>
  <si>
    <t>631362402.S</t>
  </si>
  <si>
    <t>Výstuž mazanín z betónov (z kameniva) a z ľahkých betónov zo sietí KARI, priemer drôtu 4/4 mm, veľkosť oka 150x150 mm</t>
  </si>
  <si>
    <t>1627819342</t>
  </si>
  <si>
    <t>26</t>
  </si>
  <si>
    <t>632452221.S</t>
  </si>
  <si>
    <t>Cementový poter, pevnosti v tlaku 20 MPa, hr. 60 mm, P1,P5</t>
  </si>
  <si>
    <t>2093405525</t>
  </si>
  <si>
    <t>27</t>
  </si>
  <si>
    <t>632452223.S</t>
  </si>
  <si>
    <t>Cementový poter, pevnosti v tlaku 20 MPa, hr. 70 mm, P3</t>
  </si>
  <si>
    <t>-307921393</t>
  </si>
  <si>
    <t>28</t>
  </si>
  <si>
    <t>632452257.S</t>
  </si>
  <si>
    <t>Cementový poter (vhodný aj ako spádový), pevnosti v tlaku 25 MPa, hr. 90 mm, P2,P6</t>
  </si>
  <si>
    <t>-1633707769</t>
  </si>
  <si>
    <t>29</t>
  </si>
  <si>
    <t>632452611.S</t>
  </si>
  <si>
    <t>Cementová samonivelizačná stierka, pevnosti v tlaku 20 MPa, hr. 3 mm</t>
  </si>
  <si>
    <t>620713876</t>
  </si>
  <si>
    <t>30</t>
  </si>
  <si>
    <t>642944121.S</t>
  </si>
  <si>
    <t>Dodatočná montáž oceľovej dverovej zárubne, plochy otvoru do 2,5 m2</t>
  </si>
  <si>
    <t>ks</t>
  </si>
  <si>
    <t>553301152</t>
  </si>
  <si>
    <t>31</t>
  </si>
  <si>
    <t>553310007100.S</t>
  </si>
  <si>
    <t>Zárubňa oceľová oblá šxvxhr 600x1970x100 mm L</t>
  </si>
  <si>
    <t>-870962908</t>
  </si>
  <si>
    <t>32</t>
  </si>
  <si>
    <t>553310007800.S</t>
  </si>
  <si>
    <t>Zárubňa oceľová oblá šxvxhr 900x1970x100 mm P</t>
  </si>
  <si>
    <t>-1884868809</t>
  </si>
  <si>
    <t>Ostatné konštrukcie a práce-búranie</t>
  </si>
  <si>
    <t>33</t>
  </si>
  <si>
    <t>935152735.S</t>
  </si>
  <si>
    <t>Osadenie odvodňovacieho kompozitného žľabu pre vysoké zaťaženie svetlej šírky 100 mm a s roštom triedy E 600</t>
  </si>
  <si>
    <t>41281737</t>
  </si>
  <si>
    <t>34</t>
  </si>
  <si>
    <t>286630070000.S</t>
  </si>
  <si>
    <t>Čelná stena plná z kompozitu, šxv 160x124 mm, k odvodňovaciemu žľabu z kompozitu svetlej šírky 100 mm</t>
  </si>
  <si>
    <t>1340739880</t>
  </si>
  <si>
    <t>35</t>
  </si>
  <si>
    <t>286630072650.S</t>
  </si>
  <si>
    <t>Odvodňovací žľab z kompozitu, svetlá šírka 100 mm, dĺžka 1 m, šxv 160x150 mm, liatinový kryt, štrbiny 10 mm, tr. E 600, aretácia</t>
  </si>
  <si>
    <t>-957793066</t>
  </si>
  <si>
    <t>36</t>
  </si>
  <si>
    <t>935152791.S</t>
  </si>
  <si>
    <t>Osadenie vpustu pre odvodňovací kompozitný žľab pre vysoké zaťaženie svetlej šírky 100 mm</t>
  </si>
  <si>
    <t>1451393230</t>
  </si>
  <si>
    <t>37</t>
  </si>
  <si>
    <t>286630072800.S</t>
  </si>
  <si>
    <t>Odtokový vpust s plastovým košom, lxšxv 500x160x504 mm, liatinový kryt, štrbiny 10 mm, tr. D 400, k odvodňovaciemu žľabu z kompozitu svetlej šírky 100 mm</t>
  </si>
  <si>
    <t>143249821</t>
  </si>
  <si>
    <t>99</t>
  </si>
  <si>
    <t>Presun hmôt HSV</t>
  </si>
  <si>
    <t>38</t>
  </si>
  <si>
    <t>998011001.S</t>
  </si>
  <si>
    <t>Presun hmôt pre budovy (801, 803, 812), zvislá konštr. z tehál, tvárnic, z kovu výšky do 6 m</t>
  </si>
  <si>
    <t>-883684322</t>
  </si>
  <si>
    <t>PSV</t>
  </si>
  <si>
    <t>Práce a dodávky PSV</t>
  </si>
  <si>
    <t>711</t>
  </si>
  <si>
    <t>Izolácie proti vode a vlhkosti</t>
  </si>
  <si>
    <t>39</t>
  </si>
  <si>
    <t>711111001.S</t>
  </si>
  <si>
    <t>Zhotovenie izolácie proti zemnej vlhkosti vodorovná náterom penetračným za studena, P1,P2,P3</t>
  </si>
  <si>
    <t>-514638002</t>
  </si>
  <si>
    <t>40</t>
  </si>
  <si>
    <t>246170000900.S</t>
  </si>
  <si>
    <t>Lak asfaltový penetračný</t>
  </si>
  <si>
    <t>1778531705</t>
  </si>
  <si>
    <t>41</t>
  </si>
  <si>
    <t>711112001.S</t>
  </si>
  <si>
    <t>Zhotovenie  izolácie proti zemnej vlhkosti zvislá penetračným náterom za studena, ZT1</t>
  </si>
  <si>
    <t>1230959598</t>
  </si>
  <si>
    <t>42</t>
  </si>
  <si>
    <t>1210573196</t>
  </si>
  <si>
    <t>43</t>
  </si>
  <si>
    <t>711132102.S</t>
  </si>
  <si>
    <t>Zhotovenie geotextílie alebo tkaniny na plochu zvislú, ZT1</t>
  </si>
  <si>
    <t>630951220</t>
  </si>
  <si>
    <t>44</t>
  </si>
  <si>
    <t>693110004710.S</t>
  </si>
  <si>
    <t>Geotextília polypropylénová netkaná 400 g/m2</t>
  </si>
  <si>
    <t>-1658960640</t>
  </si>
  <si>
    <t>45</t>
  </si>
  <si>
    <t>711141559.S</t>
  </si>
  <si>
    <t>Zhotovenie izolácie proti zemnej vlhkosti a tlakovej vode vodorovná NAIP pritavením, P1,P2,P3</t>
  </si>
  <si>
    <t>-996611836</t>
  </si>
  <si>
    <t>46</t>
  </si>
  <si>
    <t>628310001000.S</t>
  </si>
  <si>
    <t>Pás asfaltový s posypom hr. 3,5 mm vystužený sklenenou rohožou</t>
  </si>
  <si>
    <t>529521772</t>
  </si>
  <si>
    <t>47</t>
  </si>
  <si>
    <t>711142559.S</t>
  </si>
  <si>
    <t>Zhotovenie izolácie proti zemnej vlhkosti a tlakovej vode zvislá NAIP pritavením, ZT1</t>
  </si>
  <si>
    <t>481314408</t>
  </si>
  <si>
    <t>48</t>
  </si>
  <si>
    <t>1387312758</t>
  </si>
  <si>
    <t>49</t>
  </si>
  <si>
    <t>711211001.S</t>
  </si>
  <si>
    <t>Jednozlož. hydroizolačná hmota disperzná, náter na vnútorne použitie vodorovná</t>
  </si>
  <si>
    <t>-115230102</t>
  </si>
  <si>
    <t>50</t>
  </si>
  <si>
    <t>711212001.S</t>
  </si>
  <si>
    <t>Jednozlož. hydroizolačná hmota disperzná, náter na vnútorne použitie zvislá</t>
  </si>
  <si>
    <t>1313551603</t>
  </si>
  <si>
    <t>51</t>
  </si>
  <si>
    <t>998711201.S</t>
  </si>
  <si>
    <t>Presun hmôt pre izoláciu proti vode v objektoch výšky do 6 m</t>
  </si>
  <si>
    <t>%</t>
  </si>
  <si>
    <t>-594006091</t>
  </si>
  <si>
    <t>713</t>
  </si>
  <si>
    <t>Izolácie tepelné</t>
  </si>
  <si>
    <t>52</t>
  </si>
  <si>
    <t>713120010.S</t>
  </si>
  <si>
    <t>Zakrývanie tepelnej izolácie podláh fóliou</t>
  </si>
  <si>
    <t>-2047074862</t>
  </si>
  <si>
    <t>53</t>
  </si>
  <si>
    <t>283230011400.S</t>
  </si>
  <si>
    <t>Krycia PE fólia hr. 0,12 mm</t>
  </si>
  <si>
    <t>-81384766</t>
  </si>
  <si>
    <t>54</t>
  </si>
  <si>
    <t>283230007350.S</t>
  </si>
  <si>
    <t>Parozábrana hr. 0,2 mm, š. 2 m, materiál na báze PO - modifikovaný PE</t>
  </si>
  <si>
    <t>-1158048074</t>
  </si>
  <si>
    <t>55</t>
  </si>
  <si>
    <t>713121111.S</t>
  </si>
  <si>
    <t>Montáž tepelnej izolácie podláh minerálnou vlnou, kladená voľne v jednej vrstve, P7</t>
  </si>
  <si>
    <t>-481915332</t>
  </si>
  <si>
    <t>56</t>
  </si>
  <si>
    <t>631440003500</t>
  </si>
  <si>
    <t>Doska NOBASIL MPE 200x600x1000 mm, čadičová minerálna izolácia pre šikmé strechy, nezaťažené stropy, priečky, KNAUF</t>
  </si>
  <si>
    <t>1352347742</t>
  </si>
  <si>
    <t>P</t>
  </si>
  <si>
    <t>Poznámka k položke:_x000D_
λD=0,035 W / m.K, hustota izolácie ρ=42 kg.m-3, šikmé strechy</t>
  </si>
  <si>
    <t>57</t>
  </si>
  <si>
    <t>713122111.S</t>
  </si>
  <si>
    <t>Montáž tepelnej izolácie podláh polystyrénom, kladeným voľne v jednej vrstve</t>
  </si>
  <si>
    <t>-1125607075</t>
  </si>
  <si>
    <t>58</t>
  </si>
  <si>
    <t>283720007900</t>
  </si>
  <si>
    <t>Doska EPS 100S hr. 80 mm, na zateplenie podláh a plochých striech, ISOVER</t>
  </si>
  <si>
    <t>-1467074539</t>
  </si>
  <si>
    <t>Poznámka k položke:_x000D_
Minimálna objemová hmotnosť: 19,5 kg/m3.</t>
  </si>
  <si>
    <t>59</t>
  </si>
  <si>
    <t>283720008200</t>
  </si>
  <si>
    <t>Doska EPS 100S hr. 140 mm, na zateplenie podláh a plochých striech, ISOVER</t>
  </si>
  <si>
    <t>-1578005776</t>
  </si>
  <si>
    <t>60</t>
  </si>
  <si>
    <t>283720008300</t>
  </si>
  <si>
    <t>Doska EPS 100S hr. 150 mm, na zateplenie podláh a plochých striech, ISOVER</t>
  </si>
  <si>
    <t>-2101010181</t>
  </si>
  <si>
    <t>61</t>
  </si>
  <si>
    <t>713132210.S</t>
  </si>
  <si>
    <t>Montáž tepelnej izolácie podzemných stien a základov XPS bodovým prilepením, ZT1</t>
  </si>
  <si>
    <t>942728549</t>
  </si>
  <si>
    <t>62</t>
  </si>
  <si>
    <t>283750000900.S</t>
  </si>
  <si>
    <t>Doska XPS hr. 80 mm, zateplenie soklov, suterénov, podláh</t>
  </si>
  <si>
    <t>-34412144</t>
  </si>
  <si>
    <t>63</t>
  </si>
  <si>
    <t>998713201.S</t>
  </si>
  <si>
    <t>Presun hmôt pre izolácie tepelné v objektoch výšky do 6 m</t>
  </si>
  <si>
    <t>972648285</t>
  </si>
  <si>
    <t>762</t>
  </si>
  <si>
    <t>Konštrukcie tesárske</t>
  </si>
  <si>
    <t>64</t>
  </si>
  <si>
    <t>762341201.S</t>
  </si>
  <si>
    <t>Montáž latovania jednoduchých striech pre sklon do 60°</t>
  </si>
  <si>
    <t>-490261589</t>
  </si>
  <si>
    <t>65</t>
  </si>
  <si>
    <t>605120000200.S</t>
  </si>
  <si>
    <t>Hranoly z mäkkého reziva neopracované hranené akosť II</t>
  </si>
  <si>
    <t>-2046705270</t>
  </si>
  <si>
    <t>66</t>
  </si>
  <si>
    <t>762341251.S</t>
  </si>
  <si>
    <t>Montáž kontralát pre sklon do 22°</t>
  </si>
  <si>
    <t>-2070179906</t>
  </si>
  <si>
    <t>67</t>
  </si>
  <si>
    <t>1290593111</t>
  </si>
  <si>
    <t>68</t>
  </si>
  <si>
    <t>762395000.S</t>
  </si>
  <si>
    <t>Spojovacie prostriedky pre viazané konštrukcie krovov, debnenie a laťovanie, nadstrešné konštr., spádové kliny - svorky, dosky, klince, pásová oceľ, vruty</t>
  </si>
  <si>
    <t>111531947</t>
  </si>
  <si>
    <t>69</t>
  </si>
  <si>
    <t>762421304.S</t>
  </si>
  <si>
    <t>Obloženie stropov alebo strešných podhľadov z dosiek OSB skrutkovaných na zraz hr. dosky 18 mm, S1</t>
  </si>
  <si>
    <t>-2040181350</t>
  </si>
  <si>
    <t>70</t>
  </si>
  <si>
    <t>762421500.S</t>
  </si>
  <si>
    <t>Montáž obloženia stropov, podkladový rošt, S1</t>
  </si>
  <si>
    <t>-1778711864</t>
  </si>
  <si>
    <t>71</t>
  </si>
  <si>
    <t>605110001300.S</t>
  </si>
  <si>
    <t>Dosky a fošne z mäkkého reziva neopracované neomietané akosť II</t>
  </si>
  <si>
    <t>-357460008</t>
  </si>
  <si>
    <t>72</t>
  </si>
  <si>
    <t>762431306.S</t>
  </si>
  <si>
    <t>Obloženie stien z dosiek OSB skrutkovaných na zraz hr. dosky 25 mm, ZT3</t>
  </si>
  <si>
    <t>1859986408</t>
  </si>
  <si>
    <t>73</t>
  </si>
  <si>
    <t>762495000.S</t>
  </si>
  <si>
    <t>Spojovacie prostriedky pre olištovanie škár, obloženie stropov, strešných podhľadov a stien - klince, závrtky</t>
  </si>
  <si>
    <t>608979147</t>
  </si>
  <si>
    <t>74</t>
  </si>
  <si>
    <t>998762202.S</t>
  </si>
  <si>
    <t>Presun hmôt pre konštrukcie tesárske v objektoch výšky do 12 m</t>
  </si>
  <si>
    <t>722379216</t>
  </si>
  <si>
    <t>763</t>
  </si>
  <si>
    <t>Konštrukcie - drevostavby</t>
  </si>
  <si>
    <t>75</t>
  </si>
  <si>
    <t>763161525.S</t>
  </si>
  <si>
    <t>Montáž SDK obkladu - kapotáže r. š. nad 500 do 1000 mm, 2x hrana s rohovou lištou, jednoduché opláštenie doskami hr. 12,5 mm</t>
  </si>
  <si>
    <t>-1098527106</t>
  </si>
  <si>
    <t>76</t>
  </si>
  <si>
    <t>590110002000.S</t>
  </si>
  <si>
    <t>Doska sadrokartónová štandardná A, hr. 12,5 mm</t>
  </si>
  <si>
    <t>935205237</t>
  </si>
  <si>
    <t>77</t>
  </si>
  <si>
    <t>590180001100.S</t>
  </si>
  <si>
    <t>Profil UD oceľový, šxv 28x27x mm, hr. plechu 0,6 mm pre stropy a predsadené steny</t>
  </si>
  <si>
    <t>-127650955</t>
  </si>
  <si>
    <t>78</t>
  </si>
  <si>
    <t>590180001200.S</t>
  </si>
  <si>
    <t>Profil CD oceľový, šxv 60x27 mm, hr. plechu 0,6 mm pre stropy a predsadené steny</t>
  </si>
  <si>
    <t>1540341038</t>
  </si>
  <si>
    <t>79</t>
  </si>
  <si>
    <t>763732112.S</t>
  </si>
  <si>
    <t>Montáž strešnej konštrukcie z väzníkov priehradových, konštrukčnej dĺžky do 18 m</t>
  </si>
  <si>
    <t>299097431</t>
  </si>
  <si>
    <t>80</t>
  </si>
  <si>
    <t>612220000700.S</t>
  </si>
  <si>
    <t>Väzník strešný drevený priehradový pre sedlové strechy so stredovou podpornou konštrukciou, rozpätia 12 - 20 m, pre haly</t>
  </si>
  <si>
    <t>-466638537</t>
  </si>
  <si>
    <t>81</t>
  </si>
  <si>
    <t>7637341</t>
  </si>
  <si>
    <t xml:space="preserve">Montáž strešnej konštrukcie - kotviave prvky, doprava </t>
  </si>
  <si>
    <t>sub</t>
  </si>
  <si>
    <t>1801980056</t>
  </si>
  <si>
    <t>82</t>
  </si>
  <si>
    <t>998763201.S</t>
  </si>
  <si>
    <t>Presun hmôt pre drevostavby v objektoch výšky do 12 m</t>
  </si>
  <si>
    <t>1013014190</t>
  </si>
  <si>
    <t>764</t>
  </si>
  <si>
    <t>Konštrukcie klampiarske</t>
  </si>
  <si>
    <t>83</t>
  </si>
  <si>
    <t>764171260.S</t>
  </si>
  <si>
    <t>Čelo hrebenáča - štít pozink farebný, sklon strechy do 30°</t>
  </si>
  <si>
    <t>-673885248</t>
  </si>
  <si>
    <t>84</t>
  </si>
  <si>
    <t>764171301.S</t>
  </si>
  <si>
    <t>Krytina falcovaná pozink farebný, sklon strechy do 30°</t>
  </si>
  <si>
    <t>1625625019</t>
  </si>
  <si>
    <t>85</t>
  </si>
  <si>
    <t>764171873.S</t>
  </si>
  <si>
    <t>Hrebenáč rovný s prevetrávacím pásom pozink farebný, r.š. do 410 mm, sklon strechy do 30°</t>
  </si>
  <si>
    <t>-2091856773</t>
  </si>
  <si>
    <t>140</t>
  </si>
  <si>
    <t>764359341.S</t>
  </si>
  <si>
    <t>Montáž príslušenstva k žľabom z pozinkovaného PZ plechu, hák k pododkvapovým polkruhovým r.š. 200 - 400 mm</t>
  </si>
  <si>
    <t>1761897270</t>
  </si>
  <si>
    <t>141</t>
  </si>
  <si>
    <t>553440037300.S</t>
  </si>
  <si>
    <t>Hák s prelisom polkruhový pozinkovaný, r.š. 330/550 mm</t>
  </si>
  <si>
    <t>-516832325</t>
  </si>
  <si>
    <t>138</t>
  </si>
  <si>
    <t>764410350.S</t>
  </si>
  <si>
    <t>Oplechovanie parapetov z hliníkového Al plechu, vrátane rohov r.š. 350 mm</t>
  </si>
  <si>
    <t>1171444035</t>
  </si>
  <si>
    <t>139</t>
  </si>
  <si>
    <t>764721115.S</t>
  </si>
  <si>
    <t>Oplechovanie ríms zo zvitkov pozink farebný, r.š. 330 mm</t>
  </si>
  <si>
    <t>-1811816523</t>
  </si>
  <si>
    <t>87</t>
  </si>
  <si>
    <t>764751113.S</t>
  </si>
  <si>
    <t>Zvodová rúra kruhová pozink farebný vrátane príslušenstva, priemer 120 mm</t>
  </si>
  <si>
    <t>-958512029</t>
  </si>
  <si>
    <t>88</t>
  </si>
  <si>
    <t>764751133.S</t>
  </si>
  <si>
    <t>Koleno zvodovej rúry pozink farebný, priemer 120 mm</t>
  </si>
  <si>
    <t>985284556</t>
  </si>
  <si>
    <t>89</t>
  </si>
  <si>
    <t>764761122.S</t>
  </si>
  <si>
    <t>Žľab pododkvapový polkruhový pozink farebný vrátane čela, hákov, rohov, kútov, r.š. 330 mm</t>
  </si>
  <si>
    <t>-1295313283</t>
  </si>
  <si>
    <t>90</t>
  </si>
  <si>
    <t>764761232.S</t>
  </si>
  <si>
    <t>Kotlík žľabový oválny pozink farebný, rozmer (r.š./D) 330/100 mm</t>
  </si>
  <si>
    <t>1971291121</t>
  </si>
  <si>
    <t>91</t>
  </si>
  <si>
    <t>764900002.S</t>
  </si>
  <si>
    <t>Kontaktná paropriepustná fólia pod strešnú krytinu, plošná hmotnosť 140 g/m2</t>
  </si>
  <si>
    <t>-42466093</t>
  </si>
  <si>
    <t>92</t>
  </si>
  <si>
    <t>998764201.S</t>
  </si>
  <si>
    <t>Presun hmôt pre konštrukcie klampiarske v objektoch výšky do 6 m</t>
  </si>
  <si>
    <t>1726628221</t>
  </si>
  <si>
    <t>766</t>
  </si>
  <si>
    <t>Konštrukcie stolárske</t>
  </si>
  <si>
    <t>93</t>
  </si>
  <si>
    <t>766231001.S</t>
  </si>
  <si>
    <t>Montáž stropných sklápacích schodov do vopred pripraveného otvoru</t>
  </si>
  <si>
    <t>-209836253</t>
  </si>
  <si>
    <t>94</t>
  </si>
  <si>
    <t>612330000700.S</t>
  </si>
  <si>
    <t>Schody stropné sklápacie skladacie zateplené 600x1200 mm</t>
  </si>
  <si>
    <t>1282882950</t>
  </si>
  <si>
    <t>95</t>
  </si>
  <si>
    <t>766412133.S</t>
  </si>
  <si>
    <t>Montáž obloženia stien, stĺpov a pilierov palubovkami na pero a drážku nad 1 m2 z tvrdého dreva, š. nad 80 do 100 mm</t>
  </si>
  <si>
    <t>684262594</t>
  </si>
  <si>
    <t>96</t>
  </si>
  <si>
    <t>611920006900.S</t>
  </si>
  <si>
    <t>Drevený obklad tatranský profil, hrúbka 12 mm, šírka 96 mm, smrek, I. trieda</t>
  </si>
  <si>
    <t>-343007729</t>
  </si>
  <si>
    <t>97</t>
  </si>
  <si>
    <t>766662112.S</t>
  </si>
  <si>
    <t>Montáž dverového krídla otočného jednokrídlového poldrážkového, do existujúcej zárubne, vrátane kovania</t>
  </si>
  <si>
    <t>1178810885</t>
  </si>
  <si>
    <t>98</t>
  </si>
  <si>
    <t>549150000600.S</t>
  </si>
  <si>
    <t>Kľučka dverová a rozeta 2x, nehrdzavejúca oceľ, povrch nerez brúsený</t>
  </si>
  <si>
    <t>-603518919</t>
  </si>
  <si>
    <t>611610000400.S</t>
  </si>
  <si>
    <t>Dvere vnútorné jednokrídlové, šírka 600-900 mm, výplň papierová voština, povrch fólia, plné</t>
  </si>
  <si>
    <t>-1258304478</t>
  </si>
  <si>
    <t>100</t>
  </si>
  <si>
    <t>766694113.S</t>
  </si>
  <si>
    <t>Montáž parapetnej dosky drevenej šírky do 300 mm, dĺžky 1600-2600 mm</t>
  </si>
  <si>
    <t>494038377</t>
  </si>
  <si>
    <t>101</t>
  </si>
  <si>
    <t>611550000100.S</t>
  </si>
  <si>
    <t>Parapetná doska vnútorná, šírka 200 mm, z drevotriesky laminovanej, farba biela</t>
  </si>
  <si>
    <t>-529234918</t>
  </si>
  <si>
    <t>102</t>
  </si>
  <si>
    <t>998766201.S</t>
  </si>
  <si>
    <t>Presun hmot pre konštrukcie stolárske v objektoch výšky do 6 m</t>
  </si>
  <si>
    <t>1865399917</t>
  </si>
  <si>
    <t>767</t>
  </si>
  <si>
    <t>Konštrukcie doplnkové kovové</t>
  </si>
  <si>
    <t>103</t>
  </si>
  <si>
    <t>767310120.S</t>
  </si>
  <si>
    <t>Montáž výlezu do šikmej strechy pre nevykurované priestory</t>
  </si>
  <si>
    <t>-138137315</t>
  </si>
  <si>
    <t>104</t>
  </si>
  <si>
    <t>611330000100.S</t>
  </si>
  <si>
    <t>Strešný výlez drevený, šxv 540x830 mm pre šikmú strechu, pre neizolované, nevykurované priestory</t>
  </si>
  <si>
    <t>-2051948044</t>
  </si>
  <si>
    <t>105</t>
  </si>
  <si>
    <t>767612100.S</t>
  </si>
  <si>
    <t>Montáž okien hliníkových s hydroizolačnými páskami (exteriérová a interiérová)</t>
  </si>
  <si>
    <t>-568777080</t>
  </si>
  <si>
    <t>106</t>
  </si>
  <si>
    <t>283290008100.S</t>
  </si>
  <si>
    <t>Fólia paropriepustná tesniaca polymér-flísová, š. 70 mm, dĺ. 30 m, pre tesnenie pripájacej škáry okenného rámu a muriva z exteriéru</t>
  </si>
  <si>
    <t>1881926283</t>
  </si>
  <si>
    <t>107</t>
  </si>
  <si>
    <t>283290008700.S</t>
  </si>
  <si>
    <t>Fólia paronepriepustná tesniaca polymér-flísová, š. 70 mm, dĺ. 30 m, pre tesnenie pripájacej škáry okenného rámu a muriva z interiéru</t>
  </si>
  <si>
    <t>130684769</t>
  </si>
  <si>
    <t>108</t>
  </si>
  <si>
    <t>553410091020.S</t>
  </si>
  <si>
    <t>Okno hliníkové jednokrídlové OS, izolačné trojsklo</t>
  </si>
  <si>
    <t>-273273305</t>
  </si>
  <si>
    <t>109</t>
  </si>
  <si>
    <t>767658353.S</t>
  </si>
  <si>
    <t>Montáž sekcionálnej brány s integrovanými dverami pozink farebný plochy nad 6 do 9 m2</t>
  </si>
  <si>
    <t>-1986872543</t>
  </si>
  <si>
    <t>110</t>
  </si>
  <si>
    <t>553410061930.S</t>
  </si>
  <si>
    <t>Brána sekcionálna zateplená pozink farebný s elektrickým pohonom a integrovanými dverami, hrúbka panelu 60 mm, vxš 3000x3000 mm</t>
  </si>
  <si>
    <t>1219839119</t>
  </si>
  <si>
    <t>111</t>
  </si>
  <si>
    <t>767896110.S</t>
  </si>
  <si>
    <t>Montáž ostatných doplnkov stavieb, častí z hliníkových a iných zliatin líšt skrutkovaním</t>
  </si>
  <si>
    <t>1962597107</t>
  </si>
  <si>
    <t>112</t>
  </si>
  <si>
    <t>1325100001PC</t>
  </si>
  <si>
    <t>Profil z oceľového plechu pre ochranu rohov hr.2mm</t>
  </si>
  <si>
    <t>876452211</t>
  </si>
  <si>
    <t>113</t>
  </si>
  <si>
    <t>76799PC1</t>
  </si>
  <si>
    <t>Dodávka oceľovej klietky pre zvieratá, ozn.OK</t>
  </si>
  <si>
    <t>-545055172</t>
  </si>
  <si>
    <t>142</t>
  </si>
  <si>
    <t>76799PC2</t>
  </si>
  <si>
    <t>Dodávka oceľovej previeracej brány, ozn.PB1</t>
  </si>
  <si>
    <t>-1288805963</t>
  </si>
  <si>
    <t>143</t>
  </si>
  <si>
    <t>76799PC3</t>
  </si>
  <si>
    <t>Dodávka oceľovej previeracej brány, ozn.PB2</t>
  </si>
  <si>
    <t>-1301073091</t>
  </si>
  <si>
    <t>114</t>
  </si>
  <si>
    <t>767995200.S</t>
  </si>
  <si>
    <t>Výroba atypického výrobku - mreže, ozn M1-10</t>
  </si>
  <si>
    <t>-1881210664</t>
  </si>
  <si>
    <t>115</t>
  </si>
  <si>
    <t>998767201.S</t>
  </si>
  <si>
    <t>Presun hmôt pre kovové stavebné doplnkové konštrukcie v objektoch výšky do 6 m</t>
  </si>
  <si>
    <t>-1695529311</t>
  </si>
  <si>
    <t>771</t>
  </si>
  <si>
    <t>Podlahy z dlaždíc</t>
  </si>
  <si>
    <t>116</t>
  </si>
  <si>
    <t>771541116.S</t>
  </si>
  <si>
    <t>Montáž podláh z dlaždíc gres kladených do tmelu v obmedzenom priestore veľ. 300 x 300 mm</t>
  </si>
  <si>
    <t>2045751927</t>
  </si>
  <si>
    <t>117</t>
  </si>
  <si>
    <t>597740001910.S</t>
  </si>
  <si>
    <t>Dlaždice keramické, lxvxhr 298x298x9 mm, gresové neglazované</t>
  </si>
  <si>
    <t>-494687909</t>
  </si>
  <si>
    <t>118</t>
  </si>
  <si>
    <t>771991111.S</t>
  </si>
  <si>
    <t>Penetrovanie podkladu pred kladením dlažby</t>
  </si>
  <si>
    <t>-1712420616</t>
  </si>
  <si>
    <t>119</t>
  </si>
  <si>
    <t>998771201.S</t>
  </si>
  <si>
    <t>Presun hmôt pre podlahy z dlaždíc v objektoch výšky do 6m</t>
  </si>
  <si>
    <t>-1344015271</t>
  </si>
  <si>
    <t>777</t>
  </si>
  <si>
    <t>Podlahy syntetické</t>
  </si>
  <si>
    <t>120</t>
  </si>
  <si>
    <t>777110010.S</t>
  </si>
  <si>
    <t>Protišmyková epoxidová podlaha hr. 3 mm do interiéru, penetrácia, 1x stierka s kremičitým pieskom, uzatvárací náter</t>
  </si>
  <si>
    <t>404904237</t>
  </si>
  <si>
    <t>121</t>
  </si>
  <si>
    <t>777690010.S</t>
  </si>
  <si>
    <t>Akrylátový náter dvojnásobný s penetráciou, pre ľahké zaťaženie, odolný vykurovacím olejom, pre pochôdzne plochy</t>
  </si>
  <si>
    <t>-561033312</t>
  </si>
  <si>
    <t>122</t>
  </si>
  <si>
    <t>998777201.S</t>
  </si>
  <si>
    <t>Presun hmôt pre podlahy syntetické v objektoch výšky do 6 m</t>
  </si>
  <si>
    <t>-1671582054</t>
  </si>
  <si>
    <t>781</t>
  </si>
  <si>
    <t>Obklady</t>
  </si>
  <si>
    <t>123</t>
  </si>
  <si>
    <t>781445103.S</t>
  </si>
  <si>
    <t>Montáž obkladov vnútor. stien z obkladačiek kladených do tmelu veľ. 200x400 mm</t>
  </si>
  <si>
    <t>-1883377153</t>
  </si>
  <si>
    <t>124</t>
  </si>
  <si>
    <t>597640001510.S</t>
  </si>
  <si>
    <t>Obkladačky keramické lxvxhr 398x198x7 mm</t>
  </si>
  <si>
    <t>-222321356</t>
  </si>
  <si>
    <t>125</t>
  </si>
  <si>
    <t>781785300.S</t>
  </si>
  <si>
    <t>Montáž obkladov vonkajších stien z mozaiky s rovnými hranami kladenej do flexibilného tmelu</t>
  </si>
  <si>
    <t>-892933956</t>
  </si>
  <si>
    <t>126</t>
  </si>
  <si>
    <t>1000004737</t>
  </si>
  <si>
    <t xml:space="preserve">STENOVÝ OBKLADOVÝ KAMEŇ </t>
  </si>
  <si>
    <t>353313592</t>
  </si>
  <si>
    <t>127</t>
  </si>
  <si>
    <t>781991121.S</t>
  </si>
  <si>
    <t>Penetrovanie podkladu pred kladením obkladu</t>
  </si>
  <si>
    <t>-605863608</t>
  </si>
  <si>
    <t>128</t>
  </si>
  <si>
    <t>998781201.S</t>
  </si>
  <si>
    <t>Presun hmôt pre obklady keramické v objektoch výšky do 6 m</t>
  </si>
  <si>
    <t>2095893525</t>
  </si>
  <si>
    <t>783</t>
  </si>
  <si>
    <t>Nátery</t>
  </si>
  <si>
    <t>129</t>
  </si>
  <si>
    <t>783626000.S</t>
  </si>
  <si>
    <t>Nátery stolárskych výrobkov syntetické lazurovacím lakom napustením</t>
  </si>
  <si>
    <t>1062632900</t>
  </si>
  <si>
    <t>130</t>
  </si>
  <si>
    <t>783626200.S</t>
  </si>
  <si>
    <t>Nátery stolárskych výrobkov syntetické lazurovacím lakom 2x lakovaním</t>
  </si>
  <si>
    <t>486192997</t>
  </si>
  <si>
    <t>131</t>
  </si>
  <si>
    <t>783812100.S</t>
  </si>
  <si>
    <t>Nátery olejové farby bielej omietok stien dvojnásobné 1x s emailovaním</t>
  </si>
  <si>
    <t>1085454237</t>
  </si>
  <si>
    <t>132</t>
  </si>
  <si>
    <t>783812190.S</t>
  </si>
  <si>
    <t>Nátery olejové farby bielej omietok stien napustením</t>
  </si>
  <si>
    <t>1669624266</t>
  </si>
  <si>
    <t>784</t>
  </si>
  <si>
    <t>Maľby</t>
  </si>
  <si>
    <t>133</t>
  </si>
  <si>
    <t>784410100.S</t>
  </si>
  <si>
    <t>Penetrovanie jednonásobné jemnozrnných podkladov výšky do 3,80 m</t>
  </si>
  <si>
    <t>1619637347</t>
  </si>
  <si>
    <t>134</t>
  </si>
  <si>
    <t>784452371.S</t>
  </si>
  <si>
    <t>Maľby z maliarskych zmesí na vodnej báze, ručne nanášané dvojnásobné na jemnozrnný podklad výšky do 3,80 m</t>
  </si>
  <si>
    <t>1051415648</t>
  </si>
  <si>
    <t>VRN</t>
  </si>
  <si>
    <t>Investičné náklady neobsiahnuté v cenách</t>
  </si>
  <si>
    <t>136</t>
  </si>
  <si>
    <t>000200031.S</t>
  </si>
  <si>
    <t>Prieskumné práce - archeologická činnosť archeologický prieskum</t>
  </si>
  <si>
    <t>eur</t>
  </si>
  <si>
    <t>1024</t>
  </si>
  <si>
    <t>-985532497</t>
  </si>
  <si>
    <t>137</t>
  </si>
  <si>
    <t>0001000</t>
  </si>
  <si>
    <t>Sadové úpravy - výrub a výsadba</t>
  </si>
  <si>
    <t>-1746679744</t>
  </si>
  <si>
    <t>STA - Statika</t>
  </si>
  <si>
    <t xml:space="preserve">    1 - Zemné práce</t>
  </si>
  <si>
    <t>Zemné práce</t>
  </si>
  <si>
    <t>122301102.S</t>
  </si>
  <si>
    <t>Odkopávka a prekopávka nezapažená v hornine 4, nad 100 do 1000 m3</t>
  </si>
  <si>
    <t>-1458837311</t>
  </si>
  <si>
    <t>122301109.S</t>
  </si>
  <si>
    <t>Odkopávky a prekopávky nezapažené. Príplatok za lepivosť horniny 4</t>
  </si>
  <si>
    <t>1632997971</t>
  </si>
  <si>
    <t>132301201.S</t>
  </si>
  <si>
    <t>Výkop ryhy šírky 600-2000mm hor 4 do 100 m3</t>
  </si>
  <si>
    <t>1994732671</t>
  </si>
  <si>
    <t>132301209.S</t>
  </si>
  <si>
    <t>Príplatok za lepivosť pri hĺbení rýh š. nad 600 do 2 000 mm zapažených i nezapažených, s urovnaním dna v hornine 4</t>
  </si>
  <si>
    <t>1806603927</t>
  </si>
  <si>
    <t>162301122.S</t>
  </si>
  <si>
    <t>Vodorovné premiestnenie výkopku po spevnenej ceste z  horniny tr.1-4, nad 100 do 1000 m3 na vzdialenosť do 1000 m</t>
  </si>
  <si>
    <t>-563611829</t>
  </si>
  <si>
    <t>171201202.S</t>
  </si>
  <si>
    <t>Uloženie sypaniny na skládky nad 100 do 1000 m3</t>
  </si>
  <si>
    <t>738551222</t>
  </si>
  <si>
    <t>175101201.S</t>
  </si>
  <si>
    <t>Obsyp objektov sypaninou z vhodných hornín 1 až 4 bez prehodenia sypaniny</t>
  </si>
  <si>
    <t>407654280</t>
  </si>
  <si>
    <t>273321511.S</t>
  </si>
  <si>
    <t>Betón základových dosiek, železový (bez výstuže), tr. C 30/37</t>
  </si>
  <si>
    <t>-664371217</t>
  </si>
  <si>
    <t>273351215.S</t>
  </si>
  <si>
    <t>Debnenie stien základových dosiek, zhotovenie-dielce</t>
  </si>
  <si>
    <t>1833557695</t>
  </si>
  <si>
    <t>273351216.S</t>
  </si>
  <si>
    <t>Debnenie stien základových dosiek, odstránenie-dielce</t>
  </si>
  <si>
    <t>-1176185110</t>
  </si>
  <si>
    <t>273362021.S</t>
  </si>
  <si>
    <t>Výstuž základových dosiek zo zvár. sietí KARI</t>
  </si>
  <si>
    <t>-2022911489</t>
  </si>
  <si>
    <t>274321511.S</t>
  </si>
  <si>
    <t>Betón základových pásov, železový (bez výstuže), tr. C 30/37</t>
  </si>
  <si>
    <t>465053279</t>
  </si>
  <si>
    <t>274361821.S</t>
  </si>
  <si>
    <t>Výstuž základových pásov z ocele B500 (10505)</t>
  </si>
  <si>
    <t>-1009255140</t>
  </si>
  <si>
    <t>411321616.S</t>
  </si>
  <si>
    <t>Betón stropov doskových a trámových,  železový tr. C 30/37</t>
  </si>
  <si>
    <t>1947063077</t>
  </si>
  <si>
    <t>411351101.S</t>
  </si>
  <si>
    <t>Debnenie stropov doskových zhotovenie-dielce</t>
  </si>
  <si>
    <t>1751016377</t>
  </si>
  <si>
    <t>411351102.S</t>
  </si>
  <si>
    <t>Debnenie stropov doskových odstránenie-dielce</t>
  </si>
  <si>
    <t>-1541897286</t>
  </si>
  <si>
    <t>411354173.S</t>
  </si>
  <si>
    <t>Podporná konštrukcia stropov výšky do 4 m pre zaťaženie do 12 kPa zhotovenie</t>
  </si>
  <si>
    <t>1340369229</t>
  </si>
  <si>
    <t>411354174.S</t>
  </si>
  <si>
    <t>Podporná konštrukcia stropov výšky do 4 m pre zaťaženie do 12 kPa odstránenie</t>
  </si>
  <si>
    <t>-1267258394</t>
  </si>
  <si>
    <t>411354175.S</t>
  </si>
  <si>
    <t>Podporná konštrukcia stropov výšky do 4 m pre zaťaženie do 20 kPa zhotovenie</t>
  </si>
  <si>
    <t>517713225</t>
  </si>
  <si>
    <t>411354176.S</t>
  </si>
  <si>
    <t>Podporná konštrukcia stropov výšky do 4 m pre zaťaženie do 20 kPa odstránenie</t>
  </si>
  <si>
    <t>-1946258970</t>
  </si>
  <si>
    <t>411361821.S</t>
  </si>
  <si>
    <t>Výstuž stropov doskových, trámových, vložkových,konzolových alebo balkónových, B500 (10505)</t>
  </si>
  <si>
    <t>-107229117</t>
  </si>
  <si>
    <t>413321616.S</t>
  </si>
  <si>
    <t>Betón nosníkov, železový tr. C 30/37</t>
  </si>
  <si>
    <t>2100235696</t>
  </si>
  <si>
    <t>413351107.S</t>
  </si>
  <si>
    <t>Debnenie nosníka zhotovenie-dielce</t>
  </si>
  <si>
    <t>1579708587</t>
  </si>
  <si>
    <t>413351108.S</t>
  </si>
  <si>
    <t>Debnenie nosníka odstránenie-dielce</t>
  </si>
  <si>
    <t>-2015447168</t>
  </si>
  <si>
    <t>413351213.S</t>
  </si>
  <si>
    <t>Podporná konštrukcia nosníkov výšky do 4 m zaťaženia do 10 kPa - zhotovenie</t>
  </si>
  <si>
    <t>15201740</t>
  </si>
  <si>
    <t>413351214.S</t>
  </si>
  <si>
    <t>Podporná konštrukcia nosníkov výšky do 4 m zaťaženia do 10 kPa - odstránenie</t>
  </si>
  <si>
    <t>1845035560</t>
  </si>
  <si>
    <t>413361821.S</t>
  </si>
  <si>
    <t>Výstuž nosníkov a trámov, bez rozdielu tvaru a uloženia, B500 (10505)</t>
  </si>
  <si>
    <t>1526842361</t>
  </si>
  <si>
    <t>417321616.S</t>
  </si>
  <si>
    <t>Betón stužujúcich pásov a vencov železový tr. C 30/37</t>
  </si>
  <si>
    <t>-1978840257</t>
  </si>
  <si>
    <t>417351115.S</t>
  </si>
  <si>
    <t>Debnenie bočníc stužujúcich pásov a vencov vrátane vzpier zhotovenie</t>
  </si>
  <si>
    <t>-1967732351</t>
  </si>
  <si>
    <t>417351116.S</t>
  </si>
  <si>
    <t>Debnenie bočníc stužujúcich pásov a vencov vrátane vzpier odstránenie</t>
  </si>
  <si>
    <t>2059277395</t>
  </si>
  <si>
    <t>417361821.S</t>
  </si>
  <si>
    <t>Výstuž stužujúcich pásov a vencov z betonárskej ocele B500 (10505) - zarátaná v nosníkoch</t>
  </si>
  <si>
    <t>-156026660</t>
  </si>
  <si>
    <t>430321616.S</t>
  </si>
  <si>
    <t>Schodiskové konštrukcie, betón železový tr. C 30/37</t>
  </si>
  <si>
    <t>1681698369</t>
  </si>
  <si>
    <t>430361821.S</t>
  </si>
  <si>
    <t>Výstuž schodiskových konštrukcií z betonárskej ocele B500 (10505)</t>
  </si>
  <si>
    <t>-626033537</t>
  </si>
  <si>
    <t>431351121.S</t>
  </si>
  <si>
    <t>Debnenie do 4 m výšky - podest a podstupňových dosiek pôdorysne priamočiarych zhotovenie</t>
  </si>
  <si>
    <t>1160056742</t>
  </si>
  <si>
    <t>431351122.S</t>
  </si>
  <si>
    <t>Debnenie do 4 m výšky - podest a podstupňových dosiek pôdorysne priamočiarych odstránenie</t>
  </si>
  <si>
    <t>-1113724863</t>
  </si>
  <si>
    <t>433351131.S</t>
  </si>
  <si>
    <t>Debnenie - vrátane podpernej konštrukcie - schodníc pôdorysne priamočiarych zhotovenie</t>
  </si>
  <si>
    <t>-1138462657</t>
  </si>
  <si>
    <t>433351132.S</t>
  </si>
  <si>
    <t>Debnenie - vrátane podpernej konštrukcie - schodníc pôdorysne priamočiarych odstránenie</t>
  </si>
  <si>
    <t>1919894061</t>
  </si>
  <si>
    <t>631501111.S</t>
  </si>
  <si>
    <t>Násyp s utlačením a urovnaním povrchu z kameniva ťaženého hrubého a drobného</t>
  </si>
  <si>
    <t>2079975955</t>
  </si>
  <si>
    <t>2026968532</t>
  </si>
  <si>
    <t>ZTI - Zdravotechnika</t>
  </si>
  <si>
    <t xml:space="preserve">PSV - Práce a dodávky PSV   </t>
  </si>
  <si>
    <t xml:space="preserve">    713 - Izolácie tepelné   </t>
  </si>
  <si>
    <t xml:space="preserve">    721 - Zdravotechnika -  vnútorná kanalizácia   </t>
  </si>
  <si>
    <t xml:space="preserve">    D1 - Zdravotechnika -  vysokotlaký čistič</t>
  </si>
  <si>
    <t xml:space="preserve">    722 - Zdravotechnika - vnútorný vodovod   </t>
  </si>
  <si>
    <t xml:space="preserve">    722a - Zdravotechnika - vnútorný vodovod-/ohrievače ventily/   </t>
  </si>
  <si>
    <t xml:space="preserve">    D2 - Zdravotechnika -rozvody tlakovej vody </t>
  </si>
  <si>
    <t xml:space="preserve">    725 - Zdravotechnika - zariaď. predmety   </t>
  </si>
  <si>
    <t xml:space="preserve">    727 - Zdravotechnika-uloženie,uchytenie  potrubia   </t>
  </si>
  <si>
    <t xml:space="preserve">HZS - Hodinové zúčtovacie sadzby   </t>
  </si>
  <si>
    <t xml:space="preserve">OST - Ostatné   </t>
  </si>
  <si>
    <t xml:space="preserve">Práce a dodávky PSV   </t>
  </si>
  <si>
    <t xml:space="preserve">Izolácie tepelné   </t>
  </si>
  <si>
    <t>713482121.S</t>
  </si>
  <si>
    <t>Montáž trubíc z PE, hr.15-20 mm,vnút.priemer do 38 mm</t>
  </si>
  <si>
    <t>283310002600.R</t>
  </si>
  <si>
    <t>Izolačná PE trubica TUBOLIT DG -A 15x13 mm (d potrubia x hr. izolácie)</t>
  </si>
  <si>
    <t>283310002800.R</t>
  </si>
  <si>
    <t>Izolačná PE trubica TUBOLIT DG -A 20x13 mm (d potrubia x hr. izolácie)</t>
  </si>
  <si>
    <t>283310003000.R</t>
  </si>
  <si>
    <t>Izolačná PE trubica TUBOLIT DG-A 25x13 mm (d potrubia x hr. izolácie),</t>
  </si>
  <si>
    <t>713482122.S</t>
  </si>
  <si>
    <t>Montáž trubíc z PE, hr.15-20 mm,vnút.priemer 39-70 mm</t>
  </si>
  <si>
    <t>283310005000.R</t>
  </si>
  <si>
    <t>Izolačná PE trubica TUBOLIT DG-A  40x20 mm (d potrubia x hr. izolácie)</t>
  </si>
  <si>
    <t>998713202.S</t>
  </si>
  <si>
    <t>Presun hmôt pre izolácie tepelné v objektoch výšky nad 6 m do 12 m</t>
  </si>
  <si>
    <t>721</t>
  </si>
  <si>
    <t xml:space="preserve">Zdravotechnika -  vnútorná kanalizácia   </t>
  </si>
  <si>
    <t>721171109.S</t>
  </si>
  <si>
    <t>Potrubie z PVC - U odpadové ležaté hrdlové D 110 mm</t>
  </si>
  <si>
    <t>721171110.S</t>
  </si>
  <si>
    <t>Potrubie z PVC - U odpadové ležaté hrdlové D 125 mm</t>
  </si>
  <si>
    <t>721171112.S</t>
  </si>
  <si>
    <t>Potrubie z PVC - U odpadové ležaté hrdlové D 160 mm</t>
  </si>
  <si>
    <t>721171113.S</t>
  </si>
  <si>
    <t>Potrubie z PVC - U odpadové ležaté hrdlové D 200 mm</t>
  </si>
  <si>
    <t>721172109.S</t>
  </si>
  <si>
    <t>Potrubie z PVC - U odpadové zvislé hrdlové Dxt 110x2,2 mm</t>
  </si>
  <si>
    <t>72117235pc</t>
  </si>
  <si>
    <t>Montáž čistiaceho kusu potrubia DN 100</t>
  </si>
  <si>
    <t>286510021600.S</t>
  </si>
  <si>
    <t>Čistiaci kus  PVC-U, DN 110 pre hladký, kanalizačný, gravitačný systém</t>
  </si>
  <si>
    <t>721173204.S</t>
  </si>
  <si>
    <t>Potrubie z PVC - U odpadné pripájacie D 40 mm</t>
  </si>
  <si>
    <t>721173205.S</t>
  </si>
  <si>
    <t>Potrubie z PVC - U odpadné pripájacie D 50 mm</t>
  </si>
  <si>
    <t>721173207.S</t>
  </si>
  <si>
    <t>Potrubie z PVC - U odpadné pripájacie D 75 mm</t>
  </si>
  <si>
    <t>721194104.S</t>
  </si>
  <si>
    <t>Zriadenie prípojky na potrubí vyvedenie a upevnenie odpadových výpustiek D 40 mm</t>
  </si>
  <si>
    <t>721194105.S</t>
  </si>
  <si>
    <t>Zriadenie prípojky na potrubí vyvedenie a upevnenie odpadových výpustiek D 50 mm</t>
  </si>
  <si>
    <t>721194109.S</t>
  </si>
  <si>
    <t>Zriadenie prípojky na potrubí vyvedenie a upevnenie odpadových výpustiek D 110 mm</t>
  </si>
  <si>
    <t>721213012pc</t>
  </si>
  <si>
    <t>Montáž podlahového vpustu  HL 510 NPr</t>
  </si>
  <si>
    <t>286630028300.R</t>
  </si>
  <si>
    <t xml:space="preserve">Podlahový vpust </t>
  </si>
  <si>
    <t>721229013.S</t>
  </si>
  <si>
    <t>Montáž podlahového odtokového žlabu dĺžky 1000 mm pre montáž do stredu</t>
  </si>
  <si>
    <t>5522400072pc</t>
  </si>
  <si>
    <t>Sprchovací žľab, dl. 1000mm</t>
  </si>
  <si>
    <t>721274112.S</t>
  </si>
  <si>
    <t>Montáž ventilačných hlavíc - iných typov do DN 100</t>
  </si>
  <si>
    <t>551610000100</t>
  </si>
  <si>
    <t xml:space="preserve">Privzdušňovacia hlavica </t>
  </si>
  <si>
    <t>72586939pc</t>
  </si>
  <si>
    <t>Montáž  výtokového lievika HL 21</t>
  </si>
  <si>
    <t>5516200271.R</t>
  </si>
  <si>
    <t xml:space="preserve">Vtokový lievik </t>
  </si>
  <si>
    <t>721290111.S</t>
  </si>
  <si>
    <t>Ostatné - skúška tesnosti kanalizácie v objektoch vodou do DN 125</t>
  </si>
  <si>
    <t>721290112.S</t>
  </si>
  <si>
    <t>Ostatné - skúška tesnosti kanalizácie v objektoch vodou DN 150 alebo DN 200</t>
  </si>
  <si>
    <t>998721202.S</t>
  </si>
  <si>
    <t>Presun hmôt pre vnútornú kanalizáciu v objektoch výšky nad 6 do 12 m</t>
  </si>
  <si>
    <t>D1</t>
  </si>
  <si>
    <t>Zdravotechnika -  vysokotlaký čistič</t>
  </si>
  <si>
    <t>7219KARCHER</t>
  </si>
  <si>
    <t>kpl</t>
  </si>
  <si>
    <t>2459KARCHEN</t>
  </si>
  <si>
    <t>Vysokotl.čistič HDC clasic 20/16,vstupná výst.hadica na vodu,autom.zap/vypín.tepel.ochrana,ochran proti uniku vody,prív.teplota do 85 st.C,okrytov.páskovo-lak.oceľ stojan na podlahu</t>
  </si>
  <si>
    <t>2459KARCHEN1</t>
  </si>
  <si>
    <t xml:space="preserve">Príslušenstvo na 1 odber.niesto-Hadica TR potravinárka DN 8 25MPA 20m </t>
  </si>
  <si>
    <t>2459KARCHEN2</t>
  </si>
  <si>
    <t xml:space="preserve">Príslušenstvo na 1 odber.niesto-EASY!Force pištoľ Advancet Food </t>
  </si>
  <si>
    <t>2459KARCHEN3</t>
  </si>
  <si>
    <t xml:space="preserve">Príslušenstvo na 1 odber.niesto-Servoregulátor TR 700L  </t>
  </si>
  <si>
    <t>2459KARCHEN4</t>
  </si>
  <si>
    <t xml:space="preserve">Príslušenstvo na 1 odber.niesto-Otočná koncovka TR 1050 mm </t>
  </si>
  <si>
    <t>2459KARCHEN5</t>
  </si>
  <si>
    <t>Príslušenstvo na 1 odber.niesto-Powertryska TR 25115</t>
  </si>
  <si>
    <t>2459KARCHEN6</t>
  </si>
  <si>
    <t xml:space="preserve">Príslušenstvo na 1 odber.niesto-Držiak hadice a pištole,nehrdzavejúca oceľ  </t>
  </si>
  <si>
    <t>2459KARCHEN7</t>
  </si>
  <si>
    <t xml:space="preserve">Príprava teplej vody el.ohrev 24 kW-Boiler HWE 860  </t>
  </si>
  <si>
    <t>2459KARCHEN8</t>
  </si>
  <si>
    <t xml:space="preserve">Príprava teplej vody el.ohrev 24 kW-Konverzný časovač ohrevu   </t>
  </si>
  <si>
    <t>998721a202.S</t>
  </si>
  <si>
    <t>722</t>
  </si>
  <si>
    <t xml:space="preserve">Zdravotechnika - vnútorný vodovod   </t>
  </si>
  <si>
    <t>722171031.R</t>
  </si>
  <si>
    <t>Plasthliníkové potrubie Herz  v kotúčoch spájané lisovaním dxt 16x2 mm-/dn15/</t>
  </si>
  <si>
    <t>86</t>
  </si>
  <si>
    <t>722171032.R</t>
  </si>
  <si>
    <t>Plasthliníkové potrubie Herz v kotúčoch spájané lisovaním dxt 20x2 mm-/dn20/</t>
  </si>
  <si>
    <t>722171033.R</t>
  </si>
  <si>
    <t>Plasthliníkové potrubie Herz v kotúčoch spájané lisovaním dxt 26x3 mm-/dn25/</t>
  </si>
  <si>
    <t>722171035.R</t>
  </si>
  <si>
    <t>Plasthliníkové potrubie Herz v kotúčoch spájané lisovaním dxt 40x3,5 mm</t>
  </si>
  <si>
    <t>722172114.R</t>
  </si>
  <si>
    <t>Potrubie z  rur HDPE 40x2,4</t>
  </si>
  <si>
    <t>722190222.S</t>
  </si>
  <si>
    <t>Prípojka vodovodná z oceľových rúr pre pevné pripojenie do  DN 20</t>
  </si>
  <si>
    <t>súb.</t>
  </si>
  <si>
    <t>722220111.S</t>
  </si>
  <si>
    <t>Montáž armatúry závitovej s jedným závitom, nástenka pre ventil G 1/2</t>
  </si>
  <si>
    <t>722220121.S</t>
  </si>
  <si>
    <t>Montáž armatúry závitovej s jedným závitom, nástenka pre batériu G 1/2</t>
  </si>
  <si>
    <t>pár</t>
  </si>
  <si>
    <t>286540045000.S</t>
  </si>
  <si>
    <t>Nástenka 1/2" vnútorný závit, systém pre rozvod vody</t>
  </si>
  <si>
    <t>722221010.S</t>
  </si>
  <si>
    <t>Montáž guľového kohúta závitového priameho pre vodu G 1/2</t>
  </si>
  <si>
    <t>551110004900.S</t>
  </si>
  <si>
    <t>Guľový uzáver pre vodu 1/2", niklovaná mosadz</t>
  </si>
  <si>
    <t>722221015.S</t>
  </si>
  <si>
    <t>Montáž guľového kohúta závitového priameho pre vodu G 3/4</t>
  </si>
  <si>
    <t>551110005000.S</t>
  </si>
  <si>
    <t>Guľový uzáver pre vodu 3/4", niklovaná mosadz</t>
  </si>
  <si>
    <t>722221020.S</t>
  </si>
  <si>
    <t>Montáž guľového kohúta závitového priameho pre vodu G 1</t>
  </si>
  <si>
    <t>551110005100.S</t>
  </si>
  <si>
    <t>Guľový uzáver pre vodu 1", niklovaná mosadz</t>
  </si>
  <si>
    <t>722221030.S</t>
  </si>
  <si>
    <t>Montáž guľového kohúta závitového priameho pre vodu G 6/4</t>
  </si>
  <si>
    <t>551110005900.S</t>
  </si>
  <si>
    <t>Guľový uzáver pre vodu 6/4", niklovaná mosadz</t>
  </si>
  <si>
    <t>722221082.S</t>
  </si>
  <si>
    <t>Montáž guľového kohúta vypúšťacieho závitového G 1/2</t>
  </si>
  <si>
    <t>551110011200.S</t>
  </si>
  <si>
    <t>Guľový uzáver vypúšťací s páčkou, 1/2" M, mosadz</t>
  </si>
  <si>
    <t>722221365.S</t>
  </si>
  <si>
    <t>Montáž  filtra závitového G 3/4</t>
  </si>
  <si>
    <t>422010003000.S</t>
  </si>
  <si>
    <t>Filter závitový na vodu 3/4", FF, PN 20, mosadz</t>
  </si>
  <si>
    <t>722290226.R</t>
  </si>
  <si>
    <t>Tlaková skúška vodovodného potrubia plasthliníkového  do DN 50</t>
  </si>
  <si>
    <t>722290234.S</t>
  </si>
  <si>
    <t>Prepláchnutie a dezinfekcia vodovodného potrubia do DN 80</t>
  </si>
  <si>
    <t>998722202.S</t>
  </si>
  <si>
    <t>Presun hmôt pre vnútorný vodovod v objektoch výšky nad 6 do 12 m</t>
  </si>
  <si>
    <t>722a</t>
  </si>
  <si>
    <t xml:space="preserve">Zdravotechnika - vnútorný vodovod-/ohrievače ventily/   </t>
  </si>
  <si>
    <t>722221083.S</t>
  </si>
  <si>
    <t>Montáž guľového kohúta vypúšťacieho závitového G 3/4</t>
  </si>
  <si>
    <t>551110011300.S</t>
  </si>
  <si>
    <t>Guľový uzáver vypúšťací s páčkou, 3/4" M, mosadz</t>
  </si>
  <si>
    <t>144</t>
  </si>
  <si>
    <t>722221175.S</t>
  </si>
  <si>
    <t>Montáž poistného ventilu závitového G 3/4</t>
  </si>
  <si>
    <t>146</t>
  </si>
  <si>
    <t>551210021600.S</t>
  </si>
  <si>
    <t>Ventil poistnýna TÚV  T -1847 SAM  3/4”, PN 10</t>
  </si>
  <si>
    <t>148</t>
  </si>
  <si>
    <t>722221270.S</t>
  </si>
  <si>
    <t>Montáž spätného ventilu závitového G 3/4</t>
  </si>
  <si>
    <t>150</t>
  </si>
  <si>
    <t>551110016600.R</t>
  </si>
  <si>
    <t>Spätný ventil , 3/4" FF, PN 16, mosadz</t>
  </si>
  <si>
    <t>152</t>
  </si>
  <si>
    <t>722221275.S</t>
  </si>
  <si>
    <t>Montáž spätného ventilu závitového G 1</t>
  </si>
  <si>
    <t>154</t>
  </si>
  <si>
    <t>551110016500.R</t>
  </si>
  <si>
    <t>Spätný ventil , 1" FF, PN 16, mosadz</t>
  </si>
  <si>
    <t>156</t>
  </si>
  <si>
    <t>722221370.S</t>
  </si>
  <si>
    <t>Montáž vodovodného filtra závitového G 1</t>
  </si>
  <si>
    <t>158</t>
  </si>
  <si>
    <t>422010003100.S</t>
  </si>
  <si>
    <t>Filter závitový na vodu 1", FF, PN 20, mosadz</t>
  </si>
  <si>
    <t>160</t>
  </si>
  <si>
    <t>722229101.R</t>
  </si>
  <si>
    <t>Montáž skúšobného kohúta DN 15</t>
  </si>
  <si>
    <t>162</t>
  </si>
  <si>
    <t>5511100112pc</t>
  </si>
  <si>
    <t>Ventil-/kohút/ skúšobný 1/2"</t>
  </si>
  <si>
    <t>164</t>
  </si>
  <si>
    <t>732429111.S</t>
  </si>
  <si>
    <t>Montáž čerpadla (do potrubia) obehového špirálového DN 25</t>
  </si>
  <si>
    <t>166</t>
  </si>
  <si>
    <t>426110002700</t>
  </si>
  <si>
    <t>Čerpadlo obehové ALPHA2 25-40 N 180</t>
  </si>
  <si>
    <t>168</t>
  </si>
  <si>
    <t>734411111.S</t>
  </si>
  <si>
    <t>Teplomer technický s ochranným púzdrom - priamy typ 160 prev."A"</t>
  </si>
  <si>
    <t>170</t>
  </si>
  <si>
    <t>360410074.R</t>
  </si>
  <si>
    <t>Montáž tlakomera  D 60, 100, 160 mm, s trojcestným kohútom</t>
  </si>
  <si>
    <t>172</t>
  </si>
  <si>
    <t>388410000300.R</t>
  </si>
  <si>
    <t>Tlakomer deformačný kruhový d 160 mm-/0-600 kPa/ s trojcestným kohútom</t>
  </si>
  <si>
    <t>174</t>
  </si>
  <si>
    <t>998722a202.S</t>
  </si>
  <si>
    <t>176</t>
  </si>
  <si>
    <t>D2</t>
  </si>
  <si>
    <t xml:space="preserve">Zdravotechnika -rozvody tlakovej vody </t>
  </si>
  <si>
    <t>72213KARCHER</t>
  </si>
  <si>
    <t xml:space="preserve">Montáž rozvodu tlakovej vody vrátane príslušenstva podľa  uvedenej špacifikácie </t>
  </si>
  <si>
    <t>178</t>
  </si>
  <si>
    <t>5511100KARCHER</t>
  </si>
  <si>
    <t>Uzatvárací ventil pozink.</t>
  </si>
  <si>
    <t>180</t>
  </si>
  <si>
    <t>14141KARCHER</t>
  </si>
  <si>
    <t>Vysokotlaké rúry DN 16 pozink.,d3m,so spojkami (cena za 3m)</t>
  </si>
  <si>
    <t>182</t>
  </si>
  <si>
    <t>14141KARCHER1</t>
  </si>
  <si>
    <t>Spojovací diel "T",pozink.</t>
  </si>
  <si>
    <t>184</t>
  </si>
  <si>
    <t>14141KARCHER2</t>
  </si>
  <si>
    <t>Spojovací diel "L",pozink.</t>
  </si>
  <si>
    <t>186</t>
  </si>
  <si>
    <t>72213KARCHER1</t>
  </si>
  <si>
    <t xml:space="preserve">Diaľkové odblokovanie stroja </t>
  </si>
  <si>
    <t>188</t>
  </si>
  <si>
    <t>34121KARCHER</t>
  </si>
  <si>
    <t>Ovládací kábel  7x1,5 mm2-(cena za meter)</t>
  </si>
  <si>
    <t>190</t>
  </si>
  <si>
    <t>998722b202.S</t>
  </si>
  <si>
    <t>192</t>
  </si>
  <si>
    <t>725</t>
  </si>
  <si>
    <t xml:space="preserve">Zdravotechnika - zariaď. predmety   </t>
  </si>
  <si>
    <t>725119308.S</t>
  </si>
  <si>
    <t>Montáž záchodovej misy keramickej kombinovanej s zvislým odpadom</t>
  </si>
  <si>
    <t>194</t>
  </si>
  <si>
    <t>642340000500.S</t>
  </si>
  <si>
    <t>Misa záchodová keramická kombinovaná so zvislým odpadom</t>
  </si>
  <si>
    <t>196</t>
  </si>
  <si>
    <t>725219201.S</t>
  </si>
  <si>
    <t>Montáž umývadla keramického na konzoly, bez výtokovej armatúry</t>
  </si>
  <si>
    <t>198</t>
  </si>
  <si>
    <t>642110004300.R</t>
  </si>
  <si>
    <t>Umývadlo keramické š.600mm</t>
  </si>
  <si>
    <t>200</t>
  </si>
  <si>
    <t>725319120.R</t>
  </si>
  <si>
    <t>Montáž kuchynských drezov jednoduchých bez výtokových armatúr</t>
  </si>
  <si>
    <t>202</t>
  </si>
  <si>
    <t>5523100007pc</t>
  </si>
  <si>
    <t>Kuchynský drez nerezový</t>
  </si>
  <si>
    <t>204</t>
  </si>
  <si>
    <t>725333360.S</t>
  </si>
  <si>
    <t>Montáž výlevky keramickej voľne stojacej bez výtokovej armatúry</t>
  </si>
  <si>
    <t>206</t>
  </si>
  <si>
    <t>642710000200.R</t>
  </si>
  <si>
    <t>Výlevka stojatá keramická,+ plastová mreža</t>
  </si>
  <si>
    <t>208</t>
  </si>
  <si>
    <t>725819202pc</t>
  </si>
  <si>
    <t>Montáž ventilu  s pripojením na hadice DN 25</t>
  </si>
  <si>
    <t>210</t>
  </si>
  <si>
    <t>551110012100.R</t>
  </si>
  <si>
    <t>Výtokový ventil s pripojením na hadicu 1" M, d 28 mm-/dn25/</t>
  </si>
  <si>
    <t>212</t>
  </si>
  <si>
    <t>725819402.S</t>
  </si>
  <si>
    <t>Montáž ventilu bez pripojovacej rúrky G 1/2</t>
  </si>
  <si>
    <t>214</t>
  </si>
  <si>
    <t>551410000300.S</t>
  </si>
  <si>
    <t>Ventil pre hygienické a zdravotnické zariadenia T 66 A 1/2" rohový mosadzný s vrškom T 13</t>
  </si>
  <si>
    <t>216</t>
  </si>
  <si>
    <t>725829601.S</t>
  </si>
  <si>
    <t>Montáž batérie umývadlovej a drezovej stojankovej, pákovej alebo klasickej s mechanickým ovládaním</t>
  </si>
  <si>
    <t>218</t>
  </si>
  <si>
    <t>551450000600.S</t>
  </si>
  <si>
    <t>Batéria drezová stojanková páková</t>
  </si>
  <si>
    <t>220</t>
  </si>
  <si>
    <t>551450003800.S</t>
  </si>
  <si>
    <t>Batéria umývadlová stojanková páková</t>
  </si>
  <si>
    <t>222</t>
  </si>
  <si>
    <t>72582960pc</t>
  </si>
  <si>
    <t>Montáž batérie pre výlevku , pákovej alebo klasickej s mechanickým ovládaním</t>
  </si>
  <si>
    <t>224</t>
  </si>
  <si>
    <t>5514500039pc</t>
  </si>
  <si>
    <t>Batéria pre výlevku   páková ,chróm</t>
  </si>
  <si>
    <t>226</t>
  </si>
  <si>
    <t>725849201.S</t>
  </si>
  <si>
    <t>Montáž batérie sprchovej nástennej pákovej, klasickej</t>
  </si>
  <si>
    <t>228</t>
  </si>
  <si>
    <t>551450002600.S</t>
  </si>
  <si>
    <t>Batéria sprchová nástenná páková</t>
  </si>
  <si>
    <t>230</t>
  </si>
  <si>
    <t>725849205.S</t>
  </si>
  <si>
    <t>Montáž  sprchových súprav</t>
  </si>
  <si>
    <t>232</t>
  </si>
  <si>
    <t>5522600024pc</t>
  </si>
  <si>
    <t>Sprchová   súprava</t>
  </si>
  <si>
    <t>234</t>
  </si>
  <si>
    <t>725869301.S</t>
  </si>
  <si>
    <t>Montáž zápachovej uzávierky pre zariaďovacie predmety, umývadlovej do D 40 mm</t>
  </si>
  <si>
    <t>236</t>
  </si>
  <si>
    <t>551620006400.S</t>
  </si>
  <si>
    <t>Zápachová uzávierka - sifón pre umývadlá DN 40</t>
  </si>
  <si>
    <t>238</t>
  </si>
  <si>
    <t>725869311.S</t>
  </si>
  <si>
    <t>Montáž zápachovej uzávierky pre zariaďovacie predmety, drezovej do D 50 mm (pre jeden drez)</t>
  </si>
  <si>
    <t>240</t>
  </si>
  <si>
    <t>551620007100.S</t>
  </si>
  <si>
    <t>Zápachová uzávierka- sifón pre jednodielne drezy DN 50</t>
  </si>
  <si>
    <t>242</t>
  </si>
  <si>
    <t>998725202.S</t>
  </si>
  <si>
    <t>Presun hmôt pre zariaďovacie predmety v objektoch výšky nad 6 do 12 m</t>
  </si>
  <si>
    <t>244</t>
  </si>
  <si>
    <t>727</t>
  </si>
  <si>
    <t xml:space="preserve">Zdravotechnika-uloženie,uchytenie  potrubia   </t>
  </si>
  <si>
    <t>7270000pc</t>
  </si>
  <si>
    <t>Závesy pre ulož a uchytenie  potrubia+závit.tyče podľa potreby../predbežne/</t>
  </si>
  <si>
    <t>246</t>
  </si>
  <si>
    <t>HZS</t>
  </si>
  <si>
    <t xml:space="preserve">Hodinové zúčtovacie sadzby   </t>
  </si>
  <si>
    <t>HZS000113p</t>
  </si>
  <si>
    <t>Stavebno montážne práce náročné ucelené - odborné...ostatné /nerozpočované položkami ako nepredpokl.práce pri montáži , pri napojeniach,pom.lešenie vyspr.,otvorov,a pod.../predpoklad/</t>
  </si>
  <si>
    <t>hod</t>
  </si>
  <si>
    <t>262144</t>
  </si>
  <si>
    <t>248</t>
  </si>
  <si>
    <t>HZS000114p</t>
  </si>
  <si>
    <t>Stavebno montážne práce najnáročnejšie na odbornosť - uvedenie zariadenie do prevádzky a vyskúšanie /v rozsahu viac ako 8 hodín/</t>
  </si>
  <si>
    <t>250</t>
  </si>
  <si>
    <t>OST</t>
  </si>
  <si>
    <t xml:space="preserve">Ostatné   </t>
  </si>
  <si>
    <t>OSTS000213.1</t>
  </si>
  <si>
    <t>Stavebno montážne práce náročné ucelené - odborné, /-revizné správy....predbežne/</t>
  </si>
  <si>
    <t>252</t>
  </si>
  <si>
    <t>OSTS000213.2</t>
  </si>
  <si>
    <t>Stavebno montážne práce náročné ucelené - odborné, /-protokoly o skúškách....predbežne/</t>
  </si>
  <si>
    <t>254</t>
  </si>
  <si>
    <t>VYK - Vykurovanie</t>
  </si>
  <si>
    <t xml:space="preserve">    732 - Ústredné kúrenie - strojovne   </t>
  </si>
  <si>
    <t xml:space="preserve">    733 - Ústredné kúrenie - rozvodné potrubie   </t>
  </si>
  <si>
    <t xml:space="preserve">    734 - Ústredné kúrenie - armatúry   </t>
  </si>
  <si>
    <t xml:space="preserve">    735 - Ústredné kúrenie - vykurovacie telesá   </t>
  </si>
  <si>
    <t xml:space="preserve">    735a - Ústredné kúrenie-/podlahové vykurovanie/   </t>
  </si>
  <si>
    <t xml:space="preserve">    738 - Ústredné kúrenie, -vykurovacia skúška   </t>
  </si>
  <si>
    <t xml:space="preserve">    739 - Ústredné kúrenie, -uloženie ,uchyt.potrubia   </t>
  </si>
  <si>
    <t>283310004700</t>
  </si>
  <si>
    <t>Izolačná PE trubica TUBOLIT DG 22x20 mm (d potrubia x hr. izolácie),</t>
  </si>
  <si>
    <t>713482131.S</t>
  </si>
  <si>
    <t>Montáž trubíc z PE, hr.30 mm,vnút.priemer do 38 mm</t>
  </si>
  <si>
    <t>283310006300</t>
  </si>
  <si>
    <t>Izolačná PE trubica TUBOLIT DG 25x25 mm (d potrubia x hr. izolácie)</t>
  </si>
  <si>
    <t>283310006400.R</t>
  </si>
  <si>
    <t>Izolačná PE trubica TUBOLIT DG 32x25 mm (d potrubia x hr. izolácie),</t>
  </si>
  <si>
    <t>713482132.S</t>
  </si>
  <si>
    <t>Montáž trubíc z PE, hr.30 mm,vnút.priemer 39-70 mm</t>
  </si>
  <si>
    <t>283310006700</t>
  </si>
  <si>
    <t>Izolačná PE trubica TUBOLIT DG 50x30 mm (d potrubia x hr. izolácie)</t>
  </si>
  <si>
    <t>732</t>
  </si>
  <si>
    <t xml:space="preserve">Ústredné kúrenie - strojovne   </t>
  </si>
  <si>
    <t>732199100.S</t>
  </si>
  <si>
    <t>Montáž orientačného štítka</t>
  </si>
  <si>
    <t>5482300009pc</t>
  </si>
  <si>
    <t>Štítok  orientačný</t>
  </si>
  <si>
    <t>732219210.R</t>
  </si>
  <si>
    <t>Montáž zásobníka akumulačného SPU-1, objem 200 l</t>
  </si>
  <si>
    <t>4842483884Wolf</t>
  </si>
  <si>
    <t>Zásobník akumulačný SPU-1,200 (9145869)  objem 200 l (WF7)</t>
  </si>
  <si>
    <t>732219215.R</t>
  </si>
  <si>
    <t>Montáž zásobníkového ohrievača vody SEW-1-300 (WF7) objem zásobníka 290 l</t>
  </si>
  <si>
    <t>4849145937Wolf</t>
  </si>
  <si>
    <t>Zásobníkový ohrievač vody SEW-1-300 (WF7) objem zásobníka 290 l</t>
  </si>
  <si>
    <t>732331015.S</t>
  </si>
  <si>
    <t>Montáž expanznej nádoby tlak do 6 bar s membránou 50 l</t>
  </si>
  <si>
    <t>484630006510</t>
  </si>
  <si>
    <t>Nádoba expanzná s membránou typ N 50 l, D 441 mm, v 487 mm, pripojenie R 3/4", 6 bar / 1,5 bar, šedá</t>
  </si>
  <si>
    <t>7323319pc</t>
  </si>
  <si>
    <t>Zmäkčovacie zariadenie-/malá úpravňa vody SOBWATERM MZV 7</t>
  </si>
  <si>
    <t>426110002400</t>
  </si>
  <si>
    <t>Čerpadlo obehové ALPHA2 25-40 180</t>
  </si>
  <si>
    <t>7324609pc1</t>
  </si>
  <si>
    <t>Montáž zostavy s tepelným čerpadlom CHA-Monoblok 16/20,400v,s elektrickým vykurovacím článkom 9 kW,s AM (WF7) vrátane príslušenstva a dopravy</t>
  </si>
  <si>
    <t>484MTC20AMWolf</t>
  </si>
  <si>
    <t>Zostava s tepelným čerpadlom CHA-Monoblok 16/20,400V,s elektrickým vykurovacím článkom 9 kW, s AM (WF7)</t>
  </si>
  <si>
    <t>sad</t>
  </si>
  <si>
    <t>4842072247Wolf</t>
  </si>
  <si>
    <t>Odkalovač s odlučovačom magnitu 2"</t>
  </si>
  <si>
    <t>4841669272Wolf</t>
  </si>
  <si>
    <t>Tepelná izolácia 2 pre odlučovač " (WF1)</t>
  </si>
  <si>
    <t>4849147961Wolf</t>
  </si>
  <si>
    <t>Konzola na podlahu CHA-Monoblok,pre CHA 16/20 a 20/24 (WF7)</t>
  </si>
  <si>
    <t>4849147995Wolf</t>
  </si>
  <si>
    <t>Kryt konzoly na podlahu pre CHA 16/20 a 20/24 (WF7)</t>
  </si>
  <si>
    <t>4842072136Wolf</t>
  </si>
  <si>
    <t>Čerpadlová skupina vykurovacieho okruhu DN 32-60 (samoregulačné,trieda A) (WF5)</t>
  </si>
  <si>
    <t>4842072200Wolf</t>
  </si>
  <si>
    <t>Držiak nástenný-pre čerpadlovú skupinu DN32 (2072136) (WF5)</t>
  </si>
  <si>
    <t>4848908340Wolf</t>
  </si>
  <si>
    <t>Ovládací modul BM-2 bez snímača vonkajšej teploty s nástenným držiakom, čierny (WF4)</t>
  </si>
  <si>
    <t>4848909097Wolf</t>
  </si>
  <si>
    <t>Kaskádový modul KM-2 V2 (WF4)</t>
  </si>
  <si>
    <t>4848852829Wolf</t>
  </si>
  <si>
    <t>Ponorný snímač teploty (NTC 5K D 6mm)</t>
  </si>
  <si>
    <t>4848908650Wolf</t>
  </si>
  <si>
    <t>Modul Wolf Link Home-na zabudovanie do zariadenia (WF4)</t>
  </si>
  <si>
    <t>7324609pc2</t>
  </si>
  <si>
    <t>Uvedenie zariadenia do prevádzky a vyskúšanie</t>
  </si>
  <si>
    <t>998732202.S</t>
  </si>
  <si>
    <t>Presun hmôt pre strojovne v objektoch výšky nad 6 m do 12 m</t>
  </si>
  <si>
    <t>733</t>
  </si>
  <si>
    <t xml:space="preserve">Ústredné kúrenie - rozvodné potrubie   </t>
  </si>
  <si>
    <t>733113113.R</t>
  </si>
  <si>
    <t>Príplatok k cene za zhotovenie prípojky  do DN 20-/pre vyk.telesá a koralux/</t>
  </si>
  <si>
    <t>733125009</t>
  </si>
  <si>
    <t>Potrubie z uhlíkovej ocele Viega Prestabo 1103 spájané lisovaním 22x1,5 mm-/dn20/</t>
  </si>
  <si>
    <t>733125012</t>
  </si>
  <si>
    <t>Potrubie z uhlíkovej ocele Viega Prestabo 1103 spájané lisovaním 28x1,5 mm-/dn25/</t>
  </si>
  <si>
    <t>733125015</t>
  </si>
  <si>
    <t>Potrubie z uhlíkovej ocele Viega Prestabo 1103 spájané lisovaním 35x1,5 mm-/dn32/</t>
  </si>
  <si>
    <t>733125021</t>
  </si>
  <si>
    <t>Potrubie z uhlíkovej ocele Viega Prestabo 1103 spájané lisovaním 54x1,5 mm-/dn50/</t>
  </si>
  <si>
    <t>7331299pc</t>
  </si>
  <si>
    <t>Potrubie z uhlíkovej ocele Viega Prestabo-/ príplatok na tvarovky/</t>
  </si>
  <si>
    <t>733190107.R</t>
  </si>
  <si>
    <t>Tlaková skúška potrubia z  rúrok Prestábo do DN 50</t>
  </si>
  <si>
    <t>998733203.S</t>
  </si>
  <si>
    <t>Presun hmôt pre rozvody potrubia v objektoch výšky nad 6 do 24 m</t>
  </si>
  <si>
    <t>734</t>
  </si>
  <si>
    <t xml:space="preserve">Ústredné kúrenie - armatúry   </t>
  </si>
  <si>
    <t>722263414.S</t>
  </si>
  <si>
    <t>Montáž vodomeru závitového 1/2" -/na dopúštaní/</t>
  </si>
  <si>
    <t>3882400016pc</t>
  </si>
  <si>
    <t>Vodomer  DN 15 -/na dopúštaní/</t>
  </si>
  <si>
    <t>73420911.9</t>
  </si>
  <si>
    <t>Montáž závitovej armatúry , ventilu termostat.priameho  a spiatočkového DN 15</t>
  </si>
  <si>
    <t>4844228461099</t>
  </si>
  <si>
    <t>ventil spiatočkový RL-5,priamý 1/2 "</t>
  </si>
  <si>
    <t>4844228461025</t>
  </si>
  <si>
    <t>ventil priamý TS-90-V 1/2"</t>
  </si>
  <si>
    <t>734209122.R</t>
  </si>
  <si>
    <t>Montáž ventilu doplňovacieho Honeywell VF 06</t>
  </si>
  <si>
    <t>55121001299pc</t>
  </si>
  <si>
    <t>Ventil doplňovací Honeywell VF  06</t>
  </si>
  <si>
    <t>734213250.S</t>
  </si>
  <si>
    <t>Montáž ventilu odvzdušňovacieho závitového automatického G 1/2</t>
  </si>
  <si>
    <t>551210009500.S</t>
  </si>
  <si>
    <t>Ventil odvzdušňovací automatický, 1/2"</t>
  </si>
  <si>
    <t>734222104.R</t>
  </si>
  <si>
    <t>Montáž regulačného ventilu  DN 25</t>
  </si>
  <si>
    <t>55124001182pc</t>
  </si>
  <si>
    <t>Ventil regulačný STROMAX GM DN 25</t>
  </si>
  <si>
    <t>734223230</t>
  </si>
  <si>
    <t>Montáž termostatickej hlavice</t>
  </si>
  <si>
    <t>551280001400.R</t>
  </si>
  <si>
    <t>Temostatická hlavica</t>
  </si>
  <si>
    <t>734224012.S</t>
  </si>
  <si>
    <t>Montáž guľového kohúta závitového G 1</t>
  </si>
  <si>
    <t>551210044800.S</t>
  </si>
  <si>
    <t>Guľový ventil 1”, páčka chróm</t>
  </si>
  <si>
    <t>734224015.S</t>
  </si>
  <si>
    <t>Montáž guľového kohúta závitového G 5/4</t>
  </si>
  <si>
    <t>551210044900.S</t>
  </si>
  <si>
    <t>Guľový ventil 1 1/4”, páčka chróm</t>
  </si>
  <si>
    <t>734224021.S</t>
  </si>
  <si>
    <t>Montáž guľového kohúta závitového G 2</t>
  </si>
  <si>
    <t>551210045100.S</t>
  </si>
  <si>
    <t>Guľový ventil 2”, páčka chróm</t>
  </si>
  <si>
    <t>734240010.S</t>
  </si>
  <si>
    <t>Montáž spätnej klapky závitovej G 1</t>
  </si>
  <si>
    <t>551190001000.S</t>
  </si>
  <si>
    <t>Spätná klapka závitová 1", PN 10, pre vodu, mosadz</t>
  </si>
  <si>
    <t>734240015.S</t>
  </si>
  <si>
    <t>Montáž spätnej klapky závitovej G 5/4</t>
  </si>
  <si>
    <t>551190001100.S</t>
  </si>
  <si>
    <t>Spätná klapka  závitová 5/4", PN 10, pre vodu, mosadz</t>
  </si>
  <si>
    <t>734291113.S</t>
  </si>
  <si>
    <t>Ostané armatúry, kohútik plniaci a vypúšťací normy 13 7061, PN 1,0/100st. C G 1/2</t>
  </si>
  <si>
    <t>734291350.S</t>
  </si>
  <si>
    <t>Montáž filtra závitového G 1 1/4</t>
  </si>
  <si>
    <t>422010003200.R</t>
  </si>
  <si>
    <t>Filter závitový DN 32, mosadz</t>
  </si>
  <si>
    <t>73429137pc</t>
  </si>
  <si>
    <t>Montáž filtra mechanického na dopuštaní DN 25</t>
  </si>
  <si>
    <t>4220100039pc</t>
  </si>
  <si>
    <t>Filter mechanický na dopuštaní DN 25</t>
  </si>
  <si>
    <t>734421130.S</t>
  </si>
  <si>
    <t>Montáž tlakomeru deformačného kruhového 0-10 MPa priemer 160</t>
  </si>
  <si>
    <t>388410000300.S</t>
  </si>
  <si>
    <t>Tlakomer deformačný kruhový d 160 mm-/0-600kPa/ s trojcestn.vent.</t>
  </si>
  <si>
    <t>998734203.S</t>
  </si>
  <si>
    <t>Presun hmôt pre armatúry v objektoch výšky nad 6 do 24 m</t>
  </si>
  <si>
    <t>735</t>
  </si>
  <si>
    <t xml:space="preserve">Ústredné kúrenie - vykurovacie telesá   </t>
  </si>
  <si>
    <t>735162140.S</t>
  </si>
  <si>
    <t>Montáž vykurovacieho telesa rúrkového výšky 1500 mm</t>
  </si>
  <si>
    <t>484520002400</t>
  </si>
  <si>
    <t>Teleso vykurovacie rebríkové oceľové, lxvxhĺ 600x1500x61 mm, pripojenie G 1/2" vnútorné</t>
  </si>
  <si>
    <t>998735202.S</t>
  </si>
  <si>
    <t>Presun hmôt pre vykurovacie telesá v objektoch výšky nad 6 do 12 m</t>
  </si>
  <si>
    <t>735a</t>
  </si>
  <si>
    <t xml:space="preserve">Ústredné kúrenie-/podlahové vykurovanie/   </t>
  </si>
  <si>
    <t>7353112pc</t>
  </si>
  <si>
    <t>Montáž podlahového vykurovania na systémovú dosku-/potr. S 18x2,0/+príslušenstva</t>
  </si>
  <si>
    <t>28606432HWolf</t>
  </si>
  <si>
    <t>Rúra vykurovacia  HR-PB -DD 18 x 2 mm z polybuténu,farba oranžová</t>
  </si>
  <si>
    <t>28610123Wolf</t>
  </si>
  <si>
    <t>Systémová platňa 1.2.3., 30-2,6,075 m2 (GA2)</t>
  </si>
  <si>
    <t>28600551Wolf</t>
  </si>
  <si>
    <t>Multi press spojka GT-M-PK 18/18</t>
  </si>
  <si>
    <t>28601823Wolf</t>
  </si>
  <si>
    <t>Ochranná rúrka  GT-SR 25,čierna</t>
  </si>
  <si>
    <t>28600877Wolf</t>
  </si>
  <si>
    <t>Adaptér GT-M-KA 18x2</t>
  </si>
  <si>
    <t>735311550.R</t>
  </si>
  <si>
    <t>Montáž zostavy rozdeľovač / zberač typ 6 cestný/</t>
  </si>
  <si>
    <t>28608479NWolf</t>
  </si>
  <si>
    <t>Rozdelovač GTF-VSV 6  1" nerez</t>
  </si>
  <si>
    <t>735311570.R</t>
  </si>
  <si>
    <t>Montáž zostavy rozdeľovač / zberač - typ 8 cestný</t>
  </si>
  <si>
    <t>28608563NWolf</t>
  </si>
  <si>
    <t>Rozdelovač GTF-VSV 8  1" nerez (GA6)</t>
  </si>
  <si>
    <t>735311620.R</t>
  </si>
  <si>
    <t>Montáž zostavy rozdeľovač / zberač -typ 12 cestný</t>
  </si>
  <si>
    <t>28608589NWolf</t>
  </si>
  <si>
    <t>Rozdelovač GTF-VSV 12  1" nerez (GA6)</t>
  </si>
  <si>
    <t>28601732NWolf</t>
  </si>
  <si>
    <t>Uzatvárací kohút GT-AVR 1"</t>
  </si>
  <si>
    <t>735311810.S</t>
  </si>
  <si>
    <t>Montáž skrinky rozdeľovača na omietku 6-9 okruhov</t>
  </si>
  <si>
    <t>286N4WSWolf</t>
  </si>
  <si>
    <t>Skrinka nadomietková do 8 okruhov (GA6)</t>
  </si>
  <si>
    <t>735311820.S</t>
  </si>
  <si>
    <t>Montáž skrinky rozdeľovača na omietku 10-13 okruhov</t>
  </si>
  <si>
    <t>286N6WSWolf</t>
  </si>
  <si>
    <t>Skrinka nadomietková do 12 okruhov (GA6)</t>
  </si>
  <si>
    <t>28600193Wolf</t>
  </si>
  <si>
    <t>Pás GTF-RDS,dilatačný</t>
  </si>
  <si>
    <t>28609743Wolf</t>
  </si>
  <si>
    <t>Pás GTF-DFS 100,dilatačný (GA2)</t>
  </si>
  <si>
    <t>28604840Wolf</t>
  </si>
  <si>
    <t>Súprava pre merač tepla GTF-WMZ 1"(GA6)</t>
  </si>
  <si>
    <t>998735a202</t>
  </si>
  <si>
    <t>Presun hmôt pre podlah.vykurovanie v objektoch výšky nad 6 do 12 m</t>
  </si>
  <si>
    <t>738</t>
  </si>
  <si>
    <t xml:space="preserve">Ústredné kúrenie, -vykurovacia skúška   </t>
  </si>
  <si>
    <t>7380000pc</t>
  </si>
  <si>
    <t>Vykurovacia skúška,skúška tesnosti.....</t>
  </si>
  <si>
    <t>7380001pc</t>
  </si>
  <si>
    <t>Preplach potrubia</t>
  </si>
  <si>
    <t>7380002pc</t>
  </si>
  <si>
    <t>Vypustenie a napustenie systému</t>
  </si>
  <si>
    <t>739</t>
  </si>
  <si>
    <t xml:space="preserve">Ústredné kúrenie, -uloženie ,uchyt.potrubia   </t>
  </si>
  <si>
    <t>7390000pc</t>
  </si>
  <si>
    <t>Závesy,objímky dvojité  pre ulož a uchytenie  potrubia-napr..Larf/</t>
  </si>
  <si>
    <t>Stavebno montážne práce náročné ucelené - odborné...ostatné /nerozpočované mont.  položkami predbežne  ako vyspravenie otvorov, ,  stav.upravy otvorov ,pomoc.lešenie  a pod.../</t>
  </si>
  <si>
    <t>VZT - Vzduchotechnika a chladenie</t>
  </si>
  <si>
    <t xml:space="preserve">    739 - Vzt, -uloženie ,uchyt.potrubia   </t>
  </si>
  <si>
    <t xml:space="preserve">    769 - Montáže vzduchotechnických zariadení   </t>
  </si>
  <si>
    <t>7134212pc</t>
  </si>
  <si>
    <t>Montáž izolácie tepelnej potrubia, izolačnými pásmi ARMAFLEX / AF hr.25mm--/pol.špecif.1.39 /</t>
  </si>
  <si>
    <t>2833100299pc1</t>
  </si>
  <si>
    <t>Izolácia potrubia izol.pásmi i ARMAFLEX/ AF ,hr.25mm-/ pol.špečifikácie ako u montáže</t>
  </si>
  <si>
    <t>713491111.S</t>
  </si>
  <si>
    <t>Izolácia tepelná - montáž oplechovania pevného - potrubia</t>
  </si>
  <si>
    <t>138110006200.S</t>
  </si>
  <si>
    <t>Plech hladký pozinkovaný hr. 1,00 mm</t>
  </si>
  <si>
    <t>713491119.S</t>
  </si>
  <si>
    <t>Izolácia tepelná - výroba oplechovania</t>
  </si>
  <si>
    <t xml:space="preserve">Vzt, -uloženie ,uchyt.potrubia   </t>
  </si>
  <si>
    <t>Závesy pre ulož a uchytenie  potrubia -/predbežne/predpoklad</t>
  </si>
  <si>
    <t>7390000pc1</t>
  </si>
  <si>
    <t>Konzoly pre VZT potrubie vedené na fasáde-40ks -/predbežne/predpoklad/</t>
  </si>
  <si>
    <t>769</t>
  </si>
  <si>
    <t xml:space="preserve">Montáže vzduchotechnických zariadení   </t>
  </si>
  <si>
    <t>769021036.S</t>
  </si>
  <si>
    <t>Montáž štvorhranného potrubia tesnosti I dĺžky 1000 mm do obvodu 1000 mm-/pol.špecif.1.8,pol.1.9,pol.1.10/</t>
  </si>
  <si>
    <t>429820000100.S</t>
  </si>
  <si>
    <t>Potrubie štvorhranné, rovné dĺ. 1000 mm, rozmer do obvodu 1000 mm-/množstvo podľa mont.položky/</t>
  </si>
  <si>
    <t>769021040.S</t>
  </si>
  <si>
    <t>Montáž štvorhranného potrubia tesnosti I dĺžky 1000 mm do obvodu 1800 mm-/pol.špecif.1.2,pol.pol.1.3,pol.1.4,pol.1.5,pol.1.6,pol.1.7/</t>
  </si>
  <si>
    <t>429820000200.S</t>
  </si>
  <si>
    <t>Potrubie štvorhranné, rovné dĺ. 1000 mm, rozmer do obvodu 1800 mm-/množzstvo podľa špecifik.montáže/</t>
  </si>
  <si>
    <t>769021250.S</t>
  </si>
  <si>
    <t>Montáž tvarovky do štvorhranného potrubia do obvodu 1000 mm- oblúky-/pol.zo špecif.mater.pol.1.1c,pol.1.1d,pol.1.1e/</t>
  </si>
  <si>
    <t>429850026300.S</t>
  </si>
  <si>
    <t>Tvarovka pre štvorhranné potrubie 1000-/množstvo podľa špecfikácie montáže/</t>
  </si>
  <si>
    <t>769021250.S1</t>
  </si>
  <si>
    <t>Montáž tvarovky do štvorhranného potrubia do obvodu 1000 mm- odbočky jednoduché-/pol.zo špecif.mater.pol.1.16,pol.1.24,pol.1.25/</t>
  </si>
  <si>
    <t>429850026300.S1</t>
  </si>
  <si>
    <t>769021253.S</t>
  </si>
  <si>
    <t>Montáž tvarovky do štvorhranného potrubia do obvodu 1800 mm-oblúky -/tvarovky podľa špecifik.materialu pol.1.1b,pol.1.1a/</t>
  </si>
  <si>
    <t>429850026400.S</t>
  </si>
  <si>
    <t>Tvarovka pre štvorhranné potrubie 1800-/množstvo podľa montaž.pol.</t>
  </si>
  <si>
    <t>769021253.S1</t>
  </si>
  <si>
    <t>Montáž tvarovky do štvorhranného potrubia do obvodu 1800 mm-odbočky jednoduché -/tvarovky podľa špecifik.materialu pol.1.12,pol.1.13,pol.1.14,pol.1.15/,pol.1.17,,pol.1.18,pol.1.19,pol.1.20,pol.1.21,pol.1.22,pol.1.23,/</t>
  </si>
  <si>
    <t>429850026400.S1</t>
  </si>
  <si>
    <t>Tvarovky pre štvorhranné potrubie 1800-/množstvo podľa montaž.položiek-/odbočky/</t>
  </si>
  <si>
    <t>769021253.S2</t>
  </si>
  <si>
    <t>Montáž tvarovky do štvorhranného potrubia do obvodu 1800 mm-prechody -/tvarovky podľa špecifik.materialu pol.1.28,pol.1.29,pol.1.30,pol.1.31,pol.1.32,pol.1.33,pol.1.34,pol.1.35/</t>
  </si>
  <si>
    <t>429850026400.S2</t>
  </si>
  <si>
    <t>Tvarovky pre štvorhranné potrubie 1800-/množstvo podľa montaž.položiek-/prechody/</t>
  </si>
  <si>
    <t>769021256.S</t>
  </si>
  <si>
    <t>Montáž tvarovky do štvorhranného potrubia do obvodu 2240 mm-/podľa špecifik.mater.pol.1.26,pol.1.27/</t>
  </si>
  <si>
    <t>429850026500.S</t>
  </si>
  <si>
    <t>Tvarovka pre štvorhranné potrubie 2240-/tvarovky podľa špecif.mater.pol.1.26,pol.1.27</t>
  </si>
  <si>
    <t>769025003.S</t>
  </si>
  <si>
    <t>Montáž tlmiča hluku štvorhranného prierezu 0.220-0.300 m2</t>
  </si>
  <si>
    <t>4297600074pc</t>
  </si>
  <si>
    <t>Tlmič hluku IAA 355  pre štvorhranné potrubie, rozmery 700x400 mm-/pol.1.11 špecif/</t>
  </si>
  <si>
    <t>769031174.R</t>
  </si>
  <si>
    <t>Montáž  výustky na štvorhranné potrubie do prierezu 0.055 m2-/pol.špecif.1.36,pol.1.38/</t>
  </si>
  <si>
    <t>4297202671pc</t>
  </si>
  <si>
    <t>Výustka oceľová do štvorhranného potrubia  obdlžníková 200x200</t>
  </si>
  <si>
    <t>4297202674pc</t>
  </si>
  <si>
    <t>Výustka oceľová do štvorhranného potrubia  obdĺžníková 200x150</t>
  </si>
  <si>
    <t>769031177.S</t>
  </si>
  <si>
    <t>Montáž pozinkovanej výustky na štvorhranné potrubie prierezu 0.060-0.110 m2</t>
  </si>
  <si>
    <t>4297202682pc</t>
  </si>
  <si>
    <t>Výustka oceľová do štvorhranného potrubia obdlžníková 300x200-/pol.1.37 špecif./</t>
  </si>
  <si>
    <t>76905204pc</t>
  </si>
  <si>
    <t>Montáž  VZT jednotky 4500 m3/h/+prísluš.</t>
  </si>
  <si>
    <t>429530018ponuk</t>
  </si>
  <si>
    <t>VZT Jednotka (4500m3/h)vrátane príslušenstva -/meranie a regulácia,regulačné prvky/</t>
  </si>
  <si>
    <t>998769203.S</t>
  </si>
  <si>
    <t>Presun hmôt pre montáž vzduchotechnických zariadení v stavbe (objekte) výšky nad 7 do 24 m</t>
  </si>
  <si>
    <t>Stavebno montážne práce náročné ucelené - odborné...ostatné /nerozpočované položkami ako  ,stav.upravy otvorov,potrebné práce pri ulož a uchyt.potrubia ,pom.lešenie  a pod.../</t>
  </si>
  <si>
    <t>Stavebno montážne práce najnáročnejšie na odbornosť - uvedenie zariadenie do prevádzky akomplexné  vyskúšanie,rev.správy /v rozsahu viac ako 8 hodín/</t>
  </si>
  <si>
    <t>ELI - Elektroinštalácia</t>
  </si>
  <si>
    <t>D1 - Rozvádzače</t>
  </si>
  <si>
    <t>D2 - Hrubá montáž</t>
  </si>
  <si>
    <t>D3 - Kompletáž</t>
  </si>
  <si>
    <t>Rozvádzače</t>
  </si>
  <si>
    <t>Pol1</t>
  </si>
  <si>
    <t>Rozvádzač RH podľa schémy na výkrese č. 05</t>
  </si>
  <si>
    <t>Hrubá montáž</t>
  </si>
  <si>
    <t>Pol2</t>
  </si>
  <si>
    <t>Krabica KP 68</t>
  </si>
  <si>
    <t>Pol3</t>
  </si>
  <si>
    <t>Vodič medený CYA 6   žltozelený</t>
  </si>
  <si>
    <t>Pol4</t>
  </si>
  <si>
    <t>Vodič medený CYA 25   žltozelený</t>
  </si>
  <si>
    <t>Pol5</t>
  </si>
  <si>
    <t>Kábel CHKE-O-V 3x1,5 PS60 - pre CENTRAL STOP</t>
  </si>
  <si>
    <t>Pol6</t>
  </si>
  <si>
    <t>Kábel silový medený CYKY-J 3x1,5</t>
  </si>
  <si>
    <t>Pol7</t>
  </si>
  <si>
    <t>Kábel silový medený CYKY-O 3x1,5</t>
  </si>
  <si>
    <t>Pol8</t>
  </si>
  <si>
    <t>Kábel silový medený CYKY-J 3x2,5</t>
  </si>
  <si>
    <t>Pol9</t>
  </si>
  <si>
    <t>Kábel silový medený CYKY-J 5x2,5</t>
  </si>
  <si>
    <t>Pol10</t>
  </si>
  <si>
    <t>Kábel silový medený CYKY-J 5x10</t>
  </si>
  <si>
    <t>Pol11</t>
  </si>
  <si>
    <t>Káblová príchytka kovová</t>
  </si>
  <si>
    <t>Pol12</t>
  </si>
  <si>
    <t>Káblová príchytka plastová</t>
  </si>
  <si>
    <t>Pol13</t>
  </si>
  <si>
    <t>Natrelovací klinec 17mm</t>
  </si>
  <si>
    <t>Pol14</t>
  </si>
  <si>
    <t>Natrelovací klinec 22mm</t>
  </si>
  <si>
    <t>Pol15</t>
  </si>
  <si>
    <t>Chránička FXP 20</t>
  </si>
  <si>
    <t>Pol16</t>
  </si>
  <si>
    <t>Chránička FXP 32</t>
  </si>
  <si>
    <t>Pol17</t>
  </si>
  <si>
    <t>Vyfrézovanie drážky 20x20mm</t>
  </si>
  <si>
    <t>Pol18</t>
  </si>
  <si>
    <t>Vyfrézovanie drážky 40x20mm</t>
  </si>
  <si>
    <t>Pol19</t>
  </si>
  <si>
    <t>Vykruženie lôžka pre škatuľu KP68</t>
  </si>
  <si>
    <t>Pol20</t>
  </si>
  <si>
    <t>Prieraz 20x200mm</t>
  </si>
  <si>
    <t>Pol21</t>
  </si>
  <si>
    <t>Prieraz 30x250mm</t>
  </si>
  <si>
    <t>Pol22</t>
  </si>
  <si>
    <t>Vysekanie otvoru pre rozvádzač</t>
  </si>
  <si>
    <t>Pol23</t>
  </si>
  <si>
    <t>Zmetenie sute po sekaní do vedier</t>
  </si>
  <si>
    <t>Pol24</t>
  </si>
  <si>
    <t>Znesenie sute na určené miesto v tesnej blízkosti stavby</t>
  </si>
  <si>
    <t>Pol25</t>
  </si>
  <si>
    <t>Podružný materiál a podružná práca</t>
  </si>
  <si>
    <t>Pol26</t>
  </si>
  <si>
    <t>Murárske výpomoci</t>
  </si>
  <si>
    <t>Pol27</t>
  </si>
  <si>
    <t>Doprava materiálu a pracovníkov</t>
  </si>
  <si>
    <t>Pol28</t>
  </si>
  <si>
    <t>Sádra</t>
  </si>
  <si>
    <t>kg</t>
  </si>
  <si>
    <t>D3</t>
  </si>
  <si>
    <t>Kompletáž</t>
  </si>
  <si>
    <t>Pol29</t>
  </si>
  <si>
    <t>Jednopólový vypínač vypínač IP 20 (komplet)</t>
  </si>
  <si>
    <t>Pol30</t>
  </si>
  <si>
    <t>Striedavý vypínač IP 20 (komplet)</t>
  </si>
  <si>
    <t>Pol31</t>
  </si>
  <si>
    <t>Zásuvka biela - jednonásobná 240V/16A, IP20 (komplet)</t>
  </si>
  <si>
    <t>Pol32</t>
  </si>
  <si>
    <t>Zásuvka 400V. 16A</t>
  </si>
  <si>
    <t>Pol33</t>
  </si>
  <si>
    <t>LED svietidlo 34W, 4000K, IP65, IK10 prevedenie antivandal ako napr. vyrtych staford LED 34W</t>
  </si>
  <si>
    <t>Pol34</t>
  </si>
  <si>
    <t>LED svietidlo prisadené 18W, 4000K, IP20/IP44</t>
  </si>
  <si>
    <t>Pol35</t>
  </si>
  <si>
    <t>LED svietidlo prachotesné 40W, IP65</t>
  </si>
  <si>
    <t>Pol36</t>
  </si>
  <si>
    <t>Núdzové autonómne s vlastným zdrojom 1W, 170lm</t>
  </si>
  <si>
    <t>Pol37</t>
  </si>
  <si>
    <t>Svorka Bernard s pásikom</t>
  </si>
  <si>
    <t>Pol38</t>
  </si>
  <si>
    <t>Káblové oká na vodič s prierezom 6mm</t>
  </si>
  <si>
    <t>Pol39</t>
  </si>
  <si>
    <t>Svorka WAGO  2X1,5</t>
  </si>
  <si>
    <t>Pol40</t>
  </si>
  <si>
    <t>Svorka WAGO  3X1,5</t>
  </si>
  <si>
    <t>Pol41</t>
  </si>
  <si>
    <t>Svorka WAGO  4X1,5</t>
  </si>
  <si>
    <t>Pol42</t>
  </si>
  <si>
    <t>Svorka WAGO  5X1,5</t>
  </si>
  <si>
    <t>Pol43</t>
  </si>
  <si>
    <t>Zapojenia vodiča do 1,5mm2</t>
  </si>
  <si>
    <t>Pol44</t>
  </si>
  <si>
    <t>Zapojenia vodiča do 2,5mm2</t>
  </si>
  <si>
    <t>Pol45</t>
  </si>
  <si>
    <t>Zapojenia vodiča do 16mm3</t>
  </si>
  <si>
    <t>Pol46</t>
  </si>
  <si>
    <t>Zapojenia vodiča do 25mm3</t>
  </si>
  <si>
    <t>Pol47</t>
  </si>
  <si>
    <t>Štítok označovací popisný</t>
  </si>
  <si>
    <t>Pol48</t>
  </si>
  <si>
    <t>Tlačítko presklené v červenej skrinke ( CENTRAL, TOTAL STOP)</t>
  </si>
  <si>
    <t>Pol49</t>
  </si>
  <si>
    <t>Pripojenie VZT jednotky</t>
  </si>
  <si>
    <t>Pol50</t>
  </si>
  <si>
    <t>Pripojenie vapky</t>
  </si>
  <si>
    <t>Pol51</t>
  </si>
  <si>
    <t>Projekt skutočného vyhotovenia</t>
  </si>
  <si>
    <t>Pol52</t>
  </si>
  <si>
    <t>Pol53</t>
  </si>
  <si>
    <t>Pol54</t>
  </si>
  <si>
    <t>Revízie elektro, certifikáty, vyhlásenia o zhode</t>
  </si>
  <si>
    <t>BLZ - Bleskozvod a uzemnenie</t>
  </si>
  <si>
    <t>D4 - Bleskozvod</t>
  </si>
  <si>
    <t>D4</t>
  </si>
  <si>
    <t>Bleskozvod</t>
  </si>
  <si>
    <t>Pol55</t>
  </si>
  <si>
    <t>HVI Llight plus vodič (napr. kat. č. 819600 )</t>
  </si>
  <si>
    <t>Pol56</t>
  </si>
  <si>
    <t>Podpera našikmú strechu  (napr. kat. č.202853)</t>
  </si>
  <si>
    <t>Pol57</t>
  </si>
  <si>
    <t>Podpera na zvislú stenu (napr. kat. č. 275252)</t>
  </si>
  <si>
    <t>Pol58</t>
  </si>
  <si>
    <t>Zemná liatinová krabica (napr. kat. č. 549000)</t>
  </si>
  <si>
    <t>Pol59</t>
  </si>
  <si>
    <t>Svorka SZ (napr. kat. č. 459200)</t>
  </si>
  <si>
    <t>Pol60</t>
  </si>
  <si>
    <t>Svorka (napr. kat. č. 459200)</t>
  </si>
  <si>
    <t>Pol61</t>
  </si>
  <si>
    <t>Číslo zvodu (napr. kat. č. 490110)</t>
  </si>
  <si>
    <t>Pol62</t>
  </si>
  <si>
    <t>Svorka SR03 zemná</t>
  </si>
  <si>
    <t>Pol63</t>
  </si>
  <si>
    <t>Svorka SR02 zemná</t>
  </si>
  <si>
    <t>Pol64</t>
  </si>
  <si>
    <t>Pás FeZn 30x4</t>
  </si>
  <si>
    <t>Pol65</t>
  </si>
  <si>
    <t>AlMgSi 8mm (vyrovanie potenciálov)</t>
  </si>
  <si>
    <t>Pol66</t>
  </si>
  <si>
    <t>Kaliber FeZn10mm (pripojenie zvodov)</t>
  </si>
  <si>
    <t>Pol67</t>
  </si>
  <si>
    <t>Kaliber FeZn10mm PVC (napr. kat. č. 800110)</t>
  </si>
  <si>
    <t>Pol68</t>
  </si>
  <si>
    <t>Podpůrná trubka s vnitřním připojením a pružinovou PA svorkou. (napr. kat. č. 105688)</t>
  </si>
  <si>
    <t>Pol69</t>
  </si>
  <si>
    <t>Podpera medzi krokvy (napr. kat. č. 105240)</t>
  </si>
  <si>
    <t>Pol70</t>
  </si>
  <si>
    <t>Prechodka na strechu (napr. kat. č. 105245)</t>
  </si>
  <si>
    <t>Pol71</t>
  </si>
  <si>
    <t>Sada připojovacích prvků pro vodič HVI light plus, pro uložení uvnitř podpůrné trubky (napr. kat. č.  819645)</t>
  </si>
  <si>
    <t>Pol72</t>
  </si>
  <si>
    <t>Ekvipotenciálna prípojnica (napr. kat. č. 563201)</t>
  </si>
  <si>
    <t>Pol73</t>
  </si>
  <si>
    <t>Pol74</t>
  </si>
  <si>
    <t>Pol75</t>
  </si>
  <si>
    <t>Revízia bleskozvodu</t>
  </si>
  <si>
    <t>Pol76</t>
  </si>
  <si>
    <t>Svorka SR03 zemná (pripojenie naOCL sieť s okom 150x150)</t>
  </si>
  <si>
    <t>Pol77</t>
  </si>
  <si>
    <t>SvorkaMMV (napr. 540271)</t>
  </si>
  <si>
    <t>Pol78</t>
  </si>
  <si>
    <t>Mrežový rošt pre ochranu pred krokovým napätím (napr. 618214)</t>
  </si>
  <si>
    <t>Pol79</t>
  </si>
  <si>
    <t>Kaliber FeZn10mm (mreža v podkladovom betóne)</t>
  </si>
  <si>
    <t>FVE - Fotovoltická elektráreň</t>
  </si>
  <si>
    <t>D1 - Fotovoltická elektráreň</t>
  </si>
  <si>
    <t>Pol80</t>
  </si>
  <si>
    <t>Solárny panel monokryštalický, 530Wp</t>
  </si>
  <si>
    <t>Pol81</t>
  </si>
  <si>
    <t>Konštrukcia pre FVE panely vrátane betónových kociek (komplet)</t>
  </si>
  <si>
    <t>Pol82</t>
  </si>
  <si>
    <t>Inverter napätia 10kW</t>
  </si>
  <si>
    <t>Pol83</t>
  </si>
  <si>
    <t>Rapid Shutdown  (odpojovač dvoch panelov)</t>
  </si>
  <si>
    <t>Pol84</t>
  </si>
  <si>
    <t>Kábel na prepojenie rapid shutdown</t>
  </si>
  <si>
    <t>Pol85</t>
  </si>
  <si>
    <t>Napäťová a frekvenčná ochrana</t>
  </si>
  <si>
    <t>Pol86</t>
  </si>
  <si>
    <t>Inštalačný stykač 400V, 25A</t>
  </si>
  <si>
    <t>Pol87</t>
  </si>
  <si>
    <t>Inštalačný stykač 400V, 16A</t>
  </si>
  <si>
    <t>Pol88</t>
  </si>
  <si>
    <t>Poistkový odpínač dvojpólový 16A  (s poistkami)</t>
  </si>
  <si>
    <t>Pol89</t>
  </si>
  <si>
    <t>Poistkový odpínač 1/2A (s poistkami)</t>
  </si>
  <si>
    <t>Pol90</t>
  </si>
  <si>
    <t>Poistkový odpínač 3/2A (s poistkami)</t>
  </si>
  <si>
    <t>Pol91</t>
  </si>
  <si>
    <t>Zvodič prepätia KIWA PO II PV 600V DC</t>
  </si>
  <si>
    <t>Pol92</t>
  </si>
  <si>
    <t>Istič B16/3</t>
  </si>
  <si>
    <t>Pol93</t>
  </si>
  <si>
    <t>Ekvipotencialna prípojnica</t>
  </si>
  <si>
    <t>Pol94</t>
  </si>
  <si>
    <t>Rozvádzač RFVE1</t>
  </si>
  <si>
    <t>Pol95</t>
  </si>
  <si>
    <t>Rozvádzač RFVE2</t>
  </si>
  <si>
    <t>Pol96</t>
  </si>
  <si>
    <t>Rozvádzač RFVE3</t>
  </si>
  <si>
    <t>Pol97</t>
  </si>
  <si>
    <t>CYKY-J 5x2,5</t>
  </si>
  <si>
    <t>Pol98</t>
  </si>
  <si>
    <t>CYA 25 č.</t>
  </si>
  <si>
    <t>Pol99</t>
  </si>
  <si>
    <t>CYA 6 č.</t>
  </si>
  <si>
    <t>Pol100</t>
  </si>
  <si>
    <t>CYA 6 m.</t>
  </si>
  <si>
    <t>Pol101</t>
  </si>
  <si>
    <t>CYA 6 zž.</t>
  </si>
  <si>
    <t>Pol102</t>
  </si>
  <si>
    <t>Solárny kábel 6mm2 č.</t>
  </si>
  <si>
    <t>Pol103</t>
  </si>
  <si>
    <t>Solárny kábel 6mm2 m.</t>
  </si>
  <si>
    <t>Pol104</t>
  </si>
  <si>
    <t>Plný plechový žľab 100x100 + konštrukcia</t>
  </si>
  <si>
    <t>Pol105</t>
  </si>
  <si>
    <t>Pol106</t>
  </si>
  <si>
    <t>Pol107</t>
  </si>
  <si>
    <t>Revízia elektro</t>
  </si>
  <si>
    <t>MaR - Meranie a regulácia</t>
  </si>
  <si>
    <t>D1 - DTK</t>
  </si>
  <si>
    <t>D2 - Priestorové periférie</t>
  </si>
  <si>
    <t xml:space="preserve">D3 - Montážny materiál a práce </t>
  </si>
  <si>
    <t>D4 - Služby</t>
  </si>
  <si>
    <t>DTK</t>
  </si>
  <si>
    <t>Pol108</t>
  </si>
  <si>
    <t>Radové svorky</t>
  </si>
  <si>
    <t>Pol109</t>
  </si>
  <si>
    <t>Príslušenstvo k radovým svorkám (kryty, mostíky,...)</t>
  </si>
  <si>
    <t>Pol110</t>
  </si>
  <si>
    <t>Svorkovnica N</t>
  </si>
  <si>
    <t>Pol111</t>
  </si>
  <si>
    <t>Svorkovnica PE</t>
  </si>
  <si>
    <t>Pol112</t>
  </si>
  <si>
    <t>Vypínač modulárny 80A/3</t>
  </si>
  <si>
    <t>Pol113</t>
  </si>
  <si>
    <t>Prepäťová ochrana T2+T3 12,5kA/pól</t>
  </si>
  <si>
    <t>Pol114</t>
  </si>
  <si>
    <t>Istič modulárny B6/1</t>
  </si>
  <si>
    <t>Pol115</t>
  </si>
  <si>
    <t>Istič modulárny B2/1</t>
  </si>
  <si>
    <t>Pol116</t>
  </si>
  <si>
    <t>Istič modulárny B16/1</t>
  </si>
  <si>
    <t>Pol117</t>
  </si>
  <si>
    <t>Istič modulárny B16/3</t>
  </si>
  <si>
    <t>Pol118</t>
  </si>
  <si>
    <t>Istič modulárny B10/1</t>
  </si>
  <si>
    <t>Pol119</t>
  </si>
  <si>
    <t>Prúdový chránič s nadprúdovou ochranou B16/1+N, 30mA</t>
  </si>
  <si>
    <t>Pol120</t>
  </si>
  <si>
    <t>Prúdový chránič 63A, 4-pólový, 30mA, typ B</t>
  </si>
  <si>
    <t>Pol121</t>
  </si>
  <si>
    <t>Signálka LED biela 230VAC</t>
  </si>
  <si>
    <t>Pol122</t>
  </si>
  <si>
    <t>Zásuvka 230V/16A na DIN lištu</t>
  </si>
  <si>
    <t>Pol123</t>
  </si>
  <si>
    <t>Tlačidlo pre odstavenien kotolne + vypínacia cievka</t>
  </si>
  <si>
    <t>Pol124</t>
  </si>
  <si>
    <t>Označovací štítok kábla</t>
  </si>
  <si>
    <t>Pol125</t>
  </si>
  <si>
    <t>Označovací štítok radovej svorky</t>
  </si>
  <si>
    <t>Pol126</t>
  </si>
  <si>
    <t>Označovací štítok na dverách rozvádzača</t>
  </si>
  <si>
    <t>Pol127</t>
  </si>
  <si>
    <t>Rozvádzač nástenný  V=800 Š=600 H=300mm</t>
  </si>
  <si>
    <t>Pol128</t>
  </si>
  <si>
    <t>Inštalačná vložka 6-radová, každý rad 26TE,s DIN lištou</t>
  </si>
  <si>
    <t>Pol129</t>
  </si>
  <si>
    <t>Schránka na dokumentáciu rozvádzača</t>
  </si>
  <si>
    <t>Pol130</t>
  </si>
  <si>
    <t>Flexibilný káblový prechod na dvere rozvádzača</t>
  </si>
  <si>
    <t>Pol131</t>
  </si>
  <si>
    <t>Káblová prechodka PG resp. skupinová prechodka s týmto počtom káblových prechodov</t>
  </si>
  <si>
    <t>Pol132</t>
  </si>
  <si>
    <t>Zabalenie a doprava poskladaného rozvádzača na stavbu</t>
  </si>
  <si>
    <t>Pol133</t>
  </si>
  <si>
    <t>Podružný materiál a práca (vodiče, dutinky, ...)</t>
  </si>
  <si>
    <t>Pol134</t>
  </si>
  <si>
    <t>Poskladanie a pozapájanie rozvádzača (Tr. 4)</t>
  </si>
  <si>
    <t>nh</t>
  </si>
  <si>
    <t>Pol135</t>
  </si>
  <si>
    <t>Rozvádzačová dokumentácia (vyhlásenie o zhode, protokol o kusovej skúške, návod na obsluhu, schéma skutočného zapojenia, ...)</t>
  </si>
  <si>
    <t>Priestorové periférie</t>
  </si>
  <si>
    <t>Pol136</t>
  </si>
  <si>
    <t>Vačkový spínač 3f.</t>
  </si>
  <si>
    <t>Pol137</t>
  </si>
  <si>
    <t>Pripojenie kaskádového modulu KM-2</t>
  </si>
  <si>
    <t>Pol138</t>
  </si>
  <si>
    <t>Pripojenie ovládacieho modulu BM-2</t>
  </si>
  <si>
    <t>Pol139</t>
  </si>
  <si>
    <t>Pripojenie čerpadla</t>
  </si>
  <si>
    <t>Pol140</t>
  </si>
  <si>
    <t>Teplotné čidlo vonkajšej teploty</t>
  </si>
  <si>
    <t>Pol141</t>
  </si>
  <si>
    <t>Teplotné čidlo</t>
  </si>
  <si>
    <t xml:space="preserve">Montážny materiál a práce </t>
  </si>
  <si>
    <t>Pol142</t>
  </si>
  <si>
    <t>prieraz káblového prestupu na fasádu</t>
  </si>
  <si>
    <t>Pol143</t>
  </si>
  <si>
    <t>zhotovenie káblového prestupu na fasádu</t>
  </si>
  <si>
    <t>Pol144</t>
  </si>
  <si>
    <t>utesnenie káblového prestupu  na fasádu</t>
  </si>
  <si>
    <t>Pol145</t>
  </si>
  <si>
    <t>PVC kanál 100x50 resp. ekvivalentný prierez</t>
  </si>
  <si>
    <t>Pol146</t>
  </si>
  <si>
    <t>PVC žlab 20x20 resp. ekvivalentný prierez</t>
  </si>
  <si>
    <t>Pol147</t>
  </si>
  <si>
    <t>Prepážka do PVC kanála</t>
  </si>
  <si>
    <t>Pol148</t>
  </si>
  <si>
    <t>Systémový roh k PVC kanálu - vonkajší</t>
  </si>
  <si>
    <t>Pol149</t>
  </si>
  <si>
    <t>Systémový roh k PVC kanálu - vnútorný</t>
  </si>
  <si>
    <t>Pol150</t>
  </si>
  <si>
    <t>Koncový kryt k PVC kanálu</t>
  </si>
  <si>
    <t>Pol151</t>
  </si>
  <si>
    <t>Spojovací kryt k PVC kanálu</t>
  </si>
  <si>
    <t>Pol152</t>
  </si>
  <si>
    <t>Hmoždinka 8mm vr. vyvŕtania diery</t>
  </si>
  <si>
    <t>Pol153</t>
  </si>
  <si>
    <t>Káblová príchitka plastová</t>
  </si>
  <si>
    <t>Pol154</t>
  </si>
  <si>
    <t>Kábel CYA 1x6 zž</t>
  </si>
  <si>
    <t>Pol155</t>
  </si>
  <si>
    <t>Kábel CY 1x25 zž</t>
  </si>
  <si>
    <t>Pol156</t>
  </si>
  <si>
    <t>Kábel H05VV-F 3G1</t>
  </si>
  <si>
    <t>Pol157</t>
  </si>
  <si>
    <t>Kábel komunikačný LiYCY 2x0,75</t>
  </si>
  <si>
    <t>Pol158</t>
  </si>
  <si>
    <t>Kábel komunikačný LiYCY 3x0,75</t>
  </si>
  <si>
    <t>Pol159</t>
  </si>
  <si>
    <t>Zaústenie káblov do rozvádzačov, označovacie štítky káblov, prezvonenie/premeranie káblov</t>
  </si>
  <si>
    <t>Pol160</t>
  </si>
  <si>
    <t>Označovacie štítoky prístrojov/periférii, krabíc, rozvádzačov</t>
  </si>
  <si>
    <t>Pol161</t>
  </si>
  <si>
    <t>Ukončenie vodičov v rozvádzačoch, krabiciach do 2,5mm</t>
  </si>
  <si>
    <t>Pol162</t>
  </si>
  <si>
    <t>Bernard svorka ZSA16</t>
  </si>
  <si>
    <t>Pol163</t>
  </si>
  <si>
    <t>Medenný pásik pre Bernard svorka ZSA 16</t>
  </si>
  <si>
    <t>Pol164</t>
  </si>
  <si>
    <t>Páska izol. 0,13x15x10m biela</t>
  </si>
  <si>
    <t>Pol165</t>
  </si>
  <si>
    <t>Páska izol. 0,13x15x10m čierna</t>
  </si>
  <si>
    <t>Pol166</t>
  </si>
  <si>
    <t>Páska viazacia 280x3,5 (100ks)</t>
  </si>
  <si>
    <t>bal</t>
  </si>
  <si>
    <t>Pol167</t>
  </si>
  <si>
    <t>Páska viazacia 140x3,5 (100ks)</t>
  </si>
  <si>
    <t>Pol168</t>
  </si>
  <si>
    <t>Doprava materiálu</t>
  </si>
  <si>
    <t>Pol169</t>
  </si>
  <si>
    <t>Stratné</t>
  </si>
  <si>
    <t>Pol170</t>
  </si>
  <si>
    <t>Podružný materiál</t>
  </si>
  <si>
    <t>Pol171</t>
  </si>
  <si>
    <t>Podiel pridružných výkonov</t>
  </si>
  <si>
    <t>Služby</t>
  </si>
  <si>
    <t>Pol172</t>
  </si>
  <si>
    <t>Revízia</t>
  </si>
  <si>
    <t>Pol173</t>
  </si>
  <si>
    <t>Funkčná skúška/skúšobná prevádzka</t>
  </si>
  <si>
    <t>Pol174</t>
  </si>
  <si>
    <t>Spracovanie dielenskej/výrobnej projektovej dokumentácie</t>
  </si>
  <si>
    <t>Pol175</t>
  </si>
  <si>
    <t>Spracovanie projektovej dokumentácie skutkového vyhotovenia</t>
  </si>
  <si>
    <t>Pol176</t>
  </si>
  <si>
    <t>Foto/videodokumentácia</t>
  </si>
  <si>
    <t>Pol177</t>
  </si>
  <si>
    <t>Projektový manažment</t>
  </si>
  <si>
    <t>h</t>
  </si>
  <si>
    <t>Pol178</t>
  </si>
  <si>
    <t>Koordinácia s ostatnými profesiami</t>
  </si>
  <si>
    <t>Pol179</t>
  </si>
  <si>
    <t>Inžinierská činnosť</t>
  </si>
  <si>
    <t>Pol180</t>
  </si>
  <si>
    <t>Zaškolenie obsluhy</t>
  </si>
  <si>
    <t>Pol181</t>
  </si>
  <si>
    <t>Podrobný návod - manuál</t>
  </si>
  <si>
    <t>SLP - Slaboprúdová inštalácia</t>
  </si>
  <si>
    <t>D1 - Kamerový systém</t>
  </si>
  <si>
    <t>Kamerový systém</t>
  </si>
  <si>
    <t>Pol182</t>
  </si>
  <si>
    <t>Dátový rozvádzač 600x600x42U</t>
  </si>
  <si>
    <t>Pol183</t>
  </si>
  <si>
    <t>PoE switch 48 portový</t>
  </si>
  <si>
    <t>Pol184</t>
  </si>
  <si>
    <t>Vyväzovacia polica</t>
  </si>
  <si>
    <t>Pol185</t>
  </si>
  <si>
    <t>Držiak patch káblov</t>
  </si>
  <si>
    <t>Pol186</t>
  </si>
  <si>
    <t>Nahrávacie zariadenie NVR</t>
  </si>
  <si>
    <t>Pol187</t>
  </si>
  <si>
    <t>Kamera viacsenzorová 4x5Mpx</t>
  </si>
  <si>
    <t>Pol188</t>
  </si>
  <si>
    <t>Kamera IP kompaktná 4Mpx - exteriérová kamera</t>
  </si>
  <si>
    <t>Pol189</t>
  </si>
  <si>
    <t>Kábel FTP UTP Cat 5E</t>
  </si>
  <si>
    <t>Pol190</t>
  </si>
  <si>
    <t>Konektor RJ45 cat 5E</t>
  </si>
  <si>
    <t>Pol191</t>
  </si>
  <si>
    <t>Keystone cat 5E</t>
  </si>
  <si>
    <t>Pol192</t>
  </si>
  <si>
    <t>Pol193</t>
  </si>
  <si>
    <t>Vyfrézovanie drážky 40x20mm do muriva s pálenej tehly,  aj akustickej</t>
  </si>
  <si>
    <t>Pol194</t>
  </si>
  <si>
    <t>Výkop a zásyp ryhy  v zemine - zabezpečí stavba</t>
  </si>
  <si>
    <t>Pol195</t>
  </si>
  <si>
    <t>Pol196</t>
  </si>
  <si>
    <t>Pol197</t>
  </si>
  <si>
    <t>SO 02 - Komunikácia, spevnené plochy</t>
  </si>
  <si>
    <t xml:space="preserve">    5 - Komunikácie - skladba 1</t>
  </si>
  <si>
    <t xml:space="preserve">    5a - Komunikácie - skladba 2</t>
  </si>
  <si>
    <t>122201102.S</t>
  </si>
  <si>
    <t>Odkopávka a prekopávka nezapažená v hornine 3, nad 100 do 1000 m3</t>
  </si>
  <si>
    <t>1957091507</t>
  </si>
  <si>
    <t>122201109.S</t>
  </si>
  <si>
    <t>Odkopávky a prekopávky nezapažené. Príplatok k cenám za lepivosť horniny 3</t>
  </si>
  <si>
    <t>879957169</t>
  </si>
  <si>
    <t>131201101.S</t>
  </si>
  <si>
    <t>Výkop nezapaženej jamy v hornine 3, do 100 m3</t>
  </si>
  <si>
    <t>1535424423</t>
  </si>
  <si>
    <t>131201109.S</t>
  </si>
  <si>
    <t>Hĺbenie nezapažených jám a zárezov. Príplatok za lepivosť horniny 3</t>
  </si>
  <si>
    <t>1036255032</t>
  </si>
  <si>
    <t>132201101.S</t>
  </si>
  <si>
    <t>Výkop ryhy do šírky 600 mm v horn.3 do 100 m3</t>
  </si>
  <si>
    <t>-598811460</t>
  </si>
  <si>
    <t>132201109.S</t>
  </si>
  <si>
    <t>Príplatok k cene za lepivosť pri hĺbení rýh šírky do 600 mm zapažených i nezapažených s urovnaním dna v hornine 3</t>
  </si>
  <si>
    <t>-17443632</t>
  </si>
  <si>
    <t>162301111.S</t>
  </si>
  <si>
    <t>Vodorovné premiestnenie výkopku po nespevnenej ceste z horniny tr.1-4, do 100 m3 na vzdialenosť nad 50 do 500 m</t>
  </si>
  <si>
    <t>-777578846</t>
  </si>
  <si>
    <t>167101102.S</t>
  </si>
  <si>
    <t>Nakladanie neuľahnutého výkopku z hornín tr.1-4 nad 100 do 1000 m3</t>
  </si>
  <si>
    <t>943978719</t>
  </si>
  <si>
    <t>171201101.S</t>
  </si>
  <si>
    <t>Uloženie sypaniny do násypov s rozprestretím sypaniny vo vrstvách a s hrubým urovnaním nezhutnených</t>
  </si>
  <si>
    <t>847263465</t>
  </si>
  <si>
    <t>174101001.S</t>
  </si>
  <si>
    <t>Zásyp sypaninou so zhutnením jám, šachiet, rýh, zárezov alebo okolo objektov do 100 m3 - vsak</t>
  </si>
  <si>
    <t>-1605322563</t>
  </si>
  <si>
    <t>583410003500.S</t>
  </si>
  <si>
    <t>Kamenivo drvené hrubé frakcia 32-63 mm</t>
  </si>
  <si>
    <t>391767894</t>
  </si>
  <si>
    <t>181201102.S</t>
  </si>
  <si>
    <t>Úprava pláne v násypoch v hornine 1-4 so zhutnením</t>
  </si>
  <si>
    <t>-1916555890</t>
  </si>
  <si>
    <t>212752127.S</t>
  </si>
  <si>
    <t>Trativody z flexodrenážnych rúr DN 160</t>
  </si>
  <si>
    <t>-1579815164</t>
  </si>
  <si>
    <t>215901101.S</t>
  </si>
  <si>
    <t>Zhutnenie podložia z rastlej horniny 1 až 4 pod násypy, z hornina súdržných do 92 % PS a nesúdržných</t>
  </si>
  <si>
    <t>-599575820</t>
  </si>
  <si>
    <t>289971221.S</t>
  </si>
  <si>
    <t>Zhotovenie vrstvy z geotextílie na uprav. povrchu sklon nad 1 : 5 do 1 : 2,5 , šírky od 0 do 3 m</t>
  </si>
  <si>
    <t>641388576</t>
  </si>
  <si>
    <t>-1577108222</t>
  </si>
  <si>
    <t>Komunikácie - skladba 1</t>
  </si>
  <si>
    <t>564201111.S</t>
  </si>
  <si>
    <t>Podklad alebo podsyp zo štrkopiesku s rozprestretím, vlhčením a zhutnením, po zhutnení hr. 40 mm</t>
  </si>
  <si>
    <t>-1889164643</t>
  </si>
  <si>
    <t>564750211.S</t>
  </si>
  <si>
    <t>Podklad alebo kryt z kameniva hrubého drveného veľ. 16-32 mm s rozprestretím a zhutnením hr. 150 mm</t>
  </si>
  <si>
    <t>-214036131</t>
  </si>
  <si>
    <t>564772111.S</t>
  </si>
  <si>
    <t>Podklad alebo kryt z kameniva hrubého drveného veľ. 32-63 mm (vibr.štrk) po zhut.hr. 250 mm</t>
  </si>
  <si>
    <t>-709245856</t>
  </si>
  <si>
    <t>596912214.S</t>
  </si>
  <si>
    <t>Kladenie betónovej dlažby z vegetačných tvárnic hr. 80 mm, do lôžka z kameniva ťaženého, veľkosti do 0,25 m2, plochy nad 300 m2</t>
  </si>
  <si>
    <t>1547400579</t>
  </si>
  <si>
    <t>592460020100.S</t>
  </si>
  <si>
    <t>Dlažba betónová zatrávňovacia, rozmer 400x400x80 mm, prírodná</t>
  </si>
  <si>
    <t>2018123181</t>
  </si>
  <si>
    <t>5a</t>
  </si>
  <si>
    <t>Komunikácie - skladba 2</t>
  </si>
  <si>
    <t>909166649</t>
  </si>
  <si>
    <t>564671111.S</t>
  </si>
  <si>
    <t>Podklad z kameniva hrubého drveného veľ. 63-125 mm s rozprestretím a zhutnením, po zhutneni hr. 250 mm</t>
  </si>
  <si>
    <t>-212969266</t>
  </si>
  <si>
    <t>564811113.S</t>
  </si>
  <si>
    <t>Podklad zo štrkodrviny s rozprestretím a zhutnením, po zhutnení hr. 70 mm</t>
  </si>
  <si>
    <t>-1094885430</t>
  </si>
  <si>
    <t>631362442.S</t>
  </si>
  <si>
    <t>Výstuž mazanín z betónov (z kameniva) a z ľahkých betónov zo sietí KARI, priemer drôtu 8/8 mm, veľkosť oka 150x150 mm</t>
  </si>
  <si>
    <t>1841028778</t>
  </si>
  <si>
    <t>916361113.S</t>
  </si>
  <si>
    <t>Osadenie cestného obrubníka betónového ležatého do lôžka z betónu prostého tr. C 20/25 s bočnou oporou</t>
  </si>
  <si>
    <t>-2025045618</t>
  </si>
  <si>
    <t>592170003800.S</t>
  </si>
  <si>
    <t>Obrubník cestný so skosením, lxšxv 1000x150x250 mm, prírodný</t>
  </si>
  <si>
    <t>-2068339811</t>
  </si>
  <si>
    <t>916362113.S</t>
  </si>
  <si>
    <t>Osadenie cestného obrubníka betónového stojatého do lôžka z betónu prostého tr. C 20/25 s bočnou oporou</t>
  </si>
  <si>
    <t>-105140928</t>
  </si>
  <si>
    <t>-1069470551</t>
  </si>
  <si>
    <t>918101111.S</t>
  </si>
  <si>
    <t>Lôžko pod obrubníky, krajníky alebo obruby z dlažobných kociek z betónu prostého tr. C 12/15</t>
  </si>
  <si>
    <t>-424596088</t>
  </si>
  <si>
    <t>919441211.S</t>
  </si>
  <si>
    <t>Čelo priepustu z muriva z lomového kameňa z rúr DN 300 až DN 500</t>
  </si>
  <si>
    <t>555180861</t>
  </si>
  <si>
    <t>919512111.S</t>
  </si>
  <si>
    <t>Zhotovenie priepustu z rúr betónových DN 400</t>
  </si>
  <si>
    <t>-515497603</t>
  </si>
  <si>
    <t>592220001500.S</t>
  </si>
  <si>
    <t>Rúra betónová hrdlová pre splaškové odpadové vody DN 400, dĺžky 2500 mm</t>
  </si>
  <si>
    <t>-1077160426</t>
  </si>
  <si>
    <t>919535559.S</t>
  </si>
  <si>
    <t>Obetónovanie rúrového priepustu betónom jednoduchým tr. C 25/30</t>
  </si>
  <si>
    <t>-1427332410</t>
  </si>
  <si>
    <t>998222011.S</t>
  </si>
  <si>
    <t>Presun hmôt pre pozemné komunikácie s krytom z kameniva (8222, 8225) akejkoľvek dĺžky objektu</t>
  </si>
  <si>
    <t>998223011.S</t>
  </si>
  <si>
    <t>Presun hmôt pre pozemné komunikácie s krytom dláždeným (822 2.3, 822 5.3) akejkoľvek dĺžky objektu</t>
  </si>
  <si>
    <t>-813205755</t>
  </si>
  <si>
    <t>SO 03 - Areálový vodovod</t>
  </si>
  <si>
    <t xml:space="preserve">HSV - Práce a dodávky HSV   </t>
  </si>
  <si>
    <t xml:space="preserve">    1 - Zemné práce   </t>
  </si>
  <si>
    <t xml:space="preserve">    4 - Vodorovné konštrukcie   </t>
  </si>
  <si>
    <t xml:space="preserve">    8 - Rúrové vedenie   </t>
  </si>
  <si>
    <t xml:space="preserve">    99 - Presun hmôt HSV   </t>
  </si>
  <si>
    <t xml:space="preserve">M - Práce a dodávky M   </t>
  </si>
  <si>
    <t xml:space="preserve">    23-M - Montáže potrubia   </t>
  </si>
  <si>
    <t xml:space="preserve">Práce a dodávky HSV   </t>
  </si>
  <si>
    <t xml:space="preserve">Zemné práce   </t>
  </si>
  <si>
    <t>130001101.R</t>
  </si>
  <si>
    <t>Príplatok k cenám za sťaženie výkopu v blízkosti podzemného vedenia alebo pri napojení - pre všetky triedy</t>
  </si>
  <si>
    <t>133201201.S</t>
  </si>
  <si>
    <t>Výkop šachty nezapaženej, hornina 3 do 100 m3</t>
  </si>
  <si>
    <t>133201209.S</t>
  </si>
  <si>
    <t>Príplatok k cenám za lepivosť horniny tr.3</t>
  </si>
  <si>
    <t>162501102.S</t>
  </si>
  <si>
    <t>Vodorovné premiestnenie výkopku po spevnenej ceste z horniny tr.1-4, do 100 m3 na vzdialenosť do 3000 m</t>
  </si>
  <si>
    <t>162501105.S</t>
  </si>
  <si>
    <t>Vodorovné premiestnenie výkopku po spevnenej ceste z horniny tr.1-4, do 100 m3, príplatok k cene za každých ďalšich a začatých 1000 m</t>
  </si>
  <si>
    <t>167101101.S</t>
  </si>
  <si>
    <t>Nakladanie neuľahnutého výkopku z hornín tr.1-4 do 100 m3</t>
  </si>
  <si>
    <t>171201201.S</t>
  </si>
  <si>
    <t>Uloženie sypaniny na skládky do 100 m3</t>
  </si>
  <si>
    <t>171209002.S</t>
  </si>
  <si>
    <t>Poplatok za skládku - zemina a kamenivo (17 05) ostatné</t>
  </si>
  <si>
    <t>Zásyp sypaninou so zhutnením jám, šachiet, rýh, zárezov alebo okolo objektov do 100 m3</t>
  </si>
  <si>
    <t>175101101.R</t>
  </si>
  <si>
    <t>Obsyp potrubia štrkopieskom</t>
  </si>
  <si>
    <t>583310003200.S</t>
  </si>
  <si>
    <t>Štrkopiesok frakcia 0-32 mm</t>
  </si>
  <si>
    <t xml:space="preserve">Vodorovné konštrukcie   </t>
  </si>
  <si>
    <t>451541111.S</t>
  </si>
  <si>
    <t>Lôžko pod potrubie, stoky a drobné objekty, v otvorenom výkope zo štrkodrvy 0-63 mm</t>
  </si>
  <si>
    <t>451572111.S</t>
  </si>
  <si>
    <t>Lôžko pod potrubie, stoky a drobné objekty, v otvorenom výkope z kameniva drobného ťaženého 0-4 mm</t>
  </si>
  <si>
    <t>451573111.S</t>
  </si>
  <si>
    <t>Lôžko pod potrubie, stoky a drobné objekty, v otvorenom výkope z piesku a štrkopiesku do 63 mm</t>
  </si>
  <si>
    <t>452311151.S</t>
  </si>
  <si>
    <t>Dosky, bloky, sedlá z betónu v otvorenom výkope tr. C 25/30</t>
  </si>
  <si>
    <t xml:space="preserve">Rúrové vedenie   </t>
  </si>
  <si>
    <t>871211460.R</t>
  </si>
  <si>
    <t>Potrubie vodovodné z  HDPE /PN10 zvárané natupo D 50x3,0 mm</t>
  </si>
  <si>
    <t>879172199.S</t>
  </si>
  <si>
    <t>Príplatok k cene za montáž vodovodných prípojok DN od 32 do 80</t>
  </si>
  <si>
    <t>891319111.S</t>
  </si>
  <si>
    <t>Montáž navrtávacieho pásu s ventilom menovitého tlaku 1 MPa na potr. z rúr liat., oceľ., plast., do DN 150</t>
  </si>
  <si>
    <t>5511800023pc</t>
  </si>
  <si>
    <t>Navrtávaci pás Haku  pre D50 na vodu, z tvárnej liatiny</t>
  </si>
  <si>
    <t>422710000900.S</t>
  </si>
  <si>
    <t>Zemná súprava teleskopická pre ventil  DN 32-50</t>
  </si>
  <si>
    <t>892233111.S</t>
  </si>
  <si>
    <t>Preplach a dezinfekcia vodovodného potrubia DN od 40 do 70</t>
  </si>
  <si>
    <t>892241111.S</t>
  </si>
  <si>
    <t>Ostatné práce na rúrovom vedení, tlakové skúšky vodovodného potrubia DN do 80</t>
  </si>
  <si>
    <t>892372111.S</t>
  </si>
  <si>
    <t>Zabezpečenie koncov vodovodného potrubia pri tlakových skúškach DN do 300</t>
  </si>
  <si>
    <t>893301005.S</t>
  </si>
  <si>
    <t xml:space="preserve">Osadenie vodomernej šachty železobetónovej </t>
  </si>
  <si>
    <t>5943000024pc</t>
  </si>
  <si>
    <t>Vodomerná šachta  /1500x1400x1800 vnút.rozm./</t>
  </si>
  <si>
    <t>899103111.S</t>
  </si>
  <si>
    <t>Osadenie poklopu liatinového a oceľového hmotn. nad 100 do 150 kg-/pre vodom.šachtu,dodávka v cene šachty/</t>
  </si>
  <si>
    <t>899401111.S</t>
  </si>
  <si>
    <t>Osadenie poklopu liatinového ventilového</t>
  </si>
  <si>
    <t>5524100004pc</t>
  </si>
  <si>
    <t>Poklop uličný tuhý pre armatúry domovej prípojky, ťažký</t>
  </si>
  <si>
    <t>5524100004pc1</t>
  </si>
  <si>
    <t>Platńa pod poklop č.3481</t>
  </si>
  <si>
    <t>899712111.S</t>
  </si>
  <si>
    <t>Orientačná tabuľka na vodovodných a kanalizačných radoch na murive</t>
  </si>
  <si>
    <t>899721121.S</t>
  </si>
  <si>
    <t>Signalizačný vodič na potrubí PVC DN do 150</t>
  </si>
  <si>
    <t>899721131.S</t>
  </si>
  <si>
    <t>Označenie vodovodného potrubia bielou výstražnou fóliou</t>
  </si>
  <si>
    <t xml:space="preserve">Presun hmôt HSV   </t>
  </si>
  <si>
    <t>998276101.S</t>
  </si>
  <si>
    <t>Presun hmôt pre rúrové vedenie hĺbené z rúr z plast., hmôt alebo sklolamin. v otvorenom výkope</t>
  </si>
  <si>
    <t>7221302pc</t>
  </si>
  <si>
    <t>Variabilná armatúra  DN 40 (fitinka) určená na spojenie potrubia pred vodomerom</t>
  </si>
  <si>
    <t>7221302pc1</t>
  </si>
  <si>
    <t>Variabilná armatúra  DN 40 (fitinka) určená na spojenie potrubia za vodomerom</t>
  </si>
  <si>
    <t>7222210pc</t>
  </si>
  <si>
    <t>Montáž guľového kohúta závitového s teleskopickým nastavením dĺžky DN 40</t>
  </si>
  <si>
    <t>5511100060pc</t>
  </si>
  <si>
    <t>Vstupný guľový ventil DN 40 s teleskopický nastavením dĺžky</t>
  </si>
  <si>
    <t>72222133pc</t>
  </si>
  <si>
    <t>Montáž  výstupného teleskopického vemtilu DN 40 so spätnou klapkou a odvodnením</t>
  </si>
  <si>
    <t>5511900013pc</t>
  </si>
  <si>
    <t>Výstupný teleskopický ventil DN 40 so spätnou klapkou a odvodnením</t>
  </si>
  <si>
    <t>722263416.S</t>
  </si>
  <si>
    <t>Montáž vodomeru závitového jednovtokového suchobežného G 1</t>
  </si>
  <si>
    <t>3882400002pc</t>
  </si>
  <si>
    <t>Vodomer  MN QN 3,5 XN DN25</t>
  </si>
  <si>
    <t>72226342pc</t>
  </si>
  <si>
    <t>Nosný rám na uchytenie vodomeru</t>
  </si>
  <si>
    <t>998722201.S</t>
  </si>
  <si>
    <t>Presun hmôt pre vnútorný vodovod v objektoch výšky do 6 m</t>
  </si>
  <si>
    <t xml:space="preserve">Práce a dodávky M   </t>
  </si>
  <si>
    <t>23-M</t>
  </si>
  <si>
    <t xml:space="preserve">Montáže potrubia   </t>
  </si>
  <si>
    <t>230203163</t>
  </si>
  <si>
    <t>Montáž kolena do  W45° elektrotvarovkového PE 100 SDR 11 D 50 mm</t>
  </si>
  <si>
    <t>286530185800</t>
  </si>
  <si>
    <t>Koleno 45° elektrotvarovkové W 45° PE 100 SDR 11 D 50 mm,</t>
  </si>
  <si>
    <t>256</t>
  </si>
  <si>
    <t>2865301858pc</t>
  </si>
  <si>
    <t>Koleno 11° elektrotvarovkové W 45° PE 100 SDR 11 D 50 mm,</t>
  </si>
  <si>
    <t>230203184</t>
  </si>
  <si>
    <t>Montáž kolena W90° elektrotvarovkového PE 100 SDR 11 D 50 mm</t>
  </si>
  <si>
    <t>286530187100</t>
  </si>
  <si>
    <t>Koleno 90° elektrotvarovkové W 90° PE 100 SDR 11 D 50 mm,</t>
  </si>
  <si>
    <t>230203564</t>
  </si>
  <si>
    <t>Montáž USTR prechodka PE/oceľ PE 100 SDR11 D 50/DN40 mm</t>
  </si>
  <si>
    <t>286220031200</t>
  </si>
  <si>
    <t xml:space="preserve">Prechodka USTR PE/oceľ PE 100 SDR 11 D/DN 50/40, </t>
  </si>
  <si>
    <t>PPV</t>
  </si>
  <si>
    <t>PPV -/pridr.výk./</t>
  </si>
  <si>
    <t>HZS000113p1</t>
  </si>
  <si>
    <t>Stavebno montážne práce náročné ucelené - odborné...ostatné /nerozpočované položkami ako nepredpokl.práce pri montáži , pri napojení a pod.predpoklad/</t>
  </si>
  <si>
    <t>SO 04 - Splašková kanalizácia</t>
  </si>
  <si>
    <t>132201202.S</t>
  </si>
  <si>
    <t>Výkop ryhy šírky 600-2000mm horn.3 od 100 do 1000 m3</t>
  </si>
  <si>
    <t>132201209.S</t>
  </si>
  <si>
    <t>Príplatok k cenám za lepivosť pri hĺbení rýh š. nad 600 do 2 000 mm zapaž. i nezapažených, s urovnaním dna v hornine 3</t>
  </si>
  <si>
    <t>151101102.S</t>
  </si>
  <si>
    <t>Paženie a rozopretie stien rýh pre podzemné vedenie, príložné do 4 m</t>
  </si>
  <si>
    <t>151101112.S</t>
  </si>
  <si>
    <t>Odstránenie paženia rýh pre podzemné vedenie, príložné hĺbky do 4 m</t>
  </si>
  <si>
    <t>174101002.S</t>
  </si>
  <si>
    <t>Zásyp sypaninou so zhutnením jám, šachiet, rýh, zárezov alebo okolo objektov nad 100 do 1000 m3</t>
  </si>
  <si>
    <t>452112111.S</t>
  </si>
  <si>
    <t>Osadenie prstenca alebo rámu pod poklopy a mreže, výšky do 100 mm</t>
  </si>
  <si>
    <t>592240012800.S</t>
  </si>
  <si>
    <t>Betónový vyrovnávací prstnenec TBS 13-100, DN 1000, výška 100 mm, hr. steny 90 mm</t>
  </si>
  <si>
    <t>831263195.S</t>
  </si>
  <si>
    <t>Príplatok k cene za zriadenie kanalizačnej prípojky DN od 100 do 300 mm- napojenie./</t>
  </si>
  <si>
    <t>871355545.S</t>
  </si>
  <si>
    <t>Potrubie kanalizačné PVC-U gravitačné hladké plnostenné SN 8 DN 200</t>
  </si>
  <si>
    <t>87735599pc</t>
  </si>
  <si>
    <t>Dopojenie nového potrubia PVC DN 200.na jestv.potr. tvarovkou AWADOCK-/predb./</t>
  </si>
  <si>
    <t>877356006.S</t>
  </si>
  <si>
    <t>Montáž kanalizačného PVC-U kolena DN 200</t>
  </si>
  <si>
    <t>286510004800.S</t>
  </si>
  <si>
    <t>Koleno PVC-U, DN 200x15°, 30°, 45° pre hladký, kanalizačný, gravitačný systém</t>
  </si>
  <si>
    <t>877356102.S</t>
  </si>
  <si>
    <t>Montáž kanalizačnej PVC-U presuvky DN 200-/šacht.prechodky/</t>
  </si>
  <si>
    <t>286540132800.R</t>
  </si>
  <si>
    <t>Šachtová prechodka  DN 200  pre gravitačnú kanalizáciu</t>
  </si>
  <si>
    <t>892351000.S</t>
  </si>
  <si>
    <t>Skúška tesnosti kanalizácie D 200 mm</t>
  </si>
  <si>
    <t>894211121.R</t>
  </si>
  <si>
    <t>Šachta kanalizačná s obložením dna betónom tr. C 25/30 na potrubie DN 200-250</t>
  </si>
  <si>
    <t>592240012400.S</t>
  </si>
  <si>
    <t>Betónová šachtová skruž TBS 2-60, DN 1000, výška 600 mm, hr. steny 90 mm</t>
  </si>
  <si>
    <t>592240012300.S</t>
  </si>
  <si>
    <t>Betónová šachtová skruž TBS 1-30, DN 1000, výška 300 mm, hr. steny 90 mm</t>
  </si>
  <si>
    <t>59224001230pc</t>
  </si>
  <si>
    <t>Betónová šachtová skruž TBS 1-15, DN 1000, výška 150 mm, hr. steny 90 mm</t>
  </si>
  <si>
    <t>Osadenie poklopu liatinového a oceľového vrátane rámu hmotn. nad 100 do 150 kg</t>
  </si>
  <si>
    <t>592240008400.S</t>
  </si>
  <si>
    <t>Poklop BEGU betón - liatina, tr. zaťaženia D400, pre revízne šachty DN 630 až 1000</t>
  </si>
  <si>
    <t>899721132.S</t>
  </si>
  <si>
    <t>Označenie kanalizačného potrubia hnedou výstražnou fóliou</t>
  </si>
  <si>
    <t>Stavebno montážne práce náročné ucelené - odborné...ostatné /nerozpočované položkami ako nepredpokl.práce pri ,pri napojení AWADOCK  ako aj príp.učasť vodár.technika a pod.predpoklad/</t>
  </si>
  <si>
    <t>SO 05 - Dažďová kanalizácia, vsakovacie objekty</t>
  </si>
  <si>
    <t xml:space="preserve">    721 - Zdravotechnika - vnútorná kanalizácia   </t>
  </si>
  <si>
    <t>Príplatok k cene za zriadenie kanalizačnej prípojky DN od 100 do 300 mm- od lapačov str.spl. a napojenie./</t>
  </si>
  <si>
    <t>871315542.R</t>
  </si>
  <si>
    <t>Potrubie kanalizačné PVC-U gravitačné hladké plnostenné SN 8 DN 125</t>
  </si>
  <si>
    <t>877276002.S</t>
  </si>
  <si>
    <t>Montáž kanalizačného PVC-U kolena DN 125</t>
  </si>
  <si>
    <t>286510003800.S</t>
  </si>
  <si>
    <t>Koleno PVC-U, DN 125x15°, 30°, 45° pre pre hladký, kanalizačný, gravitačný systém</t>
  </si>
  <si>
    <t>286510004100.S</t>
  </si>
  <si>
    <t>Koleno PVC-U, DN 125x67°, 87° pre hladký, kanalizačný, gravitačný systém</t>
  </si>
  <si>
    <t>877276026.S</t>
  </si>
  <si>
    <t>Montáž kanalizačnej PVC-U odbočky DN 125</t>
  </si>
  <si>
    <t>286510013300.S</t>
  </si>
  <si>
    <t>Odbočka 45° PVC, DN 125/125 pre hladký, kanalizačný, gravitačný systém</t>
  </si>
  <si>
    <t>891315111.R</t>
  </si>
  <si>
    <t>Montáž  armatúry na potrubí, koncová klapka (žabia)  DN 125</t>
  </si>
  <si>
    <t>422810001500.R</t>
  </si>
  <si>
    <t>Kanalizačná klapka koncová - žabia klapka DN 125</t>
  </si>
  <si>
    <t>894170112.S</t>
  </si>
  <si>
    <t>Osadenie podzemnej plastovej nádrže na dažďovú vodu od 8000 do 10000 l</t>
  </si>
  <si>
    <t>5943400006pc</t>
  </si>
  <si>
    <t>Retenčná nádrž, Platin 10,0 m3</t>
  </si>
  <si>
    <t>8948100pc</t>
  </si>
  <si>
    <t>Montáž PP revíznej kanalizačnej šachty, priemeru 425 mm do výšky šachty 4 m s roznášacím prstencom a poklopom</t>
  </si>
  <si>
    <t>28661003220.R</t>
  </si>
  <si>
    <t>Šachtové dno prietočné DN 125x0°, ku kanalizačnej revíznej šachte 425, PP, priame</t>
  </si>
  <si>
    <t>2866100446pc</t>
  </si>
  <si>
    <t>Vlnovcová šachtová rúra kanalizačná 425, dĺžka 1 m, PP</t>
  </si>
  <si>
    <t>286610044900</t>
  </si>
  <si>
    <t>Teleskopická rúra s tesnením, ku kanalizačnej revíznej šachte  425, dĺžka 375 mm,</t>
  </si>
  <si>
    <t>286710035800</t>
  </si>
  <si>
    <t>Gumové tesnenie šachtovej rúry 425 ku kanalizačnej revíznej šachte  425</t>
  </si>
  <si>
    <t>552410001100.S</t>
  </si>
  <si>
    <t>Poklop liatinový okrúhly na teleskopickú rúru DN 425, tr. zaťaženia D400</t>
  </si>
  <si>
    <t xml:space="preserve">Zdravotechnika - vnútorná kanalizácia   </t>
  </si>
  <si>
    <t>72124212pc</t>
  </si>
  <si>
    <t>Lapač strešných splavenín plastový  HL 600</t>
  </si>
  <si>
    <t>998721201.S</t>
  </si>
  <si>
    <t>Presun hmôt pre vnútornú kanalizáciu v objektoch výšky do 6 m</t>
  </si>
  <si>
    <t>Stavebno montážne práce náročné ucelené - odborné...ostatné /nerozpočované položkami ako nepredpokl.práce pri ,pri napojení  ako aj príp.učasť vodár.technika a pod.predpoklad/</t>
  </si>
  <si>
    <t>SO 06 - Areálový rozvod NN</t>
  </si>
  <si>
    <t>D1 - Prípojka NN</t>
  </si>
  <si>
    <t>Prípojka NN</t>
  </si>
  <si>
    <t>Pol198</t>
  </si>
  <si>
    <t>Kábel AYKY-J 4x120</t>
  </si>
  <si>
    <t>Pol199</t>
  </si>
  <si>
    <t>Kopoflex 75/61</t>
  </si>
  <si>
    <t>Pol200</t>
  </si>
  <si>
    <t>Fólia výstražná červená s bleskom</t>
  </si>
  <si>
    <t>Pol201</t>
  </si>
  <si>
    <t>Zaústenie káblu do skrine SR</t>
  </si>
  <si>
    <t>Pol202</t>
  </si>
  <si>
    <t>Ukončenie a pripojenie káblu 4x120</t>
  </si>
  <si>
    <t>Pol203</t>
  </si>
  <si>
    <t>Drobné zemné práce</t>
  </si>
  <si>
    <t>Pol204</t>
  </si>
  <si>
    <t>Bitumenový ochraný sprej</t>
  </si>
  <si>
    <t>Pol205</t>
  </si>
  <si>
    <t xml:space="preserve">Výkop a zásyp ryhy 80x35 v zemine </t>
  </si>
  <si>
    <t>Pol206</t>
  </si>
  <si>
    <t>Realizačný projekt a Projekt skutočného vyhotovenia</t>
  </si>
  <si>
    <t>Pol207</t>
  </si>
  <si>
    <t>Pol208</t>
  </si>
  <si>
    <t>SO 07 - Elektrický ohradník</t>
  </si>
  <si>
    <t>D1 - Elektrický ohradník</t>
  </si>
  <si>
    <t>Pol209</t>
  </si>
  <si>
    <t>AKO Power Station Xdi 10000</t>
  </si>
  <si>
    <t>Pol210</t>
  </si>
  <si>
    <t>Batéria 100 AH</t>
  </si>
  <si>
    <t>Pol211</t>
  </si>
  <si>
    <t>Skúšačka napätia  Kerbel VB000</t>
  </si>
  <si>
    <t>Pol212</t>
  </si>
  <si>
    <t>Drôt Securgal 25 PRO  2,5mm</t>
  </si>
  <si>
    <t>Pol213</t>
  </si>
  <si>
    <t>Kovová spojka na drôt so skrutkou, pozinkovaná</t>
  </si>
  <si>
    <t>Pol214</t>
  </si>
  <si>
    <t>Izolátor M6</t>
  </si>
  <si>
    <t>Pol215</t>
  </si>
  <si>
    <t>Izolátor pre bránku M6</t>
  </si>
  <si>
    <t>Pol216</t>
  </si>
  <si>
    <t>Dilatačné struny</t>
  </si>
  <si>
    <t>Pol217</t>
  </si>
  <si>
    <t>Struny na brány</t>
  </si>
  <si>
    <t>Pol218</t>
  </si>
  <si>
    <t>Rukoväť na struny</t>
  </si>
  <si>
    <t>Pol219</t>
  </si>
  <si>
    <t>Nabljačka Ansmann ALCS 2-24A</t>
  </si>
  <si>
    <t>Pol220</t>
  </si>
  <si>
    <t>Kábel prepojovací VN pre elektrický ohradník</t>
  </si>
  <si>
    <t>Pol221</t>
  </si>
  <si>
    <t>Bleskopoistka pre elektrické ohradníky</t>
  </si>
  <si>
    <t>Pol222</t>
  </si>
  <si>
    <t>Rozvádzač pilierový so zemným dielom, š. 1060,hl. 245, v.1956</t>
  </si>
  <si>
    <t>Pol223</t>
  </si>
  <si>
    <t>Zásuvka na DIN lištu</t>
  </si>
  <si>
    <t>Pol224</t>
  </si>
  <si>
    <t>Prúdový chránič 40A, 4-pólový, 30mA, typ A</t>
  </si>
  <si>
    <t>Pol225</t>
  </si>
  <si>
    <t>Istič B16/1</t>
  </si>
  <si>
    <t>Pol226</t>
  </si>
  <si>
    <t>Prepäťová ochrana T1+T2</t>
  </si>
  <si>
    <t>Pol227</t>
  </si>
  <si>
    <t>Hlavný vypínač modulárny 20/3</t>
  </si>
  <si>
    <t>Pol228</t>
  </si>
  <si>
    <t>Pol229</t>
  </si>
  <si>
    <t>Pol230</t>
  </si>
  <si>
    <t>SO 08 - Vonkajšie osvetlenie</t>
  </si>
  <si>
    <t>D1 - Areálové osvetlenie</t>
  </si>
  <si>
    <t>Areálové osvetlenie</t>
  </si>
  <si>
    <t>Pol231</t>
  </si>
  <si>
    <t>Pol232</t>
  </si>
  <si>
    <t>Pol233</t>
  </si>
  <si>
    <t>Svorka SP01</t>
  </si>
  <si>
    <t>Pol234</t>
  </si>
  <si>
    <t>Kaliber FeZn10mm</t>
  </si>
  <si>
    <t>Pol235</t>
  </si>
  <si>
    <t>Pás FeZn30x4mm</t>
  </si>
  <si>
    <t>Pol236</t>
  </si>
  <si>
    <t>CYKY 3X1,5</t>
  </si>
  <si>
    <t>Pol237</t>
  </si>
  <si>
    <t>Kábel CYKY-J 5x6</t>
  </si>
  <si>
    <t>Pol238</t>
  </si>
  <si>
    <t>Kopoflex 40/32</t>
  </si>
  <si>
    <t>Pol239</t>
  </si>
  <si>
    <t>Stĺp osvetľovací , nadzemná výška 8m</t>
  </si>
  <si>
    <t>Pol240</t>
  </si>
  <si>
    <t>Betónový základ pre stožiar s deb., bez výkopu a betonu</t>
  </si>
  <si>
    <t>Pol241</t>
  </si>
  <si>
    <t>Svietidlo stožiarové LED 65W, 11000lm, Optika DM10</t>
  </si>
  <si>
    <t>Pol242</t>
  </si>
  <si>
    <t>Stožiarová svorkovnica</t>
  </si>
  <si>
    <t>Pol243</t>
  </si>
  <si>
    <t>Poistka 6A do stožiarovej svorkovnice</t>
  </si>
  <si>
    <t>Pol244</t>
  </si>
  <si>
    <t>Pol245</t>
  </si>
  <si>
    <t>Výkop a zásyp ryhy 80x35 v zemine</t>
  </si>
  <si>
    <t>Pol246</t>
  </si>
  <si>
    <t>Pol247</t>
  </si>
  <si>
    <t>Pol248</t>
  </si>
  <si>
    <t>SO 09 - Oplotenie</t>
  </si>
  <si>
    <t>D1 - PRÁCE A DODÁVKY HSV</t>
  </si>
  <si>
    <t xml:space="preserve">    1 - ZEMNE PRÁCE</t>
  </si>
  <si>
    <t xml:space="preserve">    2 - ZÁKLADY</t>
  </si>
  <si>
    <t xml:space="preserve">    3 - ZVISLÉ A KOMPLETNÉ KONŠTRUKCIE</t>
  </si>
  <si>
    <t xml:space="preserve">    9 - OSTATNÉ KONŠTRUKCIE A PRÁCE</t>
  </si>
  <si>
    <t>PRÁCE A DODÁVKY PSV - PRÁCE A DODÁVKY PSV</t>
  </si>
  <si>
    <t xml:space="preserve">    767 - Konštrukcie doplnk. kovové stavebné</t>
  </si>
  <si>
    <t>PRÁCE A DODÁVKY HSV</t>
  </si>
  <si>
    <t>ZEMNE PRÁCE</t>
  </si>
  <si>
    <t>132301102.S</t>
  </si>
  <si>
    <t>Výkop ryhy do šírky 600 mm v horn.4 nad 100 m3</t>
  </si>
  <si>
    <t>132301109.S</t>
  </si>
  <si>
    <t>Príplatok za lepivosť pri hĺbení rýh šírky do 600 mm zapažených i nezapažených s urovnaním dna v hornine 4</t>
  </si>
  <si>
    <t>133301102.S</t>
  </si>
  <si>
    <t>Výkop šachty zapaženej hornina 4 nad 100 m3</t>
  </si>
  <si>
    <t>133301109.S</t>
  </si>
  <si>
    <t>Príplatok k cenám za lepivosť pri hĺbení šachiet zapažených i nezapažených v hornine 4</t>
  </si>
  <si>
    <t>484665696</t>
  </si>
  <si>
    <t>Poplatok za skládku - zemina a kamenivo (17 05), ostatné</t>
  </si>
  <si>
    <t>181101101.S</t>
  </si>
  <si>
    <t>Úprava pláne v zárezoch v hornine 1-4 bez zhutnenia</t>
  </si>
  <si>
    <t>-1935542203</t>
  </si>
  <si>
    <t>182101101.S</t>
  </si>
  <si>
    <t>Svahovanie trvalých svahov v zárezoch v hornine triedy 1-4</t>
  </si>
  <si>
    <t>ZÁKLADY</t>
  </si>
  <si>
    <t>274313811.S</t>
  </si>
  <si>
    <t>Betón základových pásov, prostý tr. C 30/37</t>
  </si>
  <si>
    <t>1595821262</t>
  </si>
  <si>
    <t>274351215</t>
  </si>
  <si>
    <t>Debnenie stien základových pásov, zhotovenie-dielce</t>
  </si>
  <si>
    <t>274351216</t>
  </si>
  <si>
    <t>Debnenie stien základových pásov, odstránenie-dielce</t>
  </si>
  <si>
    <t>275321511.S</t>
  </si>
  <si>
    <t>Betón základových pätiek, železový (bez výstuže), tr. C 30/37</t>
  </si>
  <si>
    <t>1440509069</t>
  </si>
  <si>
    <t>ZVISLÉ A KOMPLETNÉ KONŠTRUKCIE</t>
  </si>
  <si>
    <t>338131155.S</t>
  </si>
  <si>
    <t>Osadzovanie stĺpikov plotových železobetónových s drážkami pre železobetónové dosky okrasné výšky 2,75 m so zabetónovaním</t>
  </si>
  <si>
    <t>620391849</t>
  </si>
  <si>
    <t>592310001300.S</t>
  </si>
  <si>
    <t>Stĺpik betónový plotový priebežný hladký, pre plot výšky 2000 mm, šxvxl 120x115x2750 mm, sivý</t>
  </si>
  <si>
    <t>47027859</t>
  </si>
  <si>
    <t>348131153.S</t>
  </si>
  <si>
    <t>Osadenie dosiek plotových železobetónových prefabrikovaných do drážok stĺpikov nasucho pri rozmere dosiek 500x50x2000 mm</t>
  </si>
  <si>
    <t>-974797263</t>
  </si>
  <si>
    <t>592330001000.S</t>
  </si>
  <si>
    <t>Doska betónová plotová rovná jednostranne vzorovaná, lxvxhr 2000x500x45 mm, sivá</t>
  </si>
  <si>
    <t>-519447554</t>
  </si>
  <si>
    <t>338171112.S</t>
  </si>
  <si>
    <t>Osadzovanie stĺpika oceľového pre ploty zo strojného pletiva výšky do 2 m so zabetónovaním do vopred vykopaných dier</t>
  </si>
  <si>
    <t>141110002600.S</t>
  </si>
  <si>
    <t>Rúra oceľová bezšvová hladká kruhová d 38 mm, hr. steny 2,6 mm, ozn. 11 353.0.</t>
  </si>
  <si>
    <t>145740000100.S1</t>
  </si>
  <si>
    <t>Profil oceľový 150x5 mm, tenkostenný uzavretý štvorcový</t>
  </si>
  <si>
    <t>338171122.S</t>
  </si>
  <si>
    <t>Osadzovanie stĺpika oceľového pre ploty zo strojného pletiva výšky nad 2 m so zabetónovaním do vopred vykopaných dier</t>
  </si>
  <si>
    <t>145740000100.S</t>
  </si>
  <si>
    <t>Profil oceľový 100x3 mm 2x ťahaný tenkostenný uzavretý štvorcový</t>
  </si>
  <si>
    <t>-858537509</t>
  </si>
  <si>
    <t>411362422.S</t>
  </si>
  <si>
    <t>Výstuž stropov doskových, zo sietí KARI, priemer drôtu 6/6 mm, veľkosť oka 150x150 mm</t>
  </si>
  <si>
    <t>72796910</t>
  </si>
  <si>
    <t>413941123.S</t>
  </si>
  <si>
    <t>Osadenie oceľových valcovaných nosníkov I, IE, U, UE, L č. 14-22, alebo výšky do 220 mm</t>
  </si>
  <si>
    <t>1458584163</t>
  </si>
  <si>
    <t>134830000400.S</t>
  </si>
  <si>
    <t>Tyč oceľová prierezu IPE 220 mm, ozn. 11 373, podľa EN ISO S235JRG1</t>
  </si>
  <si>
    <t>711000318</t>
  </si>
  <si>
    <t>OSTATNÉ KONŠTRUKCIE A PRÁCE</t>
  </si>
  <si>
    <t>941941031.S</t>
  </si>
  <si>
    <t>Montáž lešenia ľahkého pracovného radového s podlahami šírky od 0,80 do 1,00 m, výšky do 10 m</t>
  </si>
  <si>
    <t>1207947046</t>
  </si>
  <si>
    <t>941941191.S</t>
  </si>
  <si>
    <t>Príplatok za prvý a každý ďalší i začatý mesiac použitia lešenia ľahkého pracovného radového s podlahami šírky od 0,80 do 1,00 m, výšky do 10 m</t>
  </si>
  <si>
    <t>941941831.S</t>
  </si>
  <si>
    <t>Demontáž lešenia ľahkého pracovného radového s podlahami šírky nad 0,80 do 1,00 m, výšky do 10 m</t>
  </si>
  <si>
    <t>998151111.S</t>
  </si>
  <si>
    <t>Presun hmôt pre obj.8152, 8153,8159,zvislá nosná konštr.z tehál,tvárnic,blokov výšky do 10 m</t>
  </si>
  <si>
    <t>PRÁCE A DODÁVKY PSV</t>
  </si>
  <si>
    <t>Konštrukcie doplnk. kovové stavebné</t>
  </si>
  <si>
    <t>767914130.S</t>
  </si>
  <si>
    <t>Montáž oplotenia rámového, na oceľové stĺpiky, vo výške nad 1,5 do 2,0 m</t>
  </si>
  <si>
    <t>-1436423115</t>
  </si>
  <si>
    <t>313290005600.S</t>
  </si>
  <si>
    <t>Pletivo poplastované zvárané štvorhranné, oko 101,6x50,8 mm, drôt d 2,5 mm, vxl 2x25 m</t>
  </si>
  <si>
    <t>-18014457</t>
  </si>
  <si>
    <t>767914160.S</t>
  </si>
  <si>
    <t>Montáž oplotenia panelového z pletiva na stĺpiky výšky nad 2,2 m</t>
  </si>
  <si>
    <t>361820197</t>
  </si>
  <si>
    <t>31321141</t>
  </si>
  <si>
    <t>Panel oplotenia oka 200x50 mm drôt 6x5 poplastovaný výš.4,00 m, dĺž.2,48 m</t>
  </si>
  <si>
    <t>767920210.S</t>
  </si>
  <si>
    <t>Montáž vrát a vrátok k oploteniu osadzovaných na stĺpiky oceľové, s plochou jednotlivo do 2 m2</t>
  </si>
  <si>
    <t>553510010600.S1</t>
  </si>
  <si>
    <t>Brána dvojkrídlová, šxv 3,0x1,50 m, úprava ZN+PVC, výplň zváraná sieť 200x50 mm, B2</t>
  </si>
  <si>
    <t>-1359568748</t>
  </si>
  <si>
    <t>553510010600.S2</t>
  </si>
  <si>
    <t>Bránka jednokrídlová, šxv 1,0x2,0 m, úprava ZN+PVC, výplň zváraná sieť 200x50 mm, B3</t>
  </si>
  <si>
    <t>1858344070</t>
  </si>
  <si>
    <t>553510010600.S3</t>
  </si>
  <si>
    <t>Bránka jednokrídlová-zdvíhacia, šxv 1,0x2,0 m, úprava ZN+PVC, výplň zváraná sieť 200x50 mm, B4</t>
  </si>
  <si>
    <t>-463204482</t>
  </si>
  <si>
    <t>767920230.S</t>
  </si>
  <si>
    <t>Montáž vrát a vrátok k oploteniu osadzovaných na stĺpiky oceľové, s plochou jednotlivo nad 4 do 6 m2</t>
  </si>
  <si>
    <t>-228505410</t>
  </si>
  <si>
    <t>553510010800.S1</t>
  </si>
  <si>
    <t>Brána dvojkrídlová, šxv 3,0x2,0 m, úprava ZN+PVC, výplň plotový panel 200x50 mm, B5</t>
  </si>
  <si>
    <t>-1036291435</t>
  </si>
  <si>
    <t>553510010800.S2</t>
  </si>
  <si>
    <t>Brána dvojkrídlová, šxv 3,0x2,0 m, úprava ZN+PVC, výplň plotový panel 200x50 mm, B6</t>
  </si>
  <si>
    <t>499538432</t>
  </si>
  <si>
    <t>767920250.S</t>
  </si>
  <si>
    <t>Montáž vrát a vrátok k oploteniu osadzovaných na stĺpiky oceľové, s plochou jednotl. nad 8 do 10 m2</t>
  </si>
  <si>
    <t>-838653757</t>
  </si>
  <si>
    <t>553510010801.S</t>
  </si>
  <si>
    <t>Brána dvojkrídlová, šxv 3,0x3,0 m, úprava ZN+PVC, výplň zváraná sieť 50x50 mm, farba RAL 6005, B1</t>
  </si>
  <si>
    <t>96656979</t>
  </si>
  <si>
    <t>767995102.S</t>
  </si>
  <si>
    <t>Montáž ostatných atypických kovových stavebných doplnkových konštrukcií nad 5 do 10 kg</t>
  </si>
  <si>
    <t>141110002700.S</t>
  </si>
  <si>
    <t>Rúra oceľová bezšvová hladká kruhová d 38 mm, hr. steny 2,9 mm, ozn. 11 353.0.</t>
  </si>
  <si>
    <t>-456070388</t>
  </si>
  <si>
    <t>136110000100.S</t>
  </si>
  <si>
    <t>Plech oceľový hrubý hr. 3 mm, ozn. 10 004.0, podľa EN S185</t>
  </si>
  <si>
    <t>2144465536</t>
  </si>
  <si>
    <t>SO 10 - Oporný múr</t>
  </si>
  <si>
    <t>-1160559326</t>
  </si>
  <si>
    <t>-1862686133</t>
  </si>
  <si>
    <t>1947149345</t>
  </si>
  <si>
    <t>1327557730</t>
  </si>
  <si>
    <t>-1556208328</t>
  </si>
  <si>
    <t>-323052800</t>
  </si>
  <si>
    <t>271573021.S</t>
  </si>
  <si>
    <t>Násyp pod základové konštrukcie so zhutnením zo štrkopiesku fr. 0 - 16 mm</t>
  </si>
  <si>
    <t>-1612737477</t>
  </si>
  <si>
    <t>273321411.S</t>
  </si>
  <si>
    <t>Betón základových dosiek, železový (bez výstuže), tr. C 25/30</t>
  </si>
  <si>
    <t>-1332475829</t>
  </si>
  <si>
    <t>274271241.S</t>
  </si>
  <si>
    <t>Murivo základových pásov (m3) z betónových debniacich tvárnic s betónovou výplňou C 25/30 hrúbky 300 mm</t>
  </si>
  <si>
    <t>-1170537279</t>
  </si>
  <si>
    <t>279321411.S</t>
  </si>
  <si>
    <t>Betón základových múrov, železový (bez výstuže), tr. C 25/30</t>
  </si>
  <si>
    <t>1642443373</t>
  </si>
  <si>
    <t>279351105.S</t>
  </si>
  <si>
    <t>Debnenie základových múrov obojstranné zhotovenie-dielce</t>
  </si>
  <si>
    <t>1529065414</t>
  </si>
  <si>
    <t>279351106.S</t>
  </si>
  <si>
    <t>Debnenie základových múrov obojstranné odstránenie-dielce</t>
  </si>
  <si>
    <t>-1669343122</t>
  </si>
  <si>
    <t>279361821.S</t>
  </si>
  <si>
    <t>Výstuž základových múrov nosných z ocele B500 (10505)</t>
  </si>
  <si>
    <t>-168054868</t>
  </si>
  <si>
    <t>318271054.S</t>
  </si>
  <si>
    <t>Zhotovenie krycej platne priebežnej pre oplotenie z betónových tvárnic 500x350x60 mm</t>
  </si>
  <si>
    <t>1463579783</t>
  </si>
  <si>
    <t>592330006200.S</t>
  </si>
  <si>
    <t>Plotová tvárnica betónová krycia platňa, 500x350x60 mm</t>
  </si>
  <si>
    <t>-442661500</t>
  </si>
  <si>
    <t>417321515.S</t>
  </si>
  <si>
    <t>Betón stužujúcich pásov a vencov železový tr. C 25/30</t>
  </si>
  <si>
    <t>207827112</t>
  </si>
  <si>
    <t>338061128</t>
  </si>
  <si>
    <t>1935958565</t>
  </si>
  <si>
    <t>998152121.S</t>
  </si>
  <si>
    <t>Presun hmôt pre obj.8152, 8153,8159,zvislá nosná konštr.monolitická betónová, výška do 3 m</t>
  </si>
  <si>
    <t>-1139467831</t>
  </si>
  <si>
    <t>767162120.S</t>
  </si>
  <si>
    <t>Montáž zábradlia rovného z profilovej ocele do muriva, s hmotnosťou 1 m zábradlia nad 20 do 30 kg</t>
  </si>
  <si>
    <t>1190707439</t>
  </si>
  <si>
    <t>553520002900.S</t>
  </si>
  <si>
    <t>Zábradlie rovné, vertikálna výplň rebrovanie, výška do 1200 mm, hliníkové eloxované, kotvenie do podlahy, vhodné do interiéru aj exteriéru</t>
  </si>
  <si>
    <t>-1245952057</t>
  </si>
  <si>
    <t>-775876408</t>
  </si>
  <si>
    <t>Montáž HDC + HWE s inštalačným materiálom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</si>
</sst>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7"/>
      <color rgb="FF969696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22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7" fillId="0" borderId="14" xfId="0" applyNumberFormat="1" applyFont="1" applyBorder="1" applyAlignment="1">
      <alignment vertical="center"/>
    </xf>
    <xf numFmtId="4" fontId="27" fillId="0" borderId="0" xfId="0" applyNumberFormat="1" applyFont="1" applyAlignment="1">
      <alignment vertical="center"/>
    </xf>
    <xf numFmtId="166" fontId="27" fillId="0" borderId="0" xfId="0" applyNumberFormat="1" applyFont="1" applyAlignment="1">
      <alignment vertical="center"/>
    </xf>
    <xf numFmtId="4" fontId="27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27" fillId="0" borderId="19" xfId="0" applyNumberFormat="1" applyFont="1" applyBorder="1" applyAlignment="1">
      <alignment vertical="center"/>
    </xf>
    <xf numFmtId="4" fontId="27" fillId="0" borderId="20" xfId="0" applyNumberFormat="1" applyFont="1" applyBorder="1" applyAlignment="1">
      <alignment vertical="center"/>
    </xf>
    <xf numFmtId="166" fontId="27" fillId="0" borderId="20" xfId="0" applyNumberFormat="1" applyFont="1" applyBorder="1" applyAlignment="1">
      <alignment vertical="center"/>
    </xf>
    <xf numFmtId="4" fontId="27" fillId="0" borderId="21" xfId="0" applyNumberFormat="1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4" fontId="23" fillId="0" borderId="0" xfId="0" applyNumberFormat="1" applyFont="1"/>
    <xf numFmtId="166" fontId="32" fillId="0" borderId="12" xfId="0" applyNumberFormat="1" applyFont="1" applyBorder="1"/>
    <xf numFmtId="166" fontId="32" fillId="0" borderId="13" xfId="0" applyNumberFormat="1" applyFont="1" applyBorder="1"/>
    <xf numFmtId="4" fontId="33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3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3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Alignment="1">
      <alignment horizontal="center" vertical="center"/>
    </xf>
    <xf numFmtId="167" fontId="21" fillId="3" borderId="22" xfId="0" applyNumberFormat="1" applyFont="1" applyFill="1" applyBorder="1" applyAlignment="1" applyProtection="1">
      <alignment vertical="center"/>
      <protection locked="0"/>
    </xf>
    <xf numFmtId="0" fontId="36" fillId="0" borderId="0" xfId="0" applyFont="1" applyAlignment="1">
      <alignment horizontal="left" vertical="center"/>
    </xf>
    <xf numFmtId="0" fontId="37" fillId="0" borderId="0" xfId="0" applyFont="1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14" xfId="0" applyBorder="1" applyAlignment="1">
      <alignment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14" fontId="2" fillId="3" borderId="0" xfId="0" applyNumberFormat="1" applyFont="1" applyFill="1" applyAlignment="1" applyProtection="1">
      <alignment horizontal="left" vertical="center"/>
      <protection locked="0"/>
    </xf>
    <xf numFmtId="4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/>
    </xf>
    <xf numFmtId="4" fontId="16" fillId="0" borderId="0" xfId="0" applyNumberFormat="1" applyFont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21" fillId="5" borderId="7" xfId="0" applyFont="1" applyFill="1" applyBorder="1" applyAlignment="1">
      <alignment horizontal="right" vertical="center"/>
    </xf>
    <xf numFmtId="0" fontId="21" fillId="5" borderId="7" xfId="0" applyFont="1" applyFill="1" applyBorder="1" applyAlignment="1">
      <alignment horizontal="left" vertical="center"/>
    </xf>
    <xf numFmtId="4" fontId="26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left" vertical="center"/>
    </xf>
    <xf numFmtId="0" fontId="25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29" fillId="0" borderId="0" xfId="0" applyFont="1" applyAlignment="1">
      <alignment horizontal="left" vertical="center" wrapText="1"/>
    </xf>
    <xf numFmtId="0" fontId="21" fillId="5" borderId="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16"/>
  <sheetViews>
    <sheetView showGridLines="0" tabSelected="1" workbookViewId="0">
      <selection activeCell="AI42" sqref="AI42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>
      <c r="AR2" s="192" t="s">
        <v>5</v>
      </c>
      <c r="AS2" s="193"/>
      <c r="AT2" s="193"/>
      <c r="AU2" s="193"/>
      <c r="AV2" s="193"/>
      <c r="AW2" s="193"/>
      <c r="AX2" s="193"/>
      <c r="AY2" s="193"/>
      <c r="AZ2" s="193"/>
      <c r="BA2" s="193"/>
      <c r="BB2" s="193"/>
      <c r="BC2" s="193"/>
      <c r="BD2" s="193"/>
      <c r="BE2" s="193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6"/>
      <c r="D4" s="17" t="s">
        <v>8</v>
      </c>
      <c r="AR4" s="16"/>
      <c r="AS4" s="18" t="s">
        <v>9</v>
      </c>
      <c r="BE4" s="19" t="s">
        <v>10</v>
      </c>
      <c r="BS4" s="13" t="s">
        <v>11</v>
      </c>
    </row>
    <row r="5" spans="1:74" ht="12" customHeight="1">
      <c r="B5" s="16"/>
      <c r="D5" s="20" t="s">
        <v>12</v>
      </c>
      <c r="K5" s="207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93"/>
      <c r="AJ5" s="193"/>
      <c r="AK5" s="193"/>
      <c r="AL5" s="193"/>
      <c r="AM5" s="193"/>
      <c r="AN5" s="193"/>
      <c r="AO5" s="193"/>
      <c r="AR5" s="16"/>
      <c r="BE5" s="204" t="s">
        <v>13</v>
      </c>
      <c r="BS5" s="13" t="s">
        <v>6</v>
      </c>
    </row>
    <row r="6" spans="1:74" ht="36.950000000000003" customHeight="1">
      <c r="B6" s="16"/>
      <c r="D6" s="22" t="s">
        <v>14</v>
      </c>
      <c r="K6" s="208" t="s">
        <v>15</v>
      </c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3"/>
      <c r="AC6" s="193"/>
      <c r="AD6" s="193"/>
      <c r="AE6" s="193"/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R6" s="16"/>
      <c r="BE6" s="205"/>
      <c r="BS6" s="13" t="s">
        <v>6</v>
      </c>
    </row>
    <row r="7" spans="1:74" ht="12" customHeight="1">
      <c r="B7" s="16"/>
      <c r="D7" s="23" t="s">
        <v>16</v>
      </c>
      <c r="K7" s="21" t="s">
        <v>1</v>
      </c>
      <c r="AK7" s="23" t="s">
        <v>17</v>
      </c>
      <c r="AN7" s="21" t="s">
        <v>1</v>
      </c>
      <c r="AR7" s="16"/>
      <c r="BE7" s="205"/>
      <c r="BS7" s="13" t="s">
        <v>6</v>
      </c>
    </row>
    <row r="8" spans="1:74" ht="12" customHeight="1">
      <c r="B8" s="16"/>
      <c r="D8" s="23" t="s">
        <v>18</v>
      </c>
      <c r="K8" s="21" t="s">
        <v>19</v>
      </c>
      <c r="AK8" s="23" t="s">
        <v>20</v>
      </c>
      <c r="AN8" s="175">
        <v>46146</v>
      </c>
      <c r="AR8" s="16"/>
      <c r="BE8" s="205"/>
      <c r="BS8" s="13" t="s">
        <v>6</v>
      </c>
    </row>
    <row r="9" spans="1:74" ht="14.45" customHeight="1">
      <c r="B9" s="16"/>
      <c r="AR9" s="16"/>
      <c r="BE9" s="205"/>
      <c r="BS9" s="13" t="s">
        <v>6</v>
      </c>
    </row>
    <row r="10" spans="1:74" ht="12" customHeight="1">
      <c r="B10" s="16"/>
      <c r="D10" s="23" t="s">
        <v>21</v>
      </c>
      <c r="AK10" s="23" t="s">
        <v>22</v>
      </c>
      <c r="AN10" s="21" t="s">
        <v>1</v>
      </c>
      <c r="AR10" s="16"/>
      <c r="BE10" s="205"/>
      <c r="BS10" s="13" t="s">
        <v>6</v>
      </c>
    </row>
    <row r="11" spans="1:74" ht="18.399999999999999" customHeight="1">
      <c r="B11" s="16"/>
      <c r="E11" s="21" t="s">
        <v>23</v>
      </c>
      <c r="AK11" s="23" t="s">
        <v>24</v>
      </c>
      <c r="AN11" s="21" t="s">
        <v>1</v>
      </c>
      <c r="AR11" s="16"/>
      <c r="BE11" s="205"/>
      <c r="BS11" s="13" t="s">
        <v>6</v>
      </c>
    </row>
    <row r="12" spans="1:74" ht="6.95" customHeight="1">
      <c r="B12" s="16"/>
      <c r="AR12" s="16"/>
      <c r="BE12" s="205"/>
      <c r="BS12" s="13" t="s">
        <v>6</v>
      </c>
    </row>
    <row r="13" spans="1:74" ht="12" customHeight="1">
      <c r="B13" s="16"/>
      <c r="D13" s="23" t="s">
        <v>25</v>
      </c>
      <c r="AK13" s="23" t="s">
        <v>22</v>
      </c>
      <c r="AN13" s="25"/>
      <c r="AR13" s="16"/>
      <c r="BE13" s="205"/>
      <c r="BS13" s="13" t="s">
        <v>6</v>
      </c>
    </row>
    <row r="14" spans="1:74" ht="12.75">
      <c r="B14" s="16"/>
      <c r="E14" s="209"/>
      <c r="F14" s="210"/>
      <c r="G14" s="210"/>
      <c r="H14" s="210"/>
      <c r="I14" s="210"/>
      <c r="J14" s="210"/>
      <c r="K14" s="210"/>
      <c r="L14" s="210"/>
      <c r="M14" s="210"/>
      <c r="N14" s="210"/>
      <c r="O14" s="210"/>
      <c r="P14" s="210"/>
      <c r="Q14" s="210"/>
      <c r="R14" s="210"/>
      <c r="S14" s="210"/>
      <c r="T14" s="210"/>
      <c r="U14" s="210"/>
      <c r="V14" s="210"/>
      <c r="W14" s="210"/>
      <c r="X14" s="210"/>
      <c r="Y14" s="210"/>
      <c r="Z14" s="210"/>
      <c r="AA14" s="210"/>
      <c r="AB14" s="210"/>
      <c r="AC14" s="210"/>
      <c r="AD14" s="210"/>
      <c r="AE14" s="210"/>
      <c r="AF14" s="210"/>
      <c r="AG14" s="210"/>
      <c r="AH14" s="210"/>
      <c r="AI14" s="210"/>
      <c r="AJ14" s="210"/>
      <c r="AK14" s="23" t="s">
        <v>24</v>
      </c>
      <c r="AN14" s="25"/>
      <c r="AR14" s="16"/>
      <c r="BE14" s="205"/>
      <c r="BS14" s="13" t="s">
        <v>6</v>
      </c>
    </row>
    <row r="15" spans="1:74" ht="6.95" customHeight="1">
      <c r="B15" s="16"/>
      <c r="AR15" s="16"/>
      <c r="BE15" s="205"/>
      <c r="BS15" s="13" t="s">
        <v>3</v>
      </c>
    </row>
    <row r="16" spans="1:74" ht="12" customHeight="1">
      <c r="B16" s="16"/>
      <c r="D16" s="23" t="s">
        <v>26</v>
      </c>
      <c r="AK16" s="23" t="s">
        <v>22</v>
      </c>
      <c r="AN16" s="21" t="s">
        <v>1</v>
      </c>
      <c r="AR16" s="16"/>
      <c r="BE16" s="205"/>
      <c r="BS16" s="13" t="s">
        <v>3</v>
      </c>
    </row>
    <row r="17" spans="2:71" ht="18.399999999999999" customHeight="1">
      <c r="B17" s="16"/>
      <c r="E17" s="21" t="s">
        <v>27</v>
      </c>
      <c r="AK17" s="23" t="s">
        <v>24</v>
      </c>
      <c r="AN17" s="21" t="s">
        <v>1</v>
      </c>
      <c r="AR17" s="16"/>
      <c r="BE17" s="205"/>
      <c r="BS17" s="13" t="s">
        <v>28</v>
      </c>
    </row>
    <row r="18" spans="2:71" ht="6.95" customHeight="1">
      <c r="B18" s="16"/>
      <c r="AR18" s="16"/>
      <c r="BE18" s="205"/>
      <c r="BS18" s="13" t="s">
        <v>6</v>
      </c>
    </row>
    <row r="19" spans="2:71" ht="12" customHeight="1">
      <c r="B19" s="16"/>
      <c r="D19" s="23" t="s">
        <v>29</v>
      </c>
      <c r="AK19" s="23" t="s">
        <v>22</v>
      </c>
      <c r="AN19" s="21" t="s">
        <v>1</v>
      </c>
      <c r="AR19" s="16"/>
      <c r="BE19" s="205"/>
      <c r="BS19" s="13" t="s">
        <v>6</v>
      </c>
    </row>
    <row r="20" spans="2:71" ht="18.399999999999999" customHeight="1">
      <c r="B20" s="16"/>
      <c r="E20" s="21" t="s">
        <v>30</v>
      </c>
      <c r="AK20" s="23" t="s">
        <v>24</v>
      </c>
      <c r="AN20" s="21" t="s">
        <v>1</v>
      </c>
      <c r="AR20" s="16"/>
      <c r="BE20" s="205"/>
      <c r="BS20" s="13" t="s">
        <v>28</v>
      </c>
    </row>
    <row r="21" spans="2:71" ht="6.95" customHeight="1">
      <c r="B21" s="16"/>
      <c r="AR21" s="16"/>
      <c r="BE21" s="205"/>
    </row>
    <row r="22" spans="2:71" ht="12" customHeight="1">
      <c r="B22" s="16"/>
      <c r="D22" s="23" t="s">
        <v>31</v>
      </c>
      <c r="AR22" s="16"/>
      <c r="BE22" s="205"/>
    </row>
    <row r="23" spans="2:71" ht="16.5" customHeight="1">
      <c r="B23" s="16"/>
      <c r="E23" s="211" t="s">
        <v>1</v>
      </c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  <c r="R23" s="211"/>
      <c r="S23" s="211"/>
      <c r="T23" s="211"/>
      <c r="U23" s="211"/>
      <c r="V23" s="211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R23" s="16"/>
      <c r="BE23" s="205"/>
    </row>
    <row r="24" spans="2:71" ht="6.95" customHeight="1">
      <c r="B24" s="16"/>
      <c r="AR24" s="16"/>
      <c r="BE24" s="205"/>
    </row>
    <row r="25" spans="2:71" ht="6.95" customHeight="1">
      <c r="B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6"/>
      <c r="BE25" s="205"/>
    </row>
    <row r="26" spans="2:71" s="1" customFormat="1" ht="25.9" customHeight="1">
      <c r="B26" s="28"/>
      <c r="D26" s="29" t="s">
        <v>32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212">
        <f>ROUND(AG94,2)</f>
        <v>0</v>
      </c>
      <c r="AL26" s="213"/>
      <c r="AM26" s="213"/>
      <c r="AN26" s="213"/>
      <c r="AO26" s="213"/>
      <c r="AR26" s="28"/>
      <c r="BE26" s="205"/>
    </row>
    <row r="27" spans="2:71" s="1" customFormat="1" ht="6.95" customHeight="1">
      <c r="B27" s="28"/>
      <c r="AR27" s="28"/>
      <c r="BE27" s="205"/>
    </row>
    <row r="28" spans="2:71" s="1" customFormat="1" ht="12.75">
      <c r="B28" s="28"/>
      <c r="L28" s="214" t="s">
        <v>33</v>
      </c>
      <c r="M28" s="214"/>
      <c r="N28" s="214"/>
      <c r="O28" s="214"/>
      <c r="P28" s="214"/>
      <c r="W28" s="214" t="s">
        <v>34</v>
      </c>
      <c r="X28" s="214"/>
      <c r="Y28" s="214"/>
      <c r="Z28" s="214"/>
      <c r="AA28" s="214"/>
      <c r="AB28" s="214"/>
      <c r="AC28" s="214"/>
      <c r="AD28" s="214"/>
      <c r="AE28" s="214"/>
      <c r="AK28" s="214" t="s">
        <v>35</v>
      </c>
      <c r="AL28" s="214"/>
      <c r="AM28" s="214"/>
      <c r="AN28" s="214"/>
      <c r="AO28" s="214"/>
      <c r="AR28" s="28"/>
      <c r="BE28" s="205"/>
    </row>
    <row r="29" spans="2:71" s="2" customFormat="1" ht="14.45" customHeight="1">
      <c r="B29" s="32"/>
      <c r="D29" s="23" t="s">
        <v>36</v>
      </c>
      <c r="F29" s="33" t="s">
        <v>37</v>
      </c>
      <c r="L29" s="185">
        <v>0.23</v>
      </c>
      <c r="M29" s="186"/>
      <c r="N29" s="186"/>
      <c r="O29" s="186"/>
      <c r="P29" s="186"/>
      <c r="Q29" s="34"/>
      <c r="R29" s="34"/>
      <c r="S29" s="34"/>
      <c r="T29" s="34"/>
      <c r="U29" s="34"/>
      <c r="V29" s="34"/>
      <c r="W29" s="187">
        <f>ROUND(AZ94, 2)</f>
        <v>0</v>
      </c>
      <c r="X29" s="186"/>
      <c r="Y29" s="186"/>
      <c r="Z29" s="186"/>
      <c r="AA29" s="186"/>
      <c r="AB29" s="186"/>
      <c r="AC29" s="186"/>
      <c r="AD29" s="186"/>
      <c r="AE29" s="186"/>
      <c r="AF29" s="34"/>
      <c r="AG29" s="34"/>
      <c r="AH29" s="34"/>
      <c r="AI29" s="34"/>
      <c r="AJ29" s="34"/>
      <c r="AK29" s="187">
        <f>ROUND(AV94, 2)</f>
        <v>0</v>
      </c>
      <c r="AL29" s="186"/>
      <c r="AM29" s="186"/>
      <c r="AN29" s="186"/>
      <c r="AO29" s="186"/>
      <c r="AP29" s="34"/>
      <c r="AQ29" s="34"/>
      <c r="AR29" s="35"/>
      <c r="AS29" s="34"/>
      <c r="AT29" s="34"/>
      <c r="AU29" s="34"/>
      <c r="AV29" s="34"/>
      <c r="AW29" s="34"/>
      <c r="AX29" s="34"/>
      <c r="AY29" s="34"/>
      <c r="AZ29" s="34"/>
      <c r="BE29" s="206"/>
    </row>
    <row r="30" spans="2:71" s="2" customFormat="1" ht="14.45" customHeight="1">
      <c r="B30" s="32"/>
      <c r="F30" s="33" t="s">
        <v>38</v>
      </c>
      <c r="L30" s="185">
        <v>0.23</v>
      </c>
      <c r="M30" s="186"/>
      <c r="N30" s="186"/>
      <c r="O30" s="186"/>
      <c r="P30" s="186"/>
      <c r="Q30" s="34"/>
      <c r="R30" s="34"/>
      <c r="S30" s="34"/>
      <c r="T30" s="34"/>
      <c r="U30" s="34"/>
      <c r="V30" s="34"/>
      <c r="W30" s="187">
        <f>ROUND(BA94, 2)</f>
        <v>0</v>
      </c>
      <c r="X30" s="186"/>
      <c r="Y30" s="186"/>
      <c r="Z30" s="186"/>
      <c r="AA30" s="186"/>
      <c r="AB30" s="186"/>
      <c r="AC30" s="186"/>
      <c r="AD30" s="186"/>
      <c r="AE30" s="186"/>
      <c r="AF30" s="34"/>
      <c r="AG30" s="34"/>
      <c r="AH30" s="34"/>
      <c r="AI30" s="34"/>
      <c r="AJ30" s="34"/>
      <c r="AK30" s="187">
        <f>ROUND(AW94, 2)</f>
        <v>0</v>
      </c>
      <c r="AL30" s="186"/>
      <c r="AM30" s="186"/>
      <c r="AN30" s="186"/>
      <c r="AO30" s="186"/>
      <c r="AP30" s="34"/>
      <c r="AQ30" s="34"/>
      <c r="AR30" s="35"/>
      <c r="AS30" s="34"/>
      <c r="AT30" s="34"/>
      <c r="AU30" s="34"/>
      <c r="AV30" s="34"/>
      <c r="AW30" s="34"/>
      <c r="AX30" s="34"/>
      <c r="AY30" s="34"/>
      <c r="AZ30" s="34"/>
      <c r="BE30" s="206"/>
    </row>
    <row r="31" spans="2:71" s="2" customFormat="1" ht="14.45" hidden="1" customHeight="1">
      <c r="B31" s="32"/>
      <c r="F31" s="23" t="s">
        <v>39</v>
      </c>
      <c r="L31" s="217">
        <v>0.23</v>
      </c>
      <c r="M31" s="216"/>
      <c r="N31" s="216"/>
      <c r="O31" s="216"/>
      <c r="P31" s="216"/>
      <c r="W31" s="215">
        <f>ROUND(BB94, 2)</f>
        <v>0</v>
      </c>
      <c r="X31" s="216"/>
      <c r="Y31" s="216"/>
      <c r="Z31" s="216"/>
      <c r="AA31" s="216"/>
      <c r="AB31" s="216"/>
      <c r="AC31" s="216"/>
      <c r="AD31" s="216"/>
      <c r="AE31" s="216"/>
      <c r="AK31" s="215">
        <v>0</v>
      </c>
      <c r="AL31" s="216"/>
      <c r="AM31" s="216"/>
      <c r="AN31" s="216"/>
      <c r="AO31" s="216"/>
      <c r="AR31" s="32"/>
      <c r="BE31" s="206"/>
    </row>
    <row r="32" spans="2:71" s="2" customFormat="1" ht="14.45" hidden="1" customHeight="1">
      <c r="B32" s="32"/>
      <c r="F32" s="23" t="s">
        <v>40</v>
      </c>
      <c r="L32" s="217">
        <v>0.23</v>
      </c>
      <c r="M32" s="216"/>
      <c r="N32" s="216"/>
      <c r="O32" s="216"/>
      <c r="P32" s="216"/>
      <c r="W32" s="215">
        <f>ROUND(BC94, 2)</f>
        <v>0</v>
      </c>
      <c r="X32" s="216"/>
      <c r="Y32" s="216"/>
      <c r="Z32" s="216"/>
      <c r="AA32" s="216"/>
      <c r="AB32" s="216"/>
      <c r="AC32" s="216"/>
      <c r="AD32" s="216"/>
      <c r="AE32" s="216"/>
      <c r="AK32" s="215">
        <v>0</v>
      </c>
      <c r="AL32" s="216"/>
      <c r="AM32" s="216"/>
      <c r="AN32" s="216"/>
      <c r="AO32" s="216"/>
      <c r="AR32" s="32"/>
      <c r="BE32" s="206"/>
    </row>
    <row r="33" spans="2:57" s="2" customFormat="1" ht="14.45" hidden="1" customHeight="1">
      <c r="B33" s="32"/>
      <c r="F33" s="33" t="s">
        <v>41</v>
      </c>
      <c r="L33" s="185">
        <v>0</v>
      </c>
      <c r="M33" s="186"/>
      <c r="N33" s="186"/>
      <c r="O33" s="186"/>
      <c r="P33" s="186"/>
      <c r="Q33" s="34"/>
      <c r="R33" s="34"/>
      <c r="S33" s="34"/>
      <c r="T33" s="34"/>
      <c r="U33" s="34"/>
      <c r="V33" s="34"/>
      <c r="W33" s="187">
        <f>ROUND(BD94, 2)</f>
        <v>0</v>
      </c>
      <c r="X33" s="186"/>
      <c r="Y33" s="186"/>
      <c r="Z33" s="186"/>
      <c r="AA33" s="186"/>
      <c r="AB33" s="186"/>
      <c r="AC33" s="186"/>
      <c r="AD33" s="186"/>
      <c r="AE33" s="186"/>
      <c r="AF33" s="34"/>
      <c r="AG33" s="34"/>
      <c r="AH33" s="34"/>
      <c r="AI33" s="34"/>
      <c r="AJ33" s="34"/>
      <c r="AK33" s="187">
        <v>0</v>
      </c>
      <c r="AL33" s="186"/>
      <c r="AM33" s="186"/>
      <c r="AN33" s="186"/>
      <c r="AO33" s="186"/>
      <c r="AP33" s="34"/>
      <c r="AQ33" s="34"/>
      <c r="AR33" s="35"/>
      <c r="AS33" s="34"/>
      <c r="AT33" s="34"/>
      <c r="AU33" s="34"/>
      <c r="AV33" s="34"/>
      <c r="AW33" s="34"/>
      <c r="AX33" s="34"/>
      <c r="AY33" s="34"/>
      <c r="AZ33" s="34"/>
      <c r="BE33" s="206"/>
    </row>
    <row r="34" spans="2:57" s="1" customFormat="1" ht="6.95" customHeight="1">
      <c r="B34" s="28"/>
      <c r="AR34" s="28"/>
      <c r="BE34" s="205"/>
    </row>
    <row r="35" spans="2:57" s="1" customFormat="1" ht="25.9" customHeight="1">
      <c r="B35" s="28"/>
      <c r="C35" s="36"/>
      <c r="D35" s="37" t="s">
        <v>42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43</v>
      </c>
      <c r="U35" s="38"/>
      <c r="V35" s="38"/>
      <c r="W35" s="38"/>
      <c r="X35" s="191" t="s">
        <v>44</v>
      </c>
      <c r="Y35" s="189"/>
      <c r="Z35" s="189"/>
      <c r="AA35" s="189"/>
      <c r="AB35" s="189"/>
      <c r="AC35" s="38"/>
      <c r="AD35" s="38"/>
      <c r="AE35" s="38"/>
      <c r="AF35" s="38"/>
      <c r="AG35" s="38"/>
      <c r="AH35" s="38"/>
      <c r="AI35" s="38"/>
      <c r="AJ35" s="38"/>
      <c r="AK35" s="188">
        <f>SUM(AK26:AK33)</f>
        <v>0</v>
      </c>
      <c r="AL35" s="189"/>
      <c r="AM35" s="189"/>
      <c r="AN35" s="189"/>
      <c r="AO35" s="190"/>
      <c r="AP35" s="36"/>
      <c r="AQ35" s="36"/>
      <c r="AR35" s="28"/>
    </row>
    <row r="36" spans="2:57" s="1" customFormat="1" ht="6.95" customHeight="1">
      <c r="B36" s="28"/>
      <c r="AR36" s="28"/>
    </row>
    <row r="37" spans="2:57" s="1" customFormat="1" ht="14.45" customHeight="1">
      <c r="B37" s="28"/>
      <c r="AR37" s="28"/>
    </row>
    <row r="38" spans="2:57" ht="14.45" customHeight="1">
      <c r="B38" s="16"/>
      <c r="AR38" s="16"/>
    </row>
    <row r="39" spans="2:57" ht="14.45" customHeight="1">
      <c r="B39" s="16"/>
      <c r="AR39" s="16"/>
    </row>
    <row r="40" spans="2:57" ht="14.45" customHeight="1">
      <c r="B40" s="16"/>
      <c r="AR40" s="16"/>
    </row>
    <row r="41" spans="2:57" ht="14.45" customHeight="1">
      <c r="B41" s="16"/>
      <c r="AR41" s="16"/>
    </row>
    <row r="42" spans="2:57" ht="14.45" customHeight="1">
      <c r="B42" s="16"/>
      <c r="AR42" s="16"/>
    </row>
    <row r="43" spans="2:57" ht="14.45" customHeight="1">
      <c r="B43" s="16"/>
      <c r="AR43" s="16"/>
    </row>
    <row r="44" spans="2:57" ht="14.45" customHeight="1">
      <c r="B44" s="16"/>
      <c r="AR44" s="16"/>
    </row>
    <row r="45" spans="2:57" ht="14.45" customHeight="1">
      <c r="B45" s="16"/>
      <c r="AR45" s="16"/>
    </row>
    <row r="46" spans="2:57" ht="14.45" customHeight="1">
      <c r="B46" s="16"/>
      <c r="AR46" s="16"/>
    </row>
    <row r="47" spans="2:57" ht="14.45" customHeight="1">
      <c r="B47" s="16"/>
      <c r="AR47" s="16"/>
    </row>
    <row r="48" spans="2:57" ht="14.45" customHeight="1">
      <c r="B48" s="16"/>
      <c r="AR48" s="16"/>
    </row>
    <row r="49" spans="2:44" s="1" customFormat="1" ht="14.45" customHeight="1">
      <c r="B49" s="28"/>
      <c r="D49" s="40" t="s">
        <v>45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46</v>
      </c>
      <c r="AI49" s="41"/>
      <c r="AJ49" s="41"/>
      <c r="AK49" s="41"/>
      <c r="AL49" s="41"/>
      <c r="AM49" s="41"/>
      <c r="AN49" s="41"/>
      <c r="AO49" s="41"/>
      <c r="AR49" s="28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2.75">
      <c r="B60" s="28"/>
      <c r="D60" s="42" t="s">
        <v>47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42" t="s">
        <v>48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42" t="s">
        <v>47</v>
      </c>
      <c r="AI60" s="30"/>
      <c r="AJ60" s="30"/>
      <c r="AK60" s="30"/>
      <c r="AL60" s="30"/>
      <c r="AM60" s="42" t="s">
        <v>48</v>
      </c>
      <c r="AN60" s="30"/>
      <c r="AO60" s="30"/>
      <c r="AR60" s="28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2.75">
      <c r="B64" s="28"/>
      <c r="D64" s="40" t="s">
        <v>49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0" t="s">
        <v>50</v>
      </c>
      <c r="AI64" s="41"/>
      <c r="AJ64" s="41"/>
      <c r="AK64" s="41"/>
      <c r="AL64" s="41"/>
      <c r="AM64" s="41"/>
      <c r="AN64" s="41"/>
      <c r="AO64" s="41"/>
      <c r="AR64" s="28"/>
    </row>
    <row r="65" spans="2:44">
      <c r="B65" s="16"/>
      <c r="AR65" s="16"/>
    </row>
    <row r="66" spans="2:44">
      <c r="B66" s="16"/>
      <c r="AR66" s="16"/>
    </row>
    <row r="67" spans="2:44">
      <c r="B67" s="16"/>
      <c r="AR67" s="16"/>
    </row>
    <row r="68" spans="2:44">
      <c r="B68" s="16"/>
      <c r="AR68" s="16"/>
    </row>
    <row r="69" spans="2:44">
      <c r="B69" s="16"/>
      <c r="AR69" s="16"/>
    </row>
    <row r="70" spans="2:44">
      <c r="B70" s="16"/>
      <c r="AR70" s="16"/>
    </row>
    <row r="71" spans="2:44">
      <c r="B71" s="16"/>
      <c r="AR71" s="16"/>
    </row>
    <row r="72" spans="2:44">
      <c r="B72" s="16"/>
      <c r="AR72" s="16"/>
    </row>
    <row r="73" spans="2:44">
      <c r="B73" s="16"/>
      <c r="AR73" s="16"/>
    </row>
    <row r="74" spans="2:44">
      <c r="B74" s="16"/>
      <c r="AR74" s="16"/>
    </row>
    <row r="75" spans="2:44" s="1" customFormat="1" ht="12.75">
      <c r="B75" s="28"/>
      <c r="D75" s="42" t="s">
        <v>47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42" t="s">
        <v>48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42" t="s">
        <v>47</v>
      </c>
      <c r="AI75" s="30"/>
      <c r="AJ75" s="30"/>
      <c r="AK75" s="30"/>
      <c r="AL75" s="30"/>
      <c r="AM75" s="42" t="s">
        <v>48</v>
      </c>
      <c r="AN75" s="30"/>
      <c r="AO75" s="30"/>
      <c r="AR75" s="28"/>
    </row>
    <row r="76" spans="2:44" s="1" customFormat="1">
      <c r="B76" s="28"/>
      <c r="AR76" s="28"/>
    </row>
    <row r="77" spans="2:44" s="1" customFormat="1" ht="6.9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28"/>
    </row>
    <row r="81" spans="1:91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28"/>
    </row>
    <row r="82" spans="1:91" s="1" customFormat="1" ht="24.95" customHeight="1">
      <c r="B82" s="28"/>
      <c r="C82" s="17" t="s">
        <v>51</v>
      </c>
      <c r="AR82" s="28"/>
    </row>
    <row r="83" spans="1:91" s="1" customFormat="1" ht="6.95" customHeight="1">
      <c r="B83" s="28"/>
      <c r="AR83" s="28"/>
    </row>
    <row r="84" spans="1:91" s="3" customFormat="1" ht="12" customHeight="1">
      <c r="B84" s="47"/>
      <c r="C84" s="23" t="s">
        <v>12</v>
      </c>
      <c r="AR84" s="47"/>
    </row>
    <row r="85" spans="1:91" s="4" customFormat="1" ht="36.950000000000003" customHeight="1">
      <c r="B85" s="48"/>
      <c r="C85" s="49" t="s">
        <v>14</v>
      </c>
      <c r="L85" s="218" t="str">
        <f>K6</f>
        <v>Nové záchytné centrum, Bojnice</v>
      </c>
      <c r="M85" s="219"/>
      <c r="N85" s="219"/>
      <c r="O85" s="219"/>
      <c r="P85" s="219"/>
      <c r="Q85" s="219"/>
      <c r="R85" s="219"/>
      <c r="S85" s="219"/>
      <c r="T85" s="219"/>
      <c r="U85" s="219"/>
      <c r="V85" s="219"/>
      <c r="W85" s="219"/>
      <c r="X85" s="219"/>
      <c r="Y85" s="219"/>
      <c r="Z85" s="219"/>
      <c r="AA85" s="219"/>
      <c r="AB85" s="219"/>
      <c r="AC85" s="219"/>
      <c r="AD85" s="219"/>
      <c r="AE85" s="219"/>
      <c r="AF85" s="219"/>
      <c r="AG85" s="219"/>
      <c r="AH85" s="219"/>
      <c r="AI85" s="219"/>
      <c r="AJ85" s="219"/>
      <c r="AK85" s="219"/>
      <c r="AL85" s="219"/>
      <c r="AM85" s="219"/>
      <c r="AN85" s="219"/>
      <c r="AO85" s="219"/>
      <c r="AR85" s="48"/>
    </row>
    <row r="86" spans="1:91" s="1" customFormat="1" ht="6.95" customHeight="1">
      <c r="B86" s="28"/>
      <c r="AR86" s="28"/>
    </row>
    <row r="87" spans="1:91" s="1" customFormat="1" ht="12" customHeight="1">
      <c r="B87" s="28"/>
      <c r="C87" s="23" t="s">
        <v>18</v>
      </c>
      <c r="L87" s="50" t="str">
        <f>IF(K8="","",K8)</f>
        <v>Bojnice</v>
      </c>
      <c r="AI87" s="23" t="s">
        <v>20</v>
      </c>
      <c r="AM87" s="197">
        <f>IF(AN8= "","",AN8)</f>
        <v>46146</v>
      </c>
      <c r="AN87" s="197"/>
      <c r="AR87" s="28"/>
    </row>
    <row r="88" spans="1:91" s="1" customFormat="1" ht="6.95" customHeight="1">
      <c r="B88" s="28"/>
      <c r="AR88" s="28"/>
    </row>
    <row r="89" spans="1:91" s="1" customFormat="1" ht="15.2" customHeight="1">
      <c r="B89" s="28"/>
      <c r="C89" s="23" t="s">
        <v>21</v>
      </c>
      <c r="L89" s="3" t="str">
        <f>IF(E11= "","",E11)</f>
        <v>Národná zoologická záhrada</v>
      </c>
      <c r="AI89" s="23" t="s">
        <v>26</v>
      </c>
      <c r="AM89" s="198" t="str">
        <f>IF(E17="","",E17)</f>
        <v>ERGAprojekt s.r.o.</v>
      </c>
      <c r="AN89" s="199"/>
      <c r="AO89" s="199"/>
      <c r="AP89" s="199"/>
      <c r="AR89" s="28"/>
      <c r="AS89" s="179" t="s">
        <v>52</v>
      </c>
      <c r="AT89" s="180"/>
      <c r="AU89" s="52"/>
      <c r="AV89" s="52"/>
      <c r="AW89" s="52"/>
      <c r="AX89" s="52"/>
      <c r="AY89" s="52"/>
      <c r="AZ89" s="52"/>
      <c r="BA89" s="52"/>
      <c r="BB89" s="52"/>
      <c r="BC89" s="52"/>
      <c r="BD89" s="53"/>
    </row>
    <row r="90" spans="1:91" s="1" customFormat="1" ht="15.2" customHeight="1">
      <c r="B90" s="28"/>
      <c r="C90" s="23" t="s">
        <v>25</v>
      </c>
      <c r="L90" s="3">
        <f>IF(E14= "Vyplň údaj","",E14)</f>
        <v>0</v>
      </c>
      <c r="AI90" s="23" t="s">
        <v>29</v>
      </c>
      <c r="AM90" s="198" t="str">
        <f>IF(E20="","",E20)</f>
        <v xml:space="preserve"> </v>
      </c>
      <c r="AN90" s="199"/>
      <c r="AO90" s="199"/>
      <c r="AP90" s="199"/>
      <c r="AR90" s="28"/>
      <c r="AS90" s="181"/>
      <c r="AT90" s="182"/>
      <c r="BD90" s="55"/>
    </row>
    <row r="91" spans="1:91" s="1" customFormat="1" ht="10.9" customHeight="1">
      <c r="B91" s="28"/>
      <c r="AR91" s="28"/>
      <c r="AS91" s="181"/>
      <c r="AT91" s="182"/>
      <c r="BD91" s="55"/>
    </row>
    <row r="92" spans="1:91" s="1" customFormat="1" ht="29.25" customHeight="1">
      <c r="B92" s="28"/>
      <c r="C92" s="221" t="s">
        <v>53</v>
      </c>
      <c r="D92" s="195"/>
      <c r="E92" s="195"/>
      <c r="F92" s="195"/>
      <c r="G92" s="195"/>
      <c r="H92" s="56"/>
      <c r="I92" s="200" t="s">
        <v>54</v>
      </c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5"/>
      <c r="Y92" s="195"/>
      <c r="Z92" s="195"/>
      <c r="AA92" s="195"/>
      <c r="AB92" s="195"/>
      <c r="AC92" s="195"/>
      <c r="AD92" s="195"/>
      <c r="AE92" s="195"/>
      <c r="AF92" s="195"/>
      <c r="AG92" s="194" t="s">
        <v>55</v>
      </c>
      <c r="AH92" s="195"/>
      <c r="AI92" s="195"/>
      <c r="AJ92" s="195"/>
      <c r="AK92" s="195"/>
      <c r="AL92" s="195"/>
      <c r="AM92" s="195"/>
      <c r="AN92" s="200" t="s">
        <v>56</v>
      </c>
      <c r="AO92" s="195"/>
      <c r="AP92" s="201"/>
      <c r="AQ92" s="57" t="s">
        <v>57</v>
      </c>
      <c r="AR92" s="28"/>
      <c r="AS92" s="58" t="s">
        <v>58</v>
      </c>
      <c r="AT92" s="59" t="s">
        <v>59</v>
      </c>
      <c r="AU92" s="59" t="s">
        <v>60</v>
      </c>
      <c r="AV92" s="59" t="s">
        <v>61</v>
      </c>
      <c r="AW92" s="59" t="s">
        <v>62</v>
      </c>
      <c r="AX92" s="59" t="s">
        <v>63</v>
      </c>
      <c r="AY92" s="59" t="s">
        <v>64</v>
      </c>
      <c r="AZ92" s="59" t="s">
        <v>65</v>
      </c>
      <c r="BA92" s="59" t="s">
        <v>66</v>
      </c>
      <c r="BB92" s="59" t="s">
        <v>67</v>
      </c>
      <c r="BC92" s="59" t="s">
        <v>68</v>
      </c>
      <c r="BD92" s="60" t="s">
        <v>69</v>
      </c>
    </row>
    <row r="93" spans="1:91" s="1" customFormat="1" ht="10.9" customHeight="1">
      <c r="B93" s="28"/>
      <c r="AR93" s="28"/>
      <c r="AS93" s="61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</row>
    <row r="94" spans="1:91" s="5" customFormat="1" ht="32.450000000000003" customHeight="1">
      <c r="B94" s="62"/>
      <c r="C94" s="63" t="s">
        <v>70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203">
        <f>ROUND(AG95+SUM(AG106:AG114),2)</f>
        <v>0</v>
      </c>
      <c r="AH94" s="203"/>
      <c r="AI94" s="203"/>
      <c r="AJ94" s="203"/>
      <c r="AK94" s="203"/>
      <c r="AL94" s="203"/>
      <c r="AM94" s="203"/>
      <c r="AN94" s="178">
        <f t="shared" ref="AN94:AN114" si="0">SUM(AG94,AT94)</f>
        <v>0</v>
      </c>
      <c r="AO94" s="178"/>
      <c r="AP94" s="178"/>
      <c r="AQ94" s="66" t="s">
        <v>1</v>
      </c>
      <c r="AR94" s="62"/>
      <c r="AS94" s="67">
        <f>ROUND(AS95+SUM(AS106:AS114),2)</f>
        <v>0</v>
      </c>
      <c r="AT94" s="68">
        <f t="shared" ref="AT94:AT114" si="1">ROUND(SUM(AV94:AW94),2)</f>
        <v>0</v>
      </c>
      <c r="AU94" s="69">
        <f>ROUND(AU95+SUM(AU106:AU114),5)</f>
        <v>0</v>
      </c>
      <c r="AV94" s="68">
        <f>ROUND(AZ94*L29,2)</f>
        <v>0</v>
      </c>
      <c r="AW94" s="68">
        <f>ROUND(BA94*L30,2)</f>
        <v>0</v>
      </c>
      <c r="AX94" s="68">
        <f>ROUND(BB94*L29,2)</f>
        <v>0</v>
      </c>
      <c r="AY94" s="68">
        <f>ROUND(BC94*L30,2)</f>
        <v>0</v>
      </c>
      <c r="AZ94" s="68">
        <f>ROUND(AZ95+SUM(AZ106:AZ114),2)</f>
        <v>0</v>
      </c>
      <c r="BA94" s="68">
        <f>ROUND(BA95+SUM(BA106:BA114),2)</f>
        <v>0</v>
      </c>
      <c r="BB94" s="68">
        <f>ROUND(BB95+SUM(BB106:BB114),2)</f>
        <v>0</v>
      </c>
      <c r="BC94" s="68">
        <f>ROUND(BC95+SUM(BC106:BC114),2)</f>
        <v>0</v>
      </c>
      <c r="BD94" s="70">
        <f>ROUND(BD95+SUM(BD106:BD114),2)</f>
        <v>0</v>
      </c>
      <c r="BS94" s="71" t="s">
        <v>71</v>
      </c>
      <c r="BT94" s="71" t="s">
        <v>72</v>
      </c>
      <c r="BU94" s="72" t="s">
        <v>73</v>
      </c>
      <c r="BV94" s="71" t="s">
        <v>74</v>
      </c>
      <c r="BW94" s="71" t="s">
        <v>4</v>
      </c>
      <c r="BX94" s="71" t="s">
        <v>75</v>
      </c>
      <c r="CL94" s="71" t="s">
        <v>1</v>
      </c>
    </row>
    <row r="95" spans="1:91" s="6" customFormat="1" ht="16.5" customHeight="1">
      <c r="B95" s="73"/>
      <c r="C95" s="74"/>
      <c r="D95" s="202" t="s">
        <v>76</v>
      </c>
      <c r="E95" s="202"/>
      <c r="F95" s="202"/>
      <c r="G95" s="202"/>
      <c r="H95" s="202"/>
      <c r="I95" s="75"/>
      <c r="J95" s="202" t="s">
        <v>77</v>
      </c>
      <c r="K95" s="202"/>
      <c r="L95" s="202"/>
      <c r="M95" s="202"/>
      <c r="N95" s="202"/>
      <c r="O95" s="202"/>
      <c r="P95" s="202"/>
      <c r="Q95" s="202"/>
      <c r="R95" s="202"/>
      <c r="S95" s="202"/>
      <c r="T95" s="202"/>
      <c r="U95" s="202"/>
      <c r="V95" s="202"/>
      <c r="W95" s="202"/>
      <c r="X95" s="202"/>
      <c r="Y95" s="202"/>
      <c r="Z95" s="202"/>
      <c r="AA95" s="202"/>
      <c r="AB95" s="202"/>
      <c r="AC95" s="202"/>
      <c r="AD95" s="202"/>
      <c r="AE95" s="202"/>
      <c r="AF95" s="202"/>
      <c r="AG95" s="196">
        <f>ROUND(SUM(AG96:AG105),2)</f>
        <v>0</v>
      </c>
      <c r="AH95" s="177"/>
      <c r="AI95" s="177"/>
      <c r="AJ95" s="177"/>
      <c r="AK95" s="177"/>
      <c r="AL95" s="177"/>
      <c r="AM95" s="177"/>
      <c r="AN95" s="176">
        <f t="shared" si="0"/>
        <v>0</v>
      </c>
      <c r="AO95" s="177"/>
      <c r="AP95" s="177"/>
      <c r="AQ95" s="76" t="s">
        <v>78</v>
      </c>
      <c r="AR95" s="73"/>
      <c r="AS95" s="77">
        <f>ROUND(SUM(AS96:AS105),2)</f>
        <v>0</v>
      </c>
      <c r="AT95" s="78">
        <f t="shared" si="1"/>
        <v>0</v>
      </c>
      <c r="AU95" s="79">
        <f>ROUND(SUM(AU96:AU105),5)</f>
        <v>0</v>
      </c>
      <c r="AV95" s="78">
        <f>ROUND(AZ95*L29,2)</f>
        <v>0</v>
      </c>
      <c r="AW95" s="78">
        <f>ROUND(BA95*L30,2)</f>
        <v>0</v>
      </c>
      <c r="AX95" s="78">
        <f>ROUND(BB95*L29,2)</f>
        <v>0</v>
      </c>
      <c r="AY95" s="78">
        <f>ROUND(BC95*L30,2)</f>
        <v>0</v>
      </c>
      <c r="AZ95" s="78">
        <f>ROUND(SUM(AZ96:AZ105),2)</f>
        <v>0</v>
      </c>
      <c r="BA95" s="78">
        <f>ROUND(SUM(BA96:BA105),2)</f>
        <v>0</v>
      </c>
      <c r="BB95" s="78">
        <f>ROUND(SUM(BB96:BB105),2)</f>
        <v>0</v>
      </c>
      <c r="BC95" s="78">
        <f>ROUND(SUM(BC96:BC105),2)</f>
        <v>0</v>
      </c>
      <c r="BD95" s="80">
        <f>ROUND(SUM(BD96:BD105),2)</f>
        <v>0</v>
      </c>
      <c r="BS95" s="81" t="s">
        <v>71</v>
      </c>
      <c r="BT95" s="81" t="s">
        <v>79</v>
      </c>
      <c r="BU95" s="81" t="s">
        <v>73</v>
      </c>
      <c r="BV95" s="81" t="s">
        <v>74</v>
      </c>
      <c r="BW95" s="81" t="s">
        <v>80</v>
      </c>
      <c r="BX95" s="81" t="s">
        <v>4</v>
      </c>
      <c r="CL95" s="81" t="s">
        <v>1</v>
      </c>
      <c r="CM95" s="81" t="s">
        <v>72</v>
      </c>
    </row>
    <row r="96" spans="1:91" s="3" customFormat="1" ht="16.5" customHeight="1">
      <c r="A96" s="82" t="s">
        <v>81</v>
      </c>
      <c r="B96" s="47"/>
      <c r="C96" s="9"/>
      <c r="D96" s="9"/>
      <c r="E96" s="220" t="s">
        <v>82</v>
      </c>
      <c r="F96" s="220"/>
      <c r="G96" s="220"/>
      <c r="H96" s="220"/>
      <c r="I96" s="220"/>
      <c r="J96" s="9"/>
      <c r="K96" s="220" t="s">
        <v>83</v>
      </c>
      <c r="L96" s="220"/>
      <c r="M96" s="220"/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  <c r="AD96" s="220"/>
      <c r="AE96" s="220"/>
      <c r="AF96" s="220"/>
      <c r="AG96" s="183">
        <f>'ASR - Architektonicko-sta...'!J32</f>
        <v>0</v>
      </c>
      <c r="AH96" s="184"/>
      <c r="AI96" s="184"/>
      <c r="AJ96" s="184"/>
      <c r="AK96" s="184"/>
      <c r="AL96" s="184"/>
      <c r="AM96" s="184"/>
      <c r="AN96" s="183">
        <f t="shared" si="0"/>
        <v>0</v>
      </c>
      <c r="AO96" s="184"/>
      <c r="AP96" s="184"/>
      <c r="AQ96" s="83" t="s">
        <v>84</v>
      </c>
      <c r="AR96" s="47"/>
      <c r="AS96" s="84">
        <v>0</v>
      </c>
      <c r="AT96" s="85">
        <f t="shared" si="1"/>
        <v>0</v>
      </c>
      <c r="AU96" s="86">
        <f>'ASR - Architektonicko-sta...'!P141</f>
        <v>0</v>
      </c>
      <c r="AV96" s="85">
        <f>'ASR - Architektonicko-sta...'!J35</f>
        <v>0</v>
      </c>
      <c r="AW96" s="85">
        <f>'ASR - Architektonicko-sta...'!J36</f>
        <v>0</v>
      </c>
      <c r="AX96" s="85">
        <f>'ASR - Architektonicko-sta...'!J37</f>
        <v>0</v>
      </c>
      <c r="AY96" s="85">
        <f>'ASR - Architektonicko-sta...'!J38</f>
        <v>0</v>
      </c>
      <c r="AZ96" s="85">
        <f>'ASR - Architektonicko-sta...'!F35</f>
        <v>0</v>
      </c>
      <c r="BA96" s="85">
        <f>'ASR - Architektonicko-sta...'!F36</f>
        <v>0</v>
      </c>
      <c r="BB96" s="85">
        <f>'ASR - Architektonicko-sta...'!F37</f>
        <v>0</v>
      </c>
      <c r="BC96" s="85">
        <f>'ASR - Architektonicko-sta...'!F38</f>
        <v>0</v>
      </c>
      <c r="BD96" s="87">
        <f>'ASR - Architektonicko-sta...'!F39</f>
        <v>0</v>
      </c>
      <c r="BT96" s="21" t="s">
        <v>85</v>
      </c>
      <c r="BV96" s="21" t="s">
        <v>74</v>
      </c>
      <c r="BW96" s="21" t="s">
        <v>86</v>
      </c>
      <c r="BX96" s="21" t="s">
        <v>80</v>
      </c>
      <c r="CL96" s="21" t="s">
        <v>1</v>
      </c>
    </row>
    <row r="97" spans="1:91" s="3" customFormat="1" ht="16.5" customHeight="1">
      <c r="A97" s="82" t="s">
        <v>81</v>
      </c>
      <c r="B97" s="47"/>
      <c r="C97" s="9"/>
      <c r="D97" s="9"/>
      <c r="E97" s="220" t="s">
        <v>78</v>
      </c>
      <c r="F97" s="220"/>
      <c r="G97" s="220"/>
      <c r="H97" s="220"/>
      <c r="I97" s="220"/>
      <c r="J97" s="9"/>
      <c r="K97" s="220" t="s">
        <v>87</v>
      </c>
      <c r="L97" s="220"/>
      <c r="M97" s="220"/>
      <c r="N97" s="220"/>
      <c r="O97" s="220"/>
      <c r="P97" s="220"/>
      <c r="Q97" s="220"/>
      <c r="R97" s="220"/>
      <c r="S97" s="220"/>
      <c r="T97" s="220"/>
      <c r="U97" s="220"/>
      <c r="V97" s="220"/>
      <c r="W97" s="220"/>
      <c r="X97" s="220"/>
      <c r="Y97" s="220"/>
      <c r="Z97" s="220"/>
      <c r="AA97" s="220"/>
      <c r="AB97" s="220"/>
      <c r="AC97" s="220"/>
      <c r="AD97" s="220"/>
      <c r="AE97" s="220"/>
      <c r="AF97" s="220"/>
      <c r="AG97" s="183">
        <f>'STA - Statika'!J32</f>
        <v>0</v>
      </c>
      <c r="AH97" s="184"/>
      <c r="AI97" s="184"/>
      <c r="AJ97" s="184"/>
      <c r="AK97" s="184"/>
      <c r="AL97" s="184"/>
      <c r="AM97" s="184"/>
      <c r="AN97" s="183">
        <f t="shared" si="0"/>
        <v>0</v>
      </c>
      <c r="AO97" s="184"/>
      <c r="AP97" s="184"/>
      <c r="AQ97" s="83" t="s">
        <v>84</v>
      </c>
      <c r="AR97" s="47"/>
      <c r="AS97" s="84">
        <v>0</v>
      </c>
      <c r="AT97" s="85">
        <f t="shared" si="1"/>
        <v>0</v>
      </c>
      <c r="AU97" s="86">
        <f>'STA - Statika'!P126</f>
        <v>0</v>
      </c>
      <c r="AV97" s="85">
        <f>'STA - Statika'!J35</f>
        <v>0</v>
      </c>
      <c r="AW97" s="85">
        <f>'STA - Statika'!J36</f>
        <v>0</v>
      </c>
      <c r="AX97" s="85">
        <f>'STA - Statika'!J37</f>
        <v>0</v>
      </c>
      <c r="AY97" s="85">
        <f>'STA - Statika'!J38</f>
        <v>0</v>
      </c>
      <c r="AZ97" s="85">
        <f>'STA - Statika'!F35</f>
        <v>0</v>
      </c>
      <c r="BA97" s="85">
        <f>'STA - Statika'!F36</f>
        <v>0</v>
      </c>
      <c r="BB97" s="85">
        <f>'STA - Statika'!F37</f>
        <v>0</v>
      </c>
      <c r="BC97" s="85">
        <f>'STA - Statika'!F38</f>
        <v>0</v>
      </c>
      <c r="BD97" s="87">
        <f>'STA - Statika'!F39</f>
        <v>0</v>
      </c>
      <c r="BT97" s="21" t="s">
        <v>85</v>
      </c>
      <c r="BV97" s="21" t="s">
        <v>74</v>
      </c>
      <c r="BW97" s="21" t="s">
        <v>88</v>
      </c>
      <c r="BX97" s="21" t="s">
        <v>80</v>
      </c>
      <c r="CL97" s="21" t="s">
        <v>1</v>
      </c>
    </row>
    <row r="98" spans="1:91" s="3" customFormat="1" ht="16.5" customHeight="1">
      <c r="A98" s="82" t="s">
        <v>81</v>
      </c>
      <c r="B98" s="47"/>
      <c r="C98" s="9"/>
      <c r="D98" s="9"/>
      <c r="E98" s="220" t="s">
        <v>89</v>
      </c>
      <c r="F98" s="220"/>
      <c r="G98" s="220"/>
      <c r="H98" s="220"/>
      <c r="I98" s="220"/>
      <c r="J98" s="9"/>
      <c r="K98" s="220" t="s">
        <v>90</v>
      </c>
      <c r="L98" s="220"/>
      <c r="M98" s="220"/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220"/>
      <c r="AG98" s="183">
        <f>'ZTI - Zdravotechnika'!J32</f>
        <v>0</v>
      </c>
      <c r="AH98" s="184"/>
      <c r="AI98" s="184"/>
      <c r="AJ98" s="184"/>
      <c r="AK98" s="184"/>
      <c r="AL98" s="184"/>
      <c r="AM98" s="184"/>
      <c r="AN98" s="183">
        <f t="shared" si="0"/>
        <v>0</v>
      </c>
      <c r="AO98" s="184"/>
      <c r="AP98" s="184"/>
      <c r="AQ98" s="83" t="s">
        <v>84</v>
      </c>
      <c r="AR98" s="47"/>
      <c r="AS98" s="84">
        <v>0</v>
      </c>
      <c r="AT98" s="85">
        <f t="shared" si="1"/>
        <v>0</v>
      </c>
      <c r="AU98" s="86">
        <f>'ZTI - Zdravotechnika'!P131</f>
        <v>0</v>
      </c>
      <c r="AV98" s="85">
        <f>'ZTI - Zdravotechnika'!J35</f>
        <v>0</v>
      </c>
      <c r="AW98" s="85">
        <f>'ZTI - Zdravotechnika'!J36</f>
        <v>0</v>
      </c>
      <c r="AX98" s="85">
        <f>'ZTI - Zdravotechnika'!J37</f>
        <v>0</v>
      </c>
      <c r="AY98" s="85">
        <f>'ZTI - Zdravotechnika'!J38</f>
        <v>0</v>
      </c>
      <c r="AZ98" s="85">
        <f>'ZTI - Zdravotechnika'!F35</f>
        <v>0</v>
      </c>
      <c r="BA98" s="85">
        <f>'ZTI - Zdravotechnika'!F36</f>
        <v>0</v>
      </c>
      <c r="BB98" s="85">
        <f>'ZTI - Zdravotechnika'!F37</f>
        <v>0</v>
      </c>
      <c r="BC98" s="85">
        <f>'ZTI - Zdravotechnika'!F38</f>
        <v>0</v>
      </c>
      <c r="BD98" s="87">
        <f>'ZTI - Zdravotechnika'!F39</f>
        <v>0</v>
      </c>
      <c r="BT98" s="21" t="s">
        <v>85</v>
      </c>
      <c r="BV98" s="21" t="s">
        <v>74</v>
      </c>
      <c r="BW98" s="21" t="s">
        <v>91</v>
      </c>
      <c r="BX98" s="21" t="s">
        <v>80</v>
      </c>
      <c r="CL98" s="21" t="s">
        <v>1</v>
      </c>
    </row>
    <row r="99" spans="1:91" s="3" customFormat="1" ht="16.5" customHeight="1">
      <c r="A99" s="82" t="s">
        <v>81</v>
      </c>
      <c r="B99" s="47"/>
      <c r="C99" s="9"/>
      <c r="D99" s="9"/>
      <c r="E99" s="220" t="s">
        <v>92</v>
      </c>
      <c r="F99" s="220"/>
      <c r="G99" s="220"/>
      <c r="H99" s="220"/>
      <c r="I99" s="220"/>
      <c r="J99" s="9"/>
      <c r="K99" s="220" t="s">
        <v>93</v>
      </c>
      <c r="L99" s="220"/>
      <c r="M99" s="220"/>
      <c r="N99" s="220"/>
      <c r="O99" s="220"/>
      <c r="P99" s="220"/>
      <c r="Q99" s="220"/>
      <c r="R99" s="220"/>
      <c r="S99" s="220"/>
      <c r="T99" s="220"/>
      <c r="U99" s="220"/>
      <c r="V99" s="220"/>
      <c r="W99" s="220"/>
      <c r="X99" s="220"/>
      <c r="Y99" s="220"/>
      <c r="Z99" s="220"/>
      <c r="AA99" s="220"/>
      <c r="AB99" s="220"/>
      <c r="AC99" s="220"/>
      <c r="AD99" s="220"/>
      <c r="AE99" s="220"/>
      <c r="AF99" s="220"/>
      <c r="AG99" s="183">
        <f>'VYK - Vykurovanie'!J32</f>
        <v>0</v>
      </c>
      <c r="AH99" s="184"/>
      <c r="AI99" s="184"/>
      <c r="AJ99" s="184"/>
      <c r="AK99" s="184"/>
      <c r="AL99" s="184"/>
      <c r="AM99" s="184"/>
      <c r="AN99" s="183">
        <f t="shared" si="0"/>
        <v>0</v>
      </c>
      <c r="AO99" s="184"/>
      <c r="AP99" s="184"/>
      <c r="AQ99" s="83" t="s">
        <v>84</v>
      </c>
      <c r="AR99" s="47"/>
      <c r="AS99" s="84">
        <v>0</v>
      </c>
      <c r="AT99" s="85">
        <f t="shared" si="1"/>
        <v>0</v>
      </c>
      <c r="AU99" s="86">
        <f>'VYK - Vykurovanie'!P131</f>
        <v>0</v>
      </c>
      <c r="AV99" s="85">
        <f>'VYK - Vykurovanie'!J35</f>
        <v>0</v>
      </c>
      <c r="AW99" s="85">
        <f>'VYK - Vykurovanie'!J36</f>
        <v>0</v>
      </c>
      <c r="AX99" s="85">
        <f>'VYK - Vykurovanie'!J37</f>
        <v>0</v>
      </c>
      <c r="AY99" s="85">
        <f>'VYK - Vykurovanie'!J38</f>
        <v>0</v>
      </c>
      <c r="AZ99" s="85">
        <f>'VYK - Vykurovanie'!F35</f>
        <v>0</v>
      </c>
      <c r="BA99" s="85">
        <f>'VYK - Vykurovanie'!F36</f>
        <v>0</v>
      </c>
      <c r="BB99" s="85">
        <f>'VYK - Vykurovanie'!F37</f>
        <v>0</v>
      </c>
      <c r="BC99" s="85">
        <f>'VYK - Vykurovanie'!F38</f>
        <v>0</v>
      </c>
      <c r="BD99" s="87">
        <f>'VYK - Vykurovanie'!F39</f>
        <v>0</v>
      </c>
      <c r="BT99" s="21" t="s">
        <v>85</v>
      </c>
      <c r="BV99" s="21" t="s">
        <v>74</v>
      </c>
      <c r="BW99" s="21" t="s">
        <v>94</v>
      </c>
      <c r="BX99" s="21" t="s">
        <v>80</v>
      </c>
      <c r="CL99" s="21" t="s">
        <v>1</v>
      </c>
    </row>
    <row r="100" spans="1:91" s="3" customFormat="1" ht="16.5" customHeight="1">
      <c r="A100" s="82" t="s">
        <v>81</v>
      </c>
      <c r="B100" s="47"/>
      <c r="C100" s="9"/>
      <c r="D100" s="9"/>
      <c r="E100" s="220" t="s">
        <v>95</v>
      </c>
      <c r="F100" s="220"/>
      <c r="G100" s="220"/>
      <c r="H100" s="220"/>
      <c r="I100" s="220"/>
      <c r="J100" s="9"/>
      <c r="K100" s="220" t="s">
        <v>96</v>
      </c>
      <c r="L100" s="220"/>
      <c r="M100" s="220"/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220"/>
      <c r="AA100" s="220"/>
      <c r="AB100" s="220"/>
      <c r="AC100" s="220"/>
      <c r="AD100" s="220"/>
      <c r="AE100" s="220"/>
      <c r="AF100" s="220"/>
      <c r="AG100" s="183">
        <f>'VZT - Vzduchotechnika a c...'!J32</f>
        <v>0</v>
      </c>
      <c r="AH100" s="184"/>
      <c r="AI100" s="184"/>
      <c r="AJ100" s="184"/>
      <c r="AK100" s="184"/>
      <c r="AL100" s="184"/>
      <c r="AM100" s="184"/>
      <c r="AN100" s="183">
        <f t="shared" si="0"/>
        <v>0</v>
      </c>
      <c r="AO100" s="184"/>
      <c r="AP100" s="184"/>
      <c r="AQ100" s="83" t="s">
        <v>84</v>
      </c>
      <c r="AR100" s="47"/>
      <c r="AS100" s="84">
        <v>0</v>
      </c>
      <c r="AT100" s="85">
        <f t="shared" si="1"/>
        <v>0</v>
      </c>
      <c r="AU100" s="86">
        <f>'VZT - Vzduchotechnika a c...'!P126</f>
        <v>0</v>
      </c>
      <c r="AV100" s="85">
        <f>'VZT - Vzduchotechnika a c...'!J35</f>
        <v>0</v>
      </c>
      <c r="AW100" s="85">
        <f>'VZT - Vzduchotechnika a c...'!J36</f>
        <v>0</v>
      </c>
      <c r="AX100" s="85">
        <f>'VZT - Vzduchotechnika a c...'!J37</f>
        <v>0</v>
      </c>
      <c r="AY100" s="85">
        <f>'VZT - Vzduchotechnika a c...'!J38</f>
        <v>0</v>
      </c>
      <c r="AZ100" s="85">
        <f>'VZT - Vzduchotechnika a c...'!F35</f>
        <v>0</v>
      </c>
      <c r="BA100" s="85">
        <f>'VZT - Vzduchotechnika a c...'!F36</f>
        <v>0</v>
      </c>
      <c r="BB100" s="85">
        <f>'VZT - Vzduchotechnika a c...'!F37</f>
        <v>0</v>
      </c>
      <c r="BC100" s="85">
        <f>'VZT - Vzduchotechnika a c...'!F38</f>
        <v>0</v>
      </c>
      <c r="BD100" s="87">
        <f>'VZT - Vzduchotechnika a c...'!F39</f>
        <v>0</v>
      </c>
      <c r="BT100" s="21" t="s">
        <v>85</v>
      </c>
      <c r="BV100" s="21" t="s">
        <v>74</v>
      </c>
      <c r="BW100" s="21" t="s">
        <v>97</v>
      </c>
      <c r="BX100" s="21" t="s">
        <v>80</v>
      </c>
      <c r="CL100" s="21" t="s">
        <v>1</v>
      </c>
    </row>
    <row r="101" spans="1:91" s="3" customFormat="1" ht="16.5" customHeight="1">
      <c r="A101" s="82" t="s">
        <v>81</v>
      </c>
      <c r="B101" s="47"/>
      <c r="C101" s="9"/>
      <c r="D101" s="9"/>
      <c r="E101" s="220" t="s">
        <v>98</v>
      </c>
      <c r="F101" s="220"/>
      <c r="G101" s="220"/>
      <c r="H101" s="220"/>
      <c r="I101" s="220"/>
      <c r="J101" s="9"/>
      <c r="K101" s="220" t="s">
        <v>99</v>
      </c>
      <c r="L101" s="220"/>
      <c r="M101" s="220"/>
      <c r="N101" s="220"/>
      <c r="O101" s="220"/>
      <c r="P101" s="220"/>
      <c r="Q101" s="220"/>
      <c r="R101" s="220"/>
      <c r="S101" s="220"/>
      <c r="T101" s="220"/>
      <c r="U101" s="220"/>
      <c r="V101" s="220"/>
      <c r="W101" s="220"/>
      <c r="X101" s="220"/>
      <c r="Y101" s="220"/>
      <c r="Z101" s="220"/>
      <c r="AA101" s="220"/>
      <c r="AB101" s="220"/>
      <c r="AC101" s="220"/>
      <c r="AD101" s="220"/>
      <c r="AE101" s="220"/>
      <c r="AF101" s="220"/>
      <c r="AG101" s="183">
        <f>'ELI - Elektroinštalácia'!J32</f>
        <v>0</v>
      </c>
      <c r="AH101" s="184"/>
      <c r="AI101" s="184"/>
      <c r="AJ101" s="184"/>
      <c r="AK101" s="184"/>
      <c r="AL101" s="184"/>
      <c r="AM101" s="184"/>
      <c r="AN101" s="183">
        <f t="shared" si="0"/>
        <v>0</v>
      </c>
      <c r="AO101" s="184"/>
      <c r="AP101" s="184"/>
      <c r="AQ101" s="83" t="s">
        <v>84</v>
      </c>
      <c r="AR101" s="47"/>
      <c r="AS101" s="84">
        <v>0</v>
      </c>
      <c r="AT101" s="85">
        <f t="shared" si="1"/>
        <v>0</v>
      </c>
      <c r="AU101" s="86">
        <f>'ELI - Elektroinštalácia'!P123</f>
        <v>0</v>
      </c>
      <c r="AV101" s="85">
        <f>'ELI - Elektroinštalácia'!J35</f>
        <v>0</v>
      </c>
      <c r="AW101" s="85">
        <f>'ELI - Elektroinštalácia'!J36</f>
        <v>0</v>
      </c>
      <c r="AX101" s="85">
        <f>'ELI - Elektroinštalácia'!J37</f>
        <v>0</v>
      </c>
      <c r="AY101" s="85">
        <f>'ELI - Elektroinštalácia'!J38</f>
        <v>0</v>
      </c>
      <c r="AZ101" s="85">
        <f>'ELI - Elektroinštalácia'!F35</f>
        <v>0</v>
      </c>
      <c r="BA101" s="85">
        <f>'ELI - Elektroinštalácia'!F36</f>
        <v>0</v>
      </c>
      <c r="BB101" s="85">
        <f>'ELI - Elektroinštalácia'!F37</f>
        <v>0</v>
      </c>
      <c r="BC101" s="85">
        <f>'ELI - Elektroinštalácia'!F38</f>
        <v>0</v>
      </c>
      <c r="BD101" s="87">
        <f>'ELI - Elektroinštalácia'!F39</f>
        <v>0</v>
      </c>
      <c r="BT101" s="21" t="s">
        <v>85</v>
      </c>
      <c r="BV101" s="21" t="s">
        <v>74</v>
      </c>
      <c r="BW101" s="21" t="s">
        <v>100</v>
      </c>
      <c r="BX101" s="21" t="s">
        <v>80</v>
      </c>
      <c r="CL101" s="21" t="s">
        <v>1</v>
      </c>
    </row>
    <row r="102" spans="1:91" s="3" customFormat="1" ht="16.5" customHeight="1">
      <c r="A102" s="82" t="s">
        <v>81</v>
      </c>
      <c r="B102" s="47"/>
      <c r="C102" s="9"/>
      <c r="D102" s="9"/>
      <c r="E102" s="220" t="s">
        <v>101</v>
      </c>
      <c r="F102" s="220"/>
      <c r="G102" s="220"/>
      <c r="H102" s="220"/>
      <c r="I102" s="220"/>
      <c r="J102" s="9"/>
      <c r="K102" s="220" t="s">
        <v>102</v>
      </c>
      <c r="L102" s="220"/>
      <c r="M102" s="220"/>
      <c r="N102" s="220"/>
      <c r="O102" s="220"/>
      <c r="P102" s="220"/>
      <c r="Q102" s="220"/>
      <c r="R102" s="220"/>
      <c r="S102" s="220"/>
      <c r="T102" s="220"/>
      <c r="U102" s="220"/>
      <c r="V102" s="220"/>
      <c r="W102" s="220"/>
      <c r="X102" s="220"/>
      <c r="Y102" s="220"/>
      <c r="Z102" s="220"/>
      <c r="AA102" s="220"/>
      <c r="AB102" s="220"/>
      <c r="AC102" s="220"/>
      <c r="AD102" s="220"/>
      <c r="AE102" s="220"/>
      <c r="AF102" s="220"/>
      <c r="AG102" s="183">
        <f>'BLZ - Bleskozvod a uzemnenie'!J32</f>
        <v>0</v>
      </c>
      <c r="AH102" s="184"/>
      <c r="AI102" s="184"/>
      <c r="AJ102" s="184"/>
      <c r="AK102" s="184"/>
      <c r="AL102" s="184"/>
      <c r="AM102" s="184"/>
      <c r="AN102" s="183">
        <f t="shared" si="0"/>
        <v>0</v>
      </c>
      <c r="AO102" s="184"/>
      <c r="AP102" s="184"/>
      <c r="AQ102" s="83" t="s">
        <v>84</v>
      </c>
      <c r="AR102" s="47"/>
      <c r="AS102" s="84">
        <v>0</v>
      </c>
      <c r="AT102" s="85">
        <f t="shared" si="1"/>
        <v>0</v>
      </c>
      <c r="AU102" s="86">
        <f>'BLZ - Bleskozvod a uzemnenie'!P121</f>
        <v>0</v>
      </c>
      <c r="AV102" s="85">
        <f>'BLZ - Bleskozvod a uzemnenie'!J35</f>
        <v>0</v>
      </c>
      <c r="AW102" s="85">
        <f>'BLZ - Bleskozvod a uzemnenie'!J36</f>
        <v>0</v>
      </c>
      <c r="AX102" s="85">
        <f>'BLZ - Bleskozvod a uzemnenie'!J37</f>
        <v>0</v>
      </c>
      <c r="AY102" s="85">
        <f>'BLZ - Bleskozvod a uzemnenie'!J38</f>
        <v>0</v>
      </c>
      <c r="AZ102" s="85">
        <f>'BLZ - Bleskozvod a uzemnenie'!F35</f>
        <v>0</v>
      </c>
      <c r="BA102" s="85">
        <f>'BLZ - Bleskozvod a uzemnenie'!F36</f>
        <v>0</v>
      </c>
      <c r="BB102" s="85">
        <f>'BLZ - Bleskozvod a uzemnenie'!F37</f>
        <v>0</v>
      </c>
      <c r="BC102" s="85">
        <f>'BLZ - Bleskozvod a uzemnenie'!F38</f>
        <v>0</v>
      </c>
      <c r="BD102" s="87">
        <f>'BLZ - Bleskozvod a uzemnenie'!F39</f>
        <v>0</v>
      </c>
      <c r="BT102" s="21" t="s">
        <v>85</v>
      </c>
      <c r="BV102" s="21" t="s">
        <v>74</v>
      </c>
      <c r="BW102" s="21" t="s">
        <v>103</v>
      </c>
      <c r="BX102" s="21" t="s">
        <v>80</v>
      </c>
      <c r="CL102" s="21" t="s">
        <v>1</v>
      </c>
    </row>
    <row r="103" spans="1:91" s="3" customFormat="1" ht="16.5" customHeight="1">
      <c r="A103" s="82" t="s">
        <v>81</v>
      </c>
      <c r="B103" s="47"/>
      <c r="C103" s="9"/>
      <c r="D103" s="9"/>
      <c r="E103" s="220" t="s">
        <v>104</v>
      </c>
      <c r="F103" s="220"/>
      <c r="G103" s="220"/>
      <c r="H103" s="220"/>
      <c r="I103" s="220"/>
      <c r="J103" s="9"/>
      <c r="K103" s="220" t="s">
        <v>105</v>
      </c>
      <c r="L103" s="220"/>
      <c r="M103" s="220"/>
      <c r="N103" s="220"/>
      <c r="O103" s="220"/>
      <c r="P103" s="220"/>
      <c r="Q103" s="220"/>
      <c r="R103" s="220"/>
      <c r="S103" s="220"/>
      <c r="T103" s="220"/>
      <c r="U103" s="220"/>
      <c r="V103" s="220"/>
      <c r="W103" s="220"/>
      <c r="X103" s="220"/>
      <c r="Y103" s="220"/>
      <c r="Z103" s="220"/>
      <c r="AA103" s="220"/>
      <c r="AB103" s="220"/>
      <c r="AC103" s="220"/>
      <c r="AD103" s="220"/>
      <c r="AE103" s="220"/>
      <c r="AF103" s="220"/>
      <c r="AG103" s="183">
        <f>'FVE - Fotovoltická elektr...'!J32</f>
        <v>0</v>
      </c>
      <c r="AH103" s="184"/>
      <c r="AI103" s="184"/>
      <c r="AJ103" s="184"/>
      <c r="AK103" s="184"/>
      <c r="AL103" s="184"/>
      <c r="AM103" s="184"/>
      <c r="AN103" s="183">
        <f t="shared" si="0"/>
        <v>0</v>
      </c>
      <c r="AO103" s="184"/>
      <c r="AP103" s="184"/>
      <c r="AQ103" s="83" t="s">
        <v>84</v>
      </c>
      <c r="AR103" s="47"/>
      <c r="AS103" s="84">
        <v>0</v>
      </c>
      <c r="AT103" s="85">
        <f t="shared" si="1"/>
        <v>0</v>
      </c>
      <c r="AU103" s="86">
        <f>'FVE - Fotovoltická elektr...'!P121</f>
        <v>0</v>
      </c>
      <c r="AV103" s="85">
        <f>'FVE - Fotovoltická elektr...'!J35</f>
        <v>0</v>
      </c>
      <c r="AW103" s="85">
        <f>'FVE - Fotovoltická elektr...'!J36</f>
        <v>0</v>
      </c>
      <c r="AX103" s="85">
        <f>'FVE - Fotovoltická elektr...'!J37</f>
        <v>0</v>
      </c>
      <c r="AY103" s="85">
        <f>'FVE - Fotovoltická elektr...'!J38</f>
        <v>0</v>
      </c>
      <c r="AZ103" s="85">
        <f>'FVE - Fotovoltická elektr...'!F35</f>
        <v>0</v>
      </c>
      <c r="BA103" s="85">
        <f>'FVE - Fotovoltická elektr...'!F36</f>
        <v>0</v>
      </c>
      <c r="BB103" s="85">
        <f>'FVE - Fotovoltická elektr...'!F37</f>
        <v>0</v>
      </c>
      <c r="BC103" s="85">
        <f>'FVE - Fotovoltická elektr...'!F38</f>
        <v>0</v>
      </c>
      <c r="BD103" s="87">
        <f>'FVE - Fotovoltická elektr...'!F39</f>
        <v>0</v>
      </c>
      <c r="BT103" s="21" t="s">
        <v>85</v>
      </c>
      <c r="BV103" s="21" t="s">
        <v>74</v>
      </c>
      <c r="BW103" s="21" t="s">
        <v>106</v>
      </c>
      <c r="BX103" s="21" t="s">
        <v>80</v>
      </c>
      <c r="CL103" s="21" t="s">
        <v>1</v>
      </c>
    </row>
    <row r="104" spans="1:91" s="3" customFormat="1" ht="16.5" customHeight="1">
      <c r="A104" s="82" t="s">
        <v>81</v>
      </c>
      <c r="B104" s="47"/>
      <c r="C104" s="9"/>
      <c r="D104" s="9"/>
      <c r="E104" s="220" t="s">
        <v>107</v>
      </c>
      <c r="F104" s="220"/>
      <c r="G104" s="220"/>
      <c r="H104" s="220"/>
      <c r="I104" s="220"/>
      <c r="J104" s="9"/>
      <c r="K104" s="220" t="s">
        <v>108</v>
      </c>
      <c r="L104" s="220"/>
      <c r="M104" s="220"/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220"/>
      <c r="AG104" s="183">
        <f>'MaR - Meranie a regulácia'!J32</f>
        <v>0</v>
      </c>
      <c r="AH104" s="184"/>
      <c r="AI104" s="184"/>
      <c r="AJ104" s="184"/>
      <c r="AK104" s="184"/>
      <c r="AL104" s="184"/>
      <c r="AM104" s="184"/>
      <c r="AN104" s="183">
        <f t="shared" si="0"/>
        <v>0</v>
      </c>
      <c r="AO104" s="184"/>
      <c r="AP104" s="184"/>
      <c r="AQ104" s="83" t="s">
        <v>84</v>
      </c>
      <c r="AR104" s="47"/>
      <c r="AS104" s="84">
        <v>0</v>
      </c>
      <c r="AT104" s="85">
        <f t="shared" si="1"/>
        <v>0</v>
      </c>
      <c r="AU104" s="86">
        <f>'MaR - Meranie a regulácia'!P124</f>
        <v>0</v>
      </c>
      <c r="AV104" s="85">
        <f>'MaR - Meranie a regulácia'!J35</f>
        <v>0</v>
      </c>
      <c r="AW104" s="85">
        <f>'MaR - Meranie a regulácia'!J36</f>
        <v>0</v>
      </c>
      <c r="AX104" s="85">
        <f>'MaR - Meranie a regulácia'!J37</f>
        <v>0</v>
      </c>
      <c r="AY104" s="85">
        <f>'MaR - Meranie a regulácia'!J38</f>
        <v>0</v>
      </c>
      <c r="AZ104" s="85">
        <f>'MaR - Meranie a regulácia'!F35</f>
        <v>0</v>
      </c>
      <c r="BA104" s="85">
        <f>'MaR - Meranie a regulácia'!F36</f>
        <v>0</v>
      </c>
      <c r="BB104" s="85">
        <f>'MaR - Meranie a regulácia'!F37</f>
        <v>0</v>
      </c>
      <c r="BC104" s="85">
        <f>'MaR - Meranie a regulácia'!F38</f>
        <v>0</v>
      </c>
      <c r="BD104" s="87">
        <f>'MaR - Meranie a regulácia'!F39</f>
        <v>0</v>
      </c>
      <c r="BT104" s="21" t="s">
        <v>85</v>
      </c>
      <c r="BV104" s="21" t="s">
        <v>74</v>
      </c>
      <c r="BW104" s="21" t="s">
        <v>109</v>
      </c>
      <c r="BX104" s="21" t="s">
        <v>80</v>
      </c>
      <c r="CL104" s="21" t="s">
        <v>1</v>
      </c>
    </row>
    <row r="105" spans="1:91" s="3" customFormat="1" ht="16.5" customHeight="1">
      <c r="A105" s="82" t="s">
        <v>81</v>
      </c>
      <c r="B105" s="47"/>
      <c r="C105" s="9"/>
      <c r="D105" s="9"/>
      <c r="E105" s="220" t="s">
        <v>110</v>
      </c>
      <c r="F105" s="220"/>
      <c r="G105" s="220"/>
      <c r="H105" s="220"/>
      <c r="I105" s="220"/>
      <c r="J105" s="9"/>
      <c r="K105" s="220" t="s">
        <v>111</v>
      </c>
      <c r="L105" s="220"/>
      <c r="M105" s="220"/>
      <c r="N105" s="220"/>
      <c r="O105" s="220"/>
      <c r="P105" s="220"/>
      <c r="Q105" s="220"/>
      <c r="R105" s="220"/>
      <c r="S105" s="220"/>
      <c r="T105" s="220"/>
      <c r="U105" s="220"/>
      <c r="V105" s="220"/>
      <c r="W105" s="220"/>
      <c r="X105" s="220"/>
      <c r="Y105" s="220"/>
      <c r="Z105" s="220"/>
      <c r="AA105" s="220"/>
      <c r="AB105" s="220"/>
      <c r="AC105" s="220"/>
      <c r="AD105" s="220"/>
      <c r="AE105" s="220"/>
      <c r="AF105" s="220"/>
      <c r="AG105" s="183">
        <f>'SLP - Slaboprúdová inštal...'!J32</f>
        <v>0</v>
      </c>
      <c r="AH105" s="184"/>
      <c r="AI105" s="184"/>
      <c r="AJ105" s="184"/>
      <c r="AK105" s="184"/>
      <c r="AL105" s="184"/>
      <c r="AM105" s="184"/>
      <c r="AN105" s="183">
        <f t="shared" si="0"/>
        <v>0</v>
      </c>
      <c r="AO105" s="184"/>
      <c r="AP105" s="184"/>
      <c r="AQ105" s="83" t="s">
        <v>84</v>
      </c>
      <c r="AR105" s="47"/>
      <c r="AS105" s="84">
        <v>0</v>
      </c>
      <c r="AT105" s="85">
        <f t="shared" si="1"/>
        <v>0</v>
      </c>
      <c r="AU105" s="86">
        <f>'SLP - Slaboprúdová inštal...'!P121</f>
        <v>0</v>
      </c>
      <c r="AV105" s="85">
        <f>'SLP - Slaboprúdová inštal...'!J35</f>
        <v>0</v>
      </c>
      <c r="AW105" s="85">
        <f>'SLP - Slaboprúdová inštal...'!J36</f>
        <v>0</v>
      </c>
      <c r="AX105" s="85">
        <f>'SLP - Slaboprúdová inštal...'!J37</f>
        <v>0</v>
      </c>
      <c r="AY105" s="85">
        <f>'SLP - Slaboprúdová inštal...'!J38</f>
        <v>0</v>
      </c>
      <c r="AZ105" s="85">
        <f>'SLP - Slaboprúdová inštal...'!F35</f>
        <v>0</v>
      </c>
      <c r="BA105" s="85">
        <f>'SLP - Slaboprúdová inštal...'!F36</f>
        <v>0</v>
      </c>
      <c r="BB105" s="85">
        <f>'SLP - Slaboprúdová inštal...'!F37</f>
        <v>0</v>
      </c>
      <c r="BC105" s="85">
        <f>'SLP - Slaboprúdová inštal...'!F38</f>
        <v>0</v>
      </c>
      <c r="BD105" s="87">
        <f>'SLP - Slaboprúdová inštal...'!F39</f>
        <v>0</v>
      </c>
      <c r="BT105" s="21" t="s">
        <v>85</v>
      </c>
      <c r="BV105" s="21" t="s">
        <v>74</v>
      </c>
      <c r="BW105" s="21" t="s">
        <v>112</v>
      </c>
      <c r="BX105" s="21" t="s">
        <v>80</v>
      </c>
      <c r="CL105" s="21" t="s">
        <v>1</v>
      </c>
    </row>
    <row r="106" spans="1:91" s="6" customFormat="1" ht="16.5" customHeight="1">
      <c r="A106" s="82" t="s">
        <v>81</v>
      </c>
      <c r="B106" s="73"/>
      <c r="C106" s="74"/>
      <c r="D106" s="202" t="s">
        <v>113</v>
      </c>
      <c r="E106" s="202"/>
      <c r="F106" s="202"/>
      <c r="G106" s="202"/>
      <c r="H106" s="202"/>
      <c r="I106" s="75"/>
      <c r="J106" s="202" t="s">
        <v>114</v>
      </c>
      <c r="K106" s="202"/>
      <c r="L106" s="202"/>
      <c r="M106" s="202"/>
      <c r="N106" s="202"/>
      <c r="O106" s="202"/>
      <c r="P106" s="202"/>
      <c r="Q106" s="202"/>
      <c r="R106" s="202"/>
      <c r="S106" s="202"/>
      <c r="T106" s="202"/>
      <c r="U106" s="202"/>
      <c r="V106" s="202"/>
      <c r="W106" s="202"/>
      <c r="X106" s="202"/>
      <c r="Y106" s="202"/>
      <c r="Z106" s="202"/>
      <c r="AA106" s="202"/>
      <c r="AB106" s="202"/>
      <c r="AC106" s="202"/>
      <c r="AD106" s="202"/>
      <c r="AE106" s="202"/>
      <c r="AF106" s="202"/>
      <c r="AG106" s="176">
        <f>'SO 02 - Komunikácia, spev...'!J30</f>
        <v>0</v>
      </c>
      <c r="AH106" s="177"/>
      <c r="AI106" s="177"/>
      <c r="AJ106" s="177"/>
      <c r="AK106" s="177"/>
      <c r="AL106" s="177"/>
      <c r="AM106" s="177"/>
      <c r="AN106" s="176">
        <f t="shared" si="0"/>
        <v>0</v>
      </c>
      <c r="AO106" s="177"/>
      <c r="AP106" s="177"/>
      <c r="AQ106" s="76" t="s">
        <v>78</v>
      </c>
      <c r="AR106" s="73"/>
      <c r="AS106" s="77">
        <v>0</v>
      </c>
      <c r="AT106" s="78">
        <f t="shared" si="1"/>
        <v>0</v>
      </c>
      <c r="AU106" s="79">
        <f>'SO 02 - Komunikácia, spev...'!P124</f>
        <v>0</v>
      </c>
      <c r="AV106" s="78">
        <f>'SO 02 - Komunikácia, spev...'!J33</f>
        <v>0</v>
      </c>
      <c r="AW106" s="78">
        <f>'SO 02 - Komunikácia, spev...'!J34</f>
        <v>0</v>
      </c>
      <c r="AX106" s="78">
        <f>'SO 02 - Komunikácia, spev...'!J35</f>
        <v>0</v>
      </c>
      <c r="AY106" s="78">
        <f>'SO 02 - Komunikácia, spev...'!J36</f>
        <v>0</v>
      </c>
      <c r="AZ106" s="78">
        <f>'SO 02 - Komunikácia, spev...'!F33</f>
        <v>0</v>
      </c>
      <c r="BA106" s="78">
        <f>'SO 02 - Komunikácia, spev...'!F34</f>
        <v>0</v>
      </c>
      <c r="BB106" s="78">
        <f>'SO 02 - Komunikácia, spev...'!F35</f>
        <v>0</v>
      </c>
      <c r="BC106" s="78">
        <f>'SO 02 - Komunikácia, spev...'!F36</f>
        <v>0</v>
      </c>
      <c r="BD106" s="80">
        <f>'SO 02 - Komunikácia, spev...'!F37</f>
        <v>0</v>
      </c>
      <c r="BT106" s="81" t="s">
        <v>79</v>
      </c>
      <c r="BV106" s="81" t="s">
        <v>74</v>
      </c>
      <c r="BW106" s="81" t="s">
        <v>115</v>
      </c>
      <c r="BX106" s="81" t="s">
        <v>4</v>
      </c>
      <c r="CL106" s="81" t="s">
        <v>1</v>
      </c>
      <c r="CM106" s="81" t="s">
        <v>72</v>
      </c>
    </row>
    <row r="107" spans="1:91" s="6" customFormat="1" ht="16.5" customHeight="1">
      <c r="A107" s="82" t="s">
        <v>81</v>
      </c>
      <c r="B107" s="73"/>
      <c r="C107" s="74"/>
      <c r="D107" s="202" t="s">
        <v>116</v>
      </c>
      <c r="E107" s="202"/>
      <c r="F107" s="202"/>
      <c r="G107" s="202"/>
      <c r="H107" s="202"/>
      <c r="I107" s="75"/>
      <c r="J107" s="202" t="s">
        <v>117</v>
      </c>
      <c r="K107" s="202"/>
      <c r="L107" s="202"/>
      <c r="M107" s="202"/>
      <c r="N107" s="202"/>
      <c r="O107" s="202"/>
      <c r="P107" s="202"/>
      <c r="Q107" s="202"/>
      <c r="R107" s="202"/>
      <c r="S107" s="202"/>
      <c r="T107" s="202"/>
      <c r="U107" s="202"/>
      <c r="V107" s="202"/>
      <c r="W107" s="202"/>
      <c r="X107" s="202"/>
      <c r="Y107" s="202"/>
      <c r="Z107" s="202"/>
      <c r="AA107" s="202"/>
      <c r="AB107" s="202"/>
      <c r="AC107" s="202"/>
      <c r="AD107" s="202"/>
      <c r="AE107" s="202"/>
      <c r="AF107" s="202"/>
      <c r="AG107" s="176">
        <f>'SO 03 - Areálový vodovod'!J30</f>
        <v>0</v>
      </c>
      <c r="AH107" s="177"/>
      <c r="AI107" s="177"/>
      <c r="AJ107" s="177"/>
      <c r="AK107" s="177"/>
      <c r="AL107" s="177"/>
      <c r="AM107" s="177"/>
      <c r="AN107" s="176">
        <f t="shared" si="0"/>
        <v>0</v>
      </c>
      <c r="AO107" s="177"/>
      <c r="AP107" s="177"/>
      <c r="AQ107" s="76" t="s">
        <v>78</v>
      </c>
      <c r="AR107" s="73"/>
      <c r="AS107" s="77">
        <v>0</v>
      </c>
      <c r="AT107" s="78">
        <f t="shared" si="1"/>
        <v>0</v>
      </c>
      <c r="AU107" s="79">
        <f>'SO 03 - Areálový vodovod'!P127</f>
        <v>0</v>
      </c>
      <c r="AV107" s="78">
        <f>'SO 03 - Areálový vodovod'!J33</f>
        <v>0</v>
      </c>
      <c r="AW107" s="78">
        <f>'SO 03 - Areálový vodovod'!J34</f>
        <v>0</v>
      </c>
      <c r="AX107" s="78">
        <f>'SO 03 - Areálový vodovod'!J35</f>
        <v>0</v>
      </c>
      <c r="AY107" s="78">
        <f>'SO 03 - Areálový vodovod'!J36</f>
        <v>0</v>
      </c>
      <c r="AZ107" s="78">
        <f>'SO 03 - Areálový vodovod'!F33</f>
        <v>0</v>
      </c>
      <c r="BA107" s="78">
        <f>'SO 03 - Areálový vodovod'!F34</f>
        <v>0</v>
      </c>
      <c r="BB107" s="78">
        <f>'SO 03 - Areálový vodovod'!F35</f>
        <v>0</v>
      </c>
      <c r="BC107" s="78">
        <f>'SO 03 - Areálový vodovod'!F36</f>
        <v>0</v>
      </c>
      <c r="BD107" s="80">
        <f>'SO 03 - Areálový vodovod'!F37</f>
        <v>0</v>
      </c>
      <c r="BT107" s="81" t="s">
        <v>79</v>
      </c>
      <c r="BV107" s="81" t="s">
        <v>74</v>
      </c>
      <c r="BW107" s="81" t="s">
        <v>118</v>
      </c>
      <c r="BX107" s="81" t="s">
        <v>4</v>
      </c>
      <c r="CL107" s="81" t="s">
        <v>1</v>
      </c>
      <c r="CM107" s="81" t="s">
        <v>72</v>
      </c>
    </row>
    <row r="108" spans="1:91" s="6" customFormat="1" ht="16.5" customHeight="1">
      <c r="A108" s="82" t="s">
        <v>81</v>
      </c>
      <c r="B108" s="73"/>
      <c r="C108" s="74"/>
      <c r="D108" s="202" t="s">
        <v>119</v>
      </c>
      <c r="E108" s="202"/>
      <c r="F108" s="202"/>
      <c r="G108" s="202"/>
      <c r="H108" s="202"/>
      <c r="I108" s="75"/>
      <c r="J108" s="202" t="s">
        <v>120</v>
      </c>
      <c r="K108" s="202"/>
      <c r="L108" s="202"/>
      <c r="M108" s="202"/>
      <c r="N108" s="202"/>
      <c r="O108" s="202"/>
      <c r="P108" s="202"/>
      <c r="Q108" s="202"/>
      <c r="R108" s="202"/>
      <c r="S108" s="202"/>
      <c r="T108" s="202"/>
      <c r="U108" s="202"/>
      <c r="V108" s="202"/>
      <c r="W108" s="202"/>
      <c r="X108" s="202"/>
      <c r="Y108" s="202"/>
      <c r="Z108" s="202"/>
      <c r="AA108" s="202"/>
      <c r="AB108" s="202"/>
      <c r="AC108" s="202"/>
      <c r="AD108" s="202"/>
      <c r="AE108" s="202"/>
      <c r="AF108" s="202"/>
      <c r="AG108" s="176">
        <f>'SO 04 - Splašková kanaliz...'!J30</f>
        <v>0</v>
      </c>
      <c r="AH108" s="177"/>
      <c r="AI108" s="177"/>
      <c r="AJ108" s="177"/>
      <c r="AK108" s="177"/>
      <c r="AL108" s="177"/>
      <c r="AM108" s="177"/>
      <c r="AN108" s="176">
        <f t="shared" si="0"/>
        <v>0</v>
      </c>
      <c r="AO108" s="177"/>
      <c r="AP108" s="177"/>
      <c r="AQ108" s="76" t="s">
        <v>78</v>
      </c>
      <c r="AR108" s="73"/>
      <c r="AS108" s="77">
        <v>0</v>
      </c>
      <c r="AT108" s="78">
        <f t="shared" si="1"/>
        <v>0</v>
      </c>
      <c r="AU108" s="79">
        <f>'SO 04 - Splašková kanaliz...'!P123</f>
        <v>0</v>
      </c>
      <c r="AV108" s="78">
        <f>'SO 04 - Splašková kanaliz...'!J33</f>
        <v>0</v>
      </c>
      <c r="AW108" s="78">
        <f>'SO 04 - Splašková kanaliz...'!J34</f>
        <v>0</v>
      </c>
      <c r="AX108" s="78">
        <f>'SO 04 - Splašková kanaliz...'!J35</f>
        <v>0</v>
      </c>
      <c r="AY108" s="78">
        <f>'SO 04 - Splašková kanaliz...'!J36</f>
        <v>0</v>
      </c>
      <c r="AZ108" s="78">
        <f>'SO 04 - Splašková kanaliz...'!F33</f>
        <v>0</v>
      </c>
      <c r="BA108" s="78">
        <f>'SO 04 - Splašková kanaliz...'!F34</f>
        <v>0</v>
      </c>
      <c r="BB108" s="78">
        <f>'SO 04 - Splašková kanaliz...'!F35</f>
        <v>0</v>
      </c>
      <c r="BC108" s="78">
        <f>'SO 04 - Splašková kanaliz...'!F36</f>
        <v>0</v>
      </c>
      <c r="BD108" s="80">
        <f>'SO 04 - Splašková kanaliz...'!F37</f>
        <v>0</v>
      </c>
      <c r="BT108" s="81" t="s">
        <v>79</v>
      </c>
      <c r="BV108" s="81" t="s">
        <v>74</v>
      </c>
      <c r="BW108" s="81" t="s">
        <v>121</v>
      </c>
      <c r="BX108" s="81" t="s">
        <v>4</v>
      </c>
      <c r="CL108" s="81" t="s">
        <v>1</v>
      </c>
      <c r="CM108" s="81" t="s">
        <v>72</v>
      </c>
    </row>
    <row r="109" spans="1:91" s="6" customFormat="1" ht="16.5" customHeight="1">
      <c r="A109" s="82" t="s">
        <v>81</v>
      </c>
      <c r="B109" s="73"/>
      <c r="C109" s="74"/>
      <c r="D109" s="202" t="s">
        <v>122</v>
      </c>
      <c r="E109" s="202"/>
      <c r="F109" s="202"/>
      <c r="G109" s="202"/>
      <c r="H109" s="202"/>
      <c r="I109" s="75"/>
      <c r="J109" s="202" t="s">
        <v>123</v>
      </c>
      <c r="K109" s="202"/>
      <c r="L109" s="202"/>
      <c r="M109" s="202"/>
      <c r="N109" s="202"/>
      <c r="O109" s="202"/>
      <c r="P109" s="202"/>
      <c r="Q109" s="202"/>
      <c r="R109" s="202"/>
      <c r="S109" s="202"/>
      <c r="T109" s="202"/>
      <c r="U109" s="202"/>
      <c r="V109" s="202"/>
      <c r="W109" s="202"/>
      <c r="X109" s="202"/>
      <c r="Y109" s="202"/>
      <c r="Z109" s="202"/>
      <c r="AA109" s="202"/>
      <c r="AB109" s="202"/>
      <c r="AC109" s="202"/>
      <c r="AD109" s="202"/>
      <c r="AE109" s="202"/>
      <c r="AF109" s="202"/>
      <c r="AG109" s="176">
        <f>'SO 05 - Dažďová kanalizác...'!J30</f>
        <v>0</v>
      </c>
      <c r="AH109" s="177"/>
      <c r="AI109" s="177"/>
      <c r="AJ109" s="177"/>
      <c r="AK109" s="177"/>
      <c r="AL109" s="177"/>
      <c r="AM109" s="177"/>
      <c r="AN109" s="176">
        <f t="shared" si="0"/>
        <v>0</v>
      </c>
      <c r="AO109" s="177"/>
      <c r="AP109" s="177"/>
      <c r="AQ109" s="76" t="s">
        <v>78</v>
      </c>
      <c r="AR109" s="73"/>
      <c r="AS109" s="77">
        <v>0</v>
      </c>
      <c r="AT109" s="78">
        <f t="shared" si="1"/>
        <v>0</v>
      </c>
      <c r="AU109" s="79">
        <f>'SO 05 - Dažďová kanalizác...'!P125</f>
        <v>0</v>
      </c>
      <c r="AV109" s="78">
        <f>'SO 05 - Dažďová kanalizác...'!J33</f>
        <v>0</v>
      </c>
      <c r="AW109" s="78">
        <f>'SO 05 - Dažďová kanalizác...'!J34</f>
        <v>0</v>
      </c>
      <c r="AX109" s="78">
        <f>'SO 05 - Dažďová kanalizác...'!J35</f>
        <v>0</v>
      </c>
      <c r="AY109" s="78">
        <f>'SO 05 - Dažďová kanalizác...'!J36</f>
        <v>0</v>
      </c>
      <c r="AZ109" s="78">
        <f>'SO 05 - Dažďová kanalizác...'!F33</f>
        <v>0</v>
      </c>
      <c r="BA109" s="78">
        <f>'SO 05 - Dažďová kanalizác...'!F34</f>
        <v>0</v>
      </c>
      <c r="BB109" s="78">
        <f>'SO 05 - Dažďová kanalizác...'!F35</f>
        <v>0</v>
      </c>
      <c r="BC109" s="78">
        <f>'SO 05 - Dažďová kanalizác...'!F36</f>
        <v>0</v>
      </c>
      <c r="BD109" s="80">
        <f>'SO 05 - Dažďová kanalizác...'!F37</f>
        <v>0</v>
      </c>
      <c r="BT109" s="81" t="s">
        <v>79</v>
      </c>
      <c r="BV109" s="81" t="s">
        <v>74</v>
      </c>
      <c r="BW109" s="81" t="s">
        <v>124</v>
      </c>
      <c r="BX109" s="81" t="s">
        <v>4</v>
      </c>
      <c r="CL109" s="81" t="s">
        <v>1</v>
      </c>
      <c r="CM109" s="81" t="s">
        <v>72</v>
      </c>
    </row>
    <row r="110" spans="1:91" s="6" customFormat="1" ht="16.5" customHeight="1">
      <c r="A110" s="82" t="s">
        <v>81</v>
      </c>
      <c r="B110" s="73"/>
      <c r="C110" s="74"/>
      <c r="D110" s="202" t="s">
        <v>125</v>
      </c>
      <c r="E110" s="202"/>
      <c r="F110" s="202"/>
      <c r="G110" s="202"/>
      <c r="H110" s="202"/>
      <c r="I110" s="75"/>
      <c r="J110" s="202" t="s">
        <v>126</v>
      </c>
      <c r="K110" s="202"/>
      <c r="L110" s="202"/>
      <c r="M110" s="202"/>
      <c r="N110" s="202"/>
      <c r="O110" s="202"/>
      <c r="P110" s="202"/>
      <c r="Q110" s="202"/>
      <c r="R110" s="202"/>
      <c r="S110" s="202"/>
      <c r="T110" s="202"/>
      <c r="U110" s="202"/>
      <c r="V110" s="202"/>
      <c r="W110" s="202"/>
      <c r="X110" s="202"/>
      <c r="Y110" s="202"/>
      <c r="Z110" s="202"/>
      <c r="AA110" s="202"/>
      <c r="AB110" s="202"/>
      <c r="AC110" s="202"/>
      <c r="AD110" s="202"/>
      <c r="AE110" s="202"/>
      <c r="AF110" s="202"/>
      <c r="AG110" s="176">
        <f>'SO 06 - Areálový rozvod NN'!J30</f>
        <v>0</v>
      </c>
      <c r="AH110" s="177"/>
      <c r="AI110" s="177"/>
      <c r="AJ110" s="177"/>
      <c r="AK110" s="177"/>
      <c r="AL110" s="177"/>
      <c r="AM110" s="177"/>
      <c r="AN110" s="176">
        <f t="shared" si="0"/>
        <v>0</v>
      </c>
      <c r="AO110" s="177"/>
      <c r="AP110" s="177"/>
      <c r="AQ110" s="76" t="s">
        <v>78</v>
      </c>
      <c r="AR110" s="73"/>
      <c r="AS110" s="77">
        <v>0</v>
      </c>
      <c r="AT110" s="78">
        <f t="shared" si="1"/>
        <v>0</v>
      </c>
      <c r="AU110" s="79">
        <f>'SO 06 - Areálový rozvod NN'!P117</f>
        <v>0</v>
      </c>
      <c r="AV110" s="78">
        <f>'SO 06 - Areálový rozvod NN'!J33</f>
        <v>0</v>
      </c>
      <c r="AW110" s="78">
        <f>'SO 06 - Areálový rozvod NN'!J34</f>
        <v>0</v>
      </c>
      <c r="AX110" s="78">
        <f>'SO 06 - Areálový rozvod NN'!J35</f>
        <v>0</v>
      </c>
      <c r="AY110" s="78">
        <f>'SO 06 - Areálový rozvod NN'!J36</f>
        <v>0</v>
      </c>
      <c r="AZ110" s="78">
        <f>'SO 06 - Areálový rozvod NN'!F33</f>
        <v>0</v>
      </c>
      <c r="BA110" s="78">
        <f>'SO 06 - Areálový rozvod NN'!F34</f>
        <v>0</v>
      </c>
      <c r="BB110" s="78">
        <f>'SO 06 - Areálový rozvod NN'!F35</f>
        <v>0</v>
      </c>
      <c r="BC110" s="78">
        <f>'SO 06 - Areálový rozvod NN'!F36</f>
        <v>0</v>
      </c>
      <c r="BD110" s="80">
        <f>'SO 06 - Areálový rozvod NN'!F37</f>
        <v>0</v>
      </c>
      <c r="BT110" s="81" t="s">
        <v>79</v>
      </c>
      <c r="BV110" s="81" t="s">
        <v>74</v>
      </c>
      <c r="BW110" s="81" t="s">
        <v>127</v>
      </c>
      <c r="BX110" s="81" t="s">
        <v>4</v>
      </c>
      <c r="CL110" s="81" t="s">
        <v>1</v>
      </c>
      <c r="CM110" s="81" t="s">
        <v>72</v>
      </c>
    </row>
    <row r="111" spans="1:91" s="6" customFormat="1" ht="16.5" customHeight="1">
      <c r="A111" s="82" t="s">
        <v>81</v>
      </c>
      <c r="B111" s="73"/>
      <c r="C111" s="74"/>
      <c r="D111" s="202" t="s">
        <v>128</v>
      </c>
      <c r="E111" s="202"/>
      <c r="F111" s="202"/>
      <c r="G111" s="202"/>
      <c r="H111" s="202"/>
      <c r="I111" s="75"/>
      <c r="J111" s="202" t="s">
        <v>129</v>
      </c>
      <c r="K111" s="202"/>
      <c r="L111" s="202"/>
      <c r="M111" s="202"/>
      <c r="N111" s="202"/>
      <c r="O111" s="202"/>
      <c r="P111" s="202"/>
      <c r="Q111" s="202"/>
      <c r="R111" s="202"/>
      <c r="S111" s="202"/>
      <c r="T111" s="202"/>
      <c r="U111" s="202"/>
      <c r="V111" s="202"/>
      <c r="W111" s="202"/>
      <c r="X111" s="202"/>
      <c r="Y111" s="202"/>
      <c r="Z111" s="202"/>
      <c r="AA111" s="202"/>
      <c r="AB111" s="202"/>
      <c r="AC111" s="202"/>
      <c r="AD111" s="202"/>
      <c r="AE111" s="202"/>
      <c r="AF111" s="202"/>
      <c r="AG111" s="176">
        <f>'SO 07 - Elektrický ohradník'!J30</f>
        <v>0</v>
      </c>
      <c r="AH111" s="177"/>
      <c r="AI111" s="177"/>
      <c r="AJ111" s="177"/>
      <c r="AK111" s="177"/>
      <c r="AL111" s="177"/>
      <c r="AM111" s="177"/>
      <c r="AN111" s="176">
        <f t="shared" si="0"/>
        <v>0</v>
      </c>
      <c r="AO111" s="177"/>
      <c r="AP111" s="177"/>
      <c r="AQ111" s="76" t="s">
        <v>78</v>
      </c>
      <c r="AR111" s="73"/>
      <c r="AS111" s="77">
        <v>0</v>
      </c>
      <c r="AT111" s="78">
        <f t="shared" si="1"/>
        <v>0</v>
      </c>
      <c r="AU111" s="79">
        <f>'SO 07 - Elektrický ohradník'!P117</f>
        <v>0</v>
      </c>
      <c r="AV111" s="78">
        <f>'SO 07 - Elektrický ohradník'!J33</f>
        <v>0</v>
      </c>
      <c r="AW111" s="78">
        <f>'SO 07 - Elektrický ohradník'!J34</f>
        <v>0</v>
      </c>
      <c r="AX111" s="78">
        <f>'SO 07 - Elektrický ohradník'!J35</f>
        <v>0</v>
      </c>
      <c r="AY111" s="78">
        <f>'SO 07 - Elektrický ohradník'!J36</f>
        <v>0</v>
      </c>
      <c r="AZ111" s="78">
        <f>'SO 07 - Elektrický ohradník'!F33</f>
        <v>0</v>
      </c>
      <c r="BA111" s="78">
        <f>'SO 07 - Elektrický ohradník'!F34</f>
        <v>0</v>
      </c>
      <c r="BB111" s="78">
        <f>'SO 07 - Elektrický ohradník'!F35</f>
        <v>0</v>
      </c>
      <c r="BC111" s="78">
        <f>'SO 07 - Elektrický ohradník'!F36</f>
        <v>0</v>
      </c>
      <c r="BD111" s="80">
        <f>'SO 07 - Elektrický ohradník'!F37</f>
        <v>0</v>
      </c>
      <c r="BT111" s="81" t="s">
        <v>79</v>
      </c>
      <c r="BV111" s="81" t="s">
        <v>74</v>
      </c>
      <c r="BW111" s="81" t="s">
        <v>130</v>
      </c>
      <c r="BX111" s="81" t="s">
        <v>4</v>
      </c>
      <c r="CL111" s="81" t="s">
        <v>1</v>
      </c>
      <c r="CM111" s="81" t="s">
        <v>72</v>
      </c>
    </row>
    <row r="112" spans="1:91" s="6" customFormat="1" ht="16.5" customHeight="1">
      <c r="A112" s="82" t="s">
        <v>81</v>
      </c>
      <c r="B112" s="73"/>
      <c r="C112" s="74"/>
      <c r="D112" s="202" t="s">
        <v>131</v>
      </c>
      <c r="E112" s="202"/>
      <c r="F112" s="202"/>
      <c r="G112" s="202"/>
      <c r="H112" s="202"/>
      <c r="I112" s="75"/>
      <c r="J112" s="202" t="s">
        <v>132</v>
      </c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2"/>
      <c r="Z112" s="202"/>
      <c r="AA112" s="202"/>
      <c r="AB112" s="202"/>
      <c r="AC112" s="202"/>
      <c r="AD112" s="202"/>
      <c r="AE112" s="202"/>
      <c r="AF112" s="202"/>
      <c r="AG112" s="176">
        <f>'SO 08 - Vonkajšie osvetlenie'!J30</f>
        <v>0</v>
      </c>
      <c r="AH112" s="177"/>
      <c r="AI112" s="177"/>
      <c r="AJ112" s="177"/>
      <c r="AK112" s="177"/>
      <c r="AL112" s="177"/>
      <c r="AM112" s="177"/>
      <c r="AN112" s="176">
        <f t="shared" si="0"/>
        <v>0</v>
      </c>
      <c r="AO112" s="177"/>
      <c r="AP112" s="177"/>
      <c r="AQ112" s="76" t="s">
        <v>78</v>
      </c>
      <c r="AR112" s="73"/>
      <c r="AS112" s="77">
        <v>0</v>
      </c>
      <c r="AT112" s="78">
        <f t="shared" si="1"/>
        <v>0</v>
      </c>
      <c r="AU112" s="79">
        <f>'SO 08 - Vonkajšie osvetlenie'!P117</f>
        <v>0</v>
      </c>
      <c r="AV112" s="78">
        <f>'SO 08 - Vonkajšie osvetlenie'!J33</f>
        <v>0</v>
      </c>
      <c r="AW112" s="78">
        <f>'SO 08 - Vonkajšie osvetlenie'!J34</f>
        <v>0</v>
      </c>
      <c r="AX112" s="78">
        <f>'SO 08 - Vonkajšie osvetlenie'!J35</f>
        <v>0</v>
      </c>
      <c r="AY112" s="78">
        <f>'SO 08 - Vonkajšie osvetlenie'!J36</f>
        <v>0</v>
      </c>
      <c r="AZ112" s="78">
        <f>'SO 08 - Vonkajšie osvetlenie'!F33</f>
        <v>0</v>
      </c>
      <c r="BA112" s="78">
        <f>'SO 08 - Vonkajšie osvetlenie'!F34</f>
        <v>0</v>
      </c>
      <c r="BB112" s="78">
        <f>'SO 08 - Vonkajšie osvetlenie'!F35</f>
        <v>0</v>
      </c>
      <c r="BC112" s="78">
        <f>'SO 08 - Vonkajšie osvetlenie'!F36</f>
        <v>0</v>
      </c>
      <c r="BD112" s="80">
        <f>'SO 08 - Vonkajšie osvetlenie'!F37</f>
        <v>0</v>
      </c>
      <c r="BT112" s="81" t="s">
        <v>79</v>
      </c>
      <c r="BV112" s="81" t="s">
        <v>74</v>
      </c>
      <c r="BW112" s="81" t="s">
        <v>133</v>
      </c>
      <c r="BX112" s="81" t="s">
        <v>4</v>
      </c>
      <c r="CL112" s="81" t="s">
        <v>1</v>
      </c>
      <c r="CM112" s="81" t="s">
        <v>72</v>
      </c>
    </row>
    <row r="113" spans="1:91" s="6" customFormat="1" ht="16.5" customHeight="1">
      <c r="A113" s="82" t="s">
        <v>81</v>
      </c>
      <c r="B113" s="73"/>
      <c r="C113" s="74"/>
      <c r="D113" s="202" t="s">
        <v>134</v>
      </c>
      <c r="E113" s="202"/>
      <c r="F113" s="202"/>
      <c r="G113" s="202"/>
      <c r="H113" s="202"/>
      <c r="I113" s="75"/>
      <c r="J113" s="202" t="s">
        <v>135</v>
      </c>
      <c r="K113" s="202"/>
      <c r="L113" s="202"/>
      <c r="M113" s="202"/>
      <c r="N113" s="202"/>
      <c r="O113" s="202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  <c r="AA113" s="202"/>
      <c r="AB113" s="202"/>
      <c r="AC113" s="202"/>
      <c r="AD113" s="202"/>
      <c r="AE113" s="202"/>
      <c r="AF113" s="202"/>
      <c r="AG113" s="176">
        <f>'SO 09 - Oplotenie'!J30</f>
        <v>0</v>
      </c>
      <c r="AH113" s="177"/>
      <c r="AI113" s="177"/>
      <c r="AJ113" s="177"/>
      <c r="AK113" s="177"/>
      <c r="AL113" s="177"/>
      <c r="AM113" s="177"/>
      <c r="AN113" s="176">
        <f t="shared" si="0"/>
        <v>0</v>
      </c>
      <c r="AO113" s="177"/>
      <c r="AP113" s="177"/>
      <c r="AQ113" s="76" t="s">
        <v>78</v>
      </c>
      <c r="AR113" s="73"/>
      <c r="AS113" s="77">
        <v>0</v>
      </c>
      <c r="AT113" s="78">
        <f t="shared" si="1"/>
        <v>0</v>
      </c>
      <c r="AU113" s="79">
        <f>'SO 09 - Oplotenie'!P125</f>
        <v>0</v>
      </c>
      <c r="AV113" s="78">
        <f>'SO 09 - Oplotenie'!J33</f>
        <v>0</v>
      </c>
      <c r="AW113" s="78">
        <f>'SO 09 - Oplotenie'!J34</f>
        <v>0</v>
      </c>
      <c r="AX113" s="78">
        <f>'SO 09 - Oplotenie'!J35</f>
        <v>0</v>
      </c>
      <c r="AY113" s="78">
        <f>'SO 09 - Oplotenie'!J36</f>
        <v>0</v>
      </c>
      <c r="AZ113" s="78">
        <f>'SO 09 - Oplotenie'!F33</f>
        <v>0</v>
      </c>
      <c r="BA113" s="78">
        <f>'SO 09 - Oplotenie'!F34</f>
        <v>0</v>
      </c>
      <c r="BB113" s="78">
        <f>'SO 09 - Oplotenie'!F35</f>
        <v>0</v>
      </c>
      <c r="BC113" s="78">
        <f>'SO 09 - Oplotenie'!F36</f>
        <v>0</v>
      </c>
      <c r="BD113" s="80">
        <f>'SO 09 - Oplotenie'!F37</f>
        <v>0</v>
      </c>
      <c r="BT113" s="81" t="s">
        <v>79</v>
      </c>
      <c r="BV113" s="81" t="s">
        <v>74</v>
      </c>
      <c r="BW113" s="81" t="s">
        <v>136</v>
      </c>
      <c r="BX113" s="81" t="s">
        <v>4</v>
      </c>
      <c r="CL113" s="81" t="s">
        <v>30</v>
      </c>
      <c r="CM113" s="81" t="s">
        <v>72</v>
      </c>
    </row>
    <row r="114" spans="1:91" s="6" customFormat="1" ht="16.5" customHeight="1">
      <c r="A114" s="82" t="s">
        <v>81</v>
      </c>
      <c r="B114" s="73"/>
      <c r="C114" s="74"/>
      <c r="D114" s="202" t="s">
        <v>137</v>
      </c>
      <c r="E114" s="202"/>
      <c r="F114" s="202"/>
      <c r="G114" s="202"/>
      <c r="H114" s="202"/>
      <c r="I114" s="75"/>
      <c r="J114" s="202" t="s">
        <v>138</v>
      </c>
      <c r="K114" s="202"/>
      <c r="L114" s="202"/>
      <c r="M114" s="202"/>
      <c r="N114" s="202"/>
      <c r="O114" s="202"/>
      <c r="P114" s="202"/>
      <c r="Q114" s="202"/>
      <c r="R114" s="202"/>
      <c r="S114" s="202"/>
      <c r="T114" s="202"/>
      <c r="U114" s="202"/>
      <c r="V114" s="202"/>
      <c r="W114" s="202"/>
      <c r="X114" s="202"/>
      <c r="Y114" s="202"/>
      <c r="Z114" s="202"/>
      <c r="AA114" s="202"/>
      <c r="AB114" s="202"/>
      <c r="AC114" s="202"/>
      <c r="AD114" s="202"/>
      <c r="AE114" s="202"/>
      <c r="AF114" s="202"/>
      <c r="AG114" s="176">
        <f>'SO 10 - Oporný múr'!J30</f>
        <v>0</v>
      </c>
      <c r="AH114" s="177"/>
      <c r="AI114" s="177"/>
      <c r="AJ114" s="177"/>
      <c r="AK114" s="177"/>
      <c r="AL114" s="177"/>
      <c r="AM114" s="177"/>
      <c r="AN114" s="176">
        <f t="shared" si="0"/>
        <v>0</v>
      </c>
      <c r="AO114" s="177"/>
      <c r="AP114" s="177"/>
      <c r="AQ114" s="76" t="s">
        <v>78</v>
      </c>
      <c r="AR114" s="73"/>
      <c r="AS114" s="88">
        <v>0</v>
      </c>
      <c r="AT114" s="89">
        <f t="shared" si="1"/>
        <v>0</v>
      </c>
      <c r="AU114" s="90">
        <f>'SO 10 - Oporný múr'!P124</f>
        <v>0</v>
      </c>
      <c r="AV114" s="89">
        <f>'SO 10 - Oporný múr'!J33</f>
        <v>0</v>
      </c>
      <c r="AW114" s="89">
        <f>'SO 10 - Oporný múr'!J34</f>
        <v>0</v>
      </c>
      <c r="AX114" s="89">
        <f>'SO 10 - Oporný múr'!J35</f>
        <v>0</v>
      </c>
      <c r="AY114" s="89">
        <f>'SO 10 - Oporný múr'!J36</f>
        <v>0</v>
      </c>
      <c r="AZ114" s="89">
        <f>'SO 10 - Oporný múr'!F33</f>
        <v>0</v>
      </c>
      <c r="BA114" s="89">
        <f>'SO 10 - Oporný múr'!F34</f>
        <v>0</v>
      </c>
      <c r="BB114" s="89">
        <f>'SO 10 - Oporný múr'!F35</f>
        <v>0</v>
      </c>
      <c r="BC114" s="89">
        <f>'SO 10 - Oporný múr'!F36</f>
        <v>0</v>
      </c>
      <c r="BD114" s="91">
        <f>'SO 10 - Oporný múr'!F37</f>
        <v>0</v>
      </c>
      <c r="BT114" s="81" t="s">
        <v>79</v>
      </c>
      <c r="BV114" s="81" t="s">
        <v>74</v>
      </c>
      <c r="BW114" s="81" t="s">
        <v>139</v>
      </c>
      <c r="BX114" s="81" t="s">
        <v>4</v>
      </c>
      <c r="CL114" s="81" t="s">
        <v>1</v>
      </c>
      <c r="CM114" s="81" t="s">
        <v>72</v>
      </c>
    </row>
    <row r="115" spans="1:91" s="1" customFormat="1" ht="30" customHeight="1">
      <c r="B115" s="28"/>
      <c r="AR115" s="28"/>
    </row>
    <row r="116" spans="1:91" s="1" customFormat="1" ht="6.95" customHeight="1">
      <c r="B116" s="43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28"/>
    </row>
  </sheetData>
  <mergeCells count="118">
    <mergeCell ref="E99:I99"/>
    <mergeCell ref="E100:I100"/>
    <mergeCell ref="E96:I96"/>
    <mergeCell ref="I92:AF92"/>
    <mergeCell ref="J95:AF95"/>
    <mergeCell ref="K96:AF96"/>
    <mergeCell ref="K104:AF104"/>
    <mergeCell ref="K100:AF100"/>
    <mergeCell ref="K97:AF97"/>
    <mergeCell ref="K101:AF101"/>
    <mergeCell ref="K102:AF102"/>
    <mergeCell ref="K103:AF103"/>
    <mergeCell ref="K99:AF99"/>
    <mergeCell ref="K98:AF98"/>
    <mergeCell ref="L85:AO85"/>
    <mergeCell ref="E105:I105"/>
    <mergeCell ref="K105:AF105"/>
    <mergeCell ref="D106:H106"/>
    <mergeCell ref="J106:AF106"/>
    <mergeCell ref="D107:H107"/>
    <mergeCell ref="J107:AF107"/>
    <mergeCell ref="D108:H108"/>
    <mergeCell ref="J108:AF108"/>
    <mergeCell ref="AG104:AM104"/>
    <mergeCell ref="AN104:AP104"/>
    <mergeCell ref="AN97:AP97"/>
    <mergeCell ref="AN100:AP100"/>
    <mergeCell ref="AN95:AP95"/>
    <mergeCell ref="AN102:AP102"/>
    <mergeCell ref="AN98:AP98"/>
    <mergeCell ref="C92:G92"/>
    <mergeCell ref="D95:H95"/>
    <mergeCell ref="E97:I97"/>
    <mergeCell ref="E104:I104"/>
    <mergeCell ref="E98:I98"/>
    <mergeCell ref="E103:I103"/>
    <mergeCell ref="E102:I102"/>
    <mergeCell ref="E101:I101"/>
    <mergeCell ref="D109:H109"/>
    <mergeCell ref="J109:AF109"/>
    <mergeCell ref="D110:H110"/>
    <mergeCell ref="J110:AF110"/>
    <mergeCell ref="D111:H111"/>
    <mergeCell ref="J111:AF111"/>
    <mergeCell ref="D112:H112"/>
    <mergeCell ref="J112:AF112"/>
    <mergeCell ref="D113:H113"/>
    <mergeCell ref="J113:AF113"/>
    <mergeCell ref="D114:H114"/>
    <mergeCell ref="J114:AF114"/>
    <mergeCell ref="AG94:AM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  <mergeCell ref="AG101:AM101"/>
    <mergeCell ref="AG103:AM103"/>
    <mergeCell ref="AG102:AM102"/>
    <mergeCell ref="AG92:AM92"/>
    <mergeCell ref="AG100:AM100"/>
    <mergeCell ref="AG99:AM99"/>
    <mergeCell ref="AG96:AM96"/>
    <mergeCell ref="AG97:AM97"/>
    <mergeCell ref="AG98:AM98"/>
    <mergeCell ref="AG95:AM95"/>
    <mergeCell ref="AM87:AN87"/>
    <mergeCell ref="AM89:AP89"/>
    <mergeCell ref="AM90:AP90"/>
    <mergeCell ref="AN99:AP99"/>
    <mergeCell ref="AN103:AP103"/>
    <mergeCell ref="AN96:AP96"/>
    <mergeCell ref="AN92:AP92"/>
    <mergeCell ref="AN101:AP101"/>
    <mergeCell ref="AS89:AT91"/>
    <mergeCell ref="AN105:AP105"/>
    <mergeCell ref="AG105:AM105"/>
    <mergeCell ref="AN106:AP106"/>
    <mergeCell ref="AG106:AM106"/>
    <mergeCell ref="AN107:AP107"/>
    <mergeCell ref="AG107:AM107"/>
    <mergeCell ref="AN108:AP108"/>
    <mergeCell ref="AG108:AM108"/>
    <mergeCell ref="AN114:AP114"/>
    <mergeCell ref="AG114:AM114"/>
    <mergeCell ref="AN94:AP94"/>
    <mergeCell ref="AN109:AP109"/>
    <mergeCell ref="AG109:AM109"/>
    <mergeCell ref="AN110:AP110"/>
    <mergeCell ref="AG110:AM110"/>
    <mergeCell ref="AN111:AP111"/>
    <mergeCell ref="AG111:AM111"/>
    <mergeCell ref="AN112:AP112"/>
    <mergeCell ref="AG112:AM112"/>
    <mergeCell ref="AN113:AP113"/>
    <mergeCell ref="AG113:AM113"/>
  </mergeCells>
  <hyperlinks>
    <hyperlink ref="A96" location="'ASR - Architektonicko-sta...'!C2" display="/"/>
    <hyperlink ref="A97" location="'STA - Statika'!C2" display="/"/>
    <hyperlink ref="A98" location="'ZTI - Zdravotechnika'!C2" display="/"/>
    <hyperlink ref="A99" location="'VYK - Vykurovanie'!C2" display="/"/>
    <hyperlink ref="A100" location="'VZT - Vzduchotechnika a c...'!C2" display="/"/>
    <hyperlink ref="A101" location="'ELI - Elektroinštalácia'!C2" display="/"/>
    <hyperlink ref="A102" location="'BLZ - Bleskozvod a uzemnenie'!C2" display="/"/>
    <hyperlink ref="A103" location="'FVE - Fotovoltická elektr...'!C2" display="/"/>
    <hyperlink ref="A104" location="'MaR - Meranie a regulácia'!C2" display="/"/>
    <hyperlink ref="A105" location="'SLP - Slaboprúdová inštal...'!C2" display="/"/>
    <hyperlink ref="A106" location="'SO 02 - Komunikácia, spev...'!C2" display="/"/>
    <hyperlink ref="A107" location="'SO 03 - Areálový vodovod'!C2" display="/"/>
    <hyperlink ref="A108" location="'SO 04 - Splašková kanaliz...'!C2" display="/"/>
    <hyperlink ref="A109" location="'SO 05 - Dažďová kanalizác...'!C2" display="/"/>
    <hyperlink ref="A110" location="'SO 06 - Areálový rozvod NN'!C2" display="/"/>
    <hyperlink ref="A111" location="'SO 07 - Elektrický ohradník'!C2" display="/"/>
    <hyperlink ref="A112" location="'SO 08 - Vonkajšie osvetlenie'!C2" display="/"/>
    <hyperlink ref="A113" location="'SO 09 - Oplotenie'!C2" display="/"/>
    <hyperlink ref="A114" location="'SO 10 - Oporný múr'!C2" display="/"/>
  </hyperlinks>
  <pageMargins left="0.39370078740157483" right="0.39370078740157483" top="0.39370078740157483" bottom="0.39370078740157483" header="0" footer="0"/>
  <pageSetup paperSize="9" scale="74" fitToHeight="100" orientation="portrait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309"/>
  <sheetViews>
    <sheetView showGridLines="0" topLeftCell="A55" workbookViewId="0">
      <selection activeCell="G313" sqref="G313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86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ht="12" customHeight="1">
      <c r="B8" s="16"/>
      <c r="D8" s="23" t="s">
        <v>141</v>
      </c>
      <c r="L8" s="16"/>
    </row>
    <row r="9" spans="2:46" s="1" customFormat="1" ht="16.5" customHeight="1">
      <c r="B9" s="28"/>
      <c r="E9" s="223" t="s">
        <v>142</v>
      </c>
      <c r="F9" s="222"/>
      <c r="G9" s="222"/>
      <c r="H9" s="222"/>
      <c r="L9" s="28"/>
    </row>
    <row r="10" spans="2:46" s="1" customFormat="1" ht="12" customHeight="1">
      <c r="B10" s="28"/>
      <c r="D10" s="23" t="s">
        <v>143</v>
      </c>
      <c r="L10" s="28"/>
    </row>
    <row r="11" spans="2:46" s="1" customFormat="1" ht="16.5" customHeight="1">
      <c r="B11" s="28"/>
      <c r="E11" s="218" t="s">
        <v>144</v>
      </c>
      <c r="F11" s="222"/>
      <c r="G11" s="222"/>
      <c r="H11" s="222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2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23" t="s">
        <v>20</v>
      </c>
      <c r="J14" s="51">
        <f>'Rekapitulácia stavby'!AN8</f>
        <v>46146</v>
      </c>
      <c r="L14" s="28"/>
    </row>
    <row r="15" spans="2:46" s="1" customFormat="1" ht="10.9" customHeight="1">
      <c r="B15" s="28"/>
      <c r="L15" s="28"/>
    </row>
    <row r="16" spans="2:46" s="1" customFormat="1" ht="12" customHeight="1">
      <c r="B16" s="28"/>
      <c r="D16" s="23" t="s">
        <v>21</v>
      </c>
      <c r="I16" s="2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23" t="s">
        <v>24</v>
      </c>
      <c r="J17" s="21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3" t="s">
        <v>25</v>
      </c>
      <c r="I19" s="23" t="s">
        <v>22</v>
      </c>
      <c r="J19" s="24"/>
      <c r="L19" s="28"/>
    </row>
    <row r="20" spans="2:12" s="1" customFormat="1" ht="18" customHeight="1">
      <c r="B20" s="28"/>
      <c r="E20" s="225">
        <f>'Rekapitulácia stavby'!E14</f>
        <v>0</v>
      </c>
      <c r="F20" s="207"/>
      <c r="G20" s="207"/>
      <c r="H20" s="207"/>
      <c r="I20" s="23" t="s">
        <v>24</v>
      </c>
      <c r="J20" s="24"/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3" t="s">
        <v>26</v>
      </c>
      <c r="I22" s="2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27</v>
      </c>
      <c r="I23" s="23" t="s">
        <v>24</v>
      </c>
      <c r="J23" s="21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3" t="s">
        <v>29</v>
      </c>
      <c r="I25" s="2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1" t="s">
        <v>1</v>
      </c>
      <c r="F29" s="211"/>
      <c r="G29" s="211"/>
      <c r="H29" s="211"/>
      <c r="L29" s="93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32</v>
      </c>
      <c r="J32" s="65">
        <f>ROUND(J141, 2)</f>
        <v>0</v>
      </c>
      <c r="L32" s="28"/>
    </row>
    <row r="33" spans="2:12" s="1" customFormat="1" ht="6.95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45" customHeight="1">
      <c r="B35" s="28"/>
      <c r="D35" s="54" t="s">
        <v>36</v>
      </c>
      <c r="E35" s="33" t="s">
        <v>37</v>
      </c>
      <c r="F35" s="95">
        <f>ROUND((SUM(BE141:BE308)),  2)</f>
        <v>0</v>
      </c>
      <c r="G35" s="96"/>
      <c r="H35" s="96"/>
      <c r="I35" s="97">
        <v>0.23</v>
      </c>
      <c r="J35" s="95">
        <f>ROUND(((SUM(BE141:BE308))*I35),  2)</f>
        <v>0</v>
      </c>
      <c r="L35" s="28"/>
    </row>
    <row r="36" spans="2:12" s="1" customFormat="1" ht="14.45" customHeight="1">
      <c r="B36" s="28"/>
      <c r="E36" s="33" t="s">
        <v>38</v>
      </c>
      <c r="F36" s="95">
        <f>ROUND((SUM(BF141:BF308)),  2)</f>
        <v>0</v>
      </c>
      <c r="G36" s="96"/>
      <c r="H36" s="96"/>
      <c r="I36" s="97">
        <v>0.23</v>
      </c>
      <c r="J36" s="95">
        <f>ROUND(((SUM(BF141:BF308))*I36),  2)</f>
        <v>0</v>
      </c>
      <c r="L36" s="28"/>
    </row>
    <row r="37" spans="2:12" s="1" customFormat="1" ht="14.45" hidden="1" customHeight="1">
      <c r="B37" s="28"/>
      <c r="E37" s="23" t="s">
        <v>39</v>
      </c>
      <c r="F37" s="85">
        <f>ROUND((SUM(BG141:BG308)),  2)</f>
        <v>0</v>
      </c>
      <c r="I37" s="98">
        <v>0.23</v>
      </c>
      <c r="J37" s="85">
        <f>0</f>
        <v>0</v>
      </c>
      <c r="L37" s="28"/>
    </row>
    <row r="38" spans="2:12" s="1" customFormat="1" ht="14.45" hidden="1" customHeight="1">
      <c r="B38" s="28"/>
      <c r="E38" s="23" t="s">
        <v>40</v>
      </c>
      <c r="F38" s="85">
        <f>ROUND((SUM(BH141:BH308)),  2)</f>
        <v>0</v>
      </c>
      <c r="I38" s="98">
        <v>0.23</v>
      </c>
      <c r="J38" s="85">
        <f>0</f>
        <v>0</v>
      </c>
      <c r="L38" s="28"/>
    </row>
    <row r="39" spans="2:12" s="1" customFormat="1" ht="14.45" hidden="1" customHeight="1">
      <c r="B39" s="28"/>
      <c r="E39" s="33" t="s">
        <v>41</v>
      </c>
      <c r="F39" s="95">
        <f>ROUND((SUM(BI141:BI308)),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9"/>
      <c r="D41" s="100" t="s">
        <v>42</v>
      </c>
      <c r="E41" s="56"/>
      <c r="F41" s="56"/>
      <c r="G41" s="101" t="s">
        <v>43</v>
      </c>
      <c r="H41" s="102" t="s">
        <v>44</v>
      </c>
      <c r="I41" s="56"/>
      <c r="J41" s="103">
        <f>SUM(J32:J39)</f>
        <v>0</v>
      </c>
      <c r="K41" s="104"/>
      <c r="L41" s="28"/>
    </row>
    <row r="42" spans="2:12" s="1" customFormat="1" ht="14.45" customHeight="1">
      <c r="B42" s="28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5" customHeight="1">
      <c r="B82" s="28"/>
      <c r="C82" s="17" t="s">
        <v>145</v>
      </c>
      <c r="L82" s="28"/>
    </row>
    <row r="83" spans="2:12" s="1" customFormat="1" ht="6.95" customHeight="1">
      <c r="B83" s="28"/>
      <c r="L83" s="28"/>
    </row>
    <row r="84" spans="2:12" s="1" customFormat="1" ht="12" customHeight="1">
      <c r="B84" s="28"/>
      <c r="C84" s="23" t="s">
        <v>14</v>
      </c>
      <c r="L84" s="28"/>
    </row>
    <row r="85" spans="2:12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12" ht="12" customHeight="1">
      <c r="B86" s="16"/>
      <c r="C86" s="23" t="s">
        <v>141</v>
      </c>
      <c r="L86" s="16"/>
    </row>
    <row r="87" spans="2:12" s="1" customFormat="1" ht="16.5" customHeight="1">
      <c r="B87" s="28"/>
      <c r="E87" s="223" t="s">
        <v>142</v>
      </c>
      <c r="F87" s="222"/>
      <c r="G87" s="222"/>
      <c r="H87" s="222"/>
      <c r="L87" s="28"/>
    </row>
    <row r="88" spans="2:12" s="1" customFormat="1" ht="12" customHeight="1">
      <c r="B88" s="28"/>
      <c r="C88" s="23" t="s">
        <v>143</v>
      </c>
      <c r="L88" s="28"/>
    </row>
    <row r="89" spans="2:12" s="1" customFormat="1" ht="16.5" customHeight="1">
      <c r="B89" s="28"/>
      <c r="E89" s="218" t="str">
        <f>E11</f>
        <v>ASR - Architektonicko-stavebné riešenie</v>
      </c>
      <c r="F89" s="222"/>
      <c r="G89" s="222"/>
      <c r="H89" s="222"/>
      <c r="L89" s="28"/>
    </row>
    <row r="90" spans="2:12" s="1" customFormat="1" ht="6.95" customHeight="1">
      <c r="B90" s="28"/>
      <c r="L90" s="28"/>
    </row>
    <row r="91" spans="2:12" s="1" customFormat="1" ht="12" customHeight="1">
      <c r="B91" s="28"/>
      <c r="C91" s="23" t="s">
        <v>18</v>
      </c>
      <c r="F91" s="21" t="str">
        <f>F14</f>
        <v>Bojnice</v>
      </c>
      <c r="I91" s="23" t="s">
        <v>20</v>
      </c>
      <c r="J91" s="51">
        <f>IF(J14="","",J14)</f>
        <v>46146</v>
      </c>
      <c r="L91" s="28"/>
    </row>
    <row r="92" spans="2:12" s="1" customFormat="1" ht="6.95" customHeight="1">
      <c r="B92" s="28"/>
      <c r="L92" s="28"/>
    </row>
    <row r="93" spans="2:12" s="1" customFormat="1" ht="15.2" customHeight="1">
      <c r="B93" s="28"/>
      <c r="C93" s="23" t="s">
        <v>21</v>
      </c>
      <c r="F93" s="21" t="str">
        <f>E17</f>
        <v>Národná zoologická záhrada</v>
      </c>
      <c r="I93" s="23" t="s">
        <v>26</v>
      </c>
      <c r="J93" s="26" t="str">
        <f>E23</f>
        <v>ERGAprojekt s.r.o.</v>
      </c>
      <c r="L93" s="28"/>
    </row>
    <row r="94" spans="2:12" s="1" customFormat="1" ht="15.2" customHeight="1">
      <c r="B94" s="28"/>
      <c r="C94" s="23" t="s">
        <v>25</v>
      </c>
      <c r="F94" s="21">
        <f>IF(E20="","",E20)</f>
        <v>0</v>
      </c>
      <c r="I94" s="23" t="s">
        <v>29</v>
      </c>
      <c r="J94" s="26" t="str">
        <f>E26</f>
        <v xml:space="preserve"> </v>
      </c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146</v>
      </c>
      <c r="D96" s="99"/>
      <c r="E96" s="99"/>
      <c r="F96" s="99"/>
      <c r="G96" s="99"/>
      <c r="H96" s="99"/>
      <c r="I96" s="99"/>
      <c r="J96" s="108" t="s">
        <v>147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9" customHeight="1">
      <c r="B98" s="28"/>
      <c r="C98" s="109" t="s">
        <v>148</v>
      </c>
      <c r="J98" s="65">
        <f>J141</f>
        <v>0</v>
      </c>
      <c r="L98" s="28"/>
      <c r="AU98" s="13" t="s">
        <v>149</v>
      </c>
    </row>
    <row r="99" spans="2:47" s="8" customFormat="1" ht="24.95" customHeight="1">
      <c r="B99" s="110"/>
      <c r="D99" s="111" t="s">
        <v>150</v>
      </c>
      <c r="E99" s="112"/>
      <c r="F99" s="112"/>
      <c r="G99" s="112"/>
      <c r="H99" s="112"/>
      <c r="I99" s="112"/>
      <c r="J99" s="113">
        <f>J142</f>
        <v>0</v>
      </c>
      <c r="L99" s="110"/>
    </row>
    <row r="100" spans="2:47" s="9" customFormat="1" ht="19.899999999999999" customHeight="1">
      <c r="B100" s="114"/>
      <c r="D100" s="115" t="s">
        <v>151</v>
      </c>
      <c r="E100" s="116"/>
      <c r="F100" s="116"/>
      <c r="G100" s="116"/>
      <c r="H100" s="116"/>
      <c r="I100" s="116"/>
      <c r="J100" s="117">
        <f>J143</f>
        <v>0</v>
      </c>
      <c r="L100" s="114"/>
    </row>
    <row r="101" spans="2:47" s="9" customFormat="1" ht="19.899999999999999" customHeight="1">
      <c r="B101" s="114"/>
      <c r="D101" s="115" t="s">
        <v>152</v>
      </c>
      <c r="E101" s="116"/>
      <c r="F101" s="116"/>
      <c r="G101" s="116"/>
      <c r="H101" s="116"/>
      <c r="I101" s="116"/>
      <c r="J101" s="117">
        <f>J145</f>
        <v>0</v>
      </c>
      <c r="L101" s="114"/>
    </row>
    <row r="102" spans="2:47" s="9" customFormat="1" ht="19.899999999999999" customHeight="1">
      <c r="B102" s="114"/>
      <c r="D102" s="115" t="s">
        <v>153</v>
      </c>
      <c r="E102" s="116"/>
      <c r="F102" s="116"/>
      <c r="G102" s="116"/>
      <c r="H102" s="116"/>
      <c r="I102" s="116"/>
      <c r="J102" s="117">
        <f>J156</f>
        <v>0</v>
      </c>
      <c r="L102" s="114"/>
    </row>
    <row r="103" spans="2:47" s="9" customFormat="1" ht="19.899999999999999" customHeight="1">
      <c r="B103" s="114"/>
      <c r="D103" s="115" t="s">
        <v>154</v>
      </c>
      <c r="E103" s="116"/>
      <c r="F103" s="116"/>
      <c r="G103" s="116"/>
      <c r="H103" s="116"/>
      <c r="I103" s="116"/>
      <c r="J103" s="117">
        <f>J160</f>
        <v>0</v>
      </c>
      <c r="L103" s="114"/>
    </row>
    <row r="104" spans="2:47" s="9" customFormat="1" ht="19.899999999999999" customHeight="1">
      <c r="B104" s="114"/>
      <c r="D104" s="115" t="s">
        <v>155</v>
      </c>
      <c r="E104" s="116"/>
      <c r="F104" s="116"/>
      <c r="G104" s="116"/>
      <c r="H104" s="116"/>
      <c r="I104" s="116"/>
      <c r="J104" s="117">
        <f>J180</f>
        <v>0</v>
      </c>
      <c r="L104" s="114"/>
    </row>
    <row r="105" spans="2:47" s="9" customFormat="1" ht="19.899999999999999" customHeight="1">
      <c r="B105" s="114"/>
      <c r="D105" s="115" t="s">
        <v>156</v>
      </c>
      <c r="E105" s="116"/>
      <c r="F105" s="116"/>
      <c r="G105" s="116"/>
      <c r="H105" s="116"/>
      <c r="I105" s="116"/>
      <c r="J105" s="117">
        <f>J186</f>
        <v>0</v>
      </c>
      <c r="L105" s="114"/>
    </row>
    <row r="106" spans="2:47" s="8" customFormat="1" ht="24.95" customHeight="1">
      <c r="B106" s="110"/>
      <c r="D106" s="111" t="s">
        <v>157</v>
      </c>
      <c r="E106" s="112"/>
      <c r="F106" s="112"/>
      <c r="G106" s="112"/>
      <c r="H106" s="112"/>
      <c r="I106" s="112"/>
      <c r="J106" s="113">
        <f>J188</f>
        <v>0</v>
      </c>
      <c r="L106" s="110"/>
    </row>
    <row r="107" spans="2:47" s="9" customFormat="1" ht="19.899999999999999" customHeight="1">
      <c r="B107" s="114"/>
      <c r="D107" s="115" t="s">
        <v>158</v>
      </c>
      <c r="E107" s="116"/>
      <c r="F107" s="116"/>
      <c r="G107" s="116"/>
      <c r="H107" s="116"/>
      <c r="I107" s="116"/>
      <c r="J107" s="117">
        <f>J189</f>
        <v>0</v>
      </c>
      <c r="L107" s="114"/>
    </row>
    <row r="108" spans="2:47" s="9" customFormat="1" ht="19.899999999999999" customHeight="1">
      <c r="B108" s="114"/>
      <c r="D108" s="115" t="s">
        <v>159</v>
      </c>
      <c r="E108" s="116"/>
      <c r="F108" s="116"/>
      <c r="G108" s="116"/>
      <c r="H108" s="116"/>
      <c r="I108" s="116"/>
      <c r="J108" s="117">
        <f>J203</f>
        <v>0</v>
      </c>
      <c r="L108" s="114"/>
    </row>
    <row r="109" spans="2:47" s="9" customFormat="1" ht="19.899999999999999" customHeight="1">
      <c r="B109" s="114"/>
      <c r="D109" s="115" t="s">
        <v>160</v>
      </c>
      <c r="E109" s="116"/>
      <c r="F109" s="116"/>
      <c r="G109" s="116"/>
      <c r="H109" s="116"/>
      <c r="I109" s="116"/>
      <c r="J109" s="117">
        <f>J220</f>
        <v>0</v>
      </c>
      <c r="L109" s="114"/>
    </row>
    <row r="110" spans="2:47" s="9" customFormat="1" ht="19.899999999999999" customHeight="1">
      <c r="B110" s="114"/>
      <c r="D110" s="115" t="s">
        <v>161</v>
      </c>
      <c r="E110" s="116"/>
      <c r="F110" s="116"/>
      <c r="G110" s="116"/>
      <c r="H110" s="116"/>
      <c r="I110" s="116"/>
      <c r="J110" s="117">
        <f>J232</f>
        <v>0</v>
      </c>
      <c r="L110" s="114"/>
    </row>
    <row r="111" spans="2:47" s="9" customFormat="1" ht="19.899999999999999" customHeight="1">
      <c r="B111" s="114"/>
      <c r="D111" s="115" t="s">
        <v>162</v>
      </c>
      <c r="E111" s="116"/>
      <c r="F111" s="116"/>
      <c r="G111" s="116"/>
      <c r="H111" s="116"/>
      <c r="I111" s="116"/>
      <c r="J111" s="117">
        <f>J241</f>
        <v>0</v>
      </c>
      <c r="L111" s="114"/>
    </row>
    <row r="112" spans="2:47" s="9" customFormat="1" ht="19.899999999999999" customHeight="1">
      <c r="B112" s="114"/>
      <c r="D112" s="115" t="s">
        <v>163</v>
      </c>
      <c r="E112" s="116"/>
      <c r="F112" s="116"/>
      <c r="G112" s="116"/>
      <c r="H112" s="116"/>
      <c r="I112" s="116"/>
      <c r="J112" s="117">
        <f>J255</f>
        <v>0</v>
      </c>
      <c r="L112" s="114"/>
    </row>
    <row r="113" spans="2:12" s="9" customFormat="1" ht="19.899999999999999" customHeight="1">
      <c r="B113" s="114"/>
      <c r="D113" s="115" t="s">
        <v>164</v>
      </c>
      <c r="E113" s="116"/>
      <c r="F113" s="116"/>
      <c r="G113" s="116"/>
      <c r="H113" s="116"/>
      <c r="I113" s="116"/>
      <c r="J113" s="117">
        <f>J266</f>
        <v>0</v>
      </c>
      <c r="L113" s="114"/>
    </row>
    <row r="114" spans="2:12" s="9" customFormat="1" ht="19.899999999999999" customHeight="1">
      <c r="B114" s="114"/>
      <c r="D114" s="115" t="s">
        <v>165</v>
      </c>
      <c r="E114" s="116"/>
      <c r="F114" s="116"/>
      <c r="G114" s="116"/>
      <c r="H114" s="116"/>
      <c r="I114" s="116"/>
      <c r="J114" s="117">
        <f>J282</f>
        <v>0</v>
      </c>
      <c r="L114" s="114"/>
    </row>
    <row r="115" spans="2:12" s="9" customFormat="1" ht="19.899999999999999" customHeight="1">
      <c r="B115" s="114"/>
      <c r="D115" s="115" t="s">
        <v>166</v>
      </c>
      <c r="E115" s="116"/>
      <c r="F115" s="116"/>
      <c r="G115" s="116"/>
      <c r="H115" s="116"/>
      <c r="I115" s="116"/>
      <c r="J115" s="117">
        <f>J287</f>
        <v>0</v>
      </c>
      <c r="L115" s="114"/>
    </row>
    <row r="116" spans="2:12" s="9" customFormat="1" ht="19.899999999999999" customHeight="1">
      <c r="B116" s="114"/>
      <c r="D116" s="115" t="s">
        <v>167</v>
      </c>
      <c r="E116" s="116"/>
      <c r="F116" s="116"/>
      <c r="G116" s="116"/>
      <c r="H116" s="116"/>
      <c r="I116" s="116"/>
      <c r="J116" s="117">
        <f>J291</f>
        <v>0</v>
      </c>
      <c r="L116" s="114"/>
    </row>
    <row r="117" spans="2:12" s="9" customFormat="1" ht="19.899999999999999" customHeight="1">
      <c r="B117" s="114"/>
      <c r="D117" s="115" t="s">
        <v>168</v>
      </c>
      <c r="E117" s="116"/>
      <c r="F117" s="116"/>
      <c r="G117" s="116"/>
      <c r="H117" s="116"/>
      <c r="I117" s="116"/>
      <c r="J117" s="117">
        <f>J298</f>
        <v>0</v>
      </c>
      <c r="L117" s="114"/>
    </row>
    <row r="118" spans="2:12" s="9" customFormat="1" ht="19.899999999999999" customHeight="1">
      <c r="B118" s="114"/>
      <c r="D118" s="115" t="s">
        <v>169</v>
      </c>
      <c r="E118" s="116"/>
      <c r="F118" s="116"/>
      <c r="G118" s="116"/>
      <c r="H118" s="116"/>
      <c r="I118" s="116"/>
      <c r="J118" s="117">
        <f>J303</f>
        <v>0</v>
      </c>
      <c r="L118" s="114"/>
    </row>
    <row r="119" spans="2:12" s="8" customFormat="1" ht="24.95" customHeight="1">
      <c r="B119" s="110"/>
      <c r="D119" s="111" t="s">
        <v>170</v>
      </c>
      <c r="E119" s="112"/>
      <c r="F119" s="112"/>
      <c r="G119" s="112"/>
      <c r="H119" s="112"/>
      <c r="I119" s="112"/>
      <c r="J119" s="113">
        <f>J306</f>
        <v>0</v>
      </c>
      <c r="L119" s="110"/>
    </row>
    <row r="120" spans="2:12" s="1" customFormat="1" ht="21.75" customHeight="1">
      <c r="B120" s="28"/>
      <c r="L120" s="28"/>
    </row>
    <row r="121" spans="2:12" s="1" customFormat="1" ht="6.95" customHeight="1">
      <c r="B121" s="43"/>
      <c r="C121" s="44"/>
      <c r="D121" s="44"/>
      <c r="E121" s="44"/>
      <c r="F121" s="44"/>
      <c r="G121" s="44"/>
      <c r="H121" s="44"/>
      <c r="I121" s="44"/>
      <c r="J121" s="44"/>
      <c r="K121" s="44"/>
      <c r="L121" s="28"/>
    </row>
    <row r="125" spans="2:12" s="1" customFormat="1" ht="6.95" customHeight="1">
      <c r="B125" s="45"/>
      <c r="C125" s="46"/>
      <c r="D125" s="46"/>
      <c r="E125" s="46"/>
      <c r="F125" s="46"/>
      <c r="G125" s="46"/>
      <c r="H125" s="46"/>
      <c r="I125" s="46"/>
      <c r="J125" s="46"/>
      <c r="K125" s="46"/>
      <c r="L125" s="28"/>
    </row>
    <row r="126" spans="2:12" s="1" customFormat="1" ht="24.95" customHeight="1">
      <c r="B126" s="28"/>
      <c r="C126" s="17" t="s">
        <v>171</v>
      </c>
      <c r="L126" s="28"/>
    </row>
    <row r="127" spans="2:12" s="1" customFormat="1" ht="6.95" customHeight="1">
      <c r="B127" s="28"/>
      <c r="L127" s="28"/>
    </row>
    <row r="128" spans="2:12" s="1" customFormat="1" ht="12" customHeight="1">
      <c r="B128" s="28"/>
      <c r="C128" s="23" t="s">
        <v>14</v>
      </c>
      <c r="L128" s="28"/>
    </row>
    <row r="129" spans="2:65" s="1" customFormat="1" ht="16.5" customHeight="1">
      <c r="B129" s="28"/>
      <c r="E129" s="223" t="str">
        <f>E7</f>
        <v>Nové záchytné centrum, Bojnice</v>
      </c>
      <c r="F129" s="224"/>
      <c r="G129" s="224"/>
      <c r="H129" s="224"/>
      <c r="L129" s="28"/>
    </row>
    <row r="130" spans="2:65" ht="12" customHeight="1">
      <c r="B130" s="16"/>
      <c r="C130" s="23" t="s">
        <v>141</v>
      </c>
      <c r="L130" s="16"/>
    </row>
    <row r="131" spans="2:65" s="1" customFormat="1" ht="16.5" customHeight="1">
      <c r="B131" s="28"/>
      <c r="E131" s="223" t="s">
        <v>142</v>
      </c>
      <c r="F131" s="222"/>
      <c r="G131" s="222"/>
      <c r="H131" s="222"/>
      <c r="L131" s="28"/>
    </row>
    <row r="132" spans="2:65" s="1" customFormat="1" ht="12" customHeight="1">
      <c r="B132" s="28"/>
      <c r="C132" s="23" t="s">
        <v>143</v>
      </c>
      <c r="L132" s="28"/>
    </row>
    <row r="133" spans="2:65" s="1" customFormat="1" ht="16.5" customHeight="1">
      <c r="B133" s="28"/>
      <c r="E133" s="218" t="str">
        <f>E11</f>
        <v>ASR - Architektonicko-stavebné riešenie</v>
      </c>
      <c r="F133" s="222"/>
      <c r="G133" s="222"/>
      <c r="H133" s="222"/>
      <c r="L133" s="28"/>
    </row>
    <row r="134" spans="2:65" s="1" customFormat="1" ht="6.95" customHeight="1">
      <c r="B134" s="28"/>
      <c r="L134" s="28"/>
    </row>
    <row r="135" spans="2:65" s="1" customFormat="1" ht="12" customHeight="1">
      <c r="B135" s="28"/>
      <c r="C135" s="23" t="s">
        <v>18</v>
      </c>
      <c r="F135" s="21" t="str">
        <f>F14</f>
        <v>Bojnice</v>
      </c>
      <c r="I135" s="23" t="s">
        <v>20</v>
      </c>
      <c r="J135" s="51">
        <f>IF(J14="","",J14)</f>
        <v>46146</v>
      </c>
      <c r="L135" s="28"/>
    </row>
    <row r="136" spans="2:65" s="1" customFormat="1" ht="6.95" customHeight="1">
      <c r="B136" s="28"/>
      <c r="L136" s="28"/>
    </row>
    <row r="137" spans="2:65" s="1" customFormat="1" ht="15.2" customHeight="1">
      <c r="B137" s="28"/>
      <c r="C137" s="23" t="s">
        <v>21</v>
      </c>
      <c r="F137" s="21" t="str">
        <f>E17</f>
        <v>Národná zoologická záhrada</v>
      </c>
      <c r="I137" s="23" t="s">
        <v>26</v>
      </c>
      <c r="J137" s="26" t="str">
        <f>E23</f>
        <v>ERGAprojekt s.r.o.</v>
      </c>
      <c r="L137" s="28"/>
    </row>
    <row r="138" spans="2:65" s="1" customFormat="1" ht="15.2" customHeight="1">
      <c r="B138" s="28"/>
      <c r="C138" s="23" t="s">
        <v>25</v>
      </c>
      <c r="F138" s="21">
        <f>IF(E20="","",E20)</f>
        <v>0</v>
      </c>
      <c r="I138" s="23" t="s">
        <v>29</v>
      </c>
      <c r="J138" s="26" t="str">
        <f>E26</f>
        <v xml:space="preserve"> </v>
      </c>
      <c r="L138" s="28"/>
    </row>
    <row r="139" spans="2:65" s="1" customFormat="1" ht="10.35" customHeight="1">
      <c r="B139" s="28"/>
      <c r="L139" s="28"/>
    </row>
    <row r="140" spans="2:65" s="10" customFormat="1" ht="29.25" customHeight="1">
      <c r="B140" s="118"/>
      <c r="C140" s="119" t="s">
        <v>172</v>
      </c>
      <c r="D140" s="120" t="s">
        <v>57</v>
      </c>
      <c r="E140" s="120" t="s">
        <v>53</v>
      </c>
      <c r="F140" s="120" t="s">
        <v>54</v>
      </c>
      <c r="G140" s="120" t="s">
        <v>173</v>
      </c>
      <c r="H140" s="120" t="s">
        <v>174</v>
      </c>
      <c r="I140" s="120" t="s">
        <v>175</v>
      </c>
      <c r="J140" s="121" t="s">
        <v>147</v>
      </c>
      <c r="K140" s="122" t="s">
        <v>176</v>
      </c>
      <c r="L140" s="118"/>
      <c r="M140" s="58" t="s">
        <v>1</v>
      </c>
      <c r="N140" s="59" t="s">
        <v>36</v>
      </c>
      <c r="O140" s="59" t="s">
        <v>177</v>
      </c>
      <c r="P140" s="59" t="s">
        <v>178</v>
      </c>
      <c r="Q140" s="59" t="s">
        <v>179</v>
      </c>
      <c r="R140" s="59" t="s">
        <v>180</v>
      </c>
      <c r="S140" s="59" t="s">
        <v>181</v>
      </c>
      <c r="T140" s="60" t="s">
        <v>182</v>
      </c>
    </row>
    <row r="141" spans="2:65" s="1" customFormat="1" ht="22.9" customHeight="1">
      <c r="B141" s="28"/>
      <c r="C141" s="63" t="s">
        <v>148</v>
      </c>
      <c r="J141" s="123">
        <f>BK141</f>
        <v>0</v>
      </c>
      <c r="L141" s="28"/>
      <c r="M141" s="61"/>
      <c r="N141" s="52"/>
      <c r="O141" s="52"/>
      <c r="P141" s="124">
        <f>P142+P188+P306</f>
        <v>0</v>
      </c>
      <c r="Q141" s="52"/>
      <c r="R141" s="124">
        <f>R142+R188+R306</f>
        <v>0</v>
      </c>
      <c r="S141" s="52"/>
      <c r="T141" s="125">
        <f>T142+T188+T306</f>
        <v>0</v>
      </c>
      <c r="AT141" s="13" t="s">
        <v>71</v>
      </c>
      <c r="AU141" s="13" t="s">
        <v>149</v>
      </c>
      <c r="BK141" s="126">
        <f>BK142+BK188+BK306</f>
        <v>0</v>
      </c>
    </row>
    <row r="142" spans="2:65" s="11" customFormat="1" ht="25.9" customHeight="1">
      <c r="B142" s="127"/>
      <c r="D142" s="128" t="s">
        <v>71</v>
      </c>
      <c r="E142" s="129" t="s">
        <v>183</v>
      </c>
      <c r="F142" s="129" t="s">
        <v>184</v>
      </c>
      <c r="I142" s="130"/>
      <c r="J142" s="131">
        <f>BK142</f>
        <v>0</v>
      </c>
      <c r="L142" s="127"/>
      <c r="M142" s="132"/>
      <c r="P142" s="133">
        <f>P143+P145+P156+P160+P180+P186</f>
        <v>0</v>
      </c>
      <c r="R142" s="133">
        <f>R143+R145+R156+R160+R180+R186</f>
        <v>0</v>
      </c>
      <c r="T142" s="134">
        <f>T143+T145+T156+T160+T180+T186</f>
        <v>0</v>
      </c>
      <c r="AR142" s="128" t="s">
        <v>79</v>
      </c>
      <c r="AT142" s="135" t="s">
        <v>71</v>
      </c>
      <c r="AU142" s="135" t="s">
        <v>72</v>
      </c>
      <c r="AY142" s="128" t="s">
        <v>185</v>
      </c>
      <c r="BK142" s="136">
        <f>BK143+BK145+BK156+BK160+BK180+BK186</f>
        <v>0</v>
      </c>
    </row>
    <row r="143" spans="2:65" s="11" customFormat="1" ht="22.9" customHeight="1">
      <c r="B143" s="127"/>
      <c r="D143" s="128" t="s">
        <v>71</v>
      </c>
      <c r="E143" s="137" t="s">
        <v>85</v>
      </c>
      <c r="F143" s="137" t="s">
        <v>186</v>
      </c>
      <c r="I143" s="130"/>
      <c r="J143" s="138">
        <f>BK143</f>
        <v>0</v>
      </c>
      <c r="L143" s="127"/>
      <c r="M143" s="132"/>
      <c r="P143" s="133">
        <f>P144</f>
        <v>0</v>
      </c>
      <c r="R143" s="133">
        <f>R144</f>
        <v>0</v>
      </c>
      <c r="T143" s="134">
        <f>T144</f>
        <v>0</v>
      </c>
      <c r="AR143" s="128" t="s">
        <v>79</v>
      </c>
      <c r="AT143" s="135" t="s">
        <v>71</v>
      </c>
      <c r="AU143" s="135" t="s">
        <v>79</v>
      </c>
      <c r="AY143" s="128" t="s">
        <v>185</v>
      </c>
      <c r="BK143" s="136">
        <f>BK144</f>
        <v>0</v>
      </c>
    </row>
    <row r="144" spans="2:65" s="1" customFormat="1" ht="16.5" customHeight="1">
      <c r="B144" s="139"/>
      <c r="C144" s="140" t="s">
        <v>79</v>
      </c>
      <c r="D144" s="140" t="s">
        <v>187</v>
      </c>
      <c r="E144" s="141" t="s">
        <v>188</v>
      </c>
      <c r="F144" s="142" t="s">
        <v>189</v>
      </c>
      <c r="G144" s="143" t="s">
        <v>190</v>
      </c>
      <c r="H144" s="144"/>
      <c r="I144" s="145"/>
      <c r="J144" s="146">
        <f>ROUND(I144*H144,2)</f>
        <v>0</v>
      </c>
      <c r="K144" s="147"/>
      <c r="L144" s="28"/>
      <c r="M144" s="148" t="s">
        <v>1</v>
      </c>
      <c r="N144" s="149" t="s">
        <v>38</v>
      </c>
      <c r="P144" s="150">
        <f>O144*H144</f>
        <v>0</v>
      </c>
      <c r="Q144" s="150">
        <v>0.24683099999999999</v>
      </c>
      <c r="R144" s="150">
        <f>Q144*H144</f>
        <v>0</v>
      </c>
      <c r="S144" s="150">
        <v>0</v>
      </c>
      <c r="T144" s="151">
        <f>S144*H144</f>
        <v>0</v>
      </c>
      <c r="AR144" s="152" t="s">
        <v>191</v>
      </c>
      <c r="AT144" s="152" t="s">
        <v>187</v>
      </c>
      <c r="AU144" s="152" t="s">
        <v>85</v>
      </c>
      <c r="AY144" s="13" t="s">
        <v>185</v>
      </c>
      <c r="BE144" s="153">
        <f>IF(N144="základná",J144,0)</f>
        <v>0</v>
      </c>
      <c r="BF144" s="153">
        <f>IF(N144="znížená",J144,0)</f>
        <v>0</v>
      </c>
      <c r="BG144" s="153">
        <f>IF(N144="zákl. prenesená",J144,0)</f>
        <v>0</v>
      </c>
      <c r="BH144" s="153">
        <f>IF(N144="zníž. prenesená",J144,0)</f>
        <v>0</v>
      </c>
      <c r="BI144" s="153">
        <f>IF(N144="nulová",J144,0)</f>
        <v>0</v>
      </c>
      <c r="BJ144" s="13" t="s">
        <v>85</v>
      </c>
      <c r="BK144" s="153">
        <f>ROUND(I144*H144,2)</f>
        <v>0</v>
      </c>
      <c r="BL144" s="13" t="s">
        <v>191</v>
      </c>
      <c r="BM144" s="152" t="s">
        <v>192</v>
      </c>
    </row>
    <row r="145" spans="2:65" s="11" customFormat="1" ht="22.9" customHeight="1">
      <c r="B145" s="127"/>
      <c r="D145" s="128" t="s">
        <v>71</v>
      </c>
      <c r="E145" s="137" t="s">
        <v>193</v>
      </c>
      <c r="F145" s="137" t="s">
        <v>194</v>
      </c>
      <c r="I145" s="130"/>
      <c r="J145" s="138">
        <f>BK145</f>
        <v>0</v>
      </c>
      <c r="L145" s="127"/>
      <c r="M145" s="132"/>
      <c r="P145" s="133">
        <f>SUM(P146:P155)</f>
        <v>0</v>
      </c>
      <c r="R145" s="133">
        <f>SUM(R146:R155)</f>
        <v>0</v>
      </c>
      <c r="T145" s="134">
        <f>SUM(T146:T155)</f>
        <v>0</v>
      </c>
      <c r="AR145" s="128" t="s">
        <v>79</v>
      </c>
      <c r="AT145" s="135" t="s">
        <v>71</v>
      </c>
      <c r="AU145" s="135" t="s">
        <v>79</v>
      </c>
      <c r="AY145" s="128" t="s">
        <v>185</v>
      </c>
      <c r="BK145" s="136">
        <f>SUM(BK146:BK155)</f>
        <v>0</v>
      </c>
    </row>
    <row r="146" spans="2:65" s="1" customFormat="1" ht="33" customHeight="1">
      <c r="B146" s="139"/>
      <c r="C146" s="140" t="s">
        <v>85</v>
      </c>
      <c r="D146" s="140" t="s">
        <v>187</v>
      </c>
      <c r="E146" s="141" t="s">
        <v>195</v>
      </c>
      <c r="F146" s="142" t="s">
        <v>196</v>
      </c>
      <c r="G146" s="143" t="s">
        <v>197</v>
      </c>
      <c r="H146" s="144"/>
      <c r="I146" s="145"/>
      <c r="J146" s="146">
        <f t="shared" ref="J146:J155" si="0">ROUND(I146*H146,2)</f>
        <v>0</v>
      </c>
      <c r="K146" s="147"/>
      <c r="L146" s="28"/>
      <c r="M146" s="148" t="s">
        <v>1</v>
      </c>
      <c r="N146" s="149" t="s">
        <v>38</v>
      </c>
      <c r="P146" s="150">
        <f t="shared" ref="P146:P155" si="1">O146*H146</f>
        <v>0</v>
      </c>
      <c r="Q146" s="150">
        <v>0.93831914549999995</v>
      </c>
      <c r="R146" s="150">
        <f t="shared" ref="R146:R155" si="2">Q146*H146</f>
        <v>0</v>
      </c>
      <c r="S146" s="150">
        <v>0</v>
      </c>
      <c r="T146" s="151">
        <f t="shared" ref="T146:T155" si="3">S146*H146</f>
        <v>0</v>
      </c>
      <c r="AR146" s="152" t="s">
        <v>191</v>
      </c>
      <c r="AT146" s="152" t="s">
        <v>187</v>
      </c>
      <c r="AU146" s="152" t="s">
        <v>85</v>
      </c>
      <c r="AY146" s="13" t="s">
        <v>185</v>
      </c>
      <c r="BE146" s="153">
        <f t="shared" ref="BE146:BE155" si="4">IF(N146="základná",J146,0)</f>
        <v>0</v>
      </c>
      <c r="BF146" s="153">
        <f t="shared" ref="BF146:BF155" si="5">IF(N146="znížená",J146,0)</f>
        <v>0</v>
      </c>
      <c r="BG146" s="153">
        <f t="shared" ref="BG146:BG155" si="6">IF(N146="zákl. prenesená",J146,0)</f>
        <v>0</v>
      </c>
      <c r="BH146" s="153">
        <f t="shared" ref="BH146:BH155" si="7">IF(N146="zníž. prenesená",J146,0)</f>
        <v>0</v>
      </c>
      <c r="BI146" s="153">
        <f t="shared" ref="BI146:BI155" si="8">IF(N146="nulová",J146,0)</f>
        <v>0</v>
      </c>
      <c r="BJ146" s="13" t="s">
        <v>85</v>
      </c>
      <c r="BK146" s="153">
        <f t="shared" ref="BK146:BK155" si="9">ROUND(I146*H146,2)</f>
        <v>0</v>
      </c>
      <c r="BL146" s="13" t="s">
        <v>191</v>
      </c>
      <c r="BM146" s="152" t="s">
        <v>198</v>
      </c>
    </row>
    <row r="147" spans="2:65" s="1" customFormat="1" ht="33" customHeight="1">
      <c r="B147" s="139"/>
      <c r="C147" s="140" t="s">
        <v>193</v>
      </c>
      <c r="D147" s="140" t="s">
        <v>187</v>
      </c>
      <c r="E147" s="141" t="s">
        <v>199</v>
      </c>
      <c r="F147" s="142" t="s">
        <v>200</v>
      </c>
      <c r="G147" s="143" t="s">
        <v>197</v>
      </c>
      <c r="H147" s="144"/>
      <c r="I147" s="145"/>
      <c r="J147" s="146">
        <f t="shared" si="0"/>
        <v>0</v>
      </c>
      <c r="K147" s="147"/>
      <c r="L147" s="28"/>
      <c r="M147" s="148" t="s">
        <v>1</v>
      </c>
      <c r="N147" s="149" t="s">
        <v>38</v>
      </c>
      <c r="P147" s="150">
        <f t="shared" si="1"/>
        <v>0</v>
      </c>
      <c r="Q147" s="150">
        <v>2.1979870039999998</v>
      </c>
      <c r="R147" s="150">
        <f t="shared" si="2"/>
        <v>0</v>
      </c>
      <c r="S147" s="150">
        <v>0</v>
      </c>
      <c r="T147" s="151">
        <f t="shared" si="3"/>
        <v>0</v>
      </c>
      <c r="AR147" s="152" t="s">
        <v>191</v>
      </c>
      <c r="AT147" s="152" t="s">
        <v>187</v>
      </c>
      <c r="AU147" s="152" t="s">
        <v>85</v>
      </c>
      <c r="AY147" s="13" t="s">
        <v>185</v>
      </c>
      <c r="BE147" s="153">
        <f t="shared" si="4"/>
        <v>0</v>
      </c>
      <c r="BF147" s="153">
        <f t="shared" si="5"/>
        <v>0</v>
      </c>
      <c r="BG147" s="153">
        <f t="shared" si="6"/>
        <v>0</v>
      </c>
      <c r="BH147" s="153">
        <f t="shared" si="7"/>
        <v>0</v>
      </c>
      <c r="BI147" s="153">
        <f t="shared" si="8"/>
        <v>0</v>
      </c>
      <c r="BJ147" s="13" t="s">
        <v>85</v>
      </c>
      <c r="BK147" s="153">
        <f t="shared" si="9"/>
        <v>0</v>
      </c>
      <c r="BL147" s="13" t="s">
        <v>191</v>
      </c>
      <c r="BM147" s="152" t="s">
        <v>201</v>
      </c>
    </row>
    <row r="148" spans="2:65" s="1" customFormat="1" ht="33" customHeight="1">
      <c r="B148" s="139"/>
      <c r="C148" s="140" t="s">
        <v>191</v>
      </c>
      <c r="D148" s="140" t="s">
        <v>187</v>
      </c>
      <c r="E148" s="141" t="s">
        <v>202</v>
      </c>
      <c r="F148" s="142" t="s">
        <v>203</v>
      </c>
      <c r="G148" s="143" t="s">
        <v>204</v>
      </c>
      <c r="H148" s="144"/>
      <c r="I148" s="145"/>
      <c r="J148" s="146">
        <f t="shared" si="0"/>
        <v>0</v>
      </c>
      <c r="K148" s="147"/>
      <c r="L148" s="28"/>
      <c r="M148" s="148" t="s">
        <v>1</v>
      </c>
      <c r="N148" s="149" t="s">
        <v>38</v>
      </c>
      <c r="P148" s="150">
        <f t="shared" si="1"/>
        <v>0</v>
      </c>
      <c r="Q148" s="150">
        <v>1.002</v>
      </c>
      <c r="R148" s="150">
        <f t="shared" si="2"/>
        <v>0</v>
      </c>
      <c r="S148" s="150">
        <v>0</v>
      </c>
      <c r="T148" s="151">
        <f t="shared" si="3"/>
        <v>0</v>
      </c>
      <c r="AR148" s="152" t="s">
        <v>191</v>
      </c>
      <c r="AT148" s="152" t="s">
        <v>187</v>
      </c>
      <c r="AU148" s="152" t="s">
        <v>85</v>
      </c>
      <c r="AY148" s="13" t="s">
        <v>185</v>
      </c>
      <c r="BE148" s="153">
        <f t="shared" si="4"/>
        <v>0</v>
      </c>
      <c r="BF148" s="153">
        <f t="shared" si="5"/>
        <v>0</v>
      </c>
      <c r="BG148" s="153">
        <f t="shared" si="6"/>
        <v>0</v>
      </c>
      <c r="BH148" s="153">
        <f t="shared" si="7"/>
        <v>0</v>
      </c>
      <c r="BI148" s="153">
        <f t="shared" si="8"/>
        <v>0</v>
      </c>
      <c r="BJ148" s="13" t="s">
        <v>85</v>
      </c>
      <c r="BK148" s="153">
        <f t="shared" si="9"/>
        <v>0</v>
      </c>
      <c r="BL148" s="13" t="s">
        <v>191</v>
      </c>
      <c r="BM148" s="152" t="s">
        <v>205</v>
      </c>
    </row>
    <row r="149" spans="2:65" s="1" customFormat="1" ht="33" customHeight="1">
      <c r="B149" s="139"/>
      <c r="C149" s="140" t="s">
        <v>206</v>
      </c>
      <c r="D149" s="140" t="s">
        <v>187</v>
      </c>
      <c r="E149" s="141" t="s">
        <v>207</v>
      </c>
      <c r="F149" s="142" t="s">
        <v>208</v>
      </c>
      <c r="G149" s="143" t="s">
        <v>197</v>
      </c>
      <c r="H149" s="144"/>
      <c r="I149" s="145"/>
      <c r="J149" s="146">
        <f t="shared" si="0"/>
        <v>0</v>
      </c>
      <c r="K149" s="147"/>
      <c r="L149" s="28"/>
      <c r="M149" s="148" t="s">
        <v>1</v>
      </c>
      <c r="N149" s="149" t="s">
        <v>38</v>
      </c>
      <c r="P149" s="150">
        <f t="shared" si="1"/>
        <v>0</v>
      </c>
      <c r="Q149" s="150">
        <v>1.7208819950000001</v>
      </c>
      <c r="R149" s="150">
        <f t="shared" si="2"/>
        <v>0</v>
      </c>
      <c r="S149" s="150">
        <v>0</v>
      </c>
      <c r="T149" s="151">
        <f t="shared" si="3"/>
        <v>0</v>
      </c>
      <c r="AR149" s="152" t="s">
        <v>191</v>
      </c>
      <c r="AT149" s="152" t="s">
        <v>187</v>
      </c>
      <c r="AU149" s="152" t="s">
        <v>85</v>
      </c>
      <c r="AY149" s="13" t="s">
        <v>185</v>
      </c>
      <c r="BE149" s="153">
        <f t="shared" si="4"/>
        <v>0</v>
      </c>
      <c r="BF149" s="153">
        <f t="shared" si="5"/>
        <v>0</v>
      </c>
      <c r="BG149" s="153">
        <f t="shared" si="6"/>
        <v>0</v>
      </c>
      <c r="BH149" s="153">
        <f t="shared" si="7"/>
        <v>0</v>
      </c>
      <c r="BI149" s="153">
        <f t="shared" si="8"/>
        <v>0</v>
      </c>
      <c r="BJ149" s="13" t="s">
        <v>85</v>
      </c>
      <c r="BK149" s="153">
        <f t="shared" si="9"/>
        <v>0</v>
      </c>
      <c r="BL149" s="13" t="s">
        <v>191</v>
      </c>
      <c r="BM149" s="152" t="s">
        <v>209</v>
      </c>
    </row>
    <row r="150" spans="2:65" s="1" customFormat="1" ht="33" customHeight="1">
      <c r="B150" s="139"/>
      <c r="C150" s="140" t="s">
        <v>210</v>
      </c>
      <c r="D150" s="140" t="s">
        <v>187</v>
      </c>
      <c r="E150" s="141" t="s">
        <v>211</v>
      </c>
      <c r="F150" s="142" t="s">
        <v>212</v>
      </c>
      <c r="G150" s="143" t="s">
        <v>197</v>
      </c>
      <c r="H150" s="144"/>
      <c r="I150" s="145"/>
      <c r="J150" s="146">
        <f t="shared" si="0"/>
        <v>0</v>
      </c>
      <c r="K150" s="147"/>
      <c r="L150" s="28"/>
      <c r="M150" s="148" t="s">
        <v>1</v>
      </c>
      <c r="N150" s="149" t="s">
        <v>38</v>
      </c>
      <c r="P150" s="150">
        <f t="shared" si="1"/>
        <v>0</v>
      </c>
      <c r="Q150" s="150">
        <v>2.3598536000000001</v>
      </c>
      <c r="R150" s="150">
        <f t="shared" si="2"/>
        <v>0</v>
      </c>
      <c r="S150" s="150">
        <v>0</v>
      </c>
      <c r="T150" s="151">
        <f t="shared" si="3"/>
        <v>0</v>
      </c>
      <c r="AR150" s="152" t="s">
        <v>191</v>
      </c>
      <c r="AT150" s="152" t="s">
        <v>187</v>
      </c>
      <c r="AU150" s="152" t="s">
        <v>85</v>
      </c>
      <c r="AY150" s="13" t="s">
        <v>185</v>
      </c>
      <c r="BE150" s="153">
        <f t="shared" si="4"/>
        <v>0</v>
      </c>
      <c r="BF150" s="153">
        <f t="shared" si="5"/>
        <v>0</v>
      </c>
      <c r="BG150" s="153">
        <f t="shared" si="6"/>
        <v>0</v>
      </c>
      <c r="BH150" s="153">
        <f t="shared" si="7"/>
        <v>0</v>
      </c>
      <c r="BI150" s="153">
        <f t="shared" si="8"/>
        <v>0</v>
      </c>
      <c r="BJ150" s="13" t="s">
        <v>85</v>
      </c>
      <c r="BK150" s="153">
        <f t="shared" si="9"/>
        <v>0</v>
      </c>
      <c r="BL150" s="13" t="s">
        <v>191</v>
      </c>
      <c r="BM150" s="152" t="s">
        <v>213</v>
      </c>
    </row>
    <row r="151" spans="2:65" s="1" customFormat="1" ht="24.2" customHeight="1">
      <c r="B151" s="139"/>
      <c r="C151" s="140" t="s">
        <v>214</v>
      </c>
      <c r="D151" s="140" t="s">
        <v>187</v>
      </c>
      <c r="E151" s="141" t="s">
        <v>215</v>
      </c>
      <c r="F151" s="142" t="s">
        <v>216</v>
      </c>
      <c r="G151" s="143" t="s">
        <v>217</v>
      </c>
      <c r="H151" s="144"/>
      <c r="I151" s="145"/>
      <c r="J151" s="146">
        <f t="shared" si="0"/>
        <v>0</v>
      </c>
      <c r="K151" s="147"/>
      <c r="L151" s="28"/>
      <c r="M151" s="148" t="s">
        <v>1</v>
      </c>
      <c r="N151" s="149" t="s">
        <v>38</v>
      </c>
      <c r="P151" s="150">
        <f t="shared" si="1"/>
        <v>0</v>
      </c>
      <c r="Q151" s="150">
        <v>1.7949699999999999E-3</v>
      </c>
      <c r="R151" s="150">
        <f t="shared" si="2"/>
        <v>0</v>
      </c>
      <c r="S151" s="150">
        <v>0</v>
      </c>
      <c r="T151" s="151">
        <f t="shared" si="3"/>
        <v>0</v>
      </c>
      <c r="AR151" s="152" t="s">
        <v>191</v>
      </c>
      <c r="AT151" s="152" t="s">
        <v>187</v>
      </c>
      <c r="AU151" s="152" t="s">
        <v>85</v>
      </c>
      <c r="AY151" s="13" t="s">
        <v>185</v>
      </c>
      <c r="BE151" s="153">
        <f t="shared" si="4"/>
        <v>0</v>
      </c>
      <c r="BF151" s="153">
        <f t="shared" si="5"/>
        <v>0</v>
      </c>
      <c r="BG151" s="153">
        <f t="shared" si="6"/>
        <v>0</v>
      </c>
      <c r="BH151" s="153">
        <f t="shared" si="7"/>
        <v>0</v>
      </c>
      <c r="BI151" s="153">
        <f t="shared" si="8"/>
        <v>0</v>
      </c>
      <c r="BJ151" s="13" t="s">
        <v>85</v>
      </c>
      <c r="BK151" s="153">
        <f t="shared" si="9"/>
        <v>0</v>
      </c>
      <c r="BL151" s="13" t="s">
        <v>191</v>
      </c>
      <c r="BM151" s="152" t="s">
        <v>218</v>
      </c>
    </row>
    <row r="152" spans="2:65" s="1" customFormat="1" ht="24.2" customHeight="1">
      <c r="B152" s="139"/>
      <c r="C152" s="140" t="s">
        <v>219</v>
      </c>
      <c r="D152" s="140" t="s">
        <v>187</v>
      </c>
      <c r="E152" s="141" t="s">
        <v>220</v>
      </c>
      <c r="F152" s="142" t="s">
        <v>221</v>
      </c>
      <c r="G152" s="143" t="s">
        <v>217</v>
      </c>
      <c r="H152" s="144"/>
      <c r="I152" s="145"/>
      <c r="J152" s="146">
        <f t="shared" si="0"/>
        <v>0</v>
      </c>
      <c r="K152" s="147"/>
      <c r="L152" s="28"/>
      <c r="M152" s="148" t="s">
        <v>1</v>
      </c>
      <c r="N152" s="149" t="s">
        <v>38</v>
      </c>
      <c r="P152" s="150">
        <f t="shared" si="1"/>
        <v>0</v>
      </c>
      <c r="Q152" s="150">
        <v>0</v>
      </c>
      <c r="R152" s="150">
        <f t="shared" si="2"/>
        <v>0</v>
      </c>
      <c r="S152" s="150">
        <v>0</v>
      </c>
      <c r="T152" s="151">
        <f t="shared" si="3"/>
        <v>0</v>
      </c>
      <c r="AR152" s="152" t="s">
        <v>191</v>
      </c>
      <c r="AT152" s="152" t="s">
        <v>187</v>
      </c>
      <c r="AU152" s="152" t="s">
        <v>85</v>
      </c>
      <c r="AY152" s="13" t="s">
        <v>185</v>
      </c>
      <c r="BE152" s="153">
        <f t="shared" si="4"/>
        <v>0</v>
      </c>
      <c r="BF152" s="153">
        <f t="shared" si="5"/>
        <v>0</v>
      </c>
      <c r="BG152" s="153">
        <f t="shared" si="6"/>
        <v>0</v>
      </c>
      <c r="BH152" s="153">
        <f t="shared" si="7"/>
        <v>0</v>
      </c>
      <c r="BI152" s="153">
        <f t="shared" si="8"/>
        <v>0</v>
      </c>
      <c r="BJ152" s="13" t="s">
        <v>85</v>
      </c>
      <c r="BK152" s="153">
        <f t="shared" si="9"/>
        <v>0</v>
      </c>
      <c r="BL152" s="13" t="s">
        <v>191</v>
      </c>
      <c r="BM152" s="152" t="s">
        <v>222</v>
      </c>
    </row>
    <row r="153" spans="2:65" s="1" customFormat="1" ht="24.2" customHeight="1">
      <c r="B153" s="139"/>
      <c r="C153" s="140" t="s">
        <v>223</v>
      </c>
      <c r="D153" s="140" t="s">
        <v>187</v>
      </c>
      <c r="E153" s="141" t="s">
        <v>224</v>
      </c>
      <c r="F153" s="142" t="s">
        <v>225</v>
      </c>
      <c r="G153" s="143" t="s">
        <v>204</v>
      </c>
      <c r="H153" s="144"/>
      <c r="I153" s="145"/>
      <c r="J153" s="146">
        <f t="shared" si="0"/>
        <v>0</v>
      </c>
      <c r="K153" s="147"/>
      <c r="L153" s="28"/>
      <c r="M153" s="148" t="s">
        <v>1</v>
      </c>
      <c r="N153" s="149" t="s">
        <v>38</v>
      </c>
      <c r="P153" s="150">
        <f t="shared" si="1"/>
        <v>0</v>
      </c>
      <c r="Q153" s="150">
        <v>1.0195295</v>
      </c>
      <c r="R153" s="150">
        <f t="shared" si="2"/>
        <v>0</v>
      </c>
      <c r="S153" s="150">
        <v>0</v>
      </c>
      <c r="T153" s="151">
        <f t="shared" si="3"/>
        <v>0</v>
      </c>
      <c r="AR153" s="152" t="s">
        <v>191</v>
      </c>
      <c r="AT153" s="152" t="s">
        <v>187</v>
      </c>
      <c r="AU153" s="152" t="s">
        <v>85</v>
      </c>
      <c r="AY153" s="13" t="s">
        <v>185</v>
      </c>
      <c r="BE153" s="153">
        <f t="shared" si="4"/>
        <v>0</v>
      </c>
      <c r="BF153" s="153">
        <f t="shared" si="5"/>
        <v>0</v>
      </c>
      <c r="BG153" s="153">
        <f t="shared" si="6"/>
        <v>0</v>
      </c>
      <c r="BH153" s="153">
        <f t="shared" si="7"/>
        <v>0</v>
      </c>
      <c r="BI153" s="153">
        <f t="shared" si="8"/>
        <v>0</v>
      </c>
      <c r="BJ153" s="13" t="s">
        <v>85</v>
      </c>
      <c r="BK153" s="153">
        <f t="shared" si="9"/>
        <v>0</v>
      </c>
      <c r="BL153" s="13" t="s">
        <v>191</v>
      </c>
      <c r="BM153" s="152" t="s">
        <v>226</v>
      </c>
    </row>
    <row r="154" spans="2:65" s="1" customFormat="1" ht="33" customHeight="1">
      <c r="B154" s="139"/>
      <c r="C154" s="140" t="s">
        <v>227</v>
      </c>
      <c r="D154" s="140" t="s">
        <v>187</v>
      </c>
      <c r="E154" s="141" t="s">
        <v>228</v>
      </c>
      <c r="F154" s="142" t="s">
        <v>229</v>
      </c>
      <c r="G154" s="143" t="s">
        <v>217</v>
      </c>
      <c r="H154" s="144"/>
      <c r="I154" s="145"/>
      <c r="J154" s="146">
        <f t="shared" si="0"/>
        <v>0</v>
      </c>
      <c r="K154" s="147"/>
      <c r="L154" s="28"/>
      <c r="M154" s="148" t="s">
        <v>1</v>
      </c>
      <c r="N154" s="149" t="s">
        <v>38</v>
      </c>
      <c r="P154" s="150">
        <f t="shared" si="1"/>
        <v>0</v>
      </c>
      <c r="Q154" s="150">
        <v>7.4130000000000001E-2</v>
      </c>
      <c r="R154" s="150">
        <f t="shared" si="2"/>
        <v>0</v>
      </c>
      <c r="S154" s="150">
        <v>0</v>
      </c>
      <c r="T154" s="151">
        <f t="shared" si="3"/>
        <v>0</v>
      </c>
      <c r="AR154" s="152" t="s">
        <v>191</v>
      </c>
      <c r="AT154" s="152" t="s">
        <v>187</v>
      </c>
      <c r="AU154" s="152" t="s">
        <v>85</v>
      </c>
      <c r="AY154" s="13" t="s">
        <v>185</v>
      </c>
      <c r="BE154" s="153">
        <f t="shared" si="4"/>
        <v>0</v>
      </c>
      <c r="BF154" s="153">
        <f t="shared" si="5"/>
        <v>0</v>
      </c>
      <c r="BG154" s="153">
        <f t="shared" si="6"/>
        <v>0</v>
      </c>
      <c r="BH154" s="153">
        <f t="shared" si="7"/>
        <v>0</v>
      </c>
      <c r="BI154" s="153">
        <f t="shared" si="8"/>
        <v>0</v>
      </c>
      <c r="BJ154" s="13" t="s">
        <v>85</v>
      </c>
      <c r="BK154" s="153">
        <f t="shared" si="9"/>
        <v>0</v>
      </c>
      <c r="BL154" s="13" t="s">
        <v>191</v>
      </c>
      <c r="BM154" s="152" t="s">
        <v>230</v>
      </c>
    </row>
    <row r="155" spans="2:65" s="1" customFormat="1" ht="33" customHeight="1">
      <c r="B155" s="139"/>
      <c r="C155" s="140" t="s">
        <v>231</v>
      </c>
      <c r="D155" s="140" t="s">
        <v>187</v>
      </c>
      <c r="E155" s="141" t="s">
        <v>232</v>
      </c>
      <c r="F155" s="142" t="s">
        <v>233</v>
      </c>
      <c r="G155" s="143" t="s">
        <v>217</v>
      </c>
      <c r="H155" s="144"/>
      <c r="I155" s="145"/>
      <c r="J155" s="146">
        <f t="shared" si="0"/>
        <v>0</v>
      </c>
      <c r="K155" s="147"/>
      <c r="L155" s="28"/>
      <c r="M155" s="148" t="s">
        <v>1</v>
      </c>
      <c r="N155" s="149" t="s">
        <v>38</v>
      </c>
      <c r="P155" s="150">
        <f t="shared" si="1"/>
        <v>0</v>
      </c>
      <c r="Q155" s="150">
        <v>9.3041750000000006E-2</v>
      </c>
      <c r="R155" s="150">
        <f t="shared" si="2"/>
        <v>0</v>
      </c>
      <c r="S155" s="150">
        <v>0</v>
      </c>
      <c r="T155" s="151">
        <f t="shared" si="3"/>
        <v>0</v>
      </c>
      <c r="AR155" s="152" t="s">
        <v>191</v>
      </c>
      <c r="AT155" s="152" t="s">
        <v>187</v>
      </c>
      <c r="AU155" s="152" t="s">
        <v>85</v>
      </c>
      <c r="AY155" s="13" t="s">
        <v>185</v>
      </c>
      <c r="BE155" s="153">
        <f t="shared" si="4"/>
        <v>0</v>
      </c>
      <c r="BF155" s="153">
        <f t="shared" si="5"/>
        <v>0</v>
      </c>
      <c r="BG155" s="153">
        <f t="shared" si="6"/>
        <v>0</v>
      </c>
      <c r="BH155" s="153">
        <f t="shared" si="7"/>
        <v>0</v>
      </c>
      <c r="BI155" s="153">
        <f t="shared" si="8"/>
        <v>0</v>
      </c>
      <c r="BJ155" s="13" t="s">
        <v>85</v>
      </c>
      <c r="BK155" s="153">
        <f t="shared" si="9"/>
        <v>0</v>
      </c>
      <c r="BL155" s="13" t="s">
        <v>191</v>
      </c>
      <c r="BM155" s="152" t="s">
        <v>234</v>
      </c>
    </row>
    <row r="156" spans="2:65" s="11" customFormat="1" ht="22.9" customHeight="1">
      <c r="B156" s="127"/>
      <c r="D156" s="128" t="s">
        <v>71</v>
      </c>
      <c r="E156" s="137" t="s">
        <v>191</v>
      </c>
      <c r="F156" s="137" t="s">
        <v>235</v>
      </c>
      <c r="I156" s="130"/>
      <c r="J156" s="138">
        <f>BK156</f>
        <v>0</v>
      </c>
      <c r="L156" s="127"/>
      <c r="M156" s="132"/>
      <c r="P156" s="133">
        <f>SUM(P157:P159)</f>
        <v>0</v>
      </c>
      <c r="R156" s="133">
        <f>SUM(R157:R159)</f>
        <v>0</v>
      </c>
      <c r="T156" s="134">
        <f>SUM(T157:T159)</f>
        <v>0</v>
      </c>
      <c r="AR156" s="128" t="s">
        <v>79</v>
      </c>
      <c r="AT156" s="135" t="s">
        <v>71</v>
      </c>
      <c r="AU156" s="135" t="s">
        <v>79</v>
      </c>
      <c r="AY156" s="128" t="s">
        <v>185</v>
      </c>
      <c r="BK156" s="136">
        <f>SUM(BK157:BK159)</f>
        <v>0</v>
      </c>
    </row>
    <row r="157" spans="2:65" s="1" customFormat="1" ht="37.9" customHeight="1">
      <c r="B157" s="139"/>
      <c r="C157" s="140" t="s">
        <v>236</v>
      </c>
      <c r="D157" s="140" t="s">
        <v>187</v>
      </c>
      <c r="E157" s="141" t="s">
        <v>237</v>
      </c>
      <c r="F157" s="142" t="s">
        <v>238</v>
      </c>
      <c r="G157" s="143" t="s">
        <v>217</v>
      </c>
      <c r="H157" s="144"/>
      <c r="I157" s="145"/>
      <c r="J157" s="146">
        <f>ROUND(I157*H157,2)</f>
        <v>0</v>
      </c>
      <c r="K157" s="147"/>
      <c r="L157" s="28"/>
      <c r="M157" s="148" t="s">
        <v>1</v>
      </c>
      <c r="N157" s="149" t="s">
        <v>38</v>
      </c>
      <c r="P157" s="150">
        <f>O157*H157</f>
        <v>0</v>
      </c>
      <c r="Q157" s="150">
        <v>1.4999999999999999E-4</v>
      </c>
      <c r="R157" s="150">
        <f>Q157*H157</f>
        <v>0</v>
      </c>
      <c r="S157" s="150">
        <v>0</v>
      </c>
      <c r="T157" s="151">
        <f>S157*H157</f>
        <v>0</v>
      </c>
      <c r="AR157" s="152" t="s">
        <v>191</v>
      </c>
      <c r="AT157" s="152" t="s">
        <v>187</v>
      </c>
      <c r="AU157" s="152" t="s">
        <v>85</v>
      </c>
      <c r="AY157" s="13" t="s">
        <v>185</v>
      </c>
      <c r="BE157" s="153">
        <f>IF(N157="základná",J157,0)</f>
        <v>0</v>
      </c>
      <c r="BF157" s="153">
        <f>IF(N157="znížená",J157,0)</f>
        <v>0</v>
      </c>
      <c r="BG157" s="153">
        <f>IF(N157="zákl. prenesená",J157,0)</f>
        <v>0</v>
      </c>
      <c r="BH157" s="153">
        <f>IF(N157="zníž. prenesená",J157,0)</f>
        <v>0</v>
      </c>
      <c r="BI157" s="153">
        <f>IF(N157="nulová",J157,0)</f>
        <v>0</v>
      </c>
      <c r="BJ157" s="13" t="s">
        <v>85</v>
      </c>
      <c r="BK157" s="153">
        <f>ROUND(I157*H157,2)</f>
        <v>0</v>
      </c>
      <c r="BL157" s="13" t="s">
        <v>191</v>
      </c>
      <c r="BM157" s="152" t="s">
        <v>239</v>
      </c>
    </row>
    <row r="158" spans="2:65" s="1" customFormat="1" ht="24.2" customHeight="1">
      <c r="B158" s="139"/>
      <c r="C158" s="154" t="s">
        <v>240</v>
      </c>
      <c r="D158" s="154" t="s">
        <v>241</v>
      </c>
      <c r="E158" s="155" t="s">
        <v>242</v>
      </c>
      <c r="F158" s="156" t="s">
        <v>243</v>
      </c>
      <c r="G158" s="157" t="s">
        <v>217</v>
      </c>
      <c r="H158" s="158"/>
      <c r="I158" s="159"/>
      <c r="J158" s="160">
        <f>ROUND(I158*H158,2)</f>
        <v>0</v>
      </c>
      <c r="K158" s="161"/>
      <c r="L158" s="162"/>
      <c r="M158" s="163" t="s">
        <v>1</v>
      </c>
      <c r="N158" s="164" t="s">
        <v>38</v>
      </c>
      <c r="P158" s="150">
        <f>O158*H158</f>
        <v>0</v>
      </c>
      <c r="Q158" s="150">
        <v>1.0999999999999999E-2</v>
      </c>
      <c r="R158" s="150">
        <f>Q158*H158</f>
        <v>0</v>
      </c>
      <c r="S158" s="150">
        <v>0</v>
      </c>
      <c r="T158" s="151">
        <f>S158*H158</f>
        <v>0</v>
      </c>
      <c r="AR158" s="152" t="s">
        <v>219</v>
      </c>
      <c r="AT158" s="152" t="s">
        <v>241</v>
      </c>
      <c r="AU158" s="152" t="s">
        <v>85</v>
      </c>
      <c r="AY158" s="13" t="s">
        <v>185</v>
      </c>
      <c r="BE158" s="153">
        <f>IF(N158="základná",J158,0)</f>
        <v>0</v>
      </c>
      <c r="BF158" s="153">
        <f>IF(N158="znížená",J158,0)</f>
        <v>0</v>
      </c>
      <c r="BG158" s="153">
        <f>IF(N158="zákl. prenesená",J158,0)</f>
        <v>0</v>
      </c>
      <c r="BH158" s="153">
        <f>IF(N158="zníž. prenesená",J158,0)</f>
        <v>0</v>
      </c>
      <c r="BI158" s="153">
        <f>IF(N158="nulová",J158,0)</f>
        <v>0</v>
      </c>
      <c r="BJ158" s="13" t="s">
        <v>85</v>
      </c>
      <c r="BK158" s="153">
        <f>ROUND(I158*H158,2)</f>
        <v>0</v>
      </c>
      <c r="BL158" s="13" t="s">
        <v>191</v>
      </c>
      <c r="BM158" s="152" t="s">
        <v>244</v>
      </c>
    </row>
    <row r="159" spans="2:65" s="1" customFormat="1" ht="24.2" customHeight="1">
      <c r="B159" s="139"/>
      <c r="C159" s="154" t="s">
        <v>245</v>
      </c>
      <c r="D159" s="154" t="s">
        <v>241</v>
      </c>
      <c r="E159" s="155" t="s">
        <v>246</v>
      </c>
      <c r="F159" s="156" t="s">
        <v>247</v>
      </c>
      <c r="G159" s="157" t="s">
        <v>217</v>
      </c>
      <c r="H159" s="158"/>
      <c r="I159" s="159"/>
      <c r="J159" s="160">
        <f>ROUND(I159*H159,2)</f>
        <v>0</v>
      </c>
      <c r="K159" s="161"/>
      <c r="L159" s="162"/>
      <c r="M159" s="163" t="s">
        <v>1</v>
      </c>
      <c r="N159" s="164" t="s">
        <v>38</v>
      </c>
      <c r="P159" s="150">
        <f>O159*H159</f>
        <v>0</v>
      </c>
      <c r="Q159" s="150">
        <v>0.02</v>
      </c>
      <c r="R159" s="150">
        <f>Q159*H159</f>
        <v>0</v>
      </c>
      <c r="S159" s="150">
        <v>0</v>
      </c>
      <c r="T159" s="151">
        <f>S159*H159</f>
        <v>0</v>
      </c>
      <c r="AR159" s="152" t="s">
        <v>219</v>
      </c>
      <c r="AT159" s="152" t="s">
        <v>241</v>
      </c>
      <c r="AU159" s="152" t="s">
        <v>85</v>
      </c>
      <c r="AY159" s="13" t="s">
        <v>185</v>
      </c>
      <c r="BE159" s="153">
        <f>IF(N159="základná",J159,0)</f>
        <v>0</v>
      </c>
      <c r="BF159" s="153">
        <f>IF(N159="znížená",J159,0)</f>
        <v>0</v>
      </c>
      <c r="BG159" s="153">
        <f>IF(N159="zákl. prenesená",J159,0)</f>
        <v>0</v>
      </c>
      <c r="BH159" s="153">
        <f>IF(N159="zníž. prenesená",J159,0)</f>
        <v>0</v>
      </c>
      <c r="BI159" s="153">
        <f>IF(N159="nulová",J159,0)</f>
        <v>0</v>
      </c>
      <c r="BJ159" s="13" t="s">
        <v>85</v>
      </c>
      <c r="BK159" s="153">
        <f>ROUND(I159*H159,2)</f>
        <v>0</v>
      </c>
      <c r="BL159" s="13" t="s">
        <v>191</v>
      </c>
      <c r="BM159" s="152" t="s">
        <v>248</v>
      </c>
    </row>
    <row r="160" spans="2:65" s="11" customFormat="1" ht="22.9" customHeight="1">
      <c r="B160" s="127"/>
      <c r="D160" s="128" t="s">
        <v>71</v>
      </c>
      <c r="E160" s="137" t="s">
        <v>210</v>
      </c>
      <c r="F160" s="137" t="s">
        <v>249</v>
      </c>
      <c r="I160" s="130"/>
      <c r="J160" s="138">
        <f>BK160</f>
        <v>0</v>
      </c>
      <c r="L160" s="127"/>
      <c r="M160" s="132"/>
      <c r="P160" s="133">
        <f>SUM(P161:P179)</f>
        <v>0</v>
      </c>
      <c r="R160" s="133">
        <f>SUM(R161:R179)</f>
        <v>0</v>
      </c>
      <c r="T160" s="134">
        <f>SUM(T161:T179)</f>
        <v>0</v>
      </c>
      <c r="AR160" s="128" t="s">
        <v>79</v>
      </c>
      <c r="AT160" s="135" t="s">
        <v>71</v>
      </c>
      <c r="AU160" s="135" t="s">
        <v>79</v>
      </c>
      <c r="AY160" s="128" t="s">
        <v>185</v>
      </c>
      <c r="BK160" s="136">
        <f>SUM(BK161:BK179)</f>
        <v>0</v>
      </c>
    </row>
    <row r="161" spans="2:65" s="1" customFormat="1" ht="24.2" customHeight="1">
      <c r="B161" s="139"/>
      <c r="C161" s="140" t="s">
        <v>250</v>
      </c>
      <c r="D161" s="140" t="s">
        <v>187</v>
      </c>
      <c r="E161" s="141" t="s">
        <v>251</v>
      </c>
      <c r="F161" s="142" t="s">
        <v>252</v>
      </c>
      <c r="G161" s="143" t="s">
        <v>217</v>
      </c>
      <c r="H161" s="144"/>
      <c r="I161" s="145"/>
      <c r="J161" s="146">
        <f t="shared" ref="J161:J179" si="10">ROUND(I161*H161,2)</f>
        <v>0</v>
      </c>
      <c r="K161" s="147"/>
      <c r="L161" s="28"/>
      <c r="M161" s="148" t="s">
        <v>1</v>
      </c>
      <c r="N161" s="149" t="s">
        <v>38</v>
      </c>
      <c r="P161" s="150">
        <f t="shared" ref="P161:P179" si="11">O161*H161</f>
        <v>0</v>
      </c>
      <c r="Q161" s="150">
        <v>2.3000000000000001E-4</v>
      </c>
      <c r="R161" s="150">
        <f t="shared" ref="R161:R179" si="12">Q161*H161</f>
        <v>0</v>
      </c>
      <c r="S161" s="150">
        <v>0</v>
      </c>
      <c r="T161" s="151">
        <f t="shared" ref="T161:T179" si="13">S161*H161</f>
        <v>0</v>
      </c>
      <c r="AR161" s="152" t="s">
        <v>191</v>
      </c>
      <c r="AT161" s="152" t="s">
        <v>187</v>
      </c>
      <c r="AU161" s="152" t="s">
        <v>85</v>
      </c>
      <c r="AY161" s="13" t="s">
        <v>185</v>
      </c>
      <c r="BE161" s="153">
        <f t="shared" ref="BE161:BE179" si="14">IF(N161="základná",J161,0)</f>
        <v>0</v>
      </c>
      <c r="BF161" s="153">
        <f t="shared" ref="BF161:BF179" si="15">IF(N161="znížená",J161,0)</f>
        <v>0</v>
      </c>
      <c r="BG161" s="153">
        <f t="shared" ref="BG161:BG179" si="16">IF(N161="zákl. prenesená",J161,0)</f>
        <v>0</v>
      </c>
      <c r="BH161" s="153">
        <f t="shared" ref="BH161:BH179" si="17">IF(N161="zníž. prenesená",J161,0)</f>
        <v>0</v>
      </c>
      <c r="BI161" s="153">
        <f t="shared" ref="BI161:BI179" si="18">IF(N161="nulová",J161,0)</f>
        <v>0</v>
      </c>
      <c r="BJ161" s="13" t="s">
        <v>85</v>
      </c>
      <c r="BK161" s="153">
        <f t="shared" ref="BK161:BK179" si="19">ROUND(I161*H161,2)</f>
        <v>0</v>
      </c>
      <c r="BL161" s="13" t="s">
        <v>191</v>
      </c>
      <c r="BM161" s="152" t="s">
        <v>253</v>
      </c>
    </row>
    <row r="162" spans="2:65" s="1" customFormat="1" ht="24.2" customHeight="1">
      <c r="B162" s="139"/>
      <c r="C162" s="140" t="s">
        <v>254</v>
      </c>
      <c r="D162" s="140" t="s">
        <v>187</v>
      </c>
      <c r="E162" s="141" t="s">
        <v>255</v>
      </c>
      <c r="F162" s="142" t="s">
        <v>256</v>
      </c>
      <c r="G162" s="143" t="s">
        <v>217</v>
      </c>
      <c r="H162" s="144"/>
      <c r="I162" s="145"/>
      <c r="J162" s="146">
        <f t="shared" si="10"/>
        <v>0</v>
      </c>
      <c r="K162" s="147"/>
      <c r="L162" s="28"/>
      <c r="M162" s="148" t="s">
        <v>1</v>
      </c>
      <c r="N162" s="149" t="s">
        <v>38</v>
      </c>
      <c r="P162" s="150">
        <f t="shared" si="11"/>
        <v>0</v>
      </c>
      <c r="Q162" s="150">
        <v>6.6E-3</v>
      </c>
      <c r="R162" s="150">
        <f t="shared" si="12"/>
        <v>0</v>
      </c>
      <c r="S162" s="150">
        <v>0</v>
      </c>
      <c r="T162" s="151">
        <f t="shared" si="13"/>
        <v>0</v>
      </c>
      <c r="AR162" s="152" t="s">
        <v>191</v>
      </c>
      <c r="AT162" s="152" t="s">
        <v>187</v>
      </c>
      <c r="AU162" s="152" t="s">
        <v>85</v>
      </c>
      <c r="AY162" s="13" t="s">
        <v>185</v>
      </c>
      <c r="BE162" s="153">
        <f t="shared" si="14"/>
        <v>0</v>
      </c>
      <c r="BF162" s="153">
        <f t="shared" si="15"/>
        <v>0</v>
      </c>
      <c r="BG162" s="153">
        <f t="shared" si="16"/>
        <v>0</v>
      </c>
      <c r="BH162" s="153">
        <f t="shared" si="17"/>
        <v>0</v>
      </c>
      <c r="BI162" s="153">
        <f t="shared" si="18"/>
        <v>0</v>
      </c>
      <c r="BJ162" s="13" t="s">
        <v>85</v>
      </c>
      <c r="BK162" s="153">
        <f t="shared" si="19"/>
        <v>0</v>
      </c>
      <c r="BL162" s="13" t="s">
        <v>191</v>
      </c>
      <c r="BM162" s="152" t="s">
        <v>257</v>
      </c>
    </row>
    <row r="163" spans="2:65" s="1" customFormat="1" ht="24.2" customHeight="1">
      <c r="B163" s="139"/>
      <c r="C163" s="140" t="s">
        <v>258</v>
      </c>
      <c r="D163" s="140" t="s">
        <v>187</v>
      </c>
      <c r="E163" s="141" t="s">
        <v>259</v>
      </c>
      <c r="F163" s="142" t="s">
        <v>260</v>
      </c>
      <c r="G163" s="143" t="s">
        <v>217</v>
      </c>
      <c r="H163" s="144"/>
      <c r="I163" s="145"/>
      <c r="J163" s="146">
        <f t="shared" si="10"/>
        <v>0</v>
      </c>
      <c r="K163" s="147"/>
      <c r="L163" s="28"/>
      <c r="M163" s="148" t="s">
        <v>1</v>
      </c>
      <c r="N163" s="149" t="s">
        <v>38</v>
      </c>
      <c r="P163" s="150">
        <f t="shared" si="11"/>
        <v>0</v>
      </c>
      <c r="Q163" s="150">
        <v>5.1539999999999997E-3</v>
      </c>
      <c r="R163" s="150">
        <f t="shared" si="12"/>
        <v>0</v>
      </c>
      <c r="S163" s="150">
        <v>0</v>
      </c>
      <c r="T163" s="151">
        <f t="shared" si="13"/>
        <v>0</v>
      </c>
      <c r="AR163" s="152" t="s">
        <v>191</v>
      </c>
      <c r="AT163" s="152" t="s">
        <v>187</v>
      </c>
      <c r="AU163" s="152" t="s">
        <v>85</v>
      </c>
      <c r="AY163" s="13" t="s">
        <v>185</v>
      </c>
      <c r="BE163" s="153">
        <f t="shared" si="14"/>
        <v>0</v>
      </c>
      <c r="BF163" s="153">
        <f t="shared" si="15"/>
        <v>0</v>
      </c>
      <c r="BG163" s="153">
        <f t="shared" si="16"/>
        <v>0</v>
      </c>
      <c r="BH163" s="153">
        <f t="shared" si="17"/>
        <v>0</v>
      </c>
      <c r="BI163" s="153">
        <f t="shared" si="18"/>
        <v>0</v>
      </c>
      <c r="BJ163" s="13" t="s">
        <v>85</v>
      </c>
      <c r="BK163" s="153">
        <f t="shared" si="19"/>
        <v>0</v>
      </c>
      <c r="BL163" s="13" t="s">
        <v>191</v>
      </c>
      <c r="BM163" s="152" t="s">
        <v>261</v>
      </c>
    </row>
    <row r="164" spans="2:65" s="1" customFormat="1" ht="24.2" customHeight="1">
      <c r="B164" s="139"/>
      <c r="C164" s="140" t="s">
        <v>262</v>
      </c>
      <c r="D164" s="140" t="s">
        <v>187</v>
      </c>
      <c r="E164" s="141" t="s">
        <v>263</v>
      </c>
      <c r="F164" s="142" t="s">
        <v>264</v>
      </c>
      <c r="G164" s="143" t="s">
        <v>217</v>
      </c>
      <c r="H164" s="144"/>
      <c r="I164" s="145"/>
      <c r="J164" s="146">
        <f t="shared" si="10"/>
        <v>0</v>
      </c>
      <c r="K164" s="147"/>
      <c r="L164" s="28"/>
      <c r="M164" s="148" t="s">
        <v>1</v>
      </c>
      <c r="N164" s="149" t="s">
        <v>38</v>
      </c>
      <c r="P164" s="150">
        <f t="shared" si="11"/>
        <v>0</v>
      </c>
      <c r="Q164" s="150">
        <v>2.3000000000000001E-4</v>
      </c>
      <c r="R164" s="150">
        <f t="shared" si="12"/>
        <v>0</v>
      </c>
      <c r="S164" s="150">
        <v>0</v>
      </c>
      <c r="T164" s="151">
        <f t="shared" si="13"/>
        <v>0</v>
      </c>
      <c r="AR164" s="152" t="s">
        <v>191</v>
      </c>
      <c r="AT164" s="152" t="s">
        <v>187</v>
      </c>
      <c r="AU164" s="152" t="s">
        <v>85</v>
      </c>
      <c r="AY164" s="13" t="s">
        <v>185</v>
      </c>
      <c r="BE164" s="153">
        <f t="shared" si="14"/>
        <v>0</v>
      </c>
      <c r="BF164" s="153">
        <f t="shared" si="15"/>
        <v>0</v>
      </c>
      <c r="BG164" s="153">
        <f t="shared" si="16"/>
        <v>0</v>
      </c>
      <c r="BH164" s="153">
        <f t="shared" si="17"/>
        <v>0</v>
      </c>
      <c r="BI164" s="153">
        <f t="shared" si="18"/>
        <v>0</v>
      </c>
      <c r="BJ164" s="13" t="s">
        <v>85</v>
      </c>
      <c r="BK164" s="153">
        <f t="shared" si="19"/>
        <v>0</v>
      </c>
      <c r="BL164" s="13" t="s">
        <v>191</v>
      </c>
      <c r="BM164" s="152" t="s">
        <v>265</v>
      </c>
    </row>
    <row r="165" spans="2:65" s="1" customFormat="1" ht="24.2" customHeight="1">
      <c r="B165" s="139"/>
      <c r="C165" s="140" t="s">
        <v>266</v>
      </c>
      <c r="D165" s="140" t="s">
        <v>187</v>
      </c>
      <c r="E165" s="141" t="s">
        <v>267</v>
      </c>
      <c r="F165" s="142" t="s">
        <v>268</v>
      </c>
      <c r="G165" s="143" t="s">
        <v>217</v>
      </c>
      <c r="H165" s="144"/>
      <c r="I165" s="145"/>
      <c r="J165" s="146">
        <f t="shared" si="10"/>
        <v>0</v>
      </c>
      <c r="K165" s="147"/>
      <c r="L165" s="28"/>
      <c r="M165" s="148" t="s">
        <v>1</v>
      </c>
      <c r="N165" s="149" t="s">
        <v>38</v>
      </c>
      <c r="P165" s="150">
        <f t="shared" si="11"/>
        <v>0</v>
      </c>
      <c r="Q165" s="150">
        <v>1.575E-2</v>
      </c>
      <c r="R165" s="150">
        <f t="shared" si="12"/>
        <v>0</v>
      </c>
      <c r="S165" s="150">
        <v>0</v>
      </c>
      <c r="T165" s="151">
        <f t="shared" si="13"/>
        <v>0</v>
      </c>
      <c r="AR165" s="152" t="s">
        <v>191</v>
      </c>
      <c r="AT165" s="152" t="s">
        <v>187</v>
      </c>
      <c r="AU165" s="152" t="s">
        <v>85</v>
      </c>
      <c r="AY165" s="13" t="s">
        <v>185</v>
      </c>
      <c r="BE165" s="153">
        <f t="shared" si="14"/>
        <v>0</v>
      </c>
      <c r="BF165" s="153">
        <f t="shared" si="15"/>
        <v>0</v>
      </c>
      <c r="BG165" s="153">
        <f t="shared" si="16"/>
        <v>0</v>
      </c>
      <c r="BH165" s="153">
        <f t="shared" si="17"/>
        <v>0</v>
      </c>
      <c r="BI165" s="153">
        <f t="shared" si="18"/>
        <v>0</v>
      </c>
      <c r="BJ165" s="13" t="s">
        <v>85</v>
      </c>
      <c r="BK165" s="153">
        <f t="shared" si="19"/>
        <v>0</v>
      </c>
      <c r="BL165" s="13" t="s">
        <v>191</v>
      </c>
      <c r="BM165" s="152" t="s">
        <v>269</v>
      </c>
    </row>
    <row r="166" spans="2:65" s="1" customFormat="1" ht="24.2" customHeight="1">
      <c r="B166" s="139"/>
      <c r="C166" s="140" t="s">
        <v>270</v>
      </c>
      <c r="D166" s="140" t="s">
        <v>187</v>
      </c>
      <c r="E166" s="141" t="s">
        <v>271</v>
      </c>
      <c r="F166" s="142" t="s">
        <v>272</v>
      </c>
      <c r="G166" s="143" t="s">
        <v>217</v>
      </c>
      <c r="H166" s="144"/>
      <c r="I166" s="145"/>
      <c r="J166" s="146">
        <f t="shared" si="10"/>
        <v>0</v>
      </c>
      <c r="K166" s="147"/>
      <c r="L166" s="28"/>
      <c r="M166" s="148" t="s">
        <v>1</v>
      </c>
      <c r="N166" s="149" t="s">
        <v>38</v>
      </c>
      <c r="P166" s="150">
        <f t="shared" si="11"/>
        <v>0</v>
      </c>
      <c r="Q166" s="150">
        <v>4.725E-3</v>
      </c>
      <c r="R166" s="150">
        <f t="shared" si="12"/>
        <v>0</v>
      </c>
      <c r="S166" s="150">
        <v>0</v>
      </c>
      <c r="T166" s="151">
        <f t="shared" si="13"/>
        <v>0</v>
      </c>
      <c r="AR166" s="152" t="s">
        <v>191</v>
      </c>
      <c r="AT166" s="152" t="s">
        <v>187</v>
      </c>
      <c r="AU166" s="152" t="s">
        <v>85</v>
      </c>
      <c r="AY166" s="13" t="s">
        <v>185</v>
      </c>
      <c r="BE166" s="153">
        <f t="shared" si="14"/>
        <v>0</v>
      </c>
      <c r="BF166" s="153">
        <f t="shared" si="15"/>
        <v>0</v>
      </c>
      <c r="BG166" s="153">
        <f t="shared" si="16"/>
        <v>0</v>
      </c>
      <c r="BH166" s="153">
        <f t="shared" si="17"/>
        <v>0</v>
      </c>
      <c r="BI166" s="153">
        <f t="shared" si="18"/>
        <v>0</v>
      </c>
      <c r="BJ166" s="13" t="s">
        <v>85</v>
      </c>
      <c r="BK166" s="153">
        <f t="shared" si="19"/>
        <v>0</v>
      </c>
      <c r="BL166" s="13" t="s">
        <v>191</v>
      </c>
      <c r="BM166" s="152" t="s">
        <v>273</v>
      </c>
    </row>
    <row r="167" spans="2:65" s="1" customFormat="1" ht="33" customHeight="1">
      <c r="B167" s="139"/>
      <c r="C167" s="140" t="s">
        <v>274</v>
      </c>
      <c r="D167" s="140" t="s">
        <v>187</v>
      </c>
      <c r="E167" s="141" t="s">
        <v>275</v>
      </c>
      <c r="F167" s="142" t="s">
        <v>276</v>
      </c>
      <c r="G167" s="143" t="s">
        <v>217</v>
      </c>
      <c r="H167" s="144"/>
      <c r="I167" s="145"/>
      <c r="J167" s="146">
        <f t="shared" si="10"/>
        <v>0</v>
      </c>
      <c r="K167" s="147"/>
      <c r="L167" s="28"/>
      <c r="M167" s="148" t="s">
        <v>1</v>
      </c>
      <c r="N167" s="149" t="s">
        <v>38</v>
      </c>
      <c r="P167" s="150">
        <f t="shared" si="11"/>
        <v>0</v>
      </c>
      <c r="Q167" s="150">
        <v>3.5E-4</v>
      </c>
      <c r="R167" s="150">
        <f t="shared" si="12"/>
        <v>0</v>
      </c>
      <c r="S167" s="150">
        <v>0</v>
      </c>
      <c r="T167" s="151">
        <f t="shared" si="13"/>
        <v>0</v>
      </c>
      <c r="AR167" s="152" t="s">
        <v>191</v>
      </c>
      <c r="AT167" s="152" t="s">
        <v>187</v>
      </c>
      <c r="AU167" s="152" t="s">
        <v>85</v>
      </c>
      <c r="AY167" s="13" t="s">
        <v>185</v>
      </c>
      <c r="BE167" s="153">
        <f t="shared" si="14"/>
        <v>0</v>
      </c>
      <c r="BF167" s="153">
        <f t="shared" si="15"/>
        <v>0</v>
      </c>
      <c r="BG167" s="153">
        <f t="shared" si="16"/>
        <v>0</v>
      </c>
      <c r="BH167" s="153">
        <f t="shared" si="17"/>
        <v>0</v>
      </c>
      <c r="BI167" s="153">
        <f t="shared" si="18"/>
        <v>0</v>
      </c>
      <c r="BJ167" s="13" t="s">
        <v>85</v>
      </c>
      <c r="BK167" s="153">
        <f t="shared" si="19"/>
        <v>0</v>
      </c>
      <c r="BL167" s="13" t="s">
        <v>191</v>
      </c>
      <c r="BM167" s="152" t="s">
        <v>277</v>
      </c>
    </row>
    <row r="168" spans="2:65" s="1" customFormat="1" ht="24.2" customHeight="1">
      <c r="B168" s="139"/>
      <c r="C168" s="140" t="s">
        <v>278</v>
      </c>
      <c r="D168" s="140" t="s">
        <v>187</v>
      </c>
      <c r="E168" s="141" t="s">
        <v>279</v>
      </c>
      <c r="F168" s="142" t="s">
        <v>280</v>
      </c>
      <c r="G168" s="143" t="s">
        <v>217</v>
      </c>
      <c r="H168" s="144"/>
      <c r="I168" s="145"/>
      <c r="J168" s="146">
        <f t="shared" si="10"/>
        <v>0</v>
      </c>
      <c r="K168" s="147"/>
      <c r="L168" s="28"/>
      <c r="M168" s="148" t="s">
        <v>1</v>
      </c>
      <c r="N168" s="149" t="s">
        <v>38</v>
      </c>
      <c r="P168" s="150">
        <f t="shared" si="11"/>
        <v>0</v>
      </c>
      <c r="Q168" s="150">
        <v>2.32E-3</v>
      </c>
      <c r="R168" s="150">
        <f t="shared" si="12"/>
        <v>0</v>
      </c>
      <c r="S168" s="150">
        <v>0</v>
      </c>
      <c r="T168" s="151">
        <f t="shared" si="13"/>
        <v>0</v>
      </c>
      <c r="AR168" s="152" t="s">
        <v>191</v>
      </c>
      <c r="AT168" s="152" t="s">
        <v>187</v>
      </c>
      <c r="AU168" s="152" t="s">
        <v>85</v>
      </c>
      <c r="AY168" s="13" t="s">
        <v>185</v>
      </c>
      <c r="BE168" s="153">
        <f t="shared" si="14"/>
        <v>0</v>
      </c>
      <c r="BF168" s="153">
        <f t="shared" si="15"/>
        <v>0</v>
      </c>
      <c r="BG168" s="153">
        <f t="shared" si="16"/>
        <v>0</v>
      </c>
      <c r="BH168" s="153">
        <f t="shared" si="17"/>
        <v>0</v>
      </c>
      <c r="BI168" s="153">
        <f t="shared" si="18"/>
        <v>0</v>
      </c>
      <c r="BJ168" s="13" t="s">
        <v>85</v>
      </c>
      <c r="BK168" s="153">
        <f t="shared" si="19"/>
        <v>0</v>
      </c>
      <c r="BL168" s="13" t="s">
        <v>191</v>
      </c>
      <c r="BM168" s="152" t="s">
        <v>281</v>
      </c>
    </row>
    <row r="169" spans="2:65" s="1" customFormat="1" ht="24.2" customHeight="1">
      <c r="B169" s="139"/>
      <c r="C169" s="140" t="s">
        <v>282</v>
      </c>
      <c r="D169" s="140" t="s">
        <v>187</v>
      </c>
      <c r="E169" s="141" t="s">
        <v>283</v>
      </c>
      <c r="F169" s="142" t="s">
        <v>284</v>
      </c>
      <c r="G169" s="143" t="s">
        <v>217</v>
      </c>
      <c r="H169" s="144"/>
      <c r="I169" s="145"/>
      <c r="J169" s="146">
        <f t="shared" si="10"/>
        <v>0</v>
      </c>
      <c r="K169" s="147"/>
      <c r="L169" s="28"/>
      <c r="M169" s="148" t="s">
        <v>1</v>
      </c>
      <c r="N169" s="149" t="s">
        <v>38</v>
      </c>
      <c r="P169" s="150">
        <f t="shared" si="11"/>
        <v>0</v>
      </c>
      <c r="Q169" s="150">
        <v>5.1500000000000001E-3</v>
      </c>
      <c r="R169" s="150">
        <f t="shared" si="12"/>
        <v>0</v>
      </c>
      <c r="S169" s="150">
        <v>0</v>
      </c>
      <c r="T169" s="151">
        <f t="shared" si="13"/>
        <v>0</v>
      </c>
      <c r="AR169" s="152" t="s">
        <v>191</v>
      </c>
      <c r="AT169" s="152" t="s">
        <v>187</v>
      </c>
      <c r="AU169" s="152" t="s">
        <v>85</v>
      </c>
      <c r="AY169" s="13" t="s">
        <v>185</v>
      </c>
      <c r="BE169" s="153">
        <f t="shared" si="14"/>
        <v>0</v>
      </c>
      <c r="BF169" s="153">
        <f t="shared" si="15"/>
        <v>0</v>
      </c>
      <c r="BG169" s="153">
        <f t="shared" si="16"/>
        <v>0</v>
      </c>
      <c r="BH169" s="153">
        <f t="shared" si="17"/>
        <v>0</v>
      </c>
      <c r="BI169" s="153">
        <f t="shared" si="18"/>
        <v>0</v>
      </c>
      <c r="BJ169" s="13" t="s">
        <v>85</v>
      </c>
      <c r="BK169" s="153">
        <f t="shared" si="19"/>
        <v>0</v>
      </c>
      <c r="BL169" s="13" t="s">
        <v>191</v>
      </c>
      <c r="BM169" s="152" t="s">
        <v>285</v>
      </c>
    </row>
    <row r="170" spans="2:65" s="1" customFormat="1" ht="24.2" customHeight="1">
      <c r="B170" s="139"/>
      <c r="C170" s="140" t="s">
        <v>7</v>
      </c>
      <c r="D170" s="140" t="s">
        <v>187</v>
      </c>
      <c r="E170" s="141" t="s">
        <v>286</v>
      </c>
      <c r="F170" s="142" t="s">
        <v>287</v>
      </c>
      <c r="G170" s="143" t="s">
        <v>217</v>
      </c>
      <c r="H170" s="144"/>
      <c r="I170" s="145"/>
      <c r="J170" s="146">
        <f t="shared" si="10"/>
        <v>0</v>
      </c>
      <c r="K170" s="147"/>
      <c r="L170" s="28"/>
      <c r="M170" s="148" t="s">
        <v>1</v>
      </c>
      <c r="N170" s="149" t="s">
        <v>38</v>
      </c>
      <c r="P170" s="150">
        <f t="shared" si="11"/>
        <v>0</v>
      </c>
      <c r="Q170" s="150">
        <v>1.881E-2</v>
      </c>
      <c r="R170" s="150">
        <f t="shared" si="12"/>
        <v>0</v>
      </c>
      <c r="S170" s="150">
        <v>0</v>
      </c>
      <c r="T170" s="151">
        <f t="shared" si="13"/>
        <v>0</v>
      </c>
      <c r="AR170" s="152" t="s">
        <v>191</v>
      </c>
      <c r="AT170" s="152" t="s">
        <v>187</v>
      </c>
      <c r="AU170" s="152" t="s">
        <v>85</v>
      </c>
      <c r="AY170" s="13" t="s">
        <v>185</v>
      </c>
      <c r="BE170" s="153">
        <f t="shared" si="14"/>
        <v>0</v>
      </c>
      <c r="BF170" s="153">
        <f t="shared" si="15"/>
        <v>0</v>
      </c>
      <c r="BG170" s="153">
        <f t="shared" si="16"/>
        <v>0</v>
      </c>
      <c r="BH170" s="153">
        <f t="shared" si="17"/>
        <v>0</v>
      </c>
      <c r="BI170" s="153">
        <f t="shared" si="18"/>
        <v>0</v>
      </c>
      <c r="BJ170" s="13" t="s">
        <v>85</v>
      </c>
      <c r="BK170" s="153">
        <f t="shared" si="19"/>
        <v>0</v>
      </c>
      <c r="BL170" s="13" t="s">
        <v>191</v>
      </c>
      <c r="BM170" s="152" t="s">
        <v>288</v>
      </c>
    </row>
    <row r="171" spans="2:65" s="1" customFormat="1" ht="24.2" customHeight="1">
      <c r="B171" s="139"/>
      <c r="C171" s="140" t="s">
        <v>289</v>
      </c>
      <c r="D171" s="140" t="s">
        <v>187</v>
      </c>
      <c r="E171" s="141" t="s">
        <v>290</v>
      </c>
      <c r="F171" s="142" t="s">
        <v>291</v>
      </c>
      <c r="G171" s="143" t="s">
        <v>217</v>
      </c>
      <c r="H171" s="144"/>
      <c r="I171" s="145"/>
      <c r="J171" s="146">
        <f t="shared" si="10"/>
        <v>0</v>
      </c>
      <c r="K171" s="147"/>
      <c r="L171" s="28"/>
      <c r="M171" s="148" t="s">
        <v>1</v>
      </c>
      <c r="N171" s="149" t="s">
        <v>38</v>
      </c>
      <c r="P171" s="150">
        <f t="shared" si="11"/>
        <v>0</v>
      </c>
      <c r="Q171" s="150">
        <v>1.7510000000000001E-2</v>
      </c>
      <c r="R171" s="150">
        <f t="shared" si="12"/>
        <v>0</v>
      </c>
      <c r="S171" s="150">
        <v>0</v>
      </c>
      <c r="T171" s="151">
        <f t="shared" si="13"/>
        <v>0</v>
      </c>
      <c r="AR171" s="152" t="s">
        <v>191</v>
      </c>
      <c r="AT171" s="152" t="s">
        <v>187</v>
      </c>
      <c r="AU171" s="152" t="s">
        <v>85</v>
      </c>
      <c r="AY171" s="13" t="s">
        <v>185</v>
      </c>
      <c r="BE171" s="153">
        <f t="shared" si="14"/>
        <v>0</v>
      </c>
      <c r="BF171" s="153">
        <f t="shared" si="15"/>
        <v>0</v>
      </c>
      <c r="BG171" s="153">
        <f t="shared" si="16"/>
        <v>0</v>
      </c>
      <c r="BH171" s="153">
        <f t="shared" si="17"/>
        <v>0</v>
      </c>
      <c r="BI171" s="153">
        <f t="shared" si="18"/>
        <v>0</v>
      </c>
      <c r="BJ171" s="13" t="s">
        <v>85</v>
      </c>
      <c r="BK171" s="153">
        <f t="shared" si="19"/>
        <v>0</v>
      </c>
      <c r="BL171" s="13" t="s">
        <v>191</v>
      </c>
      <c r="BM171" s="152" t="s">
        <v>292</v>
      </c>
    </row>
    <row r="172" spans="2:65" s="1" customFormat="1" ht="37.9" customHeight="1">
      <c r="B172" s="139"/>
      <c r="C172" s="140" t="s">
        <v>293</v>
      </c>
      <c r="D172" s="140" t="s">
        <v>187</v>
      </c>
      <c r="E172" s="141" t="s">
        <v>294</v>
      </c>
      <c r="F172" s="142" t="s">
        <v>295</v>
      </c>
      <c r="G172" s="143" t="s">
        <v>217</v>
      </c>
      <c r="H172" s="144"/>
      <c r="I172" s="145"/>
      <c r="J172" s="146">
        <f t="shared" si="10"/>
        <v>0</v>
      </c>
      <c r="K172" s="147"/>
      <c r="L172" s="28"/>
      <c r="M172" s="148" t="s">
        <v>1</v>
      </c>
      <c r="N172" s="149" t="s">
        <v>38</v>
      </c>
      <c r="P172" s="150">
        <f t="shared" si="11"/>
        <v>0</v>
      </c>
      <c r="Q172" s="150">
        <v>1.58E-3</v>
      </c>
      <c r="R172" s="150">
        <f t="shared" si="12"/>
        <v>0</v>
      </c>
      <c r="S172" s="150">
        <v>0</v>
      </c>
      <c r="T172" s="151">
        <f t="shared" si="13"/>
        <v>0</v>
      </c>
      <c r="AR172" s="152" t="s">
        <v>191</v>
      </c>
      <c r="AT172" s="152" t="s">
        <v>187</v>
      </c>
      <c r="AU172" s="152" t="s">
        <v>85</v>
      </c>
      <c r="AY172" s="13" t="s">
        <v>185</v>
      </c>
      <c r="BE172" s="153">
        <f t="shared" si="14"/>
        <v>0</v>
      </c>
      <c r="BF172" s="153">
        <f t="shared" si="15"/>
        <v>0</v>
      </c>
      <c r="BG172" s="153">
        <f t="shared" si="16"/>
        <v>0</v>
      </c>
      <c r="BH172" s="153">
        <f t="shared" si="17"/>
        <v>0</v>
      </c>
      <c r="BI172" s="153">
        <f t="shared" si="18"/>
        <v>0</v>
      </c>
      <c r="BJ172" s="13" t="s">
        <v>85</v>
      </c>
      <c r="BK172" s="153">
        <f t="shared" si="19"/>
        <v>0</v>
      </c>
      <c r="BL172" s="13" t="s">
        <v>191</v>
      </c>
      <c r="BM172" s="152" t="s">
        <v>296</v>
      </c>
    </row>
    <row r="173" spans="2:65" s="1" customFormat="1" ht="24.2" customHeight="1">
      <c r="B173" s="139"/>
      <c r="C173" s="140" t="s">
        <v>297</v>
      </c>
      <c r="D173" s="140" t="s">
        <v>187</v>
      </c>
      <c r="E173" s="141" t="s">
        <v>298</v>
      </c>
      <c r="F173" s="142" t="s">
        <v>299</v>
      </c>
      <c r="G173" s="143" t="s">
        <v>217</v>
      </c>
      <c r="H173" s="144"/>
      <c r="I173" s="145"/>
      <c r="J173" s="146">
        <f t="shared" si="10"/>
        <v>0</v>
      </c>
      <c r="K173" s="147"/>
      <c r="L173" s="28"/>
      <c r="M173" s="148" t="s">
        <v>1</v>
      </c>
      <c r="N173" s="149" t="s">
        <v>38</v>
      </c>
      <c r="P173" s="150">
        <f t="shared" si="11"/>
        <v>0</v>
      </c>
      <c r="Q173" s="150">
        <v>0.1236</v>
      </c>
      <c r="R173" s="150">
        <f t="shared" si="12"/>
        <v>0</v>
      </c>
      <c r="S173" s="150">
        <v>0</v>
      </c>
      <c r="T173" s="151">
        <f t="shared" si="13"/>
        <v>0</v>
      </c>
      <c r="AR173" s="152" t="s">
        <v>191</v>
      </c>
      <c r="AT173" s="152" t="s">
        <v>187</v>
      </c>
      <c r="AU173" s="152" t="s">
        <v>85</v>
      </c>
      <c r="AY173" s="13" t="s">
        <v>185</v>
      </c>
      <c r="BE173" s="153">
        <f t="shared" si="14"/>
        <v>0</v>
      </c>
      <c r="BF173" s="153">
        <f t="shared" si="15"/>
        <v>0</v>
      </c>
      <c r="BG173" s="153">
        <f t="shared" si="16"/>
        <v>0</v>
      </c>
      <c r="BH173" s="153">
        <f t="shared" si="17"/>
        <v>0</v>
      </c>
      <c r="BI173" s="153">
        <f t="shared" si="18"/>
        <v>0</v>
      </c>
      <c r="BJ173" s="13" t="s">
        <v>85</v>
      </c>
      <c r="BK173" s="153">
        <f t="shared" si="19"/>
        <v>0</v>
      </c>
      <c r="BL173" s="13" t="s">
        <v>191</v>
      </c>
      <c r="BM173" s="152" t="s">
        <v>300</v>
      </c>
    </row>
    <row r="174" spans="2:65" s="1" customFormat="1" ht="24.2" customHeight="1">
      <c r="B174" s="139"/>
      <c r="C174" s="140" t="s">
        <v>301</v>
      </c>
      <c r="D174" s="140" t="s">
        <v>187</v>
      </c>
      <c r="E174" s="141" t="s">
        <v>302</v>
      </c>
      <c r="F174" s="142" t="s">
        <v>303</v>
      </c>
      <c r="G174" s="143" t="s">
        <v>217</v>
      </c>
      <c r="H174" s="144"/>
      <c r="I174" s="145"/>
      <c r="J174" s="146">
        <f t="shared" si="10"/>
        <v>0</v>
      </c>
      <c r="K174" s="147"/>
      <c r="L174" s="28"/>
      <c r="M174" s="148" t="s">
        <v>1</v>
      </c>
      <c r="N174" s="149" t="s">
        <v>38</v>
      </c>
      <c r="P174" s="150">
        <f t="shared" si="11"/>
        <v>0</v>
      </c>
      <c r="Q174" s="150">
        <v>0.14419999999999999</v>
      </c>
      <c r="R174" s="150">
        <f t="shared" si="12"/>
        <v>0</v>
      </c>
      <c r="S174" s="150">
        <v>0</v>
      </c>
      <c r="T174" s="151">
        <f t="shared" si="13"/>
        <v>0</v>
      </c>
      <c r="AR174" s="152" t="s">
        <v>191</v>
      </c>
      <c r="AT174" s="152" t="s">
        <v>187</v>
      </c>
      <c r="AU174" s="152" t="s">
        <v>85</v>
      </c>
      <c r="AY174" s="13" t="s">
        <v>185</v>
      </c>
      <c r="BE174" s="153">
        <f t="shared" si="14"/>
        <v>0</v>
      </c>
      <c r="BF174" s="153">
        <f t="shared" si="15"/>
        <v>0</v>
      </c>
      <c r="BG174" s="153">
        <f t="shared" si="16"/>
        <v>0</v>
      </c>
      <c r="BH174" s="153">
        <f t="shared" si="17"/>
        <v>0</v>
      </c>
      <c r="BI174" s="153">
        <f t="shared" si="18"/>
        <v>0</v>
      </c>
      <c r="BJ174" s="13" t="s">
        <v>85</v>
      </c>
      <c r="BK174" s="153">
        <f t="shared" si="19"/>
        <v>0</v>
      </c>
      <c r="BL174" s="13" t="s">
        <v>191</v>
      </c>
      <c r="BM174" s="152" t="s">
        <v>304</v>
      </c>
    </row>
    <row r="175" spans="2:65" s="1" customFormat="1" ht="24.2" customHeight="1">
      <c r="B175" s="139"/>
      <c r="C175" s="140" t="s">
        <v>305</v>
      </c>
      <c r="D175" s="140" t="s">
        <v>187</v>
      </c>
      <c r="E175" s="141" t="s">
        <v>306</v>
      </c>
      <c r="F175" s="142" t="s">
        <v>307</v>
      </c>
      <c r="G175" s="143" t="s">
        <v>217</v>
      </c>
      <c r="H175" s="144"/>
      <c r="I175" s="145"/>
      <c r="J175" s="146">
        <f t="shared" si="10"/>
        <v>0</v>
      </c>
      <c r="K175" s="147"/>
      <c r="L175" s="28"/>
      <c r="M175" s="148" t="s">
        <v>1</v>
      </c>
      <c r="N175" s="149" t="s">
        <v>38</v>
      </c>
      <c r="P175" s="150">
        <f t="shared" si="11"/>
        <v>0</v>
      </c>
      <c r="Q175" s="150">
        <v>0.17613000000000001</v>
      </c>
      <c r="R175" s="150">
        <f t="shared" si="12"/>
        <v>0</v>
      </c>
      <c r="S175" s="150">
        <v>0</v>
      </c>
      <c r="T175" s="151">
        <f t="shared" si="13"/>
        <v>0</v>
      </c>
      <c r="AR175" s="152" t="s">
        <v>191</v>
      </c>
      <c r="AT175" s="152" t="s">
        <v>187</v>
      </c>
      <c r="AU175" s="152" t="s">
        <v>85</v>
      </c>
      <c r="AY175" s="13" t="s">
        <v>185</v>
      </c>
      <c r="BE175" s="153">
        <f t="shared" si="14"/>
        <v>0</v>
      </c>
      <c r="BF175" s="153">
        <f t="shared" si="15"/>
        <v>0</v>
      </c>
      <c r="BG175" s="153">
        <f t="shared" si="16"/>
        <v>0</v>
      </c>
      <c r="BH175" s="153">
        <f t="shared" si="17"/>
        <v>0</v>
      </c>
      <c r="BI175" s="153">
        <f t="shared" si="18"/>
        <v>0</v>
      </c>
      <c r="BJ175" s="13" t="s">
        <v>85</v>
      </c>
      <c r="BK175" s="153">
        <f t="shared" si="19"/>
        <v>0</v>
      </c>
      <c r="BL175" s="13" t="s">
        <v>191</v>
      </c>
      <c r="BM175" s="152" t="s">
        <v>308</v>
      </c>
    </row>
    <row r="176" spans="2:65" s="1" customFormat="1" ht="24.2" customHeight="1">
      <c r="B176" s="139"/>
      <c r="C176" s="140" t="s">
        <v>309</v>
      </c>
      <c r="D176" s="140" t="s">
        <v>187</v>
      </c>
      <c r="E176" s="141" t="s">
        <v>310</v>
      </c>
      <c r="F176" s="142" t="s">
        <v>311</v>
      </c>
      <c r="G176" s="143" t="s">
        <v>217</v>
      </c>
      <c r="H176" s="144"/>
      <c r="I176" s="145"/>
      <c r="J176" s="146">
        <f t="shared" si="10"/>
        <v>0</v>
      </c>
      <c r="K176" s="147"/>
      <c r="L176" s="28"/>
      <c r="M176" s="148" t="s">
        <v>1</v>
      </c>
      <c r="N176" s="149" t="s">
        <v>38</v>
      </c>
      <c r="P176" s="150">
        <f t="shared" si="11"/>
        <v>0</v>
      </c>
      <c r="Q176" s="150">
        <v>4.8999999999999998E-3</v>
      </c>
      <c r="R176" s="150">
        <f t="shared" si="12"/>
        <v>0</v>
      </c>
      <c r="S176" s="150">
        <v>0</v>
      </c>
      <c r="T176" s="151">
        <f t="shared" si="13"/>
        <v>0</v>
      </c>
      <c r="AR176" s="152" t="s">
        <v>191</v>
      </c>
      <c r="AT176" s="152" t="s">
        <v>187</v>
      </c>
      <c r="AU176" s="152" t="s">
        <v>85</v>
      </c>
      <c r="AY176" s="13" t="s">
        <v>185</v>
      </c>
      <c r="BE176" s="153">
        <f t="shared" si="14"/>
        <v>0</v>
      </c>
      <c r="BF176" s="153">
        <f t="shared" si="15"/>
        <v>0</v>
      </c>
      <c r="BG176" s="153">
        <f t="shared" si="16"/>
        <v>0</v>
      </c>
      <c r="BH176" s="153">
        <f t="shared" si="17"/>
        <v>0</v>
      </c>
      <c r="BI176" s="153">
        <f t="shared" si="18"/>
        <v>0</v>
      </c>
      <c r="BJ176" s="13" t="s">
        <v>85</v>
      </c>
      <c r="BK176" s="153">
        <f t="shared" si="19"/>
        <v>0</v>
      </c>
      <c r="BL176" s="13" t="s">
        <v>191</v>
      </c>
      <c r="BM176" s="152" t="s">
        <v>312</v>
      </c>
    </row>
    <row r="177" spans="2:65" s="1" customFormat="1" ht="24.2" customHeight="1">
      <c r="B177" s="139"/>
      <c r="C177" s="140" t="s">
        <v>313</v>
      </c>
      <c r="D177" s="140" t="s">
        <v>187</v>
      </c>
      <c r="E177" s="141" t="s">
        <v>314</v>
      </c>
      <c r="F177" s="142" t="s">
        <v>315</v>
      </c>
      <c r="G177" s="143" t="s">
        <v>316</v>
      </c>
      <c r="H177" s="144"/>
      <c r="I177" s="145"/>
      <c r="J177" s="146">
        <f t="shared" si="10"/>
        <v>0</v>
      </c>
      <c r="K177" s="147"/>
      <c r="L177" s="28"/>
      <c r="M177" s="148" t="s">
        <v>1</v>
      </c>
      <c r="N177" s="149" t="s">
        <v>38</v>
      </c>
      <c r="P177" s="150">
        <f t="shared" si="11"/>
        <v>0</v>
      </c>
      <c r="Q177" s="150">
        <v>3.9640000000000002E-2</v>
      </c>
      <c r="R177" s="150">
        <f t="shared" si="12"/>
        <v>0</v>
      </c>
      <c r="S177" s="150">
        <v>0</v>
      </c>
      <c r="T177" s="151">
        <f t="shared" si="13"/>
        <v>0</v>
      </c>
      <c r="AR177" s="152" t="s">
        <v>191</v>
      </c>
      <c r="AT177" s="152" t="s">
        <v>187</v>
      </c>
      <c r="AU177" s="152" t="s">
        <v>85</v>
      </c>
      <c r="AY177" s="13" t="s">
        <v>185</v>
      </c>
      <c r="BE177" s="153">
        <f t="shared" si="14"/>
        <v>0</v>
      </c>
      <c r="BF177" s="153">
        <f t="shared" si="15"/>
        <v>0</v>
      </c>
      <c r="BG177" s="153">
        <f t="shared" si="16"/>
        <v>0</v>
      </c>
      <c r="BH177" s="153">
        <f t="shared" si="17"/>
        <v>0</v>
      </c>
      <c r="BI177" s="153">
        <f t="shared" si="18"/>
        <v>0</v>
      </c>
      <c r="BJ177" s="13" t="s">
        <v>85</v>
      </c>
      <c r="BK177" s="153">
        <f t="shared" si="19"/>
        <v>0</v>
      </c>
      <c r="BL177" s="13" t="s">
        <v>191</v>
      </c>
      <c r="BM177" s="152" t="s">
        <v>317</v>
      </c>
    </row>
    <row r="178" spans="2:65" s="1" customFormat="1" ht="21.75" customHeight="1">
      <c r="B178" s="139"/>
      <c r="C178" s="154" t="s">
        <v>318</v>
      </c>
      <c r="D178" s="154" t="s">
        <v>241</v>
      </c>
      <c r="E178" s="155" t="s">
        <v>319</v>
      </c>
      <c r="F178" s="156" t="s">
        <v>320</v>
      </c>
      <c r="G178" s="157" t="s">
        <v>316</v>
      </c>
      <c r="H178" s="158"/>
      <c r="I178" s="159"/>
      <c r="J178" s="160">
        <f t="shared" si="10"/>
        <v>0</v>
      </c>
      <c r="K178" s="161"/>
      <c r="L178" s="162"/>
      <c r="M178" s="163" t="s">
        <v>1</v>
      </c>
      <c r="N178" s="164" t="s">
        <v>38</v>
      </c>
      <c r="P178" s="150">
        <f t="shared" si="11"/>
        <v>0</v>
      </c>
      <c r="Q178" s="150">
        <v>1.0500000000000001E-2</v>
      </c>
      <c r="R178" s="150">
        <f t="shared" si="12"/>
        <v>0</v>
      </c>
      <c r="S178" s="150">
        <v>0</v>
      </c>
      <c r="T178" s="151">
        <f t="shared" si="13"/>
        <v>0</v>
      </c>
      <c r="AR178" s="152" t="s">
        <v>219</v>
      </c>
      <c r="AT178" s="152" t="s">
        <v>241</v>
      </c>
      <c r="AU178" s="152" t="s">
        <v>85</v>
      </c>
      <c r="AY178" s="13" t="s">
        <v>185</v>
      </c>
      <c r="BE178" s="153">
        <f t="shared" si="14"/>
        <v>0</v>
      </c>
      <c r="BF178" s="153">
        <f t="shared" si="15"/>
        <v>0</v>
      </c>
      <c r="BG178" s="153">
        <f t="shared" si="16"/>
        <v>0</v>
      </c>
      <c r="BH178" s="153">
        <f t="shared" si="17"/>
        <v>0</v>
      </c>
      <c r="BI178" s="153">
        <f t="shared" si="18"/>
        <v>0</v>
      </c>
      <c r="BJ178" s="13" t="s">
        <v>85</v>
      </c>
      <c r="BK178" s="153">
        <f t="shared" si="19"/>
        <v>0</v>
      </c>
      <c r="BL178" s="13" t="s">
        <v>191</v>
      </c>
      <c r="BM178" s="152" t="s">
        <v>321</v>
      </c>
    </row>
    <row r="179" spans="2:65" s="1" customFormat="1" ht="21.75" customHeight="1">
      <c r="B179" s="139"/>
      <c r="C179" s="154" t="s">
        <v>322</v>
      </c>
      <c r="D179" s="154" t="s">
        <v>241</v>
      </c>
      <c r="E179" s="155" t="s">
        <v>323</v>
      </c>
      <c r="F179" s="156" t="s">
        <v>324</v>
      </c>
      <c r="G179" s="157" t="s">
        <v>316</v>
      </c>
      <c r="H179" s="158"/>
      <c r="I179" s="159"/>
      <c r="J179" s="160">
        <f t="shared" si="10"/>
        <v>0</v>
      </c>
      <c r="K179" s="161"/>
      <c r="L179" s="162"/>
      <c r="M179" s="163" t="s">
        <v>1</v>
      </c>
      <c r="N179" s="164" t="s">
        <v>38</v>
      </c>
      <c r="P179" s="150">
        <f t="shared" si="11"/>
        <v>0</v>
      </c>
      <c r="Q179" s="150">
        <v>1.1299999999999999E-2</v>
      </c>
      <c r="R179" s="150">
        <f t="shared" si="12"/>
        <v>0</v>
      </c>
      <c r="S179" s="150">
        <v>0</v>
      </c>
      <c r="T179" s="151">
        <f t="shared" si="13"/>
        <v>0</v>
      </c>
      <c r="AR179" s="152" t="s">
        <v>219</v>
      </c>
      <c r="AT179" s="152" t="s">
        <v>241</v>
      </c>
      <c r="AU179" s="152" t="s">
        <v>85</v>
      </c>
      <c r="AY179" s="13" t="s">
        <v>185</v>
      </c>
      <c r="BE179" s="153">
        <f t="shared" si="14"/>
        <v>0</v>
      </c>
      <c r="BF179" s="153">
        <f t="shared" si="15"/>
        <v>0</v>
      </c>
      <c r="BG179" s="153">
        <f t="shared" si="16"/>
        <v>0</v>
      </c>
      <c r="BH179" s="153">
        <f t="shared" si="17"/>
        <v>0</v>
      </c>
      <c r="BI179" s="153">
        <f t="shared" si="18"/>
        <v>0</v>
      </c>
      <c r="BJ179" s="13" t="s">
        <v>85</v>
      </c>
      <c r="BK179" s="153">
        <f t="shared" si="19"/>
        <v>0</v>
      </c>
      <c r="BL179" s="13" t="s">
        <v>191</v>
      </c>
      <c r="BM179" s="152" t="s">
        <v>325</v>
      </c>
    </row>
    <row r="180" spans="2:65" s="11" customFormat="1" ht="22.9" customHeight="1">
      <c r="B180" s="127"/>
      <c r="D180" s="128" t="s">
        <v>71</v>
      </c>
      <c r="E180" s="137" t="s">
        <v>223</v>
      </c>
      <c r="F180" s="137" t="s">
        <v>326</v>
      </c>
      <c r="I180" s="130"/>
      <c r="J180" s="138">
        <f>BK180</f>
        <v>0</v>
      </c>
      <c r="L180" s="127"/>
      <c r="M180" s="132"/>
      <c r="P180" s="133">
        <f>SUM(P181:P185)</f>
        <v>0</v>
      </c>
      <c r="R180" s="133">
        <f>SUM(R181:R185)</f>
        <v>0</v>
      </c>
      <c r="T180" s="134">
        <f>SUM(T181:T185)</f>
        <v>0</v>
      </c>
      <c r="AR180" s="128" t="s">
        <v>79</v>
      </c>
      <c r="AT180" s="135" t="s">
        <v>71</v>
      </c>
      <c r="AU180" s="135" t="s">
        <v>79</v>
      </c>
      <c r="AY180" s="128" t="s">
        <v>185</v>
      </c>
      <c r="BK180" s="136">
        <f>SUM(BK181:BK185)</f>
        <v>0</v>
      </c>
    </row>
    <row r="181" spans="2:65" s="1" customFormat="1" ht="37.9" customHeight="1">
      <c r="B181" s="139"/>
      <c r="C181" s="140" t="s">
        <v>327</v>
      </c>
      <c r="D181" s="140" t="s">
        <v>187</v>
      </c>
      <c r="E181" s="141" t="s">
        <v>328</v>
      </c>
      <c r="F181" s="142" t="s">
        <v>329</v>
      </c>
      <c r="G181" s="143" t="s">
        <v>190</v>
      </c>
      <c r="H181" s="144"/>
      <c r="I181" s="145"/>
      <c r="J181" s="146">
        <f>ROUND(I181*H181,2)</f>
        <v>0</v>
      </c>
      <c r="K181" s="147"/>
      <c r="L181" s="28"/>
      <c r="M181" s="148" t="s">
        <v>1</v>
      </c>
      <c r="N181" s="149" t="s">
        <v>38</v>
      </c>
      <c r="P181" s="150">
        <f>O181*H181</f>
        <v>0</v>
      </c>
      <c r="Q181" s="150">
        <v>0.36277401999999997</v>
      </c>
      <c r="R181" s="150">
        <f>Q181*H181</f>
        <v>0</v>
      </c>
      <c r="S181" s="150">
        <v>0</v>
      </c>
      <c r="T181" s="151">
        <f>S181*H181</f>
        <v>0</v>
      </c>
      <c r="AR181" s="152" t="s">
        <v>191</v>
      </c>
      <c r="AT181" s="152" t="s">
        <v>187</v>
      </c>
      <c r="AU181" s="152" t="s">
        <v>85</v>
      </c>
      <c r="AY181" s="13" t="s">
        <v>185</v>
      </c>
      <c r="BE181" s="153">
        <f>IF(N181="základná",J181,0)</f>
        <v>0</v>
      </c>
      <c r="BF181" s="153">
        <f>IF(N181="znížená",J181,0)</f>
        <v>0</v>
      </c>
      <c r="BG181" s="153">
        <f>IF(N181="zákl. prenesená",J181,0)</f>
        <v>0</v>
      </c>
      <c r="BH181" s="153">
        <f>IF(N181="zníž. prenesená",J181,0)</f>
        <v>0</v>
      </c>
      <c r="BI181" s="153">
        <f>IF(N181="nulová",J181,0)</f>
        <v>0</v>
      </c>
      <c r="BJ181" s="13" t="s">
        <v>85</v>
      </c>
      <c r="BK181" s="153">
        <f>ROUND(I181*H181,2)</f>
        <v>0</v>
      </c>
      <c r="BL181" s="13" t="s">
        <v>191</v>
      </c>
      <c r="BM181" s="152" t="s">
        <v>330</v>
      </c>
    </row>
    <row r="182" spans="2:65" s="1" customFormat="1" ht="37.9" customHeight="1">
      <c r="B182" s="139"/>
      <c r="C182" s="154" t="s">
        <v>331</v>
      </c>
      <c r="D182" s="154" t="s">
        <v>241</v>
      </c>
      <c r="E182" s="155" t="s">
        <v>332</v>
      </c>
      <c r="F182" s="156" t="s">
        <v>333</v>
      </c>
      <c r="G182" s="157" t="s">
        <v>316</v>
      </c>
      <c r="H182" s="158"/>
      <c r="I182" s="159"/>
      <c r="J182" s="160">
        <f>ROUND(I182*H182,2)</f>
        <v>0</v>
      </c>
      <c r="K182" s="161"/>
      <c r="L182" s="162"/>
      <c r="M182" s="163" t="s">
        <v>1</v>
      </c>
      <c r="N182" s="164" t="s">
        <v>38</v>
      </c>
      <c r="P182" s="150">
        <f>O182*H182</f>
        <v>0</v>
      </c>
      <c r="Q182" s="150">
        <v>4.0000000000000003E-5</v>
      </c>
      <c r="R182" s="150">
        <f>Q182*H182</f>
        <v>0</v>
      </c>
      <c r="S182" s="150">
        <v>0</v>
      </c>
      <c r="T182" s="151">
        <f>S182*H182</f>
        <v>0</v>
      </c>
      <c r="AR182" s="152" t="s">
        <v>219</v>
      </c>
      <c r="AT182" s="152" t="s">
        <v>241</v>
      </c>
      <c r="AU182" s="152" t="s">
        <v>85</v>
      </c>
      <c r="AY182" s="13" t="s">
        <v>185</v>
      </c>
      <c r="BE182" s="153">
        <f>IF(N182="základná",J182,0)</f>
        <v>0</v>
      </c>
      <c r="BF182" s="153">
        <f>IF(N182="znížená",J182,0)</f>
        <v>0</v>
      </c>
      <c r="BG182" s="153">
        <f>IF(N182="zákl. prenesená",J182,0)</f>
        <v>0</v>
      </c>
      <c r="BH182" s="153">
        <f>IF(N182="zníž. prenesená",J182,0)</f>
        <v>0</v>
      </c>
      <c r="BI182" s="153">
        <f>IF(N182="nulová",J182,0)</f>
        <v>0</v>
      </c>
      <c r="BJ182" s="13" t="s">
        <v>85</v>
      </c>
      <c r="BK182" s="153">
        <f>ROUND(I182*H182,2)</f>
        <v>0</v>
      </c>
      <c r="BL182" s="13" t="s">
        <v>191</v>
      </c>
      <c r="BM182" s="152" t="s">
        <v>334</v>
      </c>
    </row>
    <row r="183" spans="2:65" s="1" customFormat="1" ht="37.9" customHeight="1">
      <c r="B183" s="139"/>
      <c r="C183" s="154" t="s">
        <v>335</v>
      </c>
      <c r="D183" s="154" t="s">
        <v>241</v>
      </c>
      <c r="E183" s="155" t="s">
        <v>336</v>
      </c>
      <c r="F183" s="156" t="s">
        <v>337</v>
      </c>
      <c r="G183" s="157" t="s">
        <v>316</v>
      </c>
      <c r="H183" s="158"/>
      <c r="I183" s="159"/>
      <c r="J183" s="160">
        <f>ROUND(I183*H183,2)</f>
        <v>0</v>
      </c>
      <c r="K183" s="161"/>
      <c r="L183" s="162"/>
      <c r="M183" s="163" t="s">
        <v>1</v>
      </c>
      <c r="N183" s="164" t="s">
        <v>38</v>
      </c>
      <c r="P183" s="150">
        <f>O183*H183</f>
        <v>0</v>
      </c>
      <c r="Q183" s="150">
        <v>1.0699999999999999E-2</v>
      </c>
      <c r="R183" s="150">
        <f>Q183*H183</f>
        <v>0</v>
      </c>
      <c r="S183" s="150">
        <v>0</v>
      </c>
      <c r="T183" s="151">
        <f>S183*H183</f>
        <v>0</v>
      </c>
      <c r="AR183" s="152" t="s">
        <v>219</v>
      </c>
      <c r="AT183" s="152" t="s">
        <v>241</v>
      </c>
      <c r="AU183" s="152" t="s">
        <v>85</v>
      </c>
      <c r="AY183" s="13" t="s">
        <v>185</v>
      </c>
      <c r="BE183" s="153">
        <f>IF(N183="základná",J183,0)</f>
        <v>0</v>
      </c>
      <c r="BF183" s="153">
        <f>IF(N183="znížená",J183,0)</f>
        <v>0</v>
      </c>
      <c r="BG183" s="153">
        <f>IF(N183="zákl. prenesená",J183,0)</f>
        <v>0</v>
      </c>
      <c r="BH183" s="153">
        <f>IF(N183="zníž. prenesená",J183,0)</f>
        <v>0</v>
      </c>
      <c r="BI183" s="153">
        <f>IF(N183="nulová",J183,0)</f>
        <v>0</v>
      </c>
      <c r="BJ183" s="13" t="s">
        <v>85</v>
      </c>
      <c r="BK183" s="153">
        <f>ROUND(I183*H183,2)</f>
        <v>0</v>
      </c>
      <c r="BL183" s="13" t="s">
        <v>191</v>
      </c>
      <c r="BM183" s="152" t="s">
        <v>338</v>
      </c>
    </row>
    <row r="184" spans="2:65" s="1" customFormat="1" ht="24.2" customHeight="1">
      <c r="B184" s="139"/>
      <c r="C184" s="140" t="s">
        <v>339</v>
      </c>
      <c r="D184" s="140" t="s">
        <v>187</v>
      </c>
      <c r="E184" s="141" t="s">
        <v>340</v>
      </c>
      <c r="F184" s="142" t="s">
        <v>341</v>
      </c>
      <c r="G184" s="143" t="s">
        <v>316</v>
      </c>
      <c r="H184" s="144"/>
      <c r="I184" s="145"/>
      <c r="J184" s="146">
        <f>ROUND(I184*H184,2)</f>
        <v>0</v>
      </c>
      <c r="K184" s="147"/>
      <c r="L184" s="28"/>
      <c r="M184" s="148" t="s">
        <v>1</v>
      </c>
      <c r="N184" s="149" t="s">
        <v>38</v>
      </c>
      <c r="P184" s="150">
        <f>O184*H184</f>
        <v>0</v>
      </c>
      <c r="Q184" s="150">
        <v>0.29448334999999998</v>
      </c>
      <c r="R184" s="150">
        <f>Q184*H184</f>
        <v>0</v>
      </c>
      <c r="S184" s="150">
        <v>0</v>
      </c>
      <c r="T184" s="151">
        <f>S184*H184</f>
        <v>0</v>
      </c>
      <c r="AR184" s="152" t="s">
        <v>191</v>
      </c>
      <c r="AT184" s="152" t="s">
        <v>187</v>
      </c>
      <c r="AU184" s="152" t="s">
        <v>85</v>
      </c>
      <c r="AY184" s="13" t="s">
        <v>185</v>
      </c>
      <c r="BE184" s="153">
        <f>IF(N184="základná",J184,0)</f>
        <v>0</v>
      </c>
      <c r="BF184" s="153">
        <f>IF(N184="znížená",J184,0)</f>
        <v>0</v>
      </c>
      <c r="BG184" s="153">
        <f>IF(N184="zákl. prenesená",J184,0)</f>
        <v>0</v>
      </c>
      <c r="BH184" s="153">
        <f>IF(N184="zníž. prenesená",J184,0)</f>
        <v>0</v>
      </c>
      <c r="BI184" s="153">
        <f>IF(N184="nulová",J184,0)</f>
        <v>0</v>
      </c>
      <c r="BJ184" s="13" t="s">
        <v>85</v>
      </c>
      <c r="BK184" s="153">
        <f>ROUND(I184*H184,2)</f>
        <v>0</v>
      </c>
      <c r="BL184" s="13" t="s">
        <v>191</v>
      </c>
      <c r="BM184" s="152" t="s">
        <v>342</v>
      </c>
    </row>
    <row r="185" spans="2:65" s="1" customFormat="1" ht="49.15" customHeight="1">
      <c r="B185" s="139"/>
      <c r="C185" s="154" t="s">
        <v>343</v>
      </c>
      <c r="D185" s="154" t="s">
        <v>241</v>
      </c>
      <c r="E185" s="155" t="s">
        <v>344</v>
      </c>
      <c r="F185" s="156" t="s">
        <v>345</v>
      </c>
      <c r="G185" s="157" t="s">
        <v>316</v>
      </c>
      <c r="H185" s="158"/>
      <c r="I185" s="159"/>
      <c r="J185" s="160">
        <f>ROUND(I185*H185,2)</f>
        <v>0</v>
      </c>
      <c r="K185" s="161"/>
      <c r="L185" s="162"/>
      <c r="M185" s="163" t="s">
        <v>1</v>
      </c>
      <c r="N185" s="164" t="s">
        <v>38</v>
      </c>
      <c r="P185" s="150">
        <f>O185*H185</f>
        <v>0</v>
      </c>
      <c r="Q185" s="150">
        <v>8.3400000000000002E-3</v>
      </c>
      <c r="R185" s="150">
        <f>Q185*H185</f>
        <v>0</v>
      </c>
      <c r="S185" s="150">
        <v>0</v>
      </c>
      <c r="T185" s="151">
        <f>S185*H185</f>
        <v>0</v>
      </c>
      <c r="AR185" s="152" t="s">
        <v>219</v>
      </c>
      <c r="AT185" s="152" t="s">
        <v>241</v>
      </c>
      <c r="AU185" s="152" t="s">
        <v>85</v>
      </c>
      <c r="AY185" s="13" t="s">
        <v>185</v>
      </c>
      <c r="BE185" s="153">
        <f>IF(N185="základná",J185,0)</f>
        <v>0</v>
      </c>
      <c r="BF185" s="153">
        <f>IF(N185="znížená",J185,0)</f>
        <v>0</v>
      </c>
      <c r="BG185" s="153">
        <f>IF(N185="zákl. prenesená",J185,0)</f>
        <v>0</v>
      </c>
      <c r="BH185" s="153">
        <f>IF(N185="zníž. prenesená",J185,0)</f>
        <v>0</v>
      </c>
      <c r="BI185" s="153">
        <f>IF(N185="nulová",J185,0)</f>
        <v>0</v>
      </c>
      <c r="BJ185" s="13" t="s">
        <v>85</v>
      </c>
      <c r="BK185" s="153">
        <f>ROUND(I185*H185,2)</f>
        <v>0</v>
      </c>
      <c r="BL185" s="13" t="s">
        <v>191</v>
      </c>
      <c r="BM185" s="152" t="s">
        <v>346</v>
      </c>
    </row>
    <row r="186" spans="2:65" s="11" customFormat="1" ht="22.9" customHeight="1">
      <c r="B186" s="127"/>
      <c r="D186" s="128" t="s">
        <v>71</v>
      </c>
      <c r="E186" s="137" t="s">
        <v>347</v>
      </c>
      <c r="F186" s="137" t="s">
        <v>348</v>
      </c>
      <c r="I186" s="130"/>
      <c r="J186" s="138">
        <f>BK186</f>
        <v>0</v>
      </c>
      <c r="L186" s="127"/>
      <c r="M186" s="132"/>
      <c r="P186" s="133">
        <f>P187</f>
        <v>0</v>
      </c>
      <c r="R186" s="133">
        <f>R187</f>
        <v>0</v>
      </c>
      <c r="T186" s="134">
        <f>T187</f>
        <v>0</v>
      </c>
      <c r="AR186" s="128" t="s">
        <v>79</v>
      </c>
      <c r="AT186" s="135" t="s">
        <v>71</v>
      </c>
      <c r="AU186" s="135" t="s">
        <v>79</v>
      </c>
      <c r="AY186" s="128" t="s">
        <v>185</v>
      </c>
      <c r="BK186" s="136">
        <f>BK187</f>
        <v>0</v>
      </c>
    </row>
    <row r="187" spans="2:65" s="1" customFormat="1" ht="24.2" customHeight="1">
      <c r="B187" s="139"/>
      <c r="C187" s="140" t="s">
        <v>349</v>
      </c>
      <c r="D187" s="140" t="s">
        <v>187</v>
      </c>
      <c r="E187" s="141" t="s">
        <v>350</v>
      </c>
      <c r="F187" s="142" t="s">
        <v>351</v>
      </c>
      <c r="G187" s="143" t="s">
        <v>204</v>
      </c>
      <c r="H187" s="144"/>
      <c r="I187" s="145"/>
      <c r="J187" s="146">
        <f>ROUND(I187*H187,2)</f>
        <v>0</v>
      </c>
      <c r="K187" s="147"/>
      <c r="L187" s="28"/>
      <c r="M187" s="148" t="s">
        <v>1</v>
      </c>
      <c r="N187" s="149" t="s">
        <v>38</v>
      </c>
      <c r="P187" s="150">
        <f>O187*H187</f>
        <v>0</v>
      </c>
      <c r="Q187" s="150">
        <v>0</v>
      </c>
      <c r="R187" s="150">
        <f>Q187*H187</f>
        <v>0</v>
      </c>
      <c r="S187" s="150">
        <v>0</v>
      </c>
      <c r="T187" s="151">
        <f>S187*H187</f>
        <v>0</v>
      </c>
      <c r="AR187" s="152" t="s">
        <v>191</v>
      </c>
      <c r="AT187" s="152" t="s">
        <v>187</v>
      </c>
      <c r="AU187" s="152" t="s">
        <v>85</v>
      </c>
      <c r="AY187" s="13" t="s">
        <v>185</v>
      </c>
      <c r="BE187" s="153">
        <f>IF(N187="základná",J187,0)</f>
        <v>0</v>
      </c>
      <c r="BF187" s="153">
        <f>IF(N187="znížená",J187,0)</f>
        <v>0</v>
      </c>
      <c r="BG187" s="153">
        <f>IF(N187="zákl. prenesená",J187,0)</f>
        <v>0</v>
      </c>
      <c r="BH187" s="153">
        <f>IF(N187="zníž. prenesená",J187,0)</f>
        <v>0</v>
      </c>
      <c r="BI187" s="153">
        <f>IF(N187="nulová",J187,0)</f>
        <v>0</v>
      </c>
      <c r="BJ187" s="13" t="s">
        <v>85</v>
      </c>
      <c r="BK187" s="153">
        <f>ROUND(I187*H187,2)</f>
        <v>0</v>
      </c>
      <c r="BL187" s="13" t="s">
        <v>191</v>
      </c>
      <c r="BM187" s="152" t="s">
        <v>352</v>
      </c>
    </row>
    <row r="188" spans="2:65" s="11" customFormat="1" ht="25.9" customHeight="1">
      <c r="B188" s="127"/>
      <c r="D188" s="128" t="s">
        <v>71</v>
      </c>
      <c r="E188" s="129" t="s">
        <v>353</v>
      </c>
      <c r="F188" s="129" t="s">
        <v>354</v>
      </c>
      <c r="I188" s="130"/>
      <c r="J188" s="131">
        <f>BK188</f>
        <v>0</v>
      </c>
      <c r="L188" s="127"/>
      <c r="M188" s="132"/>
      <c r="P188" s="133">
        <f>P189+P203+P220+P232+P241+P255+P266+P282+P287+P291+P298+P303</f>
        <v>0</v>
      </c>
      <c r="R188" s="133">
        <f>R189+R203+R220+R232+R241+R255+R266+R282+R287+R291+R298+R303</f>
        <v>0</v>
      </c>
      <c r="T188" s="134">
        <f>T189+T203+T220+T232+T241+T255+T266+T282+T287+T291+T298+T303</f>
        <v>0</v>
      </c>
      <c r="AR188" s="128" t="s">
        <v>85</v>
      </c>
      <c r="AT188" s="135" t="s">
        <v>71</v>
      </c>
      <c r="AU188" s="135" t="s">
        <v>72</v>
      </c>
      <c r="AY188" s="128" t="s">
        <v>185</v>
      </c>
      <c r="BK188" s="136">
        <f>BK189+BK203+BK220+BK232+BK241+BK255+BK266+BK282+BK287+BK291+BK298+BK303</f>
        <v>0</v>
      </c>
    </row>
    <row r="189" spans="2:65" s="11" customFormat="1" ht="22.9" customHeight="1">
      <c r="B189" s="127"/>
      <c r="D189" s="128" t="s">
        <v>71</v>
      </c>
      <c r="E189" s="137" t="s">
        <v>355</v>
      </c>
      <c r="F189" s="137" t="s">
        <v>356</v>
      </c>
      <c r="I189" s="130"/>
      <c r="J189" s="138">
        <f>BK189</f>
        <v>0</v>
      </c>
      <c r="L189" s="127"/>
      <c r="M189" s="132"/>
      <c r="P189" s="133">
        <f>SUM(P190:P202)</f>
        <v>0</v>
      </c>
      <c r="R189" s="133">
        <f>SUM(R190:R202)</f>
        <v>0</v>
      </c>
      <c r="T189" s="134">
        <f>SUM(T190:T202)</f>
        <v>0</v>
      </c>
      <c r="AR189" s="128" t="s">
        <v>85</v>
      </c>
      <c r="AT189" s="135" t="s">
        <v>71</v>
      </c>
      <c r="AU189" s="135" t="s">
        <v>79</v>
      </c>
      <c r="AY189" s="128" t="s">
        <v>185</v>
      </c>
      <c r="BK189" s="136">
        <f>SUM(BK190:BK202)</f>
        <v>0</v>
      </c>
    </row>
    <row r="190" spans="2:65" s="1" customFormat="1" ht="33" customHeight="1">
      <c r="B190" s="139"/>
      <c r="C190" s="140" t="s">
        <v>357</v>
      </c>
      <c r="D190" s="140" t="s">
        <v>187</v>
      </c>
      <c r="E190" s="141" t="s">
        <v>358</v>
      </c>
      <c r="F190" s="142" t="s">
        <v>359</v>
      </c>
      <c r="G190" s="143" t="s">
        <v>217</v>
      </c>
      <c r="H190" s="144"/>
      <c r="I190" s="145"/>
      <c r="J190" s="146">
        <f t="shared" ref="J190:J202" si="20">ROUND(I190*H190,2)</f>
        <v>0</v>
      </c>
      <c r="K190" s="147"/>
      <c r="L190" s="28"/>
      <c r="M190" s="148" t="s">
        <v>1</v>
      </c>
      <c r="N190" s="149" t="s">
        <v>38</v>
      </c>
      <c r="P190" s="150">
        <f t="shared" ref="P190:P202" si="21">O190*H190</f>
        <v>0</v>
      </c>
      <c r="Q190" s="150">
        <v>0</v>
      </c>
      <c r="R190" s="150">
        <f t="shared" ref="R190:R202" si="22">Q190*H190</f>
        <v>0</v>
      </c>
      <c r="S190" s="150">
        <v>0</v>
      </c>
      <c r="T190" s="151">
        <f t="shared" ref="T190:T202" si="23">S190*H190</f>
        <v>0</v>
      </c>
      <c r="AR190" s="152" t="s">
        <v>254</v>
      </c>
      <c r="AT190" s="152" t="s">
        <v>187</v>
      </c>
      <c r="AU190" s="152" t="s">
        <v>85</v>
      </c>
      <c r="AY190" s="13" t="s">
        <v>185</v>
      </c>
      <c r="BE190" s="153">
        <f t="shared" ref="BE190:BE202" si="24">IF(N190="základná",J190,0)</f>
        <v>0</v>
      </c>
      <c r="BF190" s="153">
        <f t="shared" ref="BF190:BF202" si="25">IF(N190="znížená",J190,0)</f>
        <v>0</v>
      </c>
      <c r="BG190" s="153">
        <f t="shared" ref="BG190:BG202" si="26">IF(N190="zákl. prenesená",J190,0)</f>
        <v>0</v>
      </c>
      <c r="BH190" s="153">
        <f t="shared" ref="BH190:BH202" si="27">IF(N190="zníž. prenesená",J190,0)</f>
        <v>0</v>
      </c>
      <c r="BI190" s="153">
        <f t="shared" ref="BI190:BI202" si="28">IF(N190="nulová",J190,0)</f>
        <v>0</v>
      </c>
      <c r="BJ190" s="13" t="s">
        <v>85</v>
      </c>
      <c r="BK190" s="153">
        <f t="shared" ref="BK190:BK202" si="29">ROUND(I190*H190,2)</f>
        <v>0</v>
      </c>
      <c r="BL190" s="13" t="s">
        <v>254</v>
      </c>
      <c r="BM190" s="152" t="s">
        <v>360</v>
      </c>
    </row>
    <row r="191" spans="2:65" s="1" customFormat="1" ht="16.5" customHeight="1">
      <c r="B191" s="139"/>
      <c r="C191" s="154" t="s">
        <v>361</v>
      </c>
      <c r="D191" s="154" t="s">
        <v>241</v>
      </c>
      <c r="E191" s="155" t="s">
        <v>362</v>
      </c>
      <c r="F191" s="156" t="s">
        <v>363</v>
      </c>
      <c r="G191" s="157" t="s">
        <v>204</v>
      </c>
      <c r="H191" s="158"/>
      <c r="I191" s="159"/>
      <c r="J191" s="160">
        <f t="shared" si="20"/>
        <v>0</v>
      </c>
      <c r="K191" s="161"/>
      <c r="L191" s="162"/>
      <c r="M191" s="163" t="s">
        <v>1</v>
      </c>
      <c r="N191" s="164" t="s">
        <v>38</v>
      </c>
      <c r="P191" s="150">
        <f t="shared" si="21"/>
        <v>0</v>
      </c>
      <c r="Q191" s="150">
        <v>1</v>
      </c>
      <c r="R191" s="150">
        <f t="shared" si="22"/>
        <v>0</v>
      </c>
      <c r="S191" s="150">
        <v>0</v>
      </c>
      <c r="T191" s="151">
        <f t="shared" si="23"/>
        <v>0</v>
      </c>
      <c r="AR191" s="152" t="s">
        <v>322</v>
      </c>
      <c r="AT191" s="152" t="s">
        <v>241</v>
      </c>
      <c r="AU191" s="152" t="s">
        <v>85</v>
      </c>
      <c r="AY191" s="13" t="s">
        <v>185</v>
      </c>
      <c r="BE191" s="153">
        <f t="shared" si="24"/>
        <v>0</v>
      </c>
      <c r="BF191" s="153">
        <f t="shared" si="25"/>
        <v>0</v>
      </c>
      <c r="BG191" s="153">
        <f t="shared" si="26"/>
        <v>0</v>
      </c>
      <c r="BH191" s="153">
        <f t="shared" si="27"/>
        <v>0</v>
      </c>
      <c r="BI191" s="153">
        <f t="shared" si="28"/>
        <v>0</v>
      </c>
      <c r="BJ191" s="13" t="s">
        <v>85</v>
      </c>
      <c r="BK191" s="153">
        <f t="shared" si="29"/>
        <v>0</v>
      </c>
      <c r="BL191" s="13" t="s">
        <v>254</v>
      </c>
      <c r="BM191" s="152" t="s">
        <v>364</v>
      </c>
    </row>
    <row r="192" spans="2:65" s="1" customFormat="1" ht="24.2" customHeight="1">
      <c r="B192" s="139"/>
      <c r="C192" s="140" t="s">
        <v>365</v>
      </c>
      <c r="D192" s="140" t="s">
        <v>187</v>
      </c>
      <c r="E192" s="141" t="s">
        <v>366</v>
      </c>
      <c r="F192" s="142" t="s">
        <v>367</v>
      </c>
      <c r="G192" s="143" t="s">
        <v>217</v>
      </c>
      <c r="H192" s="144"/>
      <c r="I192" s="145"/>
      <c r="J192" s="146">
        <f t="shared" si="20"/>
        <v>0</v>
      </c>
      <c r="K192" s="147"/>
      <c r="L192" s="28"/>
      <c r="M192" s="148" t="s">
        <v>1</v>
      </c>
      <c r="N192" s="149" t="s">
        <v>38</v>
      </c>
      <c r="P192" s="150">
        <f t="shared" si="21"/>
        <v>0</v>
      </c>
      <c r="Q192" s="150">
        <v>0</v>
      </c>
      <c r="R192" s="150">
        <f t="shared" si="22"/>
        <v>0</v>
      </c>
      <c r="S192" s="150">
        <v>0</v>
      </c>
      <c r="T192" s="151">
        <f t="shared" si="23"/>
        <v>0</v>
      </c>
      <c r="AR192" s="152" t="s">
        <v>254</v>
      </c>
      <c r="AT192" s="152" t="s">
        <v>187</v>
      </c>
      <c r="AU192" s="152" t="s">
        <v>85</v>
      </c>
      <c r="AY192" s="13" t="s">
        <v>185</v>
      </c>
      <c r="BE192" s="153">
        <f t="shared" si="24"/>
        <v>0</v>
      </c>
      <c r="BF192" s="153">
        <f t="shared" si="25"/>
        <v>0</v>
      </c>
      <c r="BG192" s="153">
        <f t="shared" si="26"/>
        <v>0</v>
      </c>
      <c r="BH192" s="153">
        <f t="shared" si="27"/>
        <v>0</v>
      </c>
      <c r="BI192" s="153">
        <f t="shared" si="28"/>
        <v>0</v>
      </c>
      <c r="BJ192" s="13" t="s">
        <v>85</v>
      </c>
      <c r="BK192" s="153">
        <f t="shared" si="29"/>
        <v>0</v>
      </c>
      <c r="BL192" s="13" t="s">
        <v>254</v>
      </c>
      <c r="BM192" s="152" t="s">
        <v>368</v>
      </c>
    </row>
    <row r="193" spans="2:65" s="1" customFormat="1" ht="16.5" customHeight="1">
      <c r="B193" s="139"/>
      <c r="C193" s="154" t="s">
        <v>369</v>
      </c>
      <c r="D193" s="154" t="s">
        <v>241</v>
      </c>
      <c r="E193" s="155" t="s">
        <v>362</v>
      </c>
      <c r="F193" s="156" t="s">
        <v>363</v>
      </c>
      <c r="G193" s="157" t="s">
        <v>204</v>
      </c>
      <c r="H193" s="158"/>
      <c r="I193" s="159"/>
      <c r="J193" s="160">
        <f t="shared" si="20"/>
        <v>0</v>
      </c>
      <c r="K193" s="161"/>
      <c r="L193" s="162"/>
      <c r="M193" s="163" t="s">
        <v>1</v>
      </c>
      <c r="N193" s="164" t="s">
        <v>38</v>
      </c>
      <c r="P193" s="150">
        <f t="shared" si="21"/>
        <v>0</v>
      </c>
      <c r="Q193" s="150">
        <v>1</v>
      </c>
      <c r="R193" s="150">
        <f t="shared" si="22"/>
        <v>0</v>
      </c>
      <c r="S193" s="150">
        <v>0</v>
      </c>
      <c r="T193" s="151">
        <f t="shared" si="23"/>
        <v>0</v>
      </c>
      <c r="AR193" s="152" t="s">
        <v>322</v>
      </c>
      <c r="AT193" s="152" t="s">
        <v>241</v>
      </c>
      <c r="AU193" s="152" t="s">
        <v>85</v>
      </c>
      <c r="AY193" s="13" t="s">
        <v>185</v>
      </c>
      <c r="BE193" s="153">
        <f t="shared" si="24"/>
        <v>0</v>
      </c>
      <c r="BF193" s="153">
        <f t="shared" si="25"/>
        <v>0</v>
      </c>
      <c r="BG193" s="153">
        <f t="shared" si="26"/>
        <v>0</v>
      </c>
      <c r="BH193" s="153">
        <f t="shared" si="27"/>
        <v>0</v>
      </c>
      <c r="BI193" s="153">
        <f t="shared" si="28"/>
        <v>0</v>
      </c>
      <c r="BJ193" s="13" t="s">
        <v>85</v>
      </c>
      <c r="BK193" s="153">
        <f t="shared" si="29"/>
        <v>0</v>
      </c>
      <c r="BL193" s="13" t="s">
        <v>254</v>
      </c>
      <c r="BM193" s="152" t="s">
        <v>370</v>
      </c>
    </row>
    <row r="194" spans="2:65" s="1" customFormat="1" ht="24.2" customHeight="1">
      <c r="B194" s="139"/>
      <c r="C194" s="140" t="s">
        <v>371</v>
      </c>
      <c r="D194" s="140" t="s">
        <v>187</v>
      </c>
      <c r="E194" s="141" t="s">
        <v>372</v>
      </c>
      <c r="F194" s="142" t="s">
        <v>373</v>
      </c>
      <c r="G194" s="143" t="s">
        <v>217</v>
      </c>
      <c r="H194" s="144"/>
      <c r="I194" s="145"/>
      <c r="J194" s="146">
        <f t="shared" si="20"/>
        <v>0</v>
      </c>
      <c r="K194" s="147"/>
      <c r="L194" s="28"/>
      <c r="M194" s="148" t="s">
        <v>1</v>
      </c>
      <c r="N194" s="149" t="s">
        <v>38</v>
      </c>
      <c r="P194" s="150">
        <f t="shared" si="21"/>
        <v>0</v>
      </c>
      <c r="Q194" s="150">
        <v>0</v>
      </c>
      <c r="R194" s="150">
        <f t="shared" si="22"/>
        <v>0</v>
      </c>
      <c r="S194" s="150">
        <v>0</v>
      </c>
      <c r="T194" s="151">
        <f t="shared" si="23"/>
        <v>0</v>
      </c>
      <c r="AR194" s="152" t="s">
        <v>254</v>
      </c>
      <c r="AT194" s="152" t="s">
        <v>187</v>
      </c>
      <c r="AU194" s="152" t="s">
        <v>85</v>
      </c>
      <c r="AY194" s="13" t="s">
        <v>185</v>
      </c>
      <c r="BE194" s="153">
        <f t="shared" si="24"/>
        <v>0</v>
      </c>
      <c r="BF194" s="153">
        <f t="shared" si="25"/>
        <v>0</v>
      </c>
      <c r="BG194" s="153">
        <f t="shared" si="26"/>
        <v>0</v>
      </c>
      <c r="BH194" s="153">
        <f t="shared" si="27"/>
        <v>0</v>
      </c>
      <c r="BI194" s="153">
        <f t="shared" si="28"/>
        <v>0</v>
      </c>
      <c r="BJ194" s="13" t="s">
        <v>85</v>
      </c>
      <c r="BK194" s="153">
        <f t="shared" si="29"/>
        <v>0</v>
      </c>
      <c r="BL194" s="13" t="s">
        <v>254</v>
      </c>
      <c r="BM194" s="152" t="s">
        <v>374</v>
      </c>
    </row>
    <row r="195" spans="2:65" s="1" customFormat="1" ht="16.5" customHeight="1">
      <c r="B195" s="139"/>
      <c r="C195" s="154" t="s">
        <v>375</v>
      </c>
      <c r="D195" s="154" t="s">
        <v>241</v>
      </c>
      <c r="E195" s="155" t="s">
        <v>376</v>
      </c>
      <c r="F195" s="156" t="s">
        <v>377</v>
      </c>
      <c r="G195" s="157" t="s">
        <v>217</v>
      </c>
      <c r="H195" s="158"/>
      <c r="I195" s="159"/>
      <c r="J195" s="160">
        <f t="shared" si="20"/>
        <v>0</v>
      </c>
      <c r="K195" s="161"/>
      <c r="L195" s="162"/>
      <c r="M195" s="163" t="s">
        <v>1</v>
      </c>
      <c r="N195" s="164" t="s">
        <v>38</v>
      </c>
      <c r="P195" s="150">
        <f t="shared" si="21"/>
        <v>0</v>
      </c>
      <c r="Q195" s="150">
        <v>1.3999999999999999E-4</v>
      </c>
      <c r="R195" s="150">
        <f t="shared" si="22"/>
        <v>0</v>
      </c>
      <c r="S195" s="150">
        <v>0</v>
      </c>
      <c r="T195" s="151">
        <f t="shared" si="23"/>
        <v>0</v>
      </c>
      <c r="AR195" s="152" t="s">
        <v>322</v>
      </c>
      <c r="AT195" s="152" t="s">
        <v>241</v>
      </c>
      <c r="AU195" s="152" t="s">
        <v>85</v>
      </c>
      <c r="AY195" s="13" t="s">
        <v>185</v>
      </c>
      <c r="BE195" s="153">
        <f t="shared" si="24"/>
        <v>0</v>
      </c>
      <c r="BF195" s="153">
        <f t="shared" si="25"/>
        <v>0</v>
      </c>
      <c r="BG195" s="153">
        <f t="shared" si="26"/>
        <v>0</v>
      </c>
      <c r="BH195" s="153">
        <f t="shared" si="27"/>
        <v>0</v>
      </c>
      <c r="BI195" s="153">
        <f t="shared" si="28"/>
        <v>0</v>
      </c>
      <c r="BJ195" s="13" t="s">
        <v>85</v>
      </c>
      <c r="BK195" s="153">
        <f t="shared" si="29"/>
        <v>0</v>
      </c>
      <c r="BL195" s="13" t="s">
        <v>254</v>
      </c>
      <c r="BM195" s="152" t="s">
        <v>378</v>
      </c>
    </row>
    <row r="196" spans="2:65" s="1" customFormat="1" ht="33" customHeight="1">
      <c r="B196" s="139"/>
      <c r="C196" s="140" t="s">
        <v>379</v>
      </c>
      <c r="D196" s="140" t="s">
        <v>187</v>
      </c>
      <c r="E196" s="141" t="s">
        <v>380</v>
      </c>
      <c r="F196" s="142" t="s">
        <v>381</v>
      </c>
      <c r="G196" s="143" t="s">
        <v>217</v>
      </c>
      <c r="H196" s="144"/>
      <c r="I196" s="145"/>
      <c r="J196" s="146">
        <f t="shared" si="20"/>
        <v>0</v>
      </c>
      <c r="K196" s="147"/>
      <c r="L196" s="28"/>
      <c r="M196" s="148" t="s">
        <v>1</v>
      </c>
      <c r="N196" s="149" t="s">
        <v>38</v>
      </c>
      <c r="P196" s="150">
        <f t="shared" si="21"/>
        <v>0</v>
      </c>
      <c r="Q196" s="150">
        <v>5.4226000000000003E-4</v>
      </c>
      <c r="R196" s="150">
        <f t="shared" si="22"/>
        <v>0</v>
      </c>
      <c r="S196" s="150">
        <v>0</v>
      </c>
      <c r="T196" s="151">
        <f t="shared" si="23"/>
        <v>0</v>
      </c>
      <c r="AR196" s="152" t="s">
        <v>254</v>
      </c>
      <c r="AT196" s="152" t="s">
        <v>187</v>
      </c>
      <c r="AU196" s="152" t="s">
        <v>85</v>
      </c>
      <c r="AY196" s="13" t="s">
        <v>185</v>
      </c>
      <c r="BE196" s="153">
        <f t="shared" si="24"/>
        <v>0</v>
      </c>
      <c r="BF196" s="153">
        <f t="shared" si="25"/>
        <v>0</v>
      </c>
      <c r="BG196" s="153">
        <f t="shared" si="26"/>
        <v>0</v>
      </c>
      <c r="BH196" s="153">
        <f t="shared" si="27"/>
        <v>0</v>
      </c>
      <c r="BI196" s="153">
        <f t="shared" si="28"/>
        <v>0</v>
      </c>
      <c r="BJ196" s="13" t="s">
        <v>85</v>
      </c>
      <c r="BK196" s="153">
        <f t="shared" si="29"/>
        <v>0</v>
      </c>
      <c r="BL196" s="13" t="s">
        <v>254</v>
      </c>
      <c r="BM196" s="152" t="s">
        <v>382</v>
      </c>
    </row>
    <row r="197" spans="2:65" s="1" customFormat="1" ht="24.2" customHeight="1">
      <c r="B197" s="139"/>
      <c r="C197" s="154" t="s">
        <v>383</v>
      </c>
      <c r="D197" s="154" t="s">
        <v>241</v>
      </c>
      <c r="E197" s="155" t="s">
        <v>384</v>
      </c>
      <c r="F197" s="156" t="s">
        <v>385</v>
      </c>
      <c r="G197" s="157" t="s">
        <v>217</v>
      </c>
      <c r="H197" s="158"/>
      <c r="I197" s="159"/>
      <c r="J197" s="160">
        <f t="shared" si="20"/>
        <v>0</v>
      </c>
      <c r="K197" s="161"/>
      <c r="L197" s="162"/>
      <c r="M197" s="163" t="s">
        <v>1</v>
      </c>
      <c r="N197" s="164" t="s">
        <v>38</v>
      </c>
      <c r="P197" s="150">
        <f t="shared" si="21"/>
        <v>0</v>
      </c>
      <c r="Q197" s="150">
        <v>4.2500000000000003E-3</v>
      </c>
      <c r="R197" s="150">
        <f t="shared" si="22"/>
        <v>0</v>
      </c>
      <c r="S197" s="150">
        <v>0</v>
      </c>
      <c r="T197" s="151">
        <f t="shared" si="23"/>
        <v>0</v>
      </c>
      <c r="AR197" s="152" t="s">
        <v>322</v>
      </c>
      <c r="AT197" s="152" t="s">
        <v>241</v>
      </c>
      <c r="AU197" s="152" t="s">
        <v>85</v>
      </c>
      <c r="AY197" s="13" t="s">
        <v>185</v>
      </c>
      <c r="BE197" s="153">
        <f t="shared" si="24"/>
        <v>0</v>
      </c>
      <c r="BF197" s="153">
        <f t="shared" si="25"/>
        <v>0</v>
      </c>
      <c r="BG197" s="153">
        <f t="shared" si="26"/>
        <v>0</v>
      </c>
      <c r="BH197" s="153">
        <f t="shared" si="27"/>
        <v>0</v>
      </c>
      <c r="BI197" s="153">
        <f t="shared" si="28"/>
        <v>0</v>
      </c>
      <c r="BJ197" s="13" t="s">
        <v>85</v>
      </c>
      <c r="BK197" s="153">
        <f t="shared" si="29"/>
        <v>0</v>
      </c>
      <c r="BL197" s="13" t="s">
        <v>254</v>
      </c>
      <c r="BM197" s="152" t="s">
        <v>386</v>
      </c>
    </row>
    <row r="198" spans="2:65" s="1" customFormat="1" ht="24.2" customHeight="1">
      <c r="B198" s="139"/>
      <c r="C198" s="140" t="s">
        <v>387</v>
      </c>
      <c r="D198" s="140" t="s">
        <v>187</v>
      </c>
      <c r="E198" s="141" t="s">
        <v>388</v>
      </c>
      <c r="F198" s="142" t="s">
        <v>389</v>
      </c>
      <c r="G198" s="143" t="s">
        <v>217</v>
      </c>
      <c r="H198" s="144"/>
      <c r="I198" s="145"/>
      <c r="J198" s="146">
        <f t="shared" si="20"/>
        <v>0</v>
      </c>
      <c r="K198" s="147"/>
      <c r="L198" s="28"/>
      <c r="M198" s="148" t="s">
        <v>1</v>
      </c>
      <c r="N198" s="149" t="s">
        <v>38</v>
      </c>
      <c r="P198" s="150">
        <f t="shared" si="21"/>
        <v>0</v>
      </c>
      <c r="Q198" s="150">
        <v>5.4226000000000003E-4</v>
      </c>
      <c r="R198" s="150">
        <f t="shared" si="22"/>
        <v>0</v>
      </c>
      <c r="S198" s="150">
        <v>0</v>
      </c>
      <c r="T198" s="151">
        <f t="shared" si="23"/>
        <v>0</v>
      </c>
      <c r="AR198" s="152" t="s">
        <v>254</v>
      </c>
      <c r="AT198" s="152" t="s">
        <v>187</v>
      </c>
      <c r="AU198" s="152" t="s">
        <v>85</v>
      </c>
      <c r="AY198" s="13" t="s">
        <v>185</v>
      </c>
      <c r="BE198" s="153">
        <f t="shared" si="24"/>
        <v>0</v>
      </c>
      <c r="BF198" s="153">
        <f t="shared" si="25"/>
        <v>0</v>
      </c>
      <c r="BG198" s="153">
        <f t="shared" si="26"/>
        <v>0</v>
      </c>
      <c r="BH198" s="153">
        <f t="shared" si="27"/>
        <v>0</v>
      </c>
      <c r="BI198" s="153">
        <f t="shared" si="28"/>
        <v>0</v>
      </c>
      <c r="BJ198" s="13" t="s">
        <v>85</v>
      </c>
      <c r="BK198" s="153">
        <f t="shared" si="29"/>
        <v>0</v>
      </c>
      <c r="BL198" s="13" t="s">
        <v>254</v>
      </c>
      <c r="BM198" s="152" t="s">
        <v>390</v>
      </c>
    </row>
    <row r="199" spans="2:65" s="1" customFormat="1" ht="24.2" customHeight="1">
      <c r="B199" s="139"/>
      <c r="C199" s="154" t="s">
        <v>391</v>
      </c>
      <c r="D199" s="154" t="s">
        <v>241</v>
      </c>
      <c r="E199" s="155" t="s">
        <v>384</v>
      </c>
      <c r="F199" s="156" t="s">
        <v>385</v>
      </c>
      <c r="G199" s="157" t="s">
        <v>217</v>
      </c>
      <c r="H199" s="158"/>
      <c r="I199" s="159"/>
      <c r="J199" s="160">
        <f t="shared" si="20"/>
        <v>0</v>
      </c>
      <c r="K199" s="161"/>
      <c r="L199" s="162"/>
      <c r="M199" s="163" t="s">
        <v>1</v>
      </c>
      <c r="N199" s="164" t="s">
        <v>38</v>
      </c>
      <c r="P199" s="150">
        <f t="shared" si="21"/>
        <v>0</v>
      </c>
      <c r="Q199" s="150">
        <v>4.2500000000000003E-3</v>
      </c>
      <c r="R199" s="150">
        <f t="shared" si="22"/>
        <v>0</v>
      </c>
      <c r="S199" s="150">
        <v>0</v>
      </c>
      <c r="T199" s="151">
        <f t="shared" si="23"/>
        <v>0</v>
      </c>
      <c r="AR199" s="152" t="s">
        <v>322</v>
      </c>
      <c r="AT199" s="152" t="s">
        <v>241</v>
      </c>
      <c r="AU199" s="152" t="s">
        <v>85</v>
      </c>
      <c r="AY199" s="13" t="s">
        <v>185</v>
      </c>
      <c r="BE199" s="153">
        <f t="shared" si="24"/>
        <v>0</v>
      </c>
      <c r="BF199" s="153">
        <f t="shared" si="25"/>
        <v>0</v>
      </c>
      <c r="BG199" s="153">
        <f t="shared" si="26"/>
        <v>0</v>
      </c>
      <c r="BH199" s="153">
        <f t="shared" si="27"/>
        <v>0</v>
      </c>
      <c r="BI199" s="153">
        <f t="shared" si="28"/>
        <v>0</v>
      </c>
      <c r="BJ199" s="13" t="s">
        <v>85</v>
      </c>
      <c r="BK199" s="153">
        <f t="shared" si="29"/>
        <v>0</v>
      </c>
      <c r="BL199" s="13" t="s">
        <v>254</v>
      </c>
      <c r="BM199" s="152" t="s">
        <v>392</v>
      </c>
    </row>
    <row r="200" spans="2:65" s="1" customFormat="1" ht="24.2" customHeight="1">
      <c r="B200" s="139"/>
      <c r="C200" s="140" t="s">
        <v>393</v>
      </c>
      <c r="D200" s="140" t="s">
        <v>187</v>
      </c>
      <c r="E200" s="141" t="s">
        <v>394</v>
      </c>
      <c r="F200" s="142" t="s">
        <v>395</v>
      </c>
      <c r="G200" s="143" t="s">
        <v>217</v>
      </c>
      <c r="H200" s="144"/>
      <c r="I200" s="145"/>
      <c r="J200" s="146">
        <f t="shared" si="20"/>
        <v>0</v>
      </c>
      <c r="K200" s="147"/>
      <c r="L200" s="28"/>
      <c r="M200" s="148" t="s">
        <v>1</v>
      </c>
      <c r="N200" s="149" t="s">
        <v>38</v>
      </c>
      <c r="P200" s="150">
        <f t="shared" si="21"/>
        <v>0</v>
      </c>
      <c r="Q200" s="150">
        <v>1.575E-3</v>
      </c>
      <c r="R200" s="150">
        <f t="shared" si="22"/>
        <v>0</v>
      </c>
      <c r="S200" s="150">
        <v>0</v>
      </c>
      <c r="T200" s="151">
        <f t="shared" si="23"/>
        <v>0</v>
      </c>
      <c r="AR200" s="152" t="s">
        <v>254</v>
      </c>
      <c r="AT200" s="152" t="s">
        <v>187</v>
      </c>
      <c r="AU200" s="152" t="s">
        <v>85</v>
      </c>
      <c r="AY200" s="13" t="s">
        <v>185</v>
      </c>
      <c r="BE200" s="153">
        <f t="shared" si="24"/>
        <v>0</v>
      </c>
      <c r="BF200" s="153">
        <f t="shared" si="25"/>
        <v>0</v>
      </c>
      <c r="BG200" s="153">
        <f t="shared" si="26"/>
        <v>0</v>
      </c>
      <c r="BH200" s="153">
        <f t="shared" si="27"/>
        <v>0</v>
      </c>
      <c r="BI200" s="153">
        <f t="shared" si="28"/>
        <v>0</v>
      </c>
      <c r="BJ200" s="13" t="s">
        <v>85</v>
      </c>
      <c r="BK200" s="153">
        <f t="shared" si="29"/>
        <v>0</v>
      </c>
      <c r="BL200" s="13" t="s">
        <v>254</v>
      </c>
      <c r="BM200" s="152" t="s">
        <v>396</v>
      </c>
    </row>
    <row r="201" spans="2:65" s="1" customFormat="1" ht="24.2" customHeight="1">
      <c r="B201" s="139"/>
      <c r="C201" s="140" t="s">
        <v>397</v>
      </c>
      <c r="D201" s="140" t="s">
        <v>187</v>
      </c>
      <c r="E201" s="141" t="s">
        <v>398</v>
      </c>
      <c r="F201" s="142" t="s">
        <v>399</v>
      </c>
      <c r="G201" s="143" t="s">
        <v>217</v>
      </c>
      <c r="H201" s="144"/>
      <c r="I201" s="145"/>
      <c r="J201" s="146">
        <f t="shared" si="20"/>
        <v>0</v>
      </c>
      <c r="K201" s="147"/>
      <c r="L201" s="28"/>
      <c r="M201" s="148" t="s">
        <v>1</v>
      </c>
      <c r="N201" s="149" t="s">
        <v>38</v>
      </c>
      <c r="P201" s="150">
        <f t="shared" si="21"/>
        <v>0</v>
      </c>
      <c r="Q201" s="150">
        <v>1.725E-3</v>
      </c>
      <c r="R201" s="150">
        <f t="shared" si="22"/>
        <v>0</v>
      </c>
      <c r="S201" s="150">
        <v>0</v>
      </c>
      <c r="T201" s="151">
        <f t="shared" si="23"/>
        <v>0</v>
      </c>
      <c r="AR201" s="152" t="s">
        <v>254</v>
      </c>
      <c r="AT201" s="152" t="s">
        <v>187</v>
      </c>
      <c r="AU201" s="152" t="s">
        <v>85</v>
      </c>
      <c r="AY201" s="13" t="s">
        <v>185</v>
      </c>
      <c r="BE201" s="153">
        <f t="shared" si="24"/>
        <v>0</v>
      </c>
      <c r="BF201" s="153">
        <f t="shared" si="25"/>
        <v>0</v>
      </c>
      <c r="BG201" s="153">
        <f t="shared" si="26"/>
        <v>0</v>
      </c>
      <c r="BH201" s="153">
        <f t="shared" si="27"/>
        <v>0</v>
      </c>
      <c r="BI201" s="153">
        <f t="shared" si="28"/>
        <v>0</v>
      </c>
      <c r="BJ201" s="13" t="s">
        <v>85</v>
      </c>
      <c r="BK201" s="153">
        <f t="shared" si="29"/>
        <v>0</v>
      </c>
      <c r="BL201" s="13" t="s">
        <v>254</v>
      </c>
      <c r="BM201" s="152" t="s">
        <v>400</v>
      </c>
    </row>
    <row r="202" spans="2:65" s="1" customFormat="1" ht="24.2" customHeight="1">
      <c r="B202" s="139"/>
      <c r="C202" s="140" t="s">
        <v>401</v>
      </c>
      <c r="D202" s="140" t="s">
        <v>187</v>
      </c>
      <c r="E202" s="141" t="s">
        <v>402</v>
      </c>
      <c r="F202" s="142" t="s">
        <v>403</v>
      </c>
      <c r="G202" s="143" t="s">
        <v>404</v>
      </c>
      <c r="H202" s="165"/>
      <c r="I202" s="145"/>
      <c r="J202" s="146">
        <f t="shared" si="20"/>
        <v>0</v>
      </c>
      <c r="K202" s="147"/>
      <c r="L202" s="28"/>
      <c r="M202" s="148" t="s">
        <v>1</v>
      </c>
      <c r="N202" s="149" t="s">
        <v>38</v>
      </c>
      <c r="P202" s="150">
        <f t="shared" si="21"/>
        <v>0</v>
      </c>
      <c r="Q202" s="150">
        <v>0</v>
      </c>
      <c r="R202" s="150">
        <f t="shared" si="22"/>
        <v>0</v>
      </c>
      <c r="S202" s="150">
        <v>0</v>
      </c>
      <c r="T202" s="151">
        <f t="shared" si="23"/>
        <v>0</v>
      </c>
      <c r="AR202" s="152" t="s">
        <v>254</v>
      </c>
      <c r="AT202" s="152" t="s">
        <v>187</v>
      </c>
      <c r="AU202" s="152" t="s">
        <v>85</v>
      </c>
      <c r="AY202" s="13" t="s">
        <v>185</v>
      </c>
      <c r="BE202" s="153">
        <f t="shared" si="24"/>
        <v>0</v>
      </c>
      <c r="BF202" s="153">
        <f t="shared" si="25"/>
        <v>0</v>
      </c>
      <c r="BG202" s="153">
        <f t="shared" si="26"/>
        <v>0</v>
      </c>
      <c r="BH202" s="153">
        <f t="shared" si="27"/>
        <v>0</v>
      </c>
      <c r="BI202" s="153">
        <f t="shared" si="28"/>
        <v>0</v>
      </c>
      <c r="BJ202" s="13" t="s">
        <v>85</v>
      </c>
      <c r="BK202" s="153">
        <f t="shared" si="29"/>
        <v>0</v>
      </c>
      <c r="BL202" s="13" t="s">
        <v>254</v>
      </c>
      <c r="BM202" s="152" t="s">
        <v>405</v>
      </c>
    </row>
    <row r="203" spans="2:65" s="11" customFormat="1" ht="22.9" customHeight="1">
      <c r="B203" s="127"/>
      <c r="D203" s="128" t="s">
        <v>71</v>
      </c>
      <c r="E203" s="137" t="s">
        <v>406</v>
      </c>
      <c r="F203" s="137" t="s">
        <v>407</v>
      </c>
      <c r="I203" s="130"/>
      <c r="J203" s="138">
        <f>BK203</f>
        <v>0</v>
      </c>
      <c r="L203" s="127"/>
      <c r="M203" s="132"/>
      <c r="P203" s="133">
        <f>SUM(P204:P219)</f>
        <v>0</v>
      </c>
      <c r="R203" s="133">
        <f>SUM(R204:R219)</f>
        <v>0</v>
      </c>
      <c r="T203" s="134">
        <f>SUM(T204:T219)</f>
        <v>0</v>
      </c>
      <c r="AR203" s="128" t="s">
        <v>85</v>
      </c>
      <c r="AT203" s="135" t="s">
        <v>71</v>
      </c>
      <c r="AU203" s="135" t="s">
        <v>79</v>
      </c>
      <c r="AY203" s="128" t="s">
        <v>185</v>
      </c>
      <c r="BK203" s="136">
        <f>SUM(BK204:BK219)</f>
        <v>0</v>
      </c>
    </row>
    <row r="204" spans="2:65" s="1" customFormat="1" ht="16.5" customHeight="1">
      <c r="B204" s="139"/>
      <c r="C204" s="140" t="s">
        <v>408</v>
      </c>
      <c r="D204" s="140" t="s">
        <v>187</v>
      </c>
      <c r="E204" s="141" t="s">
        <v>409</v>
      </c>
      <c r="F204" s="142" t="s">
        <v>410</v>
      </c>
      <c r="G204" s="143" t="s">
        <v>217</v>
      </c>
      <c r="H204" s="144"/>
      <c r="I204" s="145"/>
      <c r="J204" s="146">
        <f>ROUND(I204*H204,2)</f>
        <v>0</v>
      </c>
      <c r="K204" s="147"/>
      <c r="L204" s="28"/>
      <c r="M204" s="148" t="s">
        <v>1</v>
      </c>
      <c r="N204" s="149" t="s">
        <v>38</v>
      </c>
      <c r="P204" s="150">
        <f>O204*H204</f>
        <v>0</v>
      </c>
      <c r="Q204" s="150">
        <v>0</v>
      </c>
      <c r="R204" s="150">
        <f>Q204*H204</f>
        <v>0</v>
      </c>
      <c r="S204" s="150">
        <v>0</v>
      </c>
      <c r="T204" s="151">
        <f>S204*H204</f>
        <v>0</v>
      </c>
      <c r="AR204" s="152" t="s">
        <v>254</v>
      </c>
      <c r="AT204" s="152" t="s">
        <v>187</v>
      </c>
      <c r="AU204" s="152" t="s">
        <v>85</v>
      </c>
      <c r="AY204" s="13" t="s">
        <v>185</v>
      </c>
      <c r="BE204" s="153">
        <f>IF(N204="základná",J204,0)</f>
        <v>0</v>
      </c>
      <c r="BF204" s="153">
        <f>IF(N204="znížená",J204,0)</f>
        <v>0</v>
      </c>
      <c r="BG204" s="153">
        <f>IF(N204="zákl. prenesená",J204,0)</f>
        <v>0</v>
      </c>
      <c r="BH204" s="153">
        <f>IF(N204="zníž. prenesená",J204,0)</f>
        <v>0</v>
      </c>
      <c r="BI204" s="153">
        <f>IF(N204="nulová",J204,0)</f>
        <v>0</v>
      </c>
      <c r="BJ204" s="13" t="s">
        <v>85</v>
      </c>
      <c r="BK204" s="153">
        <f>ROUND(I204*H204,2)</f>
        <v>0</v>
      </c>
      <c r="BL204" s="13" t="s">
        <v>254</v>
      </c>
      <c r="BM204" s="152" t="s">
        <v>411</v>
      </c>
    </row>
    <row r="205" spans="2:65" s="1" customFormat="1" ht="16.5" customHeight="1">
      <c r="B205" s="139"/>
      <c r="C205" s="154" t="s">
        <v>412</v>
      </c>
      <c r="D205" s="154" t="s">
        <v>241</v>
      </c>
      <c r="E205" s="155" t="s">
        <v>413</v>
      </c>
      <c r="F205" s="156" t="s">
        <v>414</v>
      </c>
      <c r="G205" s="157" t="s">
        <v>217</v>
      </c>
      <c r="H205" s="158"/>
      <c r="I205" s="159"/>
      <c r="J205" s="160">
        <f>ROUND(I205*H205,2)</f>
        <v>0</v>
      </c>
      <c r="K205" s="161"/>
      <c r="L205" s="162"/>
      <c r="M205" s="163" t="s">
        <v>1</v>
      </c>
      <c r="N205" s="164" t="s">
        <v>38</v>
      </c>
      <c r="P205" s="150">
        <f>O205*H205</f>
        <v>0</v>
      </c>
      <c r="Q205" s="150">
        <v>1E-4</v>
      </c>
      <c r="R205" s="150">
        <f>Q205*H205</f>
        <v>0</v>
      </c>
      <c r="S205" s="150">
        <v>0</v>
      </c>
      <c r="T205" s="151">
        <f>S205*H205</f>
        <v>0</v>
      </c>
      <c r="AR205" s="152" t="s">
        <v>322</v>
      </c>
      <c r="AT205" s="152" t="s">
        <v>241</v>
      </c>
      <c r="AU205" s="152" t="s">
        <v>85</v>
      </c>
      <c r="AY205" s="13" t="s">
        <v>185</v>
      </c>
      <c r="BE205" s="153">
        <f>IF(N205="základná",J205,0)</f>
        <v>0</v>
      </c>
      <c r="BF205" s="153">
        <f>IF(N205="znížená",J205,0)</f>
        <v>0</v>
      </c>
      <c r="BG205" s="153">
        <f>IF(N205="zákl. prenesená",J205,0)</f>
        <v>0</v>
      </c>
      <c r="BH205" s="153">
        <f>IF(N205="zníž. prenesená",J205,0)</f>
        <v>0</v>
      </c>
      <c r="BI205" s="153">
        <f>IF(N205="nulová",J205,0)</f>
        <v>0</v>
      </c>
      <c r="BJ205" s="13" t="s">
        <v>85</v>
      </c>
      <c r="BK205" s="153">
        <f>ROUND(I205*H205,2)</f>
        <v>0</v>
      </c>
      <c r="BL205" s="13" t="s">
        <v>254</v>
      </c>
      <c r="BM205" s="152" t="s">
        <v>415</v>
      </c>
    </row>
    <row r="206" spans="2:65" s="1" customFormat="1" ht="24.2" customHeight="1">
      <c r="B206" s="139"/>
      <c r="C206" s="154" t="s">
        <v>416</v>
      </c>
      <c r="D206" s="154" t="s">
        <v>241</v>
      </c>
      <c r="E206" s="155" t="s">
        <v>417</v>
      </c>
      <c r="F206" s="156" t="s">
        <v>418</v>
      </c>
      <c r="G206" s="157" t="s">
        <v>217</v>
      </c>
      <c r="H206" s="158"/>
      <c r="I206" s="159"/>
      <c r="J206" s="160">
        <f>ROUND(I206*H206,2)</f>
        <v>0</v>
      </c>
      <c r="K206" s="161"/>
      <c r="L206" s="162"/>
      <c r="M206" s="163" t="s">
        <v>1</v>
      </c>
      <c r="N206" s="164" t="s">
        <v>38</v>
      </c>
      <c r="P206" s="150">
        <f>O206*H206</f>
        <v>0</v>
      </c>
      <c r="Q206" s="150">
        <v>1.9000000000000001E-4</v>
      </c>
      <c r="R206" s="150">
        <f>Q206*H206</f>
        <v>0</v>
      </c>
      <c r="S206" s="150">
        <v>0</v>
      </c>
      <c r="T206" s="151">
        <f>S206*H206</f>
        <v>0</v>
      </c>
      <c r="AR206" s="152" t="s">
        <v>322</v>
      </c>
      <c r="AT206" s="152" t="s">
        <v>241</v>
      </c>
      <c r="AU206" s="152" t="s">
        <v>85</v>
      </c>
      <c r="AY206" s="13" t="s">
        <v>185</v>
      </c>
      <c r="BE206" s="153">
        <f>IF(N206="základná",J206,0)</f>
        <v>0</v>
      </c>
      <c r="BF206" s="153">
        <f>IF(N206="znížená",J206,0)</f>
        <v>0</v>
      </c>
      <c r="BG206" s="153">
        <f>IF(N206="zákl. prenesená",J206,0)</f>
        <v>0</v>
      </c>
      <c r="BH206" s="153">
        <f>IF(N206="zníž. prenesená",J206,0)</f>
        <v>0</v>
      </c>
      <c r="BI206" s="153">
        <f>IF(N206="nulová",J206,0)</f>
        <v>0</v>
      </c>
      <c r="BJ206" s="13" t="s">
        <v>85</v>
      </c>
      <c r="BK206" s="153">
        <f>ROUND(I206*H206,2)</f>
        <v>0</v>
      </c>
      <c r="BL206" s="13" t="s">
        <v>254</v>
      </c>
      <c r="BM206" s="152" t="s">
        <v>419</v>
      </c>
    </row>
    <row r="207" spans="2:65" s="1" customFormat="1" ht="24.2" customHeight="1">
      <c r="B207" s="139"/>
      <c r="C207" s="140" t="s">
        <v>420</v>
      </c>
      <c r="D207" s="140" t="s">
        <v>187</v>
      </c>
      <c r="E207" s="141" t="s">
        <v>421</v>
      </c>
      <c r="F207" s="142" t="s">
        <v>422</v>
      </c>
      <c r="G207" s="143" t="s">
        <v>217</v>
      </c>
      <c r="H207" s="144"/>
      <c r="I207" s="145"/>
      <c r="J207" s="146">
        <f>ROUND(I207*H207,2)</f>
        <v>0</v>
      </c>
      <c r="K207" s="147"/>
      <c r="L207" s="28"/>
      <c r="M207" s="148" t="s">
        <v>1</v>
      </c>
      <c r="N207" s="149" t="s">
        <v>38</v>
      </c>
      <c r="P207" s="150">
        <f>O207*H207</f>
        <v>0</v>
      </c>
      <c r="Q207" s="150">
        <v>0</v>
      </c>
      <c r="R207" s="150">
        <f>Q207*H207</f>
        <v>0</v>
      </c>
      <c r="S207" s="150">
        <v>0</v>
      </c>
      <c r="T207" s="151">
        <f>S207*H207</f>
        <v>0</v>
      </c>
      <c r="AR207" s="152" t="s">
        <v>254</v>
      </c>
      <c r="AT207" s="152" t="s">
        <v>187</v>
      </c>
      <c r="AU207" s="152" t="s">
        <v>85</v>
      </c>
      <c r="AY207" s="13" t="s">
        <v>185</v>
      </c>
      <c r="BE207" s="153">
        <f>IF(N207="základná",J207,0)</f>
        <v>0</v>
      </c>
      <c r="BF207" s="153">
        <f>IF(N207="znížená",J207,0)</f>
        <v>0</v>
      </c>
      <c r="BG207" s="153">
        <f>IF(N207="zákl. prenesená",J207,0)</f>
        <v>0</v>
      </c>
      <c r="BH207" s="153">
        <f>IF(N207="zníž. prenesená",J207,0)</f>
        <v>0</v>
      </c>
      <c r="BI207" s="153">
        <f>IF(N207="nulová",J207,0)</f>
        <v>0</v>
      </c>
      <c r="BJ207" s="13" t="s">
        <v>85</v>
      </c>
      <c r="BK207" s="153">
        <f>ROUND(I207*H207,2)</f>
        <v>0</v>
      </c>
      <c r="BL207" s="13" t="s">
        <v>254</v>
      </c>
      <c r="BM207" s="152" t="s">
        <v>423</v>
      </c>
    </row>
    <row r="208" spans="2:65" s="1" customFormat="1" ht="37.9" customHeight="1">
      <c r="B208" s="139"/>
      <c r="C208" s="154" t="s">
        <v>424</v>
      </c>
      <c r="D208" s="154" t="s">
        <v>241</v>
      </c>
      <c r="E208" s="155" t="s">
        <v>425</v>
      </c>
      <c r="F208" s="156" t="s">
        <v>426</v>
      </c>
      <c r="G208" s="157" t="s">
        <v>217</v>
      </c>
      <c r="H208" s="158"/>
      <c r="I208" s="159"/>
      <c r="J208" s="160">
        <f>ROUND(I208*H208,2)</f>
        <v>0</v>
      </c>
      <c r="K208" s="161"/>
      <c r="L208" s="162"/>
      <c r="M208" s="163" t="s">
        <v>1</v>
      </c>
      <c r="N208" s="164" t="s">
        <v>38</v>
      </c>
      <c r="P208" s="150">
        <f>O208*H208</f>
        <v>0</v>
      </c>
      <c r="Q208" s="150">
        <v>2.8000000000000001E-2</v>
      </c>
      <c r="R208" s="150">
        <f>Q208*H208</f>
        <v>0</v>
      </c>
      <c r="S208" s="150">
        <v>0</v>
      </c>
      <c r="T208" s="151">
        <f>S208*H208</f>
        <v>0</v>
      </c>
      <c r="AR208" s="152" t="s">
        <v>322</v>
      </c>
      <c r="AT208" s="152" t="s">
        <v>241</v>
      </c>
      <c r="AU208" s="152" t="s">
        <v>85</v>
      </c>
      <c r="AY208" s="13" t="s">
        <v>185</v>
      </c>
      <c r="BE208" s="153">
        <f>IF(N208="základná",J208,0)</f>
        <v>0</v>
      </c>
      <c r="BF208" s="153">
        <f>IF(N208="znížená",J208,0)</f>
        <v>0</v>
      </c>
      <c r="BG208" s="153">
        <f>IF(N208="zákl. prenesená",J208,0)</f>
        <v>0</v>
      </c>
      <c r="BH208" s="153">
        <f>IF(N208="zníž. prenesená",J208,0)</f>
        <v>0</v>
      </c>
      <c r="BI208" s="153">
        <f>IF(N208="nulová",J208,0)</f>
        <v>0</v>
      </c>
      <c r="BJ208" s="13" t="s">
        <v>85</v>
      </c>
      <c r="BK208" s="153">
        <f>ROUND(I208*H208,2)</f>
        <v>0</v>
      </c>
      <c r="BL208" s="13" t="s">
        <v>254</v>
      </c>
      <c r="BM208" s="152" t="s">
        <v>427</v>
      </c>
    </row>
    <row r="209" spans="2:65" s="1" customFormat="1" ht="19.5">
      <c r="B209" s="28"/>
      <c r="D209" s="166" t="s">
        <v>428</v>
      </c>
      <c r="F209" s="167" t="s">
        <v>429</v>
      </c>
      <c r="I209" s="168"/>
      <c r="L209" s="28"/>
      <c r="M209" s="169"/>
      <c r="T209" s="55"/>
      <c r="AT209" s="13" t="s">
        <v>428</v>
      </c>
      <c r="AU209" s="13" t="s">
        <v>85</v>
      </c>
    </row>
    <row r="210" spans="2:65" s="1" customFormat="1" ht="24.2" customHeight="1">
      <c r="B210" s="139"/>
      <c r="C210" s="140" t="s">
        <v>430</v>
      </c>
      <c r="D210" s="140" t="s">
        <v>187</v>
      </c>
      <c r="E210" s="141" t="s">
        <v>431</v>
      </c>
      <c r="F210" s="142" t="s">
        <v>432</v>
      </c>
      <c r="G210" s="143" t="s">
        <v>217</v>
      </c>
      <c r="H210" s="144"/>
      <c r="I210" s="145"/>
      <c r="J210" s="146">
        <f>ROUND(I210*H210,2)</f>
        <v>0</v>
      </c>
      <c r="K210" s="147"/>
      <c r="L210" s="28"/>
      <c r="M210" s="148" t="s">
        <v>1</v>
      </c>
      <c r="N210" s="149" t="s">
        <v>38</v>
      </c>
      <c r="P210" s="150">
        <f>O210*H210</f>
        <v>0</v>
      </c>
      <c r="Q210" s="150">
        <v>0</v>
      </c>
      <c r="R210" s="150">
        <f>Q210*H210</f>
        <v>0</v>
      </c>
      <c r="S210" s="150">
        <v>0</v>
      </c>
      <c r="T210" s="151">
        <f>S210*H210</f>
        <v>0</v>
      </c>
      <c r="AR210" s="152" t="s">
        <v>254</v>
      </c>
      <c r="AT210" s="152" t="s">
        <v>187</v>
      </c>
      <c r="AU210" s="152" t="s">
        <v>85</v>
      </c>
      <c r="AY210" s="13" t="s">
        <v>185</v>
      </c>
      <c r="BE210" s="153">
        <f>IF(N210="základná",J210,0)</f>
        <v>0</v>
      </c>
      <c r="BF210" s="153">
        <f>IF(N210="znížená",J210,0)</f>
        <v>0</v>
      </c>
      <c r="BG210" s="153">
        <f>IF(N210="zákl. prenesená",J210,0)</f>
        <v>0</v>
      </c>
      <c r="BH210" s="153">
        <f>IF(N210="zníž. prenesená",J210,0)</f>
        <v>0</v>
      </c>
      <c r="BI210" s="153">
        <f>IF(N210="nulová",J210,0)</f>
        <v>0</v>
      </c>
      <c r="BJ210" s="13" t="s">
        <v>85</v>
      </c>
      <c r="BK210" s="153">
        <f>ROUND(I210*H210,2)</f>
        <v>0</v>
      </c>
      <c r="BL210" s="13" t="s">
        <v>254</v>
      </c>
      <c r="BM210" s="152" t="s">
        <v>433</v>
      </c>
    </row>
    <row r="211" spans="2:65" s="1" customFormat="1" ht="24.2" customHeight="1">
      <c r="B211" s="139"/>
      <c r="C211" s="154" t="s">
        <v>434</v>
      </c>
      <c r="D211" s="154" t="s">
        <v>241</v>
      </c>
      <c r="E211" s="155" t="s">
        <v>435</v>
      </c>
      <c r="F211" s="156" t="s">
        <v>436</v>
      </c>
      <c r="G211" s="157" t="s">
        <v>217</v>
      </c>
      <c r="H211" s="158"/>
      <c r="I211" s="159"/>
      <c r="J211" s="160">
        <f>ROUND(I211*H211,2)</f>
        <v>0</v>
      </c>
      <c r="K211" s="161"/>
      <c r="L211" s="162"/>
      <c r="M211" s="163" t="s">
        <v>1</v>
      </c>
      <c r="N211" s="164" t="s">
        <v>38</v>
      </c>
      <c r="P211" s="150">
        <f>O211*H211</f>
        <v>0</v>
      </c>
      <c r="Q211" s="150">
        <v>1.56E-3</v>
      </c>
      <c r="R211" s="150">
        <f>Q211*H211</f>
        <v>0</v>
      </c>
      <c r="S211" s="150">
        <v>0</v>
      </c>
      <c r="T211" s="151">
        <f>S211*H211</f>
        <v>0</v>
      </c>
      <c r="AR211" s="152" t="s">
        <v>322</v>
      </c>
      <c r="AT211" s="152" t="s">
        <v>241</v>
      </c>
      <c r="AU211" s="152" t="s">
        <v>85</v>
      </c>
      <c r="AY211" s="13" t="s">
        <v>185</v>
      </c>
      <c r="BE211" s="153">
        <f>IF(N211="základná",J211,0)</f>
        <v>0</v>
      </c>
      <c r="BF211" s="153">
        <f>IF(N211="znížená",J211,0)</f>
        <v>0</v>
      </c>
      <c r="BG211" s="153">
        <f>IF(N211="zákl. prenesená",J211,0)</f>
        <v>0</v>
      </c>
      <c r="BH211" s="153">
        <f>IF(N211="zníž. prenesená",J211,0)</f>
        <v>0</v>
      </c>
      <c r="BI211" s="153">
        <f>IF(N211="nulová",J211,0)</f>
        <v>0</v>
      </c>
      <c r="BJ211" s="13" t="s">
        <v>85</v>
      </c>
      <c r="BK211" s="153">
        <f>ROUND(I211*H211,2)</f>
        <v>0</v>
      </c>
      <c r="BL211" s="13" t="s">
        <v>254</v>
      </c>
      <c r="BM211" s="152" t="s">
        <v>437</v>
      </c>
    </row>
    <row r="212" spans="2:65" s="1" customFormat="1" ht="19.5">
      <c r="B212" s="28"/>
      <c r="D212" s="166" t="s">
        <v>428</v>
      </c>
      <c r="F212" s="167" t="s">
        <v>438</v>
      </c>
      <c r="I212" s="168"/>
      <c r="L212" s="28"/>
      <c r="M212" s="169"/>
      <c r="T212" s="55"/>
      <c r="AT212" s="13" t="s">
        <v>428</v>
      </c>
      <c r="AU212" s="13" t="s">
        <v>85</v>
      </c>
    </row>
    <row r="213" spans="2:65" s="1" customFormat="1" ht="24.2" customHeight="1">
      <c r="B213" s="139"/>
      <c r="C213" s="154" t="s">
        <v>439</v>
      </c>
      <c r="D213" s="154" t="s">
        <v>241</v>
      </c>
      <c r="E213" s="155" t="s">
        <v>440</v>
      </c>
      <c r="F213" s="156" t="s">
        <v>441</v>
      </c>
      <c r="G213" s="157" t="s">
        <v>217</v>
      </c>
      <c r="H213" s="158"/>
      <c r="I213" s="159"/>
      <c r="J213" s="160">
        <f>ROUND(I213*H213,2)</f>
        <v>0</v>
      </c>
      <c r="K213" s="161"/>
      <c r="L213" s="162"/>
      <c r="M213" s="163" t="s">
        <v>1</v>
      </c>
      <c r="N213" s="164" t="s">
        <v>38</v>
      </c>
      <c r="P213" s="150">
        <f>O213*H213</f>
        <v>0</v>
      </c>
      <c r="Q213" s="150">
        <v>2.7299999999999998E-3</v>
      </c>
      <c r="R213" s="150">
        <f>Q213*H213</f>
        <v>0</v>
      </c>
      <c r="S213" s="150">
        <v>0</v>
      </c>
      <c r="T213" s="151">
        <f>S213*H213</f>
        <v>0</v>
      </c>
      <c r="AR213" s="152" t="s">
        <v>322</v>
      </c>
      <c r="AT213" s="152" t="s">
        <v>241</v>
      </c>
      <c r="AU213" s="152" t="s">
        <v>85</v>
      </c>
      <c r="AY213" s="13" t="s">
        <v>185</v>
      </c>
      <c r="BE213" s="153">
        <f>IF(N213="základná",J213,0)</f>
        <v>0</v>
      </c>
      <c r="BF213" s="153">
        <f>IF(N213="znížená",J213,0)</f>
        <v>0</v>
      </c>
      <c r="BG213" s="153">
        <f>IF(N213="zákl. prenesená",J213,0)</f>
        <v>0</v>
      </c>
      <c r="BH213" s="153">
        <f>IF(N213="zníž. prenesená",J213,0)</f>
        <v>0</v>
      </c>
      <c r="BI213" s="153">
        <f>IF(N213="nulová",J213,0)</f>
        <v>0</v>
      </c>
      <c r="BJ213" s="13" t="s">
        <v>85</v>
      </c>
      <c r="BK213" s="153">
        <f>ROUND(I213*H213,2)</f>
        <v>0</v>
      </c>
      <c r="BL213" s="13" t="s">
        <v>254</v>
      </c>
      <c r="BM213" s="152" t="s">
        <v>442</v>
      </c>
    </row>
    <row r="214" spans="2:65" s="1" customFormat="1" ht="19.5">
      <c r="B214" s="28"/>
      <c r="D214" s="166" t="s">
        <v>428</v>
      </c>
      <c r="F214" s="167" t="s">
        <v>438</v>
      </c>
      <c r="I214" s="168"/>
      <c r="L214" s="28"/>
      <c r="M214" s="169"/>
      <c r="T214" s="55"/>
      <c r="AT214" s="13" t="s">
        <v>428</v>
      </c>
      <c r="AU214" s="13" t="s">
        <v>85</v>
      </c>
    </row>
    <row r="215" spans="2:65" s="1" customFormat="1" ht="24.2" customHeight="1">
      <c r="B215" s="139"/>
      <c r="C215" s="154" t="s">
        <v>443</v>
      </c>
      <c r="D215" s="154" t="s">
        <v>241</v>
      </c>
      <c r="E215" s="155" t="s">
        <v>444</v>
      </c>
      <c r="F215" s="156" t="s">
        <v>445</v>
      </c>
      <c r="G215" s="157" t="s">
        <v>217</v>
      </c>
      <c r="H215" s="158"/>
      <c r="I215" s="159"/>
      <c r="J215" s="160">
        <f>ROUND(I215*H215,2)</f>
        <v>0</v>
      </c>
      <c r="K215" s="161"/>
      <c r="L215" s="162"/>
      <c r="M215" s="163" t="s">
        <v>1</v>
      </c>
      <c r="N215" s="164" t="s">
        <v>38</v>
      </c>
      <c r="P215" s="150">
        <f>O215*H215</f>
        <v>0</v>
      </c>
      <c r="Q215" s="150">
        <v>3.1199999999999999E-3</v>
      </c>
      <c r="R215" s="150">
        <f>Q215*H215</f>
        <v>0</v>
      </c>
      <c r="S215" s="150">
        <v>0</v>
      </c>
      <c r="T215" s="151">
        <f>S215*H215</f>
        <v>0</v>
      </c>
      <c r="AR215" s="152" t="s">
        <v>322</v>
      </c>
      <c r="AT215" s="152" t="s">
        <v>241</v>
      </c>
      <c r="AU215" s="152" t="s">
        <v>85</v>
      </c>
      <c r="AY215" s="13" t="s">
        <v>185</v>
      </c>
      <c r="BE215" s="153">
        <f>IF(N215="základná",J215,0)</f>
        <v>0</v>
      </c>
      <c r="BF215" s="153">
        <f>IF(N215="znížená",J215,0)</f>
        <v>0</v>
      </c>
      <c r="BG215" s="153">
        <f>IF(N215="zákl. prenesená",J215,0)</f>
        <v>0</v>
      </c>
      <c r="BH215" s="153">
        <f>IF(N215="zníž. prenesená",J215,0)</f>
        <v>0</v>
      </c>
      <c r="BI215" s="153">
        <f>IF(N215="nulová",J215,0)</f>
        <v>0</v>
      </c>
      <c r="BJ215" s="13" t="s">
        <v>85</v>
      </c>
      <c r="BK215" s="153">
        <f>ROUND(I215*H215,2)</f>
        <v>0</v>
      </c>
      <c r="BL215" s="13" t="s">
        <v>254</v>
      </c>
      <c r="BM215" s="152" t="s">
        <v>446</v>
      </c>
    </row>
    <row r="216" spans="2:65" s="1" customFormat="1" ht="19.5">
      <c r="B216" s="28"/>
      <c r="D216" s="166" t="s">
        <v>428</v>
      </c>
      <c r="F216" s="167" t="s">
        <v>438</v>
      </c>
      <c r="I216" s="168"/>
      <c r="L216" s="28"/>
      <c r="M216" s="169"/>
      <c r="T216" s="55"/>
      <c r="AT216" s="13" t="s">
        <v>428</v>
      </c>
      <c r="AU216" s="13" t="s">
        <v>85</v>
      </c>
    </row>
    <row r="217" spans="2:65" s="1" customFormat="1" ht="24.2" customHeight="1">
      <c r="B217" s="139"/>
      <c r="C217" s="140" t="s">
        <v>447</v>
      </c>
      <c r="D217" s="140" t="s">
        <v>187</v>
      </c>
      <c r="E217" s="141" t="s">
        <v>448</v>
      </c>
      <c r="F217" s="142" t="s">
        <v>449</v>
      </c>
      <c r="G217" s="143" t="s">
        <v>217</v>
      </c>
      <c r="H217" s="144"/>
      <c r="I217" s="145"/>
      <c r="J217" s="146">
        <f>ROUND(I217*H217,2)</f>
        <v>0</v>
      </c>
      <c r="K217" s="147"/>
      <c r="L217" s="28"/>
      <c r="M217" s="148" t="s">
        <v>1</v>
      </c>
      <c r="N217" s="149" t="s">
        <v>38</v>
      </c>
      <c r="P217" s="150">
        <f>O217*H217</f>
        <v>0</v>
      </c>
      <c r="Q217" s="150">
        <v>1E-3</v>
      </c>
      <c r="R217" s="150">
        <f>Q217*H217</f>
        <v>0</v>
      </c>
      <c r="S217" s="150">
        <v>0</v>
      </c>
      <c r="T217" s="151">
        <f>S217*H217</f>
        <v>0</v>
      </c>
      <c r="AR217" s="152" t="s">
        <v>254</v>
      </c>
      <c r="AT217" s="152" t="s">
        <v>187</v>
      </c>
      <c r="AU217" s="152" t="s">
        <v>85</v>
      </c>
      <c r="AY217" s="13" t="s">
        <v>185</v>
      </c>
      <c r="BE217" s="153">
        <f>IF(N217="základná",J217,0)</f>
        <v>0</v>
      </c>
      <c r="BF217" s="153">
        <f>IF(N217="znížená",J217,0)</f>
        <v>0</v>
      </c>
      <c r="BG217" s="153">
        <f>IF(N217="zákl. prenesená",J217,0)</f>
        <v>0</v>
      </c>
      <c r="BH217" s="153">
        <f>IF(N217="zníž. prenesená",J217,0)</f>
        <v>0</v>
      </c>
      <c r="BI217" s="153">
        <f>IF(N217="nulová",J217,0)</f>
        <v>0</v>
      </c>
      <c r="BJ217" s="13" t="s">
        <v>85</v>
      </c>
      <c r="BK217" s="153">
        <f>ROUND(I217*H217,2)</f>
        <v>0</v>
      </c>
      <c r="BL217" s="13" t="s">
        <v>254</v>
      </c>
      <c r="BM217" s="152" t="s">
        <v>450</v>
      </c>
    </row>
    <row r="218" spans="2:65" s="1" customFormat="1" ht="24.2" customHeight="1">
      <c r="B218" s="139"/>
      <c r="C218" s="154" t="s">
        <v>451</v>
      </c>
      <c r="D218" s="154" t="s">
        <v>241</v>
      </c>
      <c r="E218" s="155" t="s">
        <v>452</v>
      </c>
      <c r="F218" s="156" t="s">
        <v>453</v>
      </c>
      <c r="G218" s="157" t="s">
        <v>217</v>
      </c>
      <c r="H218" s="158"/>
      <c r="I218" s="159"/>
      <c r="J218" s="160">
        <f>ROUND(I218*H218,2)</f>
        <v>0</v>
      </c>
      <c r="K218" s="161"/>
      <c r="L218" s="162"/>
      <c r="M218" s="163" t="s">
        <v>1</v>
      </c>
      <c r="N218" s="164" t="s">
        <v>38</v>
      </c>
      <c r="P218" s="150">
        <f>O218*H218</f>
        <v>0</v>
      </c>
      <c r="Q218" s="150">
        <v>2.3999999999999998E-3</v>
      </c>
      <c r="R218" s="150">
        <f>Q218*H218</f>
        <v>0</v>
      </c>
      <c r="S218" s="150">
        <v>0</v>
      </c>
      <c r="T218" s="151">
        <f>S218*H218</f>
        <v>0</v>
      </c>
      <c r="AR218" s="152" t="s">
        <v>322</v>
      </c>
      <c r="AT218" s="152" t="s">
        <v>241</v>
      </c>
      <c r="AU218" s="152" t="s">
        <v>85</v>
      </c>
      <c r="AY218" s="13" t="s">
        <v>185</v>
      </c>
      <c r="BE218" s="153">
        <f>IF(N218="základná",J218,0)</f>
        <v>0</v>
      </c>
      <c r="BF218" s="153">
        <f>IF(N218="znížená",J218,0)</f>
        <v>0</v>
      </c>
      <c r="BG218" s="153">
        <f>IF(N218="zákl. prenesená",J218,0)</f>
        <v>0</v>
      </c>
      <c r="BH218" s="153">
        <f>IF(N218="zníž. prenesená",J218,0)</f>
        <v>0</v>
      </c>
      <c r="BI218" s="153">
        <f>IF(N218="nulová",J218,0)</f>
        <v>0</v>
      </c>
      <c r="BJ218" s="13" t="s">
        <v>85</v>
      </c>
      <c r="BK218" s="153">
        <f>ROUND(I218*H218,2)</f>
        <v>0</v>
      </c>
      <c r="BL218" s="13" t="s">
        <v>254</v>
      </c>
      <c r="BM218" s="152" t="s">
        <v>454</v>
      </c>
    </row>
    <row r="219" spans="2:65" s="1" customFormat="1" ht="24.2" customHeight="1">
      <c r="B219" s="139"/>
      <c r="C219" s="140" t="s">
        <v>455</v>
      </c>
      <c r="D219" s="140" t="s">
        <v>187</v>
      </c>
      <c r="E219" s="141" t="s">
        <v>456</v>
      </c>
      <c r="F219" s="142" t="s">
        <v>457</v>
      </c>
      <c r="G219" s="143" t="s">
        <v>404</v>
      </c>
      <c r="H219" s="165"/>
      <c r="I219" s="145"/>
      <c r="J219" s="146">
        <f>ROUND(I219*H219,2)</f>
        <v>0</v>
      </c>
      <c r="K219" s="147"/>
      <c r="L219" s="28"/>
      <c r="M219" s="148" t="s">
        <v>1</v>
      </c>
      <c r="N219" s="149" t="s">
        <v>38</v>
      </c>
      <c r="P219" s="150">
        <f>O219*H219</f>
        <v>0</v>
      </c>
      <c r="Q219" s="150">
        <v>0</v>
      </c>
      <c r="R219" s="150">
        <f>Q219*H219</f>
        <v>0</v>
      </c>
      <c r="S219" s="150">
        <v>0</v>
      </c>
      <c r="T219" s="151">
        <f>S219*H219</f>
        <v>0</v>
      </c>
      <c r="AR219" s="152" t="s">
        <v>254</v>
      </c>
      <c r="AT219" s="152" t="s">
        <v>187</v>
      </c>
      <c r="AU219" s="152" t="s">
        <v>85</v>
      </c>
      <c r="AY219" s="13" t="s">
        <v>185</v>
      </c>
      <c r="BE219" s="153">
        <f>IF(N219="základná",J219,0)</f>
        <v>0</v>
      </c>
      <c r="BF219" s="153">
        <f>IF(N219="znížená",J219,0)</f>
        <v>0</v>
      </c>
      <c r="BG219" s="153">
        <f>IF(N219="zákl. prenesená",J219,0)</f>
        <v>0</v>
      </c>
      <c r="BH219" s="153">
        <f>IF(N219="zníž. prenesená",J219,0)</f>
        <v>0</v>
      </c>
      <c r="BI219" s="153">
        <f>IF(N219="nulová",J219,0)</f>
        <v>0</v>
      </c>
      <c r="BJ219" s="13" t="s">
        <v>85</v>
      </c>
      <c r="BK219" s="153">
        <f>ROUND(I219*H219,2)</f>
        <v>0</v>
      </c>
      <c r="BL219" s="13" t="s">
        <v>254</v>
      </c>
      <c r="BM219" s="152" t="s">
        <v>458</v>
      </c>
    </row>
    <row r="220" spans="2:65" s="11" customFormat="1" ht="22.9" customHeight="1">
      <c r="B220" s="127"/>
      <c r="D220" s="128" t="s">
        <v>71</v>
      </c>
      <c r="E220" s="137" t="s">
        <v>459</v>
      </c>
      <c r="F220" s="137" t="s">
        <v>460</v>
      </c>
      <c r="I220" s="130"/>
      <c r="J220" s="138">
        <f>BK220</f>
        <v>0</v>
      </c>
      <c r="L220" s="127"/>
      <c r="M220" s="132"/>
      <c r="P220" s="133">
        <f>SUM(P221:P231)</f>
        <v>0</v>
      </c>
      <c r="R220" s="133">
        <f>SUM(R221:R231)</f>
        <v>0</v>
      </c>
      <c r="T220" s="134">
        <f>SUM(T221:T231)</f>
        <v>0</v>
      </c>
      <c r="AR220" s="128" t="s">
        <v>85</v>
      </c>
      <c r="AT220" s="135" t="s">
        <v>71</v>
      </c>
      <c r="AU220" s="135" t="s">
        <v>79</v>
      </c>
      <c r="AY220" s="128" t="s">
        <v>185</v>
      </c>
      <c r="BK220" s="136">
        <f>SUM(BK221:BK231)</f>
        <v>0</v>
      </c>
    </row>
    <row r="221" spans="2:65" s="1" customFormat="1" ht="24.2" customHeight="1">
      <c r="B221" s="139"/>
      <c r="C221" s="140" t="s">
        <v>461</v>
      </c>
      <c r="D221" s="140" t="s">
        <v>187</v>
      </c>
      <c r="E221" s="141" t="s">
        <v>462</v>
      </c>
      <c r="F221" s="142" t="s">
        <v>463</v>
      </c>
      <c r="G221" s="143" t="s">
        <v>190</v>
      </c>
      <c r="H221" s="144"/>
      <c r="I221" s="145"/>
      <c r="J221" s="146">
        <f t="shared" ref="J221:J231" si="30">ROUND(I221*H221,2)</f>
        <v>0</v>
      </c>
      <c r="K221" s="147"/>
      <c r="L221" s="28"/>
      <c r="M221" s="148" t="s">
        <v>1</v>
      </c>
      <c r="N221" s="149" t="s">
        <v>38</v>
      </c>
      <c r="P221" s="150">
        <f t="shared" ref="P221:P231" si="31">O221*H221</f>
        <v>0</v>
      </c>
      <c r="Q221" s="150">
        <v>0</v>
      </c>
      <c r="R221" s="150">
        <f t="shared" ref="R221:R231" si="32">Q221*H221</f>
        <v>0</v>
      </c>
      <c r="S221" s="150">
        <v>0</v>
      </c>
      <c r="T221" s="151">
        <f t="shared" ref="T221:T231" si="33">S221*H221</f>
        <v>0</v>
      </c>
      <c r="AR221" s="152" t="s">
        <v>254</v>
      </c>
      <c r="AT221" s="152" t="s">
        <v>187</v>
      </c>
      <c r="AU221" s="152" t="s">
        <v>85</v>
      </c>
      <c r="AY221" s="13" t="s">
        <v>185</v>
      </c>
      <c r="BE221" s="153">
        <f t="shared" ref="BE221:BE231" si="34">IF(N221="základná",J221,0)</f>
        <v>0</v>
      </c>
      <c r="BF221" s="153">
        <f t="shared" ref="BF221:BF231" si="35">IF(N221="znížená",J221,0)</f>
        <v>0</v>
      </c>
      <c r="BG221" s="153">
        <f t="shared" ref="BG221:BG231" si="36">IF(N221="zákl. prenesená",J221,0)</f>
        <v>0</v>
      </c>
      <c r="BH221" s="153">
        <f t="shared" ref="BH221:BH231" si="37">IF(N221="zníž. prenesená",J221,0)</f>
        <v>0</v>
      </c>
      <c r="BI221" s="153">
        <f t="shared" ref="BI221:BI231" si="38">IF(N221="nulová",J221,0)</f>
        <v>0</v>
      </c>
      <c r="BJ221" s="13" t="s">
        <v>85</v>
      </c>
      <c r="BK221" s="153">
        <f t="shared" ref="BK221:BK231" si="39">ROUND(I221*H221,2)</f>
        <v>0</v>
      </c>
      <c r="BL221" s="13" t="s">
        <v>254</v>
      </c>
      <c r="BM221" s="152" t="s">
        <v>464</v>
      </c>
    </row>
    <row r="222" spans="2:65" s="1" customFormat="1" ht="24.2" customHeight="1">
      <c r="B222" s="139"/>
      <c r="C222" s="154" t="s">
        <v>465</v>
      </c>
      <c r="D222" s="154" t="s">
        <v>241</v>
      </c>
      <c r="E222" s="155" t="s">
        <v>466</v>
      </c>
      <c r="F222" s="156" t="s">
        <v>467</v>
      </c>
      <c r="G222" s="157" t="s">
        <v>197</v>
      </c>
      <c r="H222" s="158"/>
      <c r="I222" s="159"/>
      <c r="J222" s="160">
        <f t="shared" si="30"/>
        <v>0</v>
      </c>
      <c r="K222" s="161"/>
      <c r="L222" s="162"/>
      <c r="M222" s="163" t="s">
        <v>1</v>
      </c>
      <c r="N222" s="164" t="s">
        <v>38</v>
      </c>
      <c r="P222" s="150">
        <f t="shared" si="31"/>
        <v>0</v>
      </c>
      <c r="Q222" s="150">
        <v>0.55000000000000004</v>
      </c>
      <c r="R222" s="150">
        <f t="shared" si="32"/>
        <v>0</v>
      </c>
      <c r="S222" s="150">
        <v>0</v>
      </c>
      <c r="T222" s="151">
        <f t="shared" si="33"/>
        <v>0</v>
      </c>
      <c r="AR222" s="152" t="s">
        <v>322</v>
      </c>
      <c r="AT222" s="152" t="s">
        <v>241</v>
      </c>
      <c r="AU222" s="152" t="s">
        <v>85</v>
      </c>
      <c r="AY222" s="13" t="s">
        <v>185</v>
      </c>
      <c r="BE222" s="153">
        <f t="shared" si="34"/>
        <v>0</v>
      </c>
      <c r="BF222" s="153">
        <f t="shared" si="35"/>
        <v>0</v>
      </c>
      <c r="BG222" s="153">
        <f t="shared" si="36"/>
        <v>0</v>
      </c>
      <c r="BH222" s="153">
        <f t="shared" si="37"/>
        <v>0</v>
      </c>
      <c r="BI222" s="153">
        <f t="shared" si="38"/>
        <v>0</v>
      </c>
      <c r="BJ222" s="13" t="s">
        <v>85</v>
      </c>
      <c r="BK222" s="153">
        <f t="shared" si="39"/>
        <v>0</v>
      </c>
      <c r="BL222" s="13" t="s">
        <v>254</v>
      </c>
      <c r="BM222" s="152" t="s">
        <v>468</v>
      </c>
    </row>
    <row r="223" spans="2:65" s="1" customFormat="1" ht="16.5" customHeight="1">
      <c r="B223" s="139"/>
      <c r="C223" s="140" t="s">
        <v>469</v>
      </c>
      <c r="D223" s="140" t="s">
        <v>187</v>
      </c>
      <c r="E223" s="141" t="s">
        <v>470</v>
      </c>
      <c r="F223" s="142" t="s">
        <v>471</v>
      </c>
      <c r="G223" s="143" t="s">
        <v>190</v>
      </c>
      <c r="H223" s="144"/>
      <c r="I223" s="145"/>
      <c r="J223" s="146">
        <f t="shared" si="30"/>
        <v>0</v>
      </c>
      <c r="K223" s="147"/>
      <c r="L223" s="28"/>
      <c r="M223" s="148" t="s">
        <v>1</v>
      </c>
      <c r="N223" s="149" t="s">
        <v>38</v>
      </c>
      <c r="P223" s="150">
        <f t="shared" si="31"/>
        <v>0</v>
      </c>
      <c r="Q223" s="150">
        <v>0</v>
      </c>
      <c r="R223" s="150">
        <f t="shared" si="32"/>
        <v>0</v>
      </c>
      <c r="S223" s="150">
        <v>0</v>
      </c>
      <c r="T223" s="151">
        <f t="shared" si="33"/>
        <v>0</v>
      </c>
      <c r="AR223" s="152" t="s">
        <v>254</v>
      </c>
      <c r="AT223" s="152" t="s">
        <v>187</v>
      </c>
      <c r="AU223" s="152" t="s">
        <v>85</v>
      </c>
      <c r="AY223" s="13" t="s">
        <v>185</v>
      </c>
      <c r="BE223" s="153">
        <f t="shared" si="34"/>
        <v>0</v>
      </c>
      <c r="BF223" s="153">
        <f t="shared" si="35"/>
        <v>0</v>
      </c>
      <c r="BG223" s="153">
        <f t="shared" si="36"/>
        <v>0</v>
      </c>
      <c r="BH223" s="153">
        <f t="shared" si="37"/>
        <v>0</v>
      </c>
      <c r="BI223" s="153">
        <f t="shared" si="38"/>
        <v>0</v>
      </c>
      <c r="BJ223" s="13" t="s">
        <v>85</v>
      </c>
      <c r="BK223" s="153">
        <f t="shared" si="39"/>
        <v>0</v>
      </c>
      <c r="BL223" s="13" t="s">
        <v>254</v>
      </c>
      <c r="BM223" s="152" t="s">
        <v>472</v>
      </c>
    </row>
    <row r="224" spans="2:65" s="1" customFormat="1" ht="24.2" customHeight="1">
      <c r="B224" s="139"/>
      <c r="C224" s="154" t="s">
        <v>473</v>
      </c>
      <c r="D224" s="154" t="s">
        <v>241</v>
      </c>
      <c r="E224" s="155" t="s">
        <v>466</v>
      </c>
      <c r="F224" s="156" t="s">
        <v>467</v>
      </c>
      <c r="G224" s="157" t="s">
        <v>197</v>
      </c>
      <c r="H224" s="158"/>
      <c r="I224" s="159"/>
      <c r="J224" s="160">
        <f t="shared" si="30"/>
        <v>0</v>
      </c>
      <c r="K224" s="161"/>
      <c r="L224" s="162"/>
      <c r="M224" s="163" t="s">
        <v>1</v>
      </c>
      <c r="N224" s="164" t="s">
        <v>38</v>
      </c>
      <c r="P224" s="150">
        <f t="shared" si="31"/>
        <v>0</v>
      </c>
      <c r="Q224" s="150">
        <v>0.55000000000000004</v>
      </c>
      <c r="R224" s="150">
        <f t="shared" si="32"/>
        <v>0</v>
      </c>
      <c r="S224" s="150">
        <v>0</v>
      </c>
      <c r="T224" s="151">
        <f t="shared" si="33"/>
        <v>0</v>
      </c>
      <c r="AR224" s="152" t="s">
        <v>322</v>
      </c>
      <c r="AT224" s="152" t="s">
        <v>241</v>
      </c>
      <c r="AU224" s="152" t="s">
        <v>85</v>
      </c>
      <c r="AY224" s="13" t="s">
        <v>185</v>
      </c>
      <c r="BE224" s="153">
        <f t="shared" si="34"/>
        <v>0</v>
      </c>
      <c r="BF224" s="153">
        <f t="shared" si="35"/>
        <v>0</v>
      </c>
      <c r="BG224" s="153">
        <f t="shared" si="36"/>
        <v>0</v>
      </c>
      <c r="BH224" s="153">
        <f t="shared" si="37"/>
        <v>0</v>
      </c>
      <c r="BI224" s="153">
        <f t="shared" si="38"/>
        <v>0</v>
      </c>
      <c r="BJ224" s="13" t="s">
        <v>85</v>
      </c>
      <c r="BK224" s="153">
        <f t="shared" si="39"/>
        <v>0</v>
      </c>
      <c r="BL224" s="13" t="s">
        <v>254</v>
      </c>
      <c r="BM224" s="152" t="s">
        <v>474</v>
      </c>
    </row>
    <row r="225" spans="2:65" s="1" customFormat="1" ht="44.25" customHeight="1">
      <c r="B225" s="139"/>
      <c r="C225" s="140" t="s">
        <v>475</v>
      </c>
      <c r="D225" s="140" t="s">
        <v>187</v>
      </c>
      <c r="E225" s="141" t="s">
        <v>476</v>
      </c>
      <c r="F225" s="142" t="s">
        <v>477</v>
      </c>
      <c r="G225" s="143" t="s">
        <v>197</v>
      </c>
      <c r="H225" s="144"/>
      <c r="I225" s="145"/>
      <c r="J225" s="146">
        <f t="shared" si="30"/>
        <v>0</v>
      </c>
      <c r="K225" s="147"/>
      <c r="L225" s="28"/>
      <c r="M225" s="148" t="s">
        <v>1</v>
      </c>
      <c r="N225" s="149" t="s">
        <v>38</v>
      </c>
      <c r="P225" s="150">
        <f t="shared" si="31"/>
        <v>0</v>
      </c>
      <c r="Q225" s="150">
        <v>2.2349999999999998E-2</v>
      </c>
      <c r="R225" s="150">
        <f t="shared" si="32"/>
        <v>0</v>
      </c>
      <c r="S225" s="150">
        <v>0</v>
      </c>
      <c r="T225" s="151">
        <f t="shared" si="33"/>
        <v>0</v>
      </c>
      <c r="AR225" s="152" t="s">
        <v>254</v>
      </c>
      <c r="AT225" s="152" t="s">
        <v>187</v>
      </c>
      <c r="AU225" s="152" t="s">
        <v>85</v>
      </c>
      <c r="AY225" s="13" t="s">
        <v>185</v>
      </c>
      <c r="BE225" s="153">
        <f t="shared" si="34"/>
        <v>0</v>
      </c>
      <c r="BF225" s="153">
        <f t="shared" si="35"/>
        <v>0</v>
      </c>
      <c r="BG225" s="153">
        <f t="shared" si="36"/>
        <v>0</v>
      </c>
      <c r="BH225" s="153">
        <f t="shared" si="37"/>
        <v>0</v>
      </c>
      <c r="BI225" s="153">
        <f t="shared" si="38"/>
        <v>0</v>
      </c>
      <c r="BJ225" s="13" t="s">
        <v>85</v>
      </c>
      <c r="BK225" s="153">
        <f t="shared" si="39"/>
        <v>0</v>
      </c>
      <c r="BL225" s="13" t="s">
        <v>254</v>
      </c>
      <c r="BM225" s="152" t="s">
        <v>478</v>
      </c>
    </row>
    <row r="226" spans="2:65" s="1" customFormat="1" ht="33" customHeight="1">
      <c r="B226" s="139"/>
      <c r="C226" s="140" t="s">
        <v>479</v>
      </c>
      <c r="D226" s="140" t="s">
        <v>187</v>
      </c>
      <c r="E226" s="141" t="s">
        <v>480</v>
      </c>
      <c r="F226" s="142" t="s">
        <v>481</v>
      </c>
      <c r="G226" s="143" t="s">
        <v>217</v>
      </c>
      <c r="H226" s="144"/>
      <c r="I226" s="145"/>
      <c r="J226" s="146">
        <f t="shared" si="30"/>
        <v>0</v>
      </c>
      <c r="K226" s="147"/>
      <c r="L226" s="28"/>
      <c r="M226" s="148" t="s">
        <v>1</v>
      </c>
      <c r="N226" s="149" t="s">
        <v>38</v>
      </c>
      <c r="P226" s="150">
        <f t="shared" si="31"/>
        <v>0</v>
      </c>
      <c r="Q226" s="150">
        <v>8.5400000000000007E-3</v>
      </c>
      <c r="R226" s="150">
        <f t="shared" si="32"/>
        <v>0</v>
      </c>
      <c r="S226" s="150">
        <v>0</v>
      </c>
      <c r="T226" s="151">
        <f t="shared" si="33"/>
        <v>0</v>
      </c>
      <c r="AR226" s="152" t="s">
        <v>254</v>
      </c>
      <c r="AT226" s="152" t="s">
        <v>187</v>
      </c>
      <c r="AU226" s="152" t="s">
        <v>85</v>
      </c>
      <c r="AY226" s="13" t="s">
        <v>185</v>
      </c>
      <c r="BE226" s="153">
        <f t="shared" si="34"/>
        <v>0</v>
      </c>
      <c r="BF226" s="153">
        <f t="shared" si="35"/>
        <v>0</v>
      </c>
      <c r="BG226" s="153">
        <f t="shared" si="36"/>
        <v>0</v>
      </c>
      <c r="BH226" s="153">
        <f t="shared" si="37"/>
        <v>0</v>
      </c>
      <c r="BI226" s="153">
        <f t="shared" si="38"/>
        <v>0</v>
      </c>
      <c r="BJ226" s="13" t="s">
        <v>85</v>
      </c>
      <c r="BK226" s="153">
        <f t="shared" si="39"/>
        <v>0</v>
      </c>
      <c r="BL226" s="13" t="s">
        <v>254</v>
      </c>
      <c r="BM226" s="152" t="s">
        <v>482</v>
      </c>
    </row>
    <row r="227" spans="2:65" s="1" customFormat="1" ht="16.5" customHeight="1">
      <c r="B227" s="139"/>
      <c r="C227" s="140" t="s">
        <v>483</v>
      </c>
      <c r="D227" s="140" t="s">
        <v>187</v>
      </c>
      <c r="E227" s="141" t="s">
        <v>484</v>
      </c>
      <c r="F227" s="142" t="s">
        <v>485</v>
      </c>
      <c r="G227" s="143" t="s">
        <v>190</v>
      </c>
      <c r="H227" s="144"/>
      <c r="I227" s="145"/>
      <c r="J227" s="146">
        <f t="shared" si="30"/>
        <v>0</v>
      </c>
      <c r="K227" s="147"/>
      <c r="L227" s="28"/>
      <c r="M227" s="148" t="s">
        <v>1</v>
      </c>
      <c r="N227" s="149" t="s">
        <v>38</v>
      </c>
      <c r="P227" s="150">
        <f t="shared" si="31"/>
        <v>0</v>
      </c>
      <c r="Q227" s="150">
        <v>5.6459999999999998E-5</v>
      </c>
      <c r="R227" s="150">
        <f t="shared" si="32"/>
        <v>0</v>
      </c>
      <c r="S227" s="150">
        <v>0</v>
      </c>
      <c r="T227" s="151">
        <f t="shared" si="33"/>
        <v>0</v>
      </c>
      <c r="AR227" s="152" t="s">
        <v>254</v>
      </c>
      <c r="AT227" s="152" t="s">
        <v>187</v>
      </c>
      <c r="AU227" s="152" t="s">
        <v>85</v>
      </c>
      <c r="AY227" s="13" t="s">
        <v>185</v>
      </c>
      <c r="BE227" s="153">
        <f t="shared" si="34"/>
        <v>0</v>
      </c>
      <c r="BF227" s="153">
        <f t="shared" si="35"/>
        <v>0</v>
      </c>
      <c r="BG227" s="153">
        <f t="shared" si="36"/>
        <v>0</v>
      </c>
      <c r="BH227" s="153">
        <f t="shared" si="37"/>
        <v>0</v>
      </c>
      <c r="BI227" s="153">
        <f t="shared" si="38"/>
        <v>0</v>
      </c>
      <c r="BJ227" s="13" t="s">
        <v>85</v>
      </c>
      <c r="BK227" s="153">
        <f t="shared" si="39"/>
        <v>0</v>
      </c>
      <c r="BL227" s="13" t="s">
        <v>254</v>
      </c>
      <c r="BM227" s="152" t="s">
        <v>486</v>
      </c>
    </row>
    <row r="228" spans="2:65" s="1" customFormat="1" ht="24.2" customHeight="1">
      <c r="B228" s="139"/>
      <c r="C228" s="154" t="s">
        <v>487</v>
      </c>
      <c r="D228" s="154" t="s">
        <v>241</v>
      </c>
      <c r="E228" s="155" t="s">
        <v>488</v>
      </c>
      <c r="F228" s="156" t="s">
        <v>489</v>
      </c>
      <c r="G228" s="157" t="s">
        <v>197</v>
      </c>
      <c r="H228" s="158"/>
      <c r="I228" s="159"/>
      <c r="J228" s="160">
        <f t="shared" si="30"/>
        <v>0</v>
      </c>
      <c r="K228" s="161"/>
      <c r="L228" s="162"/>
      <c r="M228" s="163" t="s">
        <v>1</v>
      </c>
      <c r="N228" s="164" t="s">
        <v>38</v>
      </c>
      <c r="P228" s="150">
        <f t="shared" si="31"/>
        <v>0</v>
      </c>
      <c r="Q228" s="150">
        <v>0.55000000000000004</v>
      </c>
      <c r="R228" s="150">
        <f t="shared" si="32"/>
        <v>0</v>
      </c>
      <c r="S228" s="150">
        <v>0</v>
      </c>
      <c r="T228" s="151">
        <f t="shared" si="33"/>
        <v>0</v>
      </c>
      <c r="AR228" s="152" t="s">
        <v>322</v>
      </c>
      <c r="AT228" s="152" t="s">
        <v>241</v>
      </c>
      <c r="AU228" s="152" t="s">
        <v>85</v>
      </c>
      <c r="AY228" s="13" t="s">
        <v>185</v>
      </c>
      <c r="BE228" s="153">
        <f t="shared" si="34"/>
        <v>0</v>
      </c>
      <c r="BF228" s="153">
        <f t="shared" si="35"/>
        <v>0</v>
      </c>
      <c r="BG228" s="153">
        <f t="shared" si="36"/>
        <v>0</v>
      </c>
      <c r="BH228" s="153">
        <f t="shared" si="37"/>
        <v>0</v>
      </c>
      <c r="BI228" s="153">
        <f t="shared" si="38"/>
        <v>0</v>
      </c>
      <c r="BJ228" s="13" t="s">
        <v>85</v>
      </c>
      <c r="BK228" s="153">
        <f t="shared" si="39"/>
        <v>0</v>
      </c>
      <c r="BL228" s="13" t="s">
        <v>254</v>
      </c>
      <c r="BM228" s="152" t="s">
        <v>490</v>
      </c>
    </row>
    <row r="229" spans="2:65" s="1" customFormat="1" ht="24.2" customHeight="1">
      <c r="B229" s="139"/>
      <c r="C229" s="140" t="s">
        <v>491</v>
      </c>
      <c r="D229" s="140" t="s">
        <v>187</v>
      </c>
      <c r="E229" s="141" t="s">
        <v>492</v>
      </c>
      <c r="F229" s="142" t="s">
        <v>493</v>
      </c>
      <c r="G229" s="143" t="s">
        <v>217</v>
      </c>
      <c r="H229" s="144"/>
      <c r="I229" s="145"/>
      <c r="J229" s="146">
        <f t="shared" si="30"/>
        <v>0</v>
      </c>
      <c r="K229" s="147"/>
      <c r="L229" s="28"/>
      <c r="M229" s="148" t="s">
        <v>1</v>
      </c>
      <c r="N229" s="149" t="s">
        <v>38</v>
      </c>
      <c r="P229" s="150">
        <f t="shared" si="31"/>
        <v>0</v>
      </c>
      <c r="Q229" s="150">
        <v>1.1679999999999999E-2</v>
      </c>
      <c r="R229" s="150">
        <f t="shared" si="32"/>
        <v>0</v>
      </c>
      <c r="S229" s="150">
        <v>0</v>
      </c>
      <c r="T229" s="151">
        <f t="shared" si="33"/>
        <v>0</v>
      </c>
      <c r="AR229" s="152" t="s">
        <v>254</v>
      </c>
      <c r="AT229" s="152" t="s">
        <v>187</v>
      </c>
      <c r="AU229" s="152" t="s">
        <v>85</v>
      </c>
      <c r="AY229" s="13" t="s">
        <v>185</v>
      </c>
      <c r="BE229" s="153">
        <f t="shared" si="34"/>
        <v>0</v>
      </c>
      <c r="BF229" s="153">
        <f t="shared" si="35"/>
        <v>0</v>
      </c>
      <c r="BG229" s="153">
        <f t="shared" si="36"/>
        <v>0</v>
      </c>
      <c r="BH229" s="153">
        <f t="shared" si="37"/>
        <v>0</v>
      </c>
      <c r="BI229" s="153">
        <f t="shared" si="38"/>
        <v>0</v>
      </c>
      <c r="BJ229" s="13" t="s">
        <v>85</v>
      </c>
      <c r="BK229" s="153">
        <f t="shared" si="39"/>
        <v>0</v>
      </c>
      <c r="BL229" s="13" t="s">
        <v>254</v>
      </c>
      <c r="BM229" s="152" t="s">
        <v>494</v>
      </c>
    </row>
    <row r="230" spans="2:65" s="1" customFormat="1" ht="33" customHeight="1">
      <c r="B230" s="139"/>
      <c r="C230" s="140" t="s">
        <v>495</v>
      </c>
      <c r="D230" s="140" t="s">
        <v>187</v>
      </c>
      <c r="E230" s="141" t="s">
        <v>496</v>
      </c>
      <c r="F230" s="142" t="s">
        <v>497</v>
      </c>
      <c r="G230" s="143" t="s">
        <v>217</v>
      </c>
      <c r="H230" s="144"/>
      <c r="I230" s="145"/>
      <c r="J230" s="146">
        <f t="shared" si="30"/>
        <v>0</v>
      </c>
      <c r="K230" s="147"/>
      <c r="L230" s="28"/>
      <c r="M230" s="148" t="s">
        <v>1</v>
      </c>
      <c r="N230" s="149" t="s">
        <v>38</v>
      </c>
      <c r="P230" s="150">
        <f t="shared" si="31"/>
        <v>0</v>
      </c>
      <c r="Q230" s="150">
        <v>2.4000000000000001E-4</v>
      </c>
      <c r="R230" s="150">
        <f t="shared" si="32"/>
        <v>0</v>
      </c>
      <c r="S230" s="150">
        <v>0</v>
      </c>
      <c r="T230" s="151">
        <f t="shared" si="33"/>
        <v>0</v>
      </c>
      <c r="AR230" s="152" t="s">
        <v>254</v>
      </c>
      <c r="AT230" s="152" t="s">
        <v>187</v>
      </c>
      <c r="AU230" s="152" t="s">
        <v>85</v>
      </c>
      <c r="AY230" s="13" t="s">
        <v>185</v>
      </c>
      <c r="BE230" s="153">
        <f t="shared" si="34"/>
        <v>0</v>
      </c>
      <c r="BF230" s="153">
        <f t="shared" si="35"/>
        <v>0</v>
      </c>
      <c r="BG230" s="153">
        <f t="shared" si="36"/>
        <v>0</v>
      </c>
      <c r="BH230" s="153">
        <f t="shared" si="37"/>
        <v>0</v>
      </c>
      <c r="BI230" s="153">
        <f t="shared" si="38"/>
        <v>0</v>
      </c>
      <c r="BJ230" s="13" t="s">
        <v>85</v>
      </c>
      <c r="BK230" s="153">
        <f t="shared" si="39"/>
        <v>0</v>
      </c>
      <c r="BL230" s="13" t="s">
        <v>254</v>
      </c>
      <c r="BM230" s="152" t="s">
        <v>498</v>
      </c>
    </row>
    <row r="231" spans="2:65" s="1" customFormat="1" ht="24.2" customHeight="1">
      <c r="B231" s="139"/>
      <c r="C231" s="140" t="s">
        <v>499</v>
      </c>
      <c r="D231" s="140" t="s">
        <v>187</v>
      </c>
      <c r="E231" s="141" t="s">
        <v>500</v>
      </c>
      <c r="F231" s="142" t="s">
        <v>501</v>
      </c>
      <c r="G231" s="143" t="s">
        <v>404</v>
      </c>
      <c r="H231" s="165"/>
      <c r="I231" s="145"/>
      <c r="J231" s="146">
        <f t="shared" si="30"/>
        <v>0</v>
      </c>
      <c r="K231" s="147"/>
      <c r="L231" s="28"/>
      <c r="M231" s="148" t="s">
        <v>1</v>
      </c>
      <c r="N231" s="149" t="s">
        <v>38</v>
      </c>
      <c r="P231" s="150">
        <f t="shared" si="31"/>
        <v>0</v>
      </c>
      <c r="Q231" s="150">
        <v>0</v>
      </c>
      <c r="R231" s="150">
        <f t="shared" si="32"/>
        <v>0</v>
      </c>
      <c r="S231" s="150">
        <v>0</v>
      </c>
      <c r="T231" s="151">
        <f t="shared" si="33"/>
        <v>0</v>
      </c>
      <c r="AR231" s="152" t="s">
        <v>254</v>
      </c>
      <c r="AT231" s="152" t="s">
        <v>187</v>
      </c>
      <c r="AU231" s="152" t="s">
        <v>85</v>
      </c>
      <c r="AY231" s="13" t="s">
        <v>185</v>
      </c>
      <c r="BE231" s="153">
        <f t="shared" si="34"/>
        <v>0</v>
      </c>
      <c r="BF231" s="153">
        <f t="shared" si="35"/>
        <v>0</v>
      </c>
      <c r="BG231" s="153">
        <f t="shared" si="36"/>
        <v>0</v>
      </c>
      <c r="BH231" s="153">
        <f t="shared" si="37"/>
        <v>0</v>
      </c>
      <c r="BI231" s="153">
        <f t="shared" si="38"/>
        <v>0</v>
      </c>
      <c r="BJ231" s="13" t="s">
        <v>85</v>
      </c>
      <c r="BK231" s="153">
        <f t="shared" si="39"/>
        <v>0</v>
      </c>
      <c r="BL231" s="13" t="s">
        <v>254</v>
      </c>
      <c r="BM231" s="152" t="s">
        <v>502</v>
      </c>
    </row>
    <row r="232" spans="2:65" s="11" customFormat="1" ht="22.9" customHeight="1">
      <c r="B232" s="127"/>
      <c r="D232" s="128" t="s">
        <v>71</v>
      </c>
      <c r="E232" s="137" t="s">
        <v>503</v>
      </c>
      <c r="F232" s="137" t="s">
        <v>504</v>
      </c>
      <c r="I232" s="130"/>
      <c r="J232" s="138">
        <f>BK232</f>
        <v>0</v>
      </c>
      <c r="L232" s="127"/>
      <c r="M232" s="132"/>
      <c r="P232" s="133">
        <f>SUM(P233:P240)</f>
        <v>0</v>
      </c>
      <c r="R232" s="133">
        <f>SUM(R233:R240)</f>
        <v>0</v>
      </c>
      <c r="T232" s="134">
        <f>SUM(T233:T240)</f>
        <v>0</v>
      </c>
      <c r="AR232" s="128" t="s">
        <v>85</v>
      </c>
      <c r="AT232" s="135" t="s">
        <v>71</v>
      </c>
      <c r="AU232" s="135" t="s">
        <v>79</v>
      </c>
      <c r="AY232" s="128" t="s">
        <v>185</v>
      </c>
      <c r="BK232" s="136">
        <f>SUM(BK233:BK240)</f>
        <v>0</v>
      </c>
    </row>
    <row r="233" spans="2:65" s="1" customFormat="1" ht="37.9" customHeight="1">
      <c r="B233" s="139"/>
      <c r="C233" s="140" t="s">
        <v>505</v>
      </c>
      <c r="D233" s="140" t="s">
        <v>187</v>
      </c>
      <c r="E233" s="141" t="s">
        <v>506</v>
      </c>
      <c r="F233" s="142" t="s">
        <v>507</v>
      </c>
      <c r="G233" s="143" t="s">
        <v>190</v>
      </c>
      <c r="H233" s="144"/>
      <c r="I233" s="145"/>
      <c r="J233" s="146">
        <f t="shared" ref="J233:J240" si="40">ROUND(I233*H233,2)</f>
        <v>0</v>
      </c>
      <c r="K233" s="147"/>
      <c r="L233" s="28"/>
      <c r="M233" s="148" t="s">
        <v>1</v>
      </c>
      <c r="N233" s="149" t="s">
        <v>38</v>
      </c>
      <c r="P233" s="150">
        <f t="shared" ref="P233:P240" si="41">O233*H233</f>
        <v>0</v>
      </c>
      <c r="Q233" s="150">
        <v>1.9220000000000001E-3</v>
      </c>
      <c r="R233" s="150">
        <f t="shared" ref="R233:R240" si="42">Q233*H233</f>
        <v>0</v>
      </c>
      <c r="S233" s="150">
        <v>0</v>
      </c>
      <c r="T233" s="151">
        <f t="shared" ref="T233:T240" si="43">S233*H233</f>
        <v>0</v>
      </c>
      <c r="AR233" s="152" t="s">
        <v>254</v>
      </c>
      <c r="AT233" s="152" t="s">
        <v>187</v>
      </c>
      <c r="AU233" s="152" t="s">
        <v>85</v>
      </c>
      <c r="AY233" s="13" t="s">
        <v>185</v>
      </c>
      <c r="BE233" s="153">
        <f t="shared" ref="BE233:BE240" si="44">IF(N233="základná",J233,0)</f>
        <v>0</v>
      </c>
      <c r="BF233" s="153">
        <f t="shared" ref="BF233:BF240" si="45">IF(N233="znížená",J233,0)</f>
        <v>0</v>
      </c>
      <c r="BG233" s="153">
        <f t="shared" ref="BG233:BG240" si="46">IF(N233="zákl. prenesená",J233,0)</f>
        <v>0</v>
      </c>
      <c r="BH233" s="153">
        <f t="shared" ref="BH233:BH240" si="47">IF(N233="zníž. prenesená",J233,0)</f>
        <v>0</v>
      </c>
      <c r="BI233" s="153">
        <f t="shared" ref="BI233:BI240" si="48">IF(N233="nulová",J233,0)</f>
        <v>0</v>
      </c>
      <c r="BJ233" s="13" t="s">
        <v>85</v>
      </c>
      <c r="BK233" s="153">
        <f t="shared" ref="BK233:BK240" si="49">ROUND(I233*H233,2)</f>
        <v>0</v>
      </c>
      <c r="BL233" s="13" t="s">
        <v>254</v>
      </c>
      <c r="BM233" s="152" t="s">
        <v>508</v>
      </c>
    </row>
    <row r="234" spans="2:65" s="1" customFormat="1" ht="21.75" customHeight="1">
      <c r="B234" s="139"/>
      <c r="C234" s="154" t="s">
        <v>509</v>
      </c>
      <c r="D234" s="154" t="s">
        <v>241</v>
      </c>
      <c r="E234" s="155" t="s">
        <v>510</v>
      </c>
      <c r="F234" s="156" t="s">
        <v>511</v>
      </c>
      <c r="G234" s="157" t="s">
        <v>217</v>
      </c>
      <c r="H234" s="158"/>
      <c r="I234" s="159"/>
      <c r="J234" s="160">
        <f t="shared" si="40"/>
        <v>0</v>
      </c>
      <c r="K234" s="161"/>
      <c r="L234" s="162"/>
      <c r="M234" s="163" t="s">
        <v>1</v>
      </c>
      <c r="N234" s="164" t="s">
        <v>38</v>
      </c>
      <c r="P234" s="150">
        <f t="shared" si="41"/>
        <v>0</v>
      </c>
      <c r="Q234" s="150">
        <v>8.9999999999999993E-3</v>
      </c>
      <c r="R234" s="150">
        <f t="shared" si="42"/>
        <v>0</v>
      </c>
      <c r="S234" s="150">
        <v>0</v>
      </c>
      <c r="T234" s="151">
        <f t="shared" si="43"/>
        <v>0</v>
      </c>
      <c r="AR234" s="152" t="s">
        <v>322</v>
      </c>
      <c r="AT234" s="152" t="s">
        <v>241</v>
      </c>
      <c r="AU234" s="152" t="s">
        <v>85</v>
      </c>
      <c r="AY234" s="13" t="s">
        <v>185</v>
      </c>
      <c r="BE234" s="153">
        <f t="shared" si="44"/>
        <v>0</v>
      </c>
      <c r="BF234" s="153">
        <f t="shared" si="45"/>
        <v>0</v>
      </c>
      <c r="BG234" s="153">
        <f t="shared" si="46"/>
        <v>0</v>
      </c>
      <c r="BH234" s="153">
        <f t="shared" si="47"/>
        <v>0</v>
      </c>
      <c r="BI234" s="153">
        <f t="shared" si="48"/>
        <v>0</v>
      </c>
      <c r="BJ234" s="13" t="s">
        <v>85</v>
      </c>
      <c r="BK234" s="153">
        <f t="shared" si="49"/>
        <v>0</v>
      </c>
      <c r="BL234" s="13" t="s">
        <v>254</v>
      </c>
      <c r="BM234" s="152" t="s">
        <v>512</v>
      </c>
    </row>
    <row r="235" spans="2:65" s="1" customFormat="1" ht="24.2" customHeight="1">
      <c r="B235" s="139"/>
      <c r="C235" s="154" t="s">
        <v>513</v>
      </c>
      <c r="D235" s="154" t="s">
        <v>241</v>
      </c>
      <c r="E235" s="155" t="s">
        <v>514</v>
      </c>
      <c r="F235" s="156" t="s">
        <v>515</v>
      </c>
      <c r="G235" s="157" t="s">
        <v>190</v>
      </c>
      <c r="H235" s="158"/>
      <c r="I235" s="159"/>
      <c r="J235" s="160">
        <f t="shared" si="40"/>
        <v>0</v>
      </c>
      <c r="K235" s="161"/>
      <c r="L235" s="162"/>
      <c r="M235" s="163" t="s">
        <v>1</v>
      </c>
      <c r="N235" s="164" t="s">
        <v>38</v>
      </c>
      <c r="P235" s="150">
        <f t="shared" si="41"/>
        <v>0</v>
      </c>
      <c r="Q235" s="150">
        <v>3.4000000000000002E-4</v>
      </c>
      <c r="R235" s="150">
        <f t="shared" si="42"/>
        <v>0</v>
      </c>
      <c r="S235" s="150">
        <v>0</v>
      </c>
      <c r="T235" s="151">
        <f t="shared" si="43"/>
        <v>0</v>
      </c>
      <c r="AR235" s="152" t="s">
        <v>322</v>
      </c>
      <c r="AT235" s="152" t="s">
        <v>241</v>
      </c>
      <c r="AU235" s="152" t="s">
        <v>85</v>
      </c>
      <c r="AY235" s="13" t="s">
        <v>185</v>
      </c>
      <c r="BE235" s="153">
        <f t="shared" si="44"/>
        <v>0</v>
      </c>
      <c r="BF235" s="153">
        <f t="shared" si="45"/>
        <v>0</v>
      </c>
      <c r="BG235" s="153">
        <f t="shared" si="46"/>
        <v>0</v>
      </c>
      <c r="BH235" s="153">
        <f t="shared" si="47"/>
        <v>0</v>
      </c>
      <c r="BI235" s="153">
        <f t="shared" si="48"/>
        <v>0</v>
      </c>
      <c r="BJ235" s="13" t="s">
        <v>85</v>
      </c>
      <c r="BK235" s="153">
        <f t="shared" si="49"/>
        <v>0</v>
      </c>
      <c r="BL235" s="13" t="s">
        <v>254</v>
      </c>
      <c r="BM235" s="152" t="s">
        <v>516</v>
      </c>
    </row>
    <row r="236" spans="2:65" s="1" customFormat="1" ht="24.2" customHeight="1">
      <c r="B236" s="139"/>
      <c r="C236" s="154" t="s">
        <v>517</v>
      </c>
      <c r="D236" s="154" t="s">
        <v>241</v>
      </c>
      <c r="E236" s="155" t="s">
        <v>518</v>
      </c>
      <c r="F236" s="156" t="s">
        <v>519</v>
      </c>
      <c r="G236" s="157" t="s">
        <v>190</v>
      </c>
      <c r="H236" s="158"/>
      <c r="I236" s="159"/>
      <c r="J236" s="160">
        <f t="shared" si="40"/>
        <v>0</v>
      </c>
      <c r="K236" s="161"/>
      <c r="L236" s="162"/>
      <c r="M236" s="163" t="s">
        <v>1</v>
      </c>
      <c r="N236" s="164" t="s">
        <v>38</v>
      </c>
      <c r="P236" s="150">
        <f t="shared" si="41"/>
        <v>0</v>
      </c>
      <c r="Q236" s="150">
        <v>5.1999999999999995E-4</v>
      </c>
      <c r="R236" s="150">
        <f t="shared" si="42"/>
        <v>0</v>
      </c>
      <c r="S236" s="150">
        <v>0</v>
      </c>
      <c r="T236" s="151">
        <f t="shared" si="43"/>
        <v>0</v>
      </c>
      <c r="AR236" s="152" t="s">
        <v>322</v>
      </c>
      <c r="AT236" s="152" t="s">
        <v>241</v>
      </c>
      <c r="AU236" s="152" t="s">
        <v>85</v>
      </c>
      <c r="AY236" s="13" t="s">
        <v>185</v>
      </c>
      <c r="BE236" s="153">
        <f t="shared" si="44"/>
        <v>0</v>
      </c>
      <c r="BF236" s="153">
        <f t="shared" si="45"/>
        <v>0</v>
      </c>
      <c r="BG236" s="153">
        <f t="shared" si="46"/>
        <v>0</v>
      </c>
      <c r="BH236" s="153">
        <f t="shared" si="47"/>
        <v>0</v>
      </c>
      <c r="BI236" s="153">
        <f t="shared" si="48"/>
        <v>0</v>
      </c>
      <c r="BJ236" s="13" t="s">
        <v>85</v>
      </c>
      <c r="BK236" s="153">
        <f t="shared" si="49"/>
        <v>0</v>
      </c>
      <c r="BL236" s="13" t="s">
        <v>254</v>
      </c>
      <c r="BM236" s="152" t="s">
        <v>520</v>
      </c>
    </row>
    <row r="237" spans="2:65" s="1" customFormat="1" ht="24.2" customHeight="1">
      <c r="B237" s="139"/>
      <c r="C237" s="140" t="s">
        <v>521</v>
      </c>
      <c r="D237" s="140" t="s">
        <v>187</v>
      </c>
      <c r="E237" s="141" t="s">
        <v>522</v>
      </c>
      <c r="F237" s="142" t="s">
        <v>523</v>
      </c>
      <c r="G237" s="143" t="s">
        <v>190</v>
      </c>
      <c r="H237" s="144"/>
      <c r="I237" s="145"/>
      <c r="J237" s="146">
        <f t="shared" si="40"/>
        <v>0</v>
      </c>
      <c r="K237" s="147"/>
      <c r="L237" s="28"/>
      <c r="M237" s="148" t="s">
        <v>1</v>
      </c>
      <c r="N237" s="149" t="s">
        <v>38</v>
      </c>
      <c r="P237" s="150">
        <f t="shared" si="41"/>
        <v>0</v>
      </c>
      <c r="Q237" s="150">
        <v>0</v>
      </c>
      <c r="R237" s="150">
        <f t="shared" si="42"/>
        <v>0</v>
      </c>
      <c r="S237" s="150">
        <v>0</v>
      </c>
      <c r="T237" s="151">
        <f t="shared" si="43"/>
        <v>0</v>
      </c>
      <c r="AR237" s="152" t="s">
        <v>254</v>
      </c>
      <c r="AT237" s="152" t="s">
        <v>187</v>
      </c>
      <c r="AU237" s="152" t="s">
        <v>85</v>
      </c>
      <c r="AY237" s="13" t="s">
        <v>185</v>
      </c>
      <c r="BE237" s="153">
        <f t="shared" si="44"/>
        <v>0</v>
      </c>
      <c r="BF237" s="153">
        <f t="shared" si="45"/>
        <v>0</v>
      </c>
      <c r="BG237" s="153">
        <f t="shared" si="46"/>
        <v>0</v>
      </c>
      <c r="BH237" s="153">
        <f t="shared" si="47"/>
        <v>0</v>
      </c>
      <c r="BI237" s="153">
        <f t="shared" si="48"/>
        <v>0</v>
      </c>
      <c r="BJ237" s="13" t="s">
        <v>85</v>
      </c>
      <c r="BK237" s="153">
        <f t="shared" si="49"/>
        <v>0</v>
      </c>
      <c r="BL237" s="13" t="s">
        <v>254</v>
      </c>
      <c r="BM237" s="152" t="s">
        <v>524</v>
      </c>
    </row>
    <row r="238" spans="2:65" s="1" customFormat="1" ht="37.9" customHeight="1">
      <c r="B238" s="139"/>
      <c r="C238" s="154" t="s">
        <v>525</v>
      </c>
      <c r="D238" s="154" t="s">
        <v>241</v>
      </c>
      <c r="E238" s="155" t="s">
        <v>526</v>
      </c>
      <c r="F238" s="156" t="s">
        <v>527</v>
      </c>
      <c r="G238" s="157" t="s">
        <v>217</v>
      </c>
      <c r="H238" s="158"/>
      <c r="I238" s="159"/>
      <c r="J238" s="160">
        <f t="shared" si="40"/>
        <v>0</v>
      </c>
      <c r="K238" s="161"/>
      <c r="L238" s="162"/>
      <c r="M238" s="163" t="s">
        <v>1</v>
      </c>
      <c r="N238" s="164" t="s">
        <v>38</v>
      </c>
      <c r="P238" s="150">
        <f t="shared" si="41"/>
        <v>0</v>
      </c>
      <c r="Q238" s="150">
        <v>1.7999999999999999E-2</v>
      </c>
      <c r="R238" s="150">
        <f t="shared" si="42"/>
        <v>0</v>
      </c>
      <c r="S238" s="150">
        <v>0</v>
      </c>
      <c r="T238" s="151">
        <f t="shared" si="43"/>
        <v>0</v>
      </c>
      <c r="AR238" s="152" t="s">
        <v>322</v>
      </c>
      <c r="AT238" s="152" t="s">
        <v>241</v>
      </c>
      <c r="AU238" s="152" t="s">
        <v>85</v>
      </c>
      <c r="AY238" s="13" t="s">
        <v>185</v>
      </c>
      <c r="BE238" s="153">
        <f t="shared" si="44"/>
        <v>0</v>
      </c>
      <c r="BF238" s="153">
        <f t="shared" si="45"/>
        <v>0</v>
      </c>
      <c r="BG238" s="153">
        <f t="shared" si="46"/>
        <v>0</v>
      </c>
      <c r="BH238" s="153">
        <f t="shared" si="47"/>
        <v>0</v>
      </c>
      <c r="BI238" s="153">
        <f t="shared" si="48"/>
        <v>0</v>
      </c>
      <c r="BJ238" s="13" t="s">
        <v>85</v>
      </c>
      <c r="BK238" s="153">
        <f t="shared" si="49"/>
        <v>0</v>
      </c>
      <c r="BL238" s="13" t="s">
        <v>254</v>
      </c>
      <c r="BM238" s="152" t="s">
        <v>528</v>
      </c>
    </row>
    <row r="239" spans="2:65" s="1" customFormat="1" ht="21.75" customHeight="1">
      <c r="B239" s="139"/>
      <c r="C239" s="140" t="s">
        <v>529</v>
      </c>
      <c r="D239" s="140" t="s">
        <v>187</v>
      </c>
      <c r="E239" s="141" t="s">
        <v>530</v>
      </c>
      <c r="F239" s="142" t="s">
        <v>531</v>
      </c>
      <c r="G239" s="143" t="s">
        <v>532</v>
      </c>
      <c r="H239" s="144"/>
      <c r="I239" s="145"/>
      <c r="J239" s="146">
        <f t="shared" si="40"/>
        <v>0</v>
      </c>
      <c r="K239" s="147"/>
      <c r="L239" s="28"/>
      <c r="M239" s="148" t="s">
        <v>1</v>
      </c>
      <c r="N239" s="149" t="s">
        <v>38</v>
      </c>
      <c r="P239" s="150">
        <f t="shared" si="41"/>
        <v>0</v>
      </c>
      <c r="Q239" s="150">
        <v>0</v>
      </c>
      <c r="R239" s="150">
        <f t="shared" si="42"/>
        <v>0</v>
      </c>
      <c r="S239" s="150">
        <v>0</v>
      </c>
      <c r="T239" s="151">
        <f t="shared" si="43"/>
        <v>0</v>
      </c>
      <c r="AR239" s="152" t="s">
        <v>254</v>
      </c>
      <c r="AT239" s="152" t="s">
        <v>187</v>
      </c>
      <c r="AU239" s="152" t="s">
        <v>85</v>
      </c>
      <c r="AY239" s="13" t="s">
        <v>185</v>
      </c>
      <c r="BE239" s="153">
        <f t="shared" si="44"/>
        <v>0</v>
      </c>
      <c r="BF239" s="153">
        <f t="shared" si="45"/>
        <v>0</v>
      </c>
      <c r="BG239" s="153">
        <f t="shared" si="46"/>
        <v>0</v>
      </c>
      <c r="BH239" s="153">
        <f t="shared" si="47"/>
        <v>0</v>
      </c>
      <c r="BI239" s="153">
        <f t="shared" si="48"/>
        <v>0</v>
      </c>
      <c r="BJ239" s="13" t="s">
        <v>85</v>
      </c>
      <c r="BK239" s="153">
        <f t="shared" si="49"/>
        <v>0</v>
      </c>
      <c r="BL239" s="13" t="s">
        <v>254</v>
      </c>
      <c r="BM239" s="152" t="s">
        <v>533</v>
      </c>
    </row>
    <row r="240" spans="2:65" s="1" customFormat="1" ht="21.75" customHeight="1">
      <c r="B240" s="139"/>
      <c r="C240" s="140" t="s">
        <v>534</v>
      </c>
      <c r="D240" s="140" t="s">
        <v>187</v>
      </c>
      <c r="E240" s="141" t="s">
        <v>535</v>
      </c>
      <c r="F240" s="142" t="s">
        <v>536</v>
      </c>
      <c r="G240" s="143" t="s">
        <v>404</v>
      </c>
      <c r="H240" s="165"/>
      <c r="I240" s="145"/>
      <c r="J240" s="146">
        <f t="shared" si="40"/>
        <v>0</v>
      </c>
      <c r="K240" s="147"/>
      <c r="L240" s="28"/>
      <c r="M240" s="148" t="s">
        <v>1</v>
      </c>
      <c r="N240" s="149" t="s">
        <v>38</v>
      </c>
      <c r="P240" s="150">
        <f t="shared" si="41"/>
        <v>0</v>
      </c>
      <c r="Q240" s="150">
        <v>0</v>
      </c>
      <c r="R240" s="150">
        <f t="shared" si="42"/>
        <v>0</v>
      </c>
      <c r="S240" s="150">
        <v>0</v>
      </c>
      <c r="T240" s="151">
        <f t="shared" si="43"/>
        <v>0</v>
      </c>
      <c r="AR240" s="152" t="s">
        <v>254</v>
      </c>
      <c r="AT240" s="152" t="s">
        <v>187</v>
      </c>
      <c r="AU240" s="152" t="s">
        <v>85</v>
      </c>
      <c r="AY240" s="13" t="s">
        <v>185</v>
      </c>
      <c r="BE240" s="153">
        <f t="shared" si="44"/>
        <v>0</v>
      </c>
      <c r="BF240" s="153">
        <f t="shared" si="45"/>
        <v>0</v>
      </c>
      <c r="BG240" s="153">
        <f t="shared" si="46"/>
        <v>0</v>
      </c>
      <c r="BH240" s="153">
        <f t="shared" si="47"/>
        <v>0</v>
      </c>
      <c r="BI240" s="153">
        <f t="shared" si="48"/>
        <v>0</v>
      </c>
      <c r="BJ240" s="13" t="s">
        <v>85</v>
      </c>
      <c r="BK240" s="153">
        <f t="shared" si="49"/>
        <v>0</v>
      </c>
      <c r="BL240" s="13" t="s">
        <v>254</v>
      </c>
      <c r="BM240" s="152" t="s">
        <v>537</v>
      </c>
    </row>
    <row r="241" spans="2:65" s="11" customFormat="1" ht="22.9" customHeight="1">
      <c r="B241" s="127"/>
      <c r="D241" s="128" t="s">
        <v>71</v>
      </c>
      <c r="E241" s="137" t="s">
        <v>538</v>
      </c>
      <c r="F241" s="137" t="s">
        <v>539</v>
      </c>
      <c r="I241" s="130"/>
      <c r="J241" s="138">
        <f>BK241</f>
        <v>0</v>
      </c>
      <c r="L241" s="127"/>
      <c r="M241" s="132"/>
      <c r="P241" s="133">
        <f>SUM(P242:P254)</f>
        <v>0</v>
      </c>
      <c r="R241" s="133">
        <f>SUM(R242:R254)</f>
        <v>0</v>
      </c>
      <c r="T241" s="134">
        <f>SUM(T242:T254)</f>
        <v>0</v>
      </c>
      <c r="AR241" s="128" t="s">
        <v>85</v>
      </c>
      <c r="AT241" s="135" t="s">
        <v>71</v>
      </c>
      <c r="AU241" s="135" t="s">
        <v>79</v>
      </c>
      <c r="AY241" s="128" t="s">
        <v>185</v>
      </c>
      <c r="BK241" s="136">
        <f>SUM(BK242:BK254)</f>
        <v>0</v>
      </c>
    </row>
    <row r="242" spans="2:65" s="1" customFormat="1" ht="24.2" customHeight="1">
      <c r="B242" s="139"/>
      <c r="C242" s="140" t="s">
        <v>540</v>
      </c>
      <c r="D242" s="140" t="s">
        <v>187</v>
      </c>
      <c r="E242" s="141" t="s">
        <v>541</v>
      </c>
      <c r="F242" s="142" t="s">
        <v>542</v>
      </c>
      <c r="G242" s="143" t="s">
        <v>316</v>
      </c>
      <c r="H242" s="144"/>
      <c r="I242" s="145"/>
      <c r="J242" s="146">
        <f t="shared" ref="J242:J254" si="50">ROUND(I242*H242,2)</f>
        <v>0</v>
      </c>
      <c r="K242" s="147"/>
      <c r="L242" s="28"/>
      <c r="M242" s="148" t="s">
        <v>1</v>
      </c>
      <c r="N242" s="149" t="s">
        <v>38</v>
      </c>
      <c r="P242" s="150">
        <f t="shared" ref="P242:P254" si="51">O242*H242</f>
        <v>0</v>
      </c>
      <c r="Q242" s="150">
        <v>1.6000000000000001E-4</v>
      </c>
      <c r="R242" s="150">
        <f t="shared" ref="R242:R254" si="52">Q242*H242</f>
        <v>0</v>
      </c>
      <c r="S242" s="150">
        <v>0</v>
      </c>
      <c r="T242" s="151">
        <f t="shared" ref="T242:T254" si="53">S242*H242</f>
        <v>0</v>
      </c>
      <c r="AR242" s="152" t="s">
        <v>254</v>
      </c>
      <c r="AT242" s="152" t="s">
        <v>187</v>
      </c>
      <c r="AU242" s="152" t="s">
        <v>85</v>
      </c>
      <c r="AY242" s="13" t="s">
        <v>185</v>
      </c>
      <c r="BE242" s="153">
        <f t="shared" ref="BE242:BE254" si="54">IF(N242="základná",J242,0)</f>
        <v>0</v>
      </c>
      <c r="BF242" s="153">
        <f t="shared" ref="BF242:BF254" si="55">IF(N242="znížená",J242,0)</f>
        <v>0</v>
      </c>
      <c r="BG242" s="153">
        <f t="shared" ref="BG242:BG254" si="56">IF(N242="zákl. prenesená",J242,0)</f>
        <v>0</v>
      </c>
      <c r="BH242" s="153">
        <f t="shared" ref="BH242:BH254" si="57">IF(N242="zníž. prenesená",J242,0)</f>
        <v>0</v>
      </c>
      <c r="BI242" s="153">
        <f t="shared" ref="BI242:BI254" si="58">IF(N242="nulová",J242,0)</f>
        <v>0</v>
      </c>
      <c r="BJ242" s="13" t="s">
        <v>85</v>
      </c>
      <c r="BK242" s="153">
        <f t="shared" ref="BK242:BK254" si="59">ROUND(I242*H242,2)</f>
        <v>0</v>
      </c>
      <c r="BL242" s="13" t="s">
        <v>254</v>
      </c>
      <c r="BM242" s="152" t="s">
        <v>543</v>
      </c>
    </row>
    <row r="243" spans="2:65" s="1" customFormat="1" ht="21.75" customHeight="1">
      <c r="B243" s="139"/>
      <c r="C243" s="140" t="s">
        <v>544</v>
      </c>
      <c r="D243" s="140" t="s">
        <v>187</v>
      </c>
      <c r="E243" s="141" t="s">
        <v>545</v>
      </c>
      <c r="F243" s="142" t="s">
        <v>546</v>
      </c>
      <c r="G243" s="143" t="s">
        <v>217</v>
      </c>
      <c r="H243" s="144"/>
      <c r="I243" s="145"/>
      <c r="J243" s="146">
        <f t="shared" si="50"/>
        <v>0</v>
      </c>
      <c r="K243" s="147"/>
      <c r="L243" s="28"/>
      <c r="M243" s="148" t="s">
        <v>1</v>
      </c>
      <c r="N243" s="149" t="s">
        <v>38</v>
      </c>
      <c r="P243" s="150">
        <f t="shared" si="51"/>
        <v>0</v>
      </c>
      <c r="Q243" s="150">
        <v>1.03E-2</v>
      </c>
      <c r="R243" s="150">
        <f t="shared" si="52"/>
        <v>0</v>
      </c>
      <c r="S243" s="150">
        <v>0</v>
      </c>
      <c r="T243" s="151">
        <f t="shared" si="53"/>
        <v>0</v>
      </c>
      <c r="AR243" s="152" t="s">
        <v>254</v>
      </c>
      <c r="AT243" s="152" t="s">
        <v>187</v>
      </c>
      <c r="AU243" s="152" t="s">
        <v>85</v>
      </c>
      <c r="AY243" s="13" t="s">
        <v>185</v>
      </c>
      <c r="BE243" s="153">
        <f t="shared" si="54"/>
        <v>0</v>
      </c>
      <c r="BF243" s="153">
        <f t="shared" si="55"/>
        <v>0</v>
      </c>
      <c r="BG243" s="153">
        <f t="shared" si="56"/>
        <v>0</v>
      </c>
      <c r="BH243" s="153">
        <f t="shared" si="57"/>
        <v>0</v>
      </c>
      <c r="BI243" s="153">
        <f t="shared" si="58"/>
        <v>0</v>
      </c>
      <c r="BJ243" s="13" t="s">
        <v>85</v>
      </c>
      <c r="BK243" s="153">
        <f t="shared" si="59"/>
        <v>0</v>
      </c>
      <c r="BL243" s="13" t="s">
        <v>254</v>
      </c>
      <c r="BM243" s="152" t="s">
        <v>547</v>
      </c>
    </row>
    <row r="244" spans="2:65" s="1" customFormat="1" ht="24.2" customHeight="1">
      <c r="B244" s="139"/>
      <c r="C244" s="140" t="s">
        <v>548</v>
      </c>
      <c r="D244" s="140" t="s">
        <v>187</v>
      </c>
      <c r="E244" s="141" t="s">
        <v>549</v>
      </c>
      <c r="F244" s="142" t="s">
        <v>550</v>
      </c>
      <c r="G244" s="143" t="s">
        <v>190</v>
      </c>
      <c r="H244" s="144"/>
      <c r="I244" s="145"/>
      <c r="J244" s="146">
        <f t="shared" si="50"/>
        <v>0</v>
      </c>
      <c r="K244" s="147"/>
      <c r="L244" s="28"/>
      <c r="M244" s="148" t="s">
        <v>1</v>
      </c>
      <c r="N244" s="149" t="s">
        <v>38</v>
      </c>
      <c r="P244" s="150">
        <f t="shared" si="51"/>
        <v>0</v>
      </c>
      <c r="Q244" s="150">
        <v>2.2474999999999999E-3</v>
      </c>
      <c r="R244" s="150">
        <f t="shared" si="52"/>
        <v>0</v>
      </c>
      <c r="S244" s="150">
        <v>0</v>
      </c>
      <c r="T244" s="151">
        <f t="shared" si="53"/>
        <v>0</v>
      </c>
      <c r="AR244" s="152" t="s">
        <v>254</v>
      </c>
      <c r="AT244" s="152" t="s">
        <v>187</v>
      </c>
      <c r="AU244" s="152" t="s">
        <v>85</v>
      </c>
      <c r="AY244" s="13" t="s">
        <v>185</v>
      </c>
      <c r="BE244" s="153">
        <f t="shared" si="54"/>
        <v>0</v>
      </c>
      <c r="BF244" s="153">
        <f t="shared" si="55"/>
        <v>0</v>
      </c>
      <c r="BG244" s="153">
        <f t="shared" si="56"/>
        <v>0</v>
      </c>
      <c r="BH244" s="153">
        <f t="shared" si="57"/>
        <v>0</v>
      </c>
      <c r="BI244" s="153">
        <f t="shared" si="58"/>
        <v>0</v>
      </c>
      <c r="BJ244" s="13" t="s">
        <v>85</v>
      </c>
      <c r="BK244" s="153">
        <f t="shared" si="59"/>
        <v>0</v>
      </c>
      <c r="BL244" s="13" t="s">
        <v>254</v>
      </c>
      <c r="BM244" s="152" t="s">
        <v>551</v>
      </c>
    </row>
    <row r="245" spans="2:65" s="1" customFormat="1" ht="37.9" customHeight="1">
      <c r="B245" s="139"/>
      <c r="C245" s="140" t="s">
        <v>552</v>
      </c>
      <c r="D245" s="140" t="s">
        <v>187</v>
      </c>
      <c r="E245" s="141" t="s">
        <v>553</v>
      </c>
      <c r="F245" s="142" t="s">
        <v>554</v>
      </c>
      <c r="G245" s="143" t="s">
        <v>316</v>
      </c>
      <c r="H245" s="144"/>
      <c r="I245" s="145"/>
      <c r="J245" s="146">
        <f t="shared" si="50"/>
        <v>0</v>
      </c>
      <c r="K245" s="147"/>
      <c r="L245" s="28"/>
      <c r="M245" s="148" t="s">
        <v>1</v>
      </c>
      <c r="N245" s="149" t="s">
        <v>38</v>
      </c>
      <c r="P245" s="150">
        <f t="shared" si="51"/>
        <v>0</v>
      </c>
      <c r="Q245" s="150">
        <v>1.7000000000000001E-4</v>
      </c>
      <c r="R245" s="150">
        <f t="shared" si="52"/>
        <v>0</v>
      </c>
      <c r="S245" s="150">
        <v>0</v>
      </c>
      <c r="T245" s="151">
        <f t="shared" si="53"/>
        <v>0</v>
      </c>
      <c r="AR245" s="152" t="s">
        <v>254</v>
      </c>
      <c r="AT245" s="152" t="s">
        <v>187</v>
      </c>
      <c r="AU245" s="152" t="s">
        <v>85</v>
      </c>
      <c r="AY245" s="13" t="s">
        <v>185</v>
      </c>
      <c r="BE245" s="153">
        <f t="shared" si="54"/>
        <v>0</v>
      </c>
      <c r="BF245" s="153">
        <f t="shared" si="55"/>
        <v>0</v>
      </c>
      <c r="BG245" s="153">
        <f t="shared" si="56"/>
        <v>0</v>
      </c>
      <c r="BH245" s="153">
        <f t="shared" si="57"/>
        <v>0</v>
      </c>
      <c r="BI245" s="153">
        <f t="shared" si="58"/>
        <v>0</v>
      </c>
      <c r="BJ245" s="13" t="s">
        <v>85</v>
      </c>
      <c r="BK245" s="153">
        <f t="shared" si="59"/>
        <v>0</v>
      </c>
      <c r="BL245" s="13" t="s">
        <v>254</v>
      </c>
      <c r="BM245" s="152" t="s">
        <v>555</v>
      </c>
    </row>
    <row r="246" spans="2:65" s="1" customFormat="1" ht="24.2" customHeight="1">
      <c r="B246" s="139"/>
      <c r="C246" s="154" t="s">
        <v>556</v>
      </c>
      <c r="D246" s="154" t="s">
        <v>241</v>
      </c>
      <c r="E246" s="155" t="s">
        <v>557</v>
      </c>
      <c r="F246" s="156" t="s">
        <v>558</v>
      </c>
      <c r="G246" s="157" t="s">
        <v>316</v>
      </c>
      <c r="H246" s="158"/>
      <c r="I246" s="159"/>
      <c r="J246" s="160">
        <f t="shared" si="50"/>
        <v>0</v>
      </c>
      <c r="K246" s="161"/>
      <c r="L246" s="162"/>
      <c r="M246" s="163" t="s">
        <v>1</v>
      </c>
      <c r="N246" s="164" t="s">
        <v>38</v>
      </c>
      <c r="P246" s="150">
        <f t="shared" si="51"/>
        <v>0</v>
      </c>
      <c r="Q246" s="150">
        <v>6.4999999999999997E-4</v>
      </c>
      <c r="R246" s="150">
        <f t="shared" si="52"/>
        <v>0</v>
      </c>
      <c r="S246" s="150">
        <v>0</v>
      </c>
      <c r="T246" s="151">
        <f t="shared" si="53"/>
        <v>0</v>
      </c>
      <c r="AR246" s="152" t="s">
        <v>322</v>
      </c>
      <c r="AT246" s="152" t="s">
        <v>241</v>
      </c>
      <c r="AU246" s="152" t="s">
        <v>85</v>
      </c>
      <c r="AY246" s="13" t="s">
        <v>185</v>
      </c>
      <c r="BE246" s="153">
        <f t="shared" si="54"/>
        <v>0</v>
      </c>
      <c r="BF246" s="153">
        <f t="shared" si="55"/>
        <v>0</v>
      </c>
      <c r="BG246" s="153">
        <f t="shared" si="56"/>
        <v>0</v>
      </c>
      <c r="BH246" s="153">
        <f t="shared" si="57"/>
        <v>0</v>
      </c>
      <c r="BI246" s="153">
        <f t="shared" si="58"/>
        <v>0</v>
      </c>
      <c r="BJ246" s="13" t="s">
        <v>85</v>
      </c>
      <c r="BK246" s="153">
        <f t="shared" si="59"/>
        <v>0</v>
      </c>
      <c r="BL246" s="13" t="s">
        <v>254</v>
      </c>
      <c r="BM246" s="152" t="s">
        <v>559</v>
      </c>
    </row>
    <row r="247" spans="2:65" s="1" customFormat="1" ht="24.2" customHeight="1">
      <c r="B247" s="139"/>
      <c r="C247" s="140" t="s">
        <v>560</v>
      </c>
      <c r="D247" s="140" t="s">
        <v>187</v>
      </c>
      <c r="E247" s="141" t="s">
        <v>561</v>
      </c>
      <c r="F247" s="142" t="s">
        <v>562</v>
      </c>
      <c r="G247" s="143" t="s">
        <v>190</v>
      </c>
      <c r="H247" s="144"/>
      <c r="I247" s="145"/>
      <c r="J247" s="146">
        <f t="shared" si="50"/>
        <v>0</v>
      </c>
      <c r="K247" s="147"/>
      <c r="L247" s="28"/>
      <c r="M247" s="148" t="s">
        <v>1</v>
      </c>
      <c r="N247" s="149" t="s">
        <v>38</v>
      </c>
      <c r="P247" s="150">
        <f t="shared" si="51"/>
        <v>0</v>
      </c>
      <c r="Q247" s="150">
        <v>7.8704000000000003E-4</v>
      </c>
      <c r="R247" s="150">
        <f t="shared" si="52"/>
        <v>0</v>
      </c>
      <c r="S247" s="150">
        <v>0</v>
      </c>
      <c r="T247" s="151">
        <f t="shared" si="53"/>
        <v>0</v>
      </c>
      <c r="AR247" s="152" t="s">
        <v>254</v>
      </c>
      <c r="AT247" s="152" t="s">
        <v>187</v>
      </c>
      <c r="AU247" s="152" t="s">
        <v>85</v>
      </c>
      <c r="AY247" s="13" t="s">
        <v>185</v>
      </c>
      <c r="BE247" s="153">
        <f t="shared" si="54"/>
        <v>0</v>
      </c>
      <c r="BF247" s="153">
        <f t="shared" si="55"/>
        <v>0</v>
      </c>
      <c r="BG247" s="153">
        <f t="shared" si="56"/>
        <v>0</v>
      </c>
      <c r="BH247" s="153">
        <f t="shared" si="57"/>
        <v>0</v>
      </c>
      <c r="BI247" s="153">
        <f t="shared" si="58"/>
        <v>0</v>
      </c>
      <c r="BJ247" s="13" t="s">
        <v>85</v>
      </c>
      <c r="BK247" s="153">
        <f t="shared" si="59"/>
        <v>0</v>
      </c>
      <c r="BL247" s="13" t="s">
        <v>254</v>
      </c>
      <c r="BM247" s="152" t="s">
        <v>563</v>
      </c>
    </row>
    <row r="248" spans="2:65" s="1" customFormat="1" ht="24.2" customHeight="1">
      <c r="B248" s="139"/>
      <c r="C248" s="140" t="s">
        <v>564</v>
      </c>
      <c r="D248" s="140" t="s">
        <v>187</v>
      </c>
      <c r="E248" s="141" t="s">
        <v>565</v>
      </c>
      <c r="F248" s="142" t="s">
        <v>566</v>
      </c>
      <c r="G248" s="143" t="s">
        <v>190</v>
      </c>
      <c r="H248" s="144"/>
      <c r="I248" s="145"/>
      <c r="J248" s="146">
        <f t="shared" si="50"/>
        <v>0</v>
      </c>
      <c r="K248" s="147"/>
      <c r="L248" s="28"/>
      <c r="M248" s="148" t="s">
        <v>1</v>
      </c>
      <c r="N248" s="149" t="s">
        <v>38</v>
      </c>
      <c r="P248" s="150">
        <f t="shared" si="51"/>
        <v>0</v>
      </c>
      <c r="Q248" s="150">
        <v>3.5690600000000002E-3</v>
      </c>
      <c r="R248" s="150">
        <f t="shared" si="52"/>
        <v>0</v>
      </c>
      <c r="S248" s="150">
        <v>0</v>
      </c>
      <c r="T248" s="151">
        <f t="shared" si="53"/>
        <v>0</v>
      </c>
      <c r="AR248" s="152" t="s">
        <v>254</v>
      </c>
      <c r="AT248" s="152" t="s">
        <v>187</v>
      </c>
      <c r="AU248" s="152" t="s">
        <v>85</v>
      </c>
      <c r="AY248" s="13" t="s">
        <v>185</v>
      </c>
      <c r="BE248" s="153">
        <f t="shared" si="54"/>
        <v>0</v>
      </c>
      <c r="BF248" s="153">
        <f t="shared" si="55"/>
        <v>0</v>
      </c>
      <c r="BG248" s="153">
        <f t="shared" si="56"/>
        <v>0</v>
      </c>
      <c r="BH248" s="153">
        <f t="shared" si="57"/>
        <v>0</v>
      </c>
      <c r="BI248" s="153">
        <f t="shared" si="58"/>
        <v>0</v>
      </c>
      <c r="BJ248" s="13" t="s">
        <v>85</v>
      </c>
      <c r="BK248" s="153">
        <f t="shared" si="59"/>
        <v>0</v>
      </c>
      <c r="BL248" s="13" t="s">
        <v>254</v>
      </c>
      <c r="BM248" s="152" t="s">
        <v>567</v>
      </c>
    </row>
    <row r="249" spans="2:65" s="1" customFormat="1" ht="24.2" customHeight="1">
      <c r="B249" s="139"/>
      <c r="C249" s="140" t="s">
        <v>568</v>
      </c>
      <c r="D249" s="140" t="s">
        <v>187</v>
      </c>
      <c r="E249" s="141" t="s">
        <v>569</v>
      </c>
      <c r="F249" s="142" t="s">
        <v>570</v>
      </c>
      <c r="G249" s="143" t="s">
        <v>190</v>
      </c>
      <c r="H249" s="144"/>
      <c r="I249" s="145"/>
      <c r="J249" s="146">
        <f t="shared" si="50"/>
        <v>0</v>
      </c>
      <c r="K249" s="147"/>
      <c r="L249" s="28"/>
      <c r="M249" s="148" t="s">
        <v>1</v>
      </c>
      <c r="N249" s="149" t="s">
        <v>38</v>
      </c>
      <c r="P249" s="150">
        <f t="shared" si="51"/>
        <v>0</v>
      </c>
      <c r="Q249" s="150">
        <v>2.7499999999999998E-3</v>
      </c>
      <c r="R249" s="150">
        <f t="shared" si="52"/>
        <v>0</v>
      </c>
      <c r="S249" s="150">
        <v>0</v>
      </c>
      <c r="T249" s="151">
        <f t="shared" si="53"/>
        <v>0</v>
      </c>
      <c r="AR249" s="152" t="s">
        <v>254</v>
      </c>
      <c r="AT249" s="152" t="s">
        <v>187</v>
      </c>
      <c r="AU249" s="152" t="s">
        <v>85</v>
      </c>
      <c r="AY249" s="13" t="s">
        <v>185</v>
      </c>
      <c r="BE249" s="153">
        <f t="shared" si="54"/>
        <v>0</v>
      </c>
      <c r="BF249" s="153">
        <f t="shared" si="55"/>
        <v>0</v>
      </c>
      <c r="BG249" s="153">
        <f t="shared" si="56"/>
        <v>0</v>
      </c>
      <c r="BH249" s="153">
        <f t="shared" si="57"/>
        <v>0</v>
      </c>
      <c r="BI249" s="153">
        <f t="shared" si="58"/>
        <v>0</v>
      </c>
      <c r="BJ249" s="13" t="s">
        <v>85</v>
      </c>
      <c r="BK249" s="153">
        <f t="shared" si="59"/>
        <v>0</v>
      </c>
      <c r="BL249" s="13" t="s">
        <v>254</v>
      </c>
      <c r="BM249" s="152" t="s">
        <v>571</v>
      </c>
    </row>
    <row r="250" spans="2:65" s="1" customFormat="1" ht="21.75" customHeight="1">
      <c r="B250" s="139"/>
      <c r="C250" s="140" t="s">
        <v>572</v>
      </c>
      <c r="D250" s="140" t="s">
        <v>187</v>
      </c>
      <c r="E250" s="141" t="s">
        <v>573</v>
      </c>
      <c r="F250" s="142" t="s">
        <v>574</v>
      </c>
      <c r="G250" s="143" t="s">
        <v>316</v>
      </c>
      <c r="H250" s="144"/>
      <c r="I250" s="145"/>
      <c r="J250" s="146">
        <f t="shared" si="50"/>
        <v>0</v>
      </c>
      <c r="K250" s="147"/>
      <c r="L250" s="28"/>
      <c r="M250" s="148" t="s">
        <v>1</v>
      </c>
      <c r="N250" s="149" t="s">
        <v>38</v>
      </c>
      <c r="P250" s="150">
        <f t="shared" si="51"/>
        <v>0</v>
      </c>
      <c r="Q250" s="150">
        <v>3.8999999999999999E-4</v>
      </c>
      <c r="R250" s="150">
        <f t="shared" si="52"/>
        <v>0</v>
      </c>
      <c r="S250" s="150">
        <v>0</v>
      </c>
      <c r="T250" s="151">
        <f t="shared" si="53"/>
        <v>0</v>
      </c>
      <c r="AR250" s="152" t="s">
        <v>254</v>
      </c>
      <c r="AT250" s="152" t="s">
        <v>187</v>
      </c>
      <c r="AU250" s="152" t="s">
        <v>85</v>
      </c>
      <c r="AY250" s="13" t="s">
        <v>185</v>
      </c>
      <c r="BE250" s="153">
        <f t="shared" si="54"/>
        <v>0</v>
      </c>
      <c r="BF250" s="153">
        <f t="shared" si="55"/>
        <v>0</v>
      </c>
      <c r="BG250" s="153">
        <f t="shared" si="56"/>
        <v>0</v>
      </c>
      <c r="BH250" s="153">
        <f t="shared" si="57"/>
        <v>0</v>
      </c>
      <c r="BI250" s="153">
        <f t="shared" si="58"/>
        <v>0</v>
      </c>
      <c r="BJ250" s="13" t="s">
        <v>85</v>
      </c>
      <c r="BK250" s="153">
        <f t="shared" si="59"/>
        <v>0</v>
      </c>
      <c r="BL250" s="13" t="s">
        <v>254</v>
      </c>
      <c r="BM250" s="152" t="s">
        <v>575</v>
      </c>
    </row>
    <row r="251" spans="2:65" s="1" customFormat="1" ht="24.2" customHeight="1">
      <c r="B251" s="139"/>
      <c r="C251" s="140" t="s">
        <v>576</v>
      </c>
      <c r="D251" s="140" t="s">
        <v>187</v>
      </c>
      <c r="E251" s="141" t="s">
        <v>577</v>
      </c>
      <c r="F251" s="142" t="s">
        <v>578</v>
      </c>
      <c r="G251" s="143" t="s">
        <v>190</v>
      </c>
      <c r="H251" s="144"/>
      <c r="I251" s="145"/>
      <c r="J251" s="146">
        <f t="shared" si="50"/>
        <v>0</v>
      </c>
      <c r="K251" s="147"/>
      <c r="L251" s="28"/>
      <c r="M251" s="148" t="s">
        <v>1</v>
      </c>
      <c r="N251" s="149" t="s">
        <v>38</v>
      </c>
      <c r="P251" s="150">
        <f t="shared" si="51"/>
        <v>0</v>
      </c>
      <c r="Q251" s="150">
        <v>1.6900000000000001E-3</v>
      </c>
      <c r="R251" s="150">
        <f t="shared" si="52"/>
        <v>0</v>
      </c>
      <c r="S251" s="150">
        <v>0</v>
      </c>
      <c r="T251" s="151">
        <f t="shared" si="53"/>
        <v>0</v>
      </c>
      <c r="AR251" s="152" t="s">
        <v>254</v>
      </c>
      <c r="AT251" s="152" t="s">
        <v>187</v>
      </c>
      <c r="AU251" s="152" t="s">
        <v>85</v>
      </c>
      <c r="AY251" s="13" t="s">
        <v>185</v>
      </c>
      <c r="BE251" s="153">
        <f t="shared" si="54"/>
        <v>0</v>
      </c>
      <c r="BF251" s="153">
        <f t="shared" si="55"/>
        <v>0</v>
      </c>
      <c r="BG251" s="153">
        <f t="shared" si="56"/>
        <v>0</v>
      </c>
      <c r="BH251" s="153">
        <f t="shared" si="57"/>
        <v>0</v>
      </c>
      <c r="BI251" s="153">
        <f t="shared" si="58"/>
        <v>0</v>
      </c>
      <c r="BJ251" s="13" t="s">
        <v>85</v>
      </c>
      <c r="BK251" s="153">
        <f t="shared" si="59"/>
        <v>0</v>
      </c>
      <c r="BL251" s="13" t="s">
        <v>254</v>
      </c>
      <c r="BM251" s="152" t="s">
        <v>579</v>
      </c>
    </row>
    <row r="252" spans="2:65" s="1" customFormat="1" ht="24.2" customHeight="1">
      <c r="B252" s="139"/>
      <c r="C252" s="140" t="s">
        <v>580</v>
      </c>
      <c r="D252" s="140" t="s">
        <v>187</v>
      </c>
      <c r="E252" s="141" t="s">
        <v>581</v>
      </c>
      <c r="F252" s="142" t="s">
        <v>582</v>
      </c>
      <c r="G252" s="143" t="s">
        <v>316</v>
      </c>
      <c r="H252" s="144"/>
      <c r="I252" s="145"/>
      <c r="J252" s="146">
        <f t="shared" si="50"/>
        <v>0</v>
      </c>
      <c r="K252" s="147"/>
      <c r="L252" s="28"/>
      <c r="M252" s="148" t="s">
        <v>1</v>
      </c>
      <c r="N252" s="149" t="s">
        <v>38</v>
      </c>
      <c r="P252" s="150">
        <f t="shared" si="51"/>
        <v>0</v>
      </c>
      <c r="Q252" s="150">
        <v>3.6999999999999999E-4</v>
      </c>
      <c r="R252" s="150">
        <f t="shared" si="52"/>
        <v>0</v>
      </c>
      <c r="S252" s="150">
        <v>0</v>
      </c>
      <c r="T252" s="151">
        <f t="shared" si="53"/>
        <v>0</v>
      </c>
      <c r="AR252" s="152" t="s">
        <v>254</v>
      </c>
      <c r="AT252" s="152" t="s">
        <v>187</v>
      </c>
      <c r="AU252" s="152" t="s">
        <v>85</v>
      </c>
      <c r="AY252" s="13" t="s">
        <v>185</v>
      </c>
      <c r="BE252" s="153">
        <f t="shared" si="54"/>
        <v>0</v>
      </c>
      <c r="BF252" s="153">
        <f t="shared" si="55"/>
        <v>0</v>
      </c>
      <c r="BG252" s="153">
        <f t="shared" si="56"/>
        <v>0</v>
      </c>
      <c r="BH252" s="153">
        <f t="shared" si="57"/>
        <v>0</v>
      </c>
      <c r="BI252" s="153">
        <f t="shared" si="58"/>
        <v>0</v>
      </c>
      <c r="BJ252" s="13" t="s">
        <v>85</v>
      </c>
      <c r="BK252" s="153">
        <f t="shared" si="59"/>
        <v>0</v>
      </c>
      <c r="BL252" s="13" t="s">
        <v>254</v>
      </c>
      <c r="BM252" s="152" t="s">
        <v>583</v>
      </c>
    </row>
    <row r="253" spans="2:65" s="1" customFormat="1" ht="24.2" customHeight="1">
      <c r="B253" s="139"/>
      <c r="C253" s="140" t="s">
        <v>584</v>
      </c>
      <c r="D253" s="140" t="s">
        <v>187</v>
      </c>
      <c r="E253" s="141" t="s">
        <v>585</v>
      </c>
      <c r="F253" s="142" t="s">
        <v>586</v>
      </c>
      <c r="G253" s="143" t="s">
        <v>217</v>
      </c>
      <c r="H253" s="144"/>
      <c r="I253" s="145"/>
      <c r="J253" s="146">
        <f t="shared" si="50"/>
        <v>0</v>
      </c>
      <c r="K253" s="147"/>
      <c r="L253" s="28"/>
      <c r="M253" s="148" t="s">
        <v>1</v>
      </c>
      <c r="N253" s="149" t="s">
        <v>38</v>
      </c>
      <c r="P253" s="150">
        <f t="shared" si="51"/>
        <v>0</v>
      </c>
      <c r="Q253" s="150">
        <v>1.2579999999999999E-4</v>
      </c>
      <c r="R253" s="150">
        <f t="shared" si="52"/>
        <v>0</v>
      </c>
      <c r="S253" s="150">
        <v>0</v>
      </c>
      <c r="T253" s="151">
        <f t="shared" si="53"/>
        <v>0</v>
      </c>
      <c r="AR253" s="152" t="s">
        <v>254</v>
      </c>
      <c r="AT253" s="152" t="s">
        <v>187</v>
      </c>
      <c r="AU253" s="152" t="s">
        <v>85</v>
      </c>
      <c r="AY253" s="13" t="s">
        <v>185</v>
      </c>
      <c r="BE253" s="153">
        <f t="shared" si="54"/>
        <v>0</v>
      </c>
      <c r="BF253" s="153">
        <f t="shared" si="55"/>
        <v>0</v>
      </c>
      <c r="BG253" s="153">
        <f t="shared" si="56"/>
        <v>0</v>
      </c>
      <c r="BH253" s="153">
        <f t="shared" si="57"/>
        <v>0</v>
      </c>
      <c r="BI253" s="153">
        <f t="shared" si="58"/>
        <v>0</v>
      </c>
      <c r="BJ253" s="13" t="s">
        <v>85</v>
      </c>
      <c r="BK253" s="153">
        <f t="shared" si="59"/>
        <v>0</v>
      </c>
      <c r="BL253" s="13" t="s">
        <v>254</v>
      </c>
      <c r="BM253" s="152" t="s">
        <v>587</v>
      </c>
    </row>
    <row r="254" spans="2:65" s="1" customFormat="1" ht="24.2" customHeight="1">
      <c r="B254" s="139"/>
      <c r="C254" s="140" t="s">
        <v>588</v>
      </c>
      <c r="D254" s="140" t="s">
        <v>187</v>
      </c>
      <c r="E254" s="141" t="s">
        <v>589</v>
      </c>
      <c r="F254" s="142" t="s">
        <v>590</v>
      </c>
      <c r="G254" s="143" t="s">
        <v>404</v>
      </c>
      <c r="H254" s="165"/>
      <c r="I254" s="145"/>
      <c r="J254" s="146">
        <f t="shared" si="50"/>
        <v>0</v>
      </c>
      <c r="K254" s="147"/>
      <c r="L254" s="28"/>
      <c r="M254" s="148" t="s">
        <v>1</v>
      </c>
      <c r="N254" s="149" t="s">
        <v>38</v>
      </c>
      <c r="P254" s="150">
        <f t="shared" si="51"/>
        <v>0</v>
      </c>
      <c r="Q254" s="150">
        <v>0</v>
      </c>
      <c r="R254" s="150">
        <f t="shared" si="52"/>
        <v>0</v>
      </c>
      <c r="S254" s="150">
        <v>0</v>
      </c>
      <c r="T254" s="151">
        <f t="shared" si="53"/>
        <v>0</v>
      </c>
      <c r="AR254" s="152" t="s">
        <v>254</v>
      </c>
      <c r="AT254" s="152" t="s">
        <v>187</v>
      </c>
      <c r="AU254" s="152" t="s">
        <v>85</v>
      </c>
      <c r="AY254" s="13" t="s">
        <v>185</v>
      </c>
      <c r="BE254" s="153">
        <f t="shared" si="54"/>
        <v>0</v>
      </c>
      <c r="BF254" s="153">
        <f t="shared" si="55"/>
        <v>0</v>
      </c>
      <c r="BG254" s="153">
        <f t="shared" si="56"/>
        <v>0</v>
      </c>
      <c r="BH254" s="153">
        <f t="shared" si="57"/>
        <v>0</v>
      </c>
      <c r="BI254" s="153">
        <f t="shared" si="58"/>
        <v>0</v>
      </c>
      <c r="BJ254" s="13" t="s">
        <v>85</v>
      </c>
      <c r="BK254" s="153">
        <f t="shared" si="59"/>
        <v>0</v>
      </c>
      <c r="BL254" s="13" t="s">
        <v>254</v>
      </c>
      <c r="BM254" s="152" t="s">
        <v>591</v>
      </c>
    </row>
    <row r="255" spans="2:65" s="11" customFormat="1" ht="22.9" customHeight="1">
      <c r="B255" s="127"/>
      <c r="D255" s="128" t="s">
        <v>71</v>
      </c>
      <c r="E255" s="137" t="s">
        <v>592</v>
      </c>
      <c r="F255" s="137" t="s">
        <v>593</v>
      </c>
      <c r="I255" s="130"/>
      <c r="J255" s="138">
        <f>BK255</f>
        <v>0</v>
      </c>
      <c r="L255" s="127"/>
      <c r="M255" s="132"/>
      <c r="P255" s="133">
        <f>SUM(P256:P265)</f>
        <v>0</v>
      </c>
      <c r="R255" s="133">
        <f>SUM(R256:R265)</f>
        <v>0</v>
      </c>
      <c r="T255" s="134">
        <f>SUM(T256:T265)</f>
        <v>0</v>
      </c>
      <c r="AR255" s="128" t="s">
        <v>85</v>
      </c>
      <c r="AT255" s="135" t="s">
        <v>71</v>
      </c>
      <c r="AU255" s="135" t="s">
        <v>79</v>
      </c>
      <c r="AY255" s="128" t="s">
        <v>185</v>
      </c>
      <c r="BK255" s="136">
        <f>SUM(BK256:BK265)</f>
        <v>0</v>
      </c>
    </row>
    <row r="256" spans="2:65" s="1" customFormat="1" ht="24.2" customHeight="1">
      <c r="B256" s="139"/>
      <c r="C256" s="140" t="s">
        <v>594</v>
      </c>
      <c r="D256" s="140" t="s">
        <v>187</v>
      </c>
      <c r="E256" s="141" t="s">
        <v>595</v>
      </c>
      <c r="F256" s="142" t="s">
        <v>596</v>
      </c>
      <c r="G256" s="143" t="s">
        <v>316</v>
      </c>
      <c r="H256" s="144"/>
      <c r="I256" s="145"/>
      <c r="J256" s="146">
        <f t="shared" ref="J256:J265" si="60">ROUND(I256*H256,2)</f>
        <v>0</v>
      </c>
      <c r="K256" s="147"/>
      <c r="L256" s="28"/>
      <c r="M256" s="148" t="s">
        <v>1</v>
      </c>
      <c r="N256" s="149" t="s">
        <v>38</v>
      </c>
      <c r="P256" s="150">
        <f t="shared" ref="P256:P265" si="61">O256*H256</f>
        <v>0</v>
      </c>
      <c r="Q256" s="150">
        <v>3.768E-4</v>
      </c>
      <c r="R256" s="150">
        <f t="shared" ref="R256:R265" si="62">Q256*H256</f>
        <v>0</v>
      </c>
      <c r="S256" s="150">
        <v>0</v>
      </c>
      <c r="T256" s="151">
        <f t="shared" ref="T256:T265" si="63">S256*H256</f>
        <v>0</v>
      </c>
      <c r="AR256" s="152" t="s">
        <v>254</v>
      </c>
      <c r="AT256" s="152" t="s">
        <v>187</v>
      </c>
      <c r="AU256" s="152" t="s">
        <v>85</v>
      </c>
      <c r="AY256" s="13" t="s">
        <v>185</v>
      </c>
      <c r="BE256" s="153">
        <f t="shared" ref="BE256:BE265" si="64">IF(N256="základná",J256,0)</f>
        <v>0</v>
      </c>
      <c r="BF256" s="153">
        <f t="shared" ref="BF256:BF265" si="65">IF(N256="znížená",J256,0)</f>
        <v>0</v>
      </c>
      <c r="BG256" s="153">
        <f t="shared" ref="BG256:BG265" si="66">IF(N256="zákl. prenesená",J256,0)</f>
        <v>0</v>
      </c>
      <c r="BH256" s="153">
        <f t="shared" ref="BH256:BH265" si="67">IF(N256="zníž. prenesená",J256,0)</f>
        <v>0</v>
      </c>
      <c r="BI256" s="153">
        <f t="shared" ref="BI256:BI265" si="68">IF(N256="nulová",J256,0)</f>
        <v>0</v>
      </c>
      <c r="BJ256" s="13" t="s">
        <v>85</v>
      </c>
      <c r="BK256" s="153">
        <f t="shared" ref="BK256:BK265" si="69">ROUND(I256*H256,2)</f>
        <v>0</v>
      </c>
      <c r="BL256" s="13" t="s">
        <v>254</v>
      </c>
      <c r="BM256" s="152" t="s">
        <v>597</v>
      </c>
    </row>
    <row r="257" spans="2:65" s="1" customFormat="1" ht="24.2" customHeight="1">
      <c r="B257" s="139"/>
      <c r="C257" s="154" t="s">
        <v>598</v>
      </c>
      <c r="D257" s="154" t="s">
        <v>241</v>
      </c>
      <c r="E257" s="155" t="s">
        <v>599</v>
      </c>
      <c r="F257" s="156" t="s">
        <v>600</v>
      </c>
      <c r="G257" s="157" t="s">
        <v>316</v>
      </c>
      <c r="H257" s="158"/>
      <c r="I257" s="159"/>
      <c r="J257" s="160">
        <f t="shared" si="60"/>
        <v>0</v>
      </c>
      <c r="K257" s="161"/>
      <c r="L257" s="162"/>
      <c r="M257" s="163" t="s">
        <v>1</v>
      </c>
      <c r="N257" s="164" t="s">
        <v>38</v>
      </c>
      <c r="P257" s="150">
        <f t="shared" si="61"/>
        <v>0</v>
      </c>
      <c r="Q257" s="150">
        <v>3.5000000000000003E-2</v>
      </c>
      <c r="R257" s="150">
        <f t="shared" si="62"/>
        <v>0</v>
      </c>
      <c r="S257" s="150">
        <v>0</v>
      </c>
      <c r="T257" s="151">
        <f t="shared" si="63"/>
        <v>0</v>
      </c>
      <c r="AR257" s="152" t="s">
        <v>322</v>
      </c>
      <c r="AT257" s="152" t="s">
        <v>241</v>
      </c>
      <c r="AU257" s="152" t="s">
        <v>85</v>
      </c>
      <c r="AY257" s="13" t="s">
        <v>185</v>
      </c>
      <c r="BE257" s="153">
        <f t="shared" si="64"/>
        <v>0</v>
      </c>
      <c r="BF257" s="153">
        <f t="shared" si="65"/>
        <v>0</v>
      </c>
      <c r="BG257" s="153">
        <f t="shared" si="66"/>
        <v>0</v>
      </c>
      <c r="BH257" s="153">
        <f t="shared" si="67"/>
        <v>0</v>
      </c>
      <c r="BI257" s="153">
        <f t="shared" si="68"/>
        <v>0</v>
      </c>
      <c r="BJ257" s="13" t="s">
        <v>85</v>
      </c>
      <c r="BK257" s="153">
        <f t="shared" si="69"/>
        <v>0</v>
      </c>
      <c r="BL257" s="13" t="s">
        <v>254</v>
      </c>
      <c r="BM257" s="152" t="s">
        <v>601</v>
      </c>
    </row>
    <row r="258" spans="2:65" s="1" customFormat="1" ht="37.9" customHeight="1">
      <c r="B258" s="139"/>
      <c r="C258" s="140" t="s">
        <v>602</v>
      </c>
      <c r="D258" s="140" t="s">
        <v>187</v>
      </c>
      <c r="E258" s="141" t="s">
        <v>603</v>
      </c>
      <c r="F258" s="142" t="s">
        <v>604</v>
      </c>
      <c r="G258" s="143" t="s">
        <v>217</v>
      </c>
      <c r="H258" s="144"/>
      <c r="I258" s="145"/>
      <c r="J258" s="146">
        <f t="shared" si="60"/>
        <v>0</v>
      </c>
      <c r="K258" s="147"/>
      <c r="L258" s="28"/>
      <c r="M258" s="148" t="s">
        <v>1</v>
      </c>
      <c r="N258" s="149" t="s">
        <v>38</v>
      </c>
      <c r="P258" s="150">
        <f t="shared" si="61"/>
        <v>0</v>
      </c>
      <c r="Q258" s="150">
        <v>3.0000000000000001E-5</v>
      </c>
      <c r="R258" s="150">
        <f t="shared" si="62"/>
        <v>0</v>
      </c>
      <c r="S258" s="150">
        <v>0</v>
      </c>
      <c r="T258" s="151">
        <f t="shared" si="63"/>
        <v>0</v>
      </c>
      <c r="AR258" s="152" t="s">
        <v>254</v>
      </c>
      <c r="AT258" s="152" t="s">
        <v>187</v>
      </c>
      <c r="AU258" s="152" t="s">
        <v>85</v>
      </c>
      <c r="AY258" s="13" t="s">
        <v>185</v>
      </c>
      <c r="BE258" s="153">
        <f t="shared" si="64"/>
        <v>0</v>
      </c>
      <c r="BF258" s="153">
        <f t="shared" si="65"/>
        <v>0</v>
      </c>
      <c r="BG258" s="153">
        <f t="shared" si="66"/>
        <v>0</v>
      </c>
      <c r="BH258" s="153">
        <f t="shared" si="67"/>
        <v>0</v>
      </c>
      <c r="BI258" s="153">
        <f t="shared" si="68"/>
        <v>0</v>
      </c>
      <c r="BJ258" s="13" t="s">
        <v>85</v>
      </c>
      <c r="BK258" s="153">
        <f t="shared" si="69"/>
        <v>0</v>
      </c>
      <c r="BL258" s="13" t="s">
        <v>254</v>
      </c>
      <c r="BM258" s="152" t="s">
        <v>605</v>
      </c>
    </row>
    <row r="259" spans="2:65" s="1" customFormat="1" ht="24.2" customHeight="1">
      <c r="B259" s="139"/>
      <c r="C259" s="154" t="s">
        <v>606</v>
      </c>
      <c r="D259" s="154" t="s">
        <v>241</v>
      </c>
      <c r="E259" s="155" t="s">
        <v>607</v>
      </c>
      <c r="F259" s="156" t="s">
        <v>608</v>
      </c>
      <c r="G259" s="157" t="s">
        <v>217</v>
      </c>
      <c r="H259" s="158"/>
      <c r="I259" s="159"/>
      <c r="J259" s="160">
        <f t="shared" si="60"/>
        <v>0</v>
      </c>
      <c r="K259" s="161"/>
      <c r="L259" s="162"/>
      <c r="M259" s="163" t="s">
        <v>1</v>
      </c>
      <c r="N259" s="164" t="s">
        <v>38</v>
      </c>
      <c r="P259" s="150">
        <f t="shared" si="61"/>
        <v>0</v>
      </c>
      <c r="Q259" s="150">
        <v>5.4999999999999997E-3</v>
      </c>
      <c r="R259" s="150">
        <f t="shared" si="62"/>
        <v>0</v>
      </c>
      <c r="S259" s="150">
        <v>0</v>
      </c>
      <c r="T259" s="151">
        <f t="shared" si="63"/>
        <v>0</v>
      </c>
      <c r="AR259" s="152" t="s">
        <v>322</v>
      </c>
      <c r="AT259" s="152" t="s">
        <v>241</v>
      </c>
      <c r="AU259" s="152" t="s">
        <v>85</v>
      </c>
      <c r="AY259" s="13" t="s">
        <v>185</v>
      </c>
      <c r="BE259" s="153">
        <f t="shared" si="64"/>
        <v>0</v>
      </c>
      <c r="BF259" s="153">
        <f t="shared" si="65"/>
        <v>0</v>
      </c>
      <c r="BG259" s="153">
        <f t="shared" si="66"/>
        <v>0</v>
      </c>
      <c r="BH259" s="153">
        <f t="shared" si="67"/>
        <v>0</v>
      </c>
      <c r="BI259" s="153">
        <f t="shared" si="68"/>
        <v>0</v>
      </c>
      <c r="BJ259" s="13" t="s">
        <v>85</v>
      </c>
      <c r="BK259" s="153">
        <f t="shared" si="69"/>
        <v>0</v>
      </c>
      <c r="BL259" s="13" t="s">
        <v>254</v>
      </c>
      <c r="BM259" s="152" t="s">
        <v>609</v>
      </c>
    </row>
    <row r="260" spans="2:65" s="1" customFormat="1" ht="33" customHeight="1">
      <c r="B260" s="139"/>
      <c r="C260" s="140" t="s">
        <v>610</v>
      </c>
      <c r="D260" s="140" t="s">
        <v>187</v>
      </c>
      <c r="E260" s="141" t="s">
        <v>611</v>
      </c>
      <c r="F260" s="142" t="s">
        <v>612</v>
      </c>
      <c r="G260" s="143" t="s">
        <v>316</v>
      </c>
      <c r="H260" s="144"/>
      <c r="I260" s="145"/>
      <c r="J260" s="146">
        <f t="shared" si="60"/>
        <v>0</v>
      </c>
      <c r="K260" s="147"/>
      <c r="L260" s="28"/>
      <c r="M260" s="148" t="s">
        <v>1</v>
      </c>
      <c r="N260" s="149" t="s">
        <v>38</v>
      </c>
      <c r="P260" s="150">
        <f t="shared" si="61"/>
        <v>0</v>
      </c>
      <c r="Q260" s="150">
        <v>0</v>
      </c>
      <c r="R260" s="150">
        <f t="shared" si="62"/>
        <v>0</v>
      </c>
      <c r="S260" s="150">
        <v>0</v>
      </c>
      <c r="T260" s="151">
        <f t="shared" si="63"/>
        <v>0</v>
      </c>
      <c r="AR260" s="152" t="s">
        <v>254</v>
      </c>
      <c r="AT260" s="152" t="s">
        <v>187</v>
      </c>
      <c r="AU260" s="152" t="s">
        <v>85</v>
      </c>
      <c r="AY260" s="13" t="s">
        <v>185</v>
      </c>
      <c r="BE260" s="153">
        <f t="shared" si="64"/>
        <v>0</v>
      </c>
      <c r="BF260" s="153">
        <f t="shared" si="65"/>
        <v>0</v>
      </c>
      <c r="BG260" s="153">
        <f t="shared" si="66"/>
        <v>0</v>
      </c>
      <c r="BH260" s="153">
        <f t="shared" si="67"/>
        <v>0</v>
      </c>
      <c r="BI260" s="153">
        <f t="shared" si="68"/>
        <v>0</v>
      </c>
      <c r="BJ260" s="13" t="s">
        <v>85</v>
      </c>
      <c r="BK260" s="153">
        <f t="shared" si="69"/>
        <v>0</v>
      </c>
      <c r="BL260" s="13" t="s">
        <v>254</v>
      </c>
      <c r="BM260" s="152" t="s">
        <v>613</v>
      </c>
    </row>
    <row r="261" spans="2:65" s="1" customFormat="1" ht="24.2" customHeight="1">
      <c r="B261" s="139"/>
      <c r="C261" s="154" t="s">
        <v>614</v>
      </c>
      <c r="D261" s="154" t="s">
        <v>241</v>
      </c>
      <c r="E261" s="155" t="s">
        <v>615</v>
      </c>
      <c r="F261" s="156" t="s">
        <v>616</v>
      </c>
      <c r="G261" s="157" t="s">
        <v>316</v>
      </c>
      <c r="H261" s="158"/>
      <c r="I261" s="159"/>
      <c r="J261" s="160">
        <f t="shared" si="60"/>
        <v>0</v>
      </c>
      <c r="K261" s="161"/>
      <c r="L261" s="162"/>
      <c r="M261" s="163" t="s">
        <v>1</v>
      </c>
      <c r="N261" s="164" t="s">
        <v>38</v>
      </c>
      <c r="P261" s="150">
        <f t="shared" si="61"/>
        <v>0</v>
      </c>
      <c r="Q261" s="150">
        <v>1E-3</v>
      </c>
      <c r="R261" s="150">
        <f t="shared" si="62"/>
        <v>0</v>
      </c>
      <c r="S261" s="150">
        <v>0</v>
      </c>
      <c r="T261" s="151">
        <f t="shared" si="63"/>
        <v>0</v>
      </c>
      <c r="AR261" s="152" t="s">
        <v>322</v>
      </c>
      <c r="AT261" s="152" t="s">
        <v>241</v>
      </c>
      <c r="AU261" s="152" t="s">
        <v>85</v>
      </c>
      <c r="AY261" s="13" t="s">
        <v>185</v>
      </c>
      <c r="BE261" s="153">
        <f t="shared" si="64"/>
        <v>0</v>
      </c>
      <c r="BF261" s="153">
        <f t="shared" si="65"/>
        <v>0</v>
      </c>
      <c r="BG261" s="153">
        <f t="shared" si="66"/>
        <v>0</v>
      </c>
      <c r="BH261" s="153">
        <f t="shared" si="67"/>
        <v>0</v>
      </c>
      <c r="BI261" s="153">
        <f t="shared" si="68"/>
        <v>0</v>
      </c>
      <c r="BJ261" s="13" t="s">
        <v>85</v>
      </c>
      <c r="BK261" s="153">
        <f t="shared" si="69"/>
        <v>0</v>
      </c>
      <c r="BL261" s="13" t="s">
        <v>254</v>
      </c>
      <c r="BM261" s="152" t="s">
        <v>617</v>
      </c>
    </row>
    <row r="262" spans="2:65" s="1" customFormat="1" ht="24.2" customHeight="1">
      <c r="B262" s="139"/>
      <c r="C262" s="154" t="s">
        <v>347</v>
      </c>
      <c r="D262" s="154" t="s">
        <v>241</v>
      </c>
      <c r="E262" s="155" t="s">
        <v>618</v>
      </c>
      <c r="F262" s="156" t="s">
        <v>619</v>
      </c>
      <c r="G262" s="157" t="s">
        <v>316</v>
      </c>
      <c r="H262" s="158"/>
      <c r="I262" s="159"/>
      <c r="J262" s="160">
        <f t="shared" si="60"/>
        <v>0</v>
      </c>
      <c r="K262" s="161"/>
      <c r="L262" s="162"/>
      <c r="M262" s="163" t="s">
        <v>1</v>
      </c>
      <c r="N262" s="164" t="s">
        <v>38</v>
      </c>
      <c r="P262" s="150">
        <f t="shared" si="61"/>
        <v>0</v>
      </c>
      <c r="Q262" s="150">
        <v>2.5000000000000001E-2</v>
      </c>
      <c r="R262" s="150">
        <f t="shared" si="62"/>
        <v>0</v>
      </c>
      <c r="S262" s="150">
        <v>0</v>
      </c>
      <c r="T262" s="151">
        <f t="shared" si="63"/>
        <v>0</v>
      </c>
      <c r="AR262" s="152" t="s">
        <v>322</v>
      </c>
      <c r="AT262" s="152" t="s">
        <v>241</v>
      </c>
      <c r="AU262" s="152" t="s">
        <v>85</v>
      </c>
      <c r="AY262" s="13" t="s">
        <v>185</v>
      </c>
      <c r="BE262" s="153">
        <f t="shared" si="64"/>
        <v>0</v>
      </c>
      <c r="BF262" s="153">
        <f t="shared" si="65"/>
        <v>0</v>
      </c>
      <c r="BG262" s="153">
        <f t="shared" si="66"/>
        <v>0</v>
      </c>
      <c r="BH262" s="153">
        <f t="shared" si="67"/>
        <v>0</v>
      </c>
      <c r="BI262" s="153">
        <f t="shared" si="68"/>
        <v>0</v>
      </c>
      <c r="BJ262" s="13" t="s">
        <v>85</v>
      </c>
      <c r="BK262" s="153">
        <f t="shared" si="69"/>
        <v>0</v>
      </c>
      <c r="BL262" s="13" t="s">
        <v>254</v>
      </c>
      <c r="BM262" s="152" t="s">
        <v>620</v>
      </c>
    </row>
    <row r="263" spans="2:65" s="1" customFormat="1" ht="24.2" customHeight="1">
      <c r="B263" s="139"/>
      <c r="C263" s="140" t="s">
        <v>621</v>
      </c>
      <c r="D263" s="140" t="s">
        <v>187</v>
      </c>
      <c r="E263" s="141" t="s">
        <v>622</v>
      </c>
      <c r="F263" s="142" t="s">
        <v>623</v>
      </c>
      <c r="G263" s="143" t="s">
        <v>316</v>
      </c>
      <c r="H263" s="144"/>
      <c r="I263" s="145"/>
      <c r="J263" s="146">
        <f t="shared" si="60"/>
        <v>0</v>
      </c>
      <c r="K263" s="147"/>
      <c r="L263" s="28"/>
      <c r="M263" s="148" t="s">
        <v>1</v>
      </c>
      <c r="N263" s="149" t="s">
        <v>38</v>
      </c>
      <c r="P263" s="150">
        <f t="shared" si="61"/>
        <v>0</v>
      </c>
      <c r="Q263" s="150">
        <v>6.1240000000000003E-5</v>
      </c>
      <c r="R263" s="150">
        <f t="shared" si="62"/>
        <v>0</v>
      </c>
      <c r="S263" s="150">
        <v>0</v>
      </c>
      <c r="T263" s="151">
        <f t="shared" si="63"/>
        <v>0</v>
      </c>
      <c r="AR263" s="152" t="s">
        <v>254</v>
      </c>
      <c r="AT263" s="152" t="s">
        <v>187</v>
      </c>
      <c r="AU263" s="152" t="s">
        <v>85</v>
      </c>
      <c r="AY263" s="13" t="s">
        <v>185</v>
      </c>
      <c r="BE263" s="153">
        <f t="shared" si="64"/>
        <v>0</v>
      </c>
      <c r="BF263" s="153">
        <f t="shared" si="65"/>
        <v>0</v>
      </c>
      <c r="BG263" s="153">
        <f t="shared" si="66"/>
        <v>0</v>
      </c>
      <c r="BH263" s="153">
        <f t="shared" si="67"/>
        <v>0</v>
      </c>
      <c r="BI263" s="153">
        <f t="shared" si="68"/>
        <v>0</v>
      </c>
      <c r="BJ263" s="13" t="s">
        <v>85</v>
      </c>
      <c r="BK263" s="153">
        <f t="shared" si="69"/>
        <v>0</v>
      </c>
      <c r="BL263" s="13" t="s">
        <v>254</v>
      </c>
      <c r="BM263" s="152" t="s">
        <v>624</v>
      </c>
    </row>
    <row r="264" spans="2:65" s="1" customFormat="1" ht="24.2" customHeight="1">
      <c r="B264" s="139"/>
      <c r="C264" s="154" t="s">
        <v>625</v>
      </c>
      <c r="D264" s="154" t="s">
        <v>241</v>
      </c>
      <c r="E264" s="155" t="s">
        <v>626</v>
      </c>
      <c r="F264" s="156" t="s">
        <v>627</v>
      </c>
      <c r="G264" s="157" t="s">
        <v>190</v>
      </c>
      <c r="H264" s="158"/>
      <c r="I264" s="159"/>
      <c r="J264" s="160">
        <f t="shared" si="60"/>
        <v>0</v>
      </c>
      <c r="K264" s="161"/>
      <c r="L264" s="162"/>
      <c r="M264" s="163" t="s">
        <v>1</v>
      </c>
      <c r="N264" s="164" t="s">
        <v>38</v>
      </c>
      <c r="P264" s="150">
        <f t="shared" si="61"/>
        <v>0</v>
      </c>
      <c r="Q264" s="150">
        <v>8.4999999999999995E-4</v>
      </c>
      <c r="R264" s="150">
        <f t="shared" si="62"/>
        <v>0</v>
      </c>
      <c r="S264" s="150">
        <v>0</v>
      </c>
      <c r="T264" s="151">
        <f t="shared" si="63"/>
        <v>0</v>
      </c>
      <c r="AR264" s="152" t="s">
        <v>322</v>
      </c>
      <c r="AT264" s="152" t="s">
        <v>241</v>
      </c>
      <c r="AU264" s="152" t="s">
        <v>85</v>
      </c>
      <c r="AY264" s="13" t="s">
        <v>185</v>
      </c>
      <c r="BE264" s="153">
        <f t="shared" si="64"/>
        <v>0</v>
      </c>
      <c r="BF264" s="153">
        <f t="shared" si="65"/>
        <v>0</v>
      </c>
      <c r="BG264" s="153">
        <f t="shared" si="66"/>
        <v>0</v>
      </c>
      <c r="BH264" s="153">
        <f t="shared" si="67"/>
        <v>0</v>
      </c>
      <c r="BI264" s="153">
        <f t="shared" si="68"/>
        <v>0</v>
      </c>
      <c r="BJ264" s="13" t="s">
        <v>85</v>
      </c>
      <c r="BK264" s="153">
        <f t="shared" si="69"/>
        <v>0</v>
      </c>
      <c r="BL264" s="13" t="s">
        <v>254</v>
      </c>
      <c r="BM264" s="152" t="s">
        <v>628</v>
      </c>
    </row>
    <row r="265" spans="2:65" s="1" customFormat="1" ht="24.2" customHeight="1">
      <c r="B265" s="139"/>
      <c r="C265" s="140" t="s">
        <v>629</v>
      </c>
      <c r="D265" s="140" t="s">
        <v>187</v>
      </c>
      <c r="E265" s="141" t="s">
        <v>630</v>
      </c>
      <c r="F265" s="142" t="s">
        <v>631</v>
      </c>
      <c r="G265" s="143" t="s">
        <v>404</v>
      </c>
      <c r="H265" s="165"/>
      <c r="I265" s="145"/>
      <c r="J265" s="146">
        <f t="shared" si="60"/>
        <v>0</v>
      </c>
      <c r="K265" s="147"/>
      <c r="L265" s="28"/>
      <c r="M265" s="148" t="s">
        <v>1</v>
      </c>
      <c r="N265" s="149" t="s">
        <v>38</v>
      </c>
      <c r="P265" s="150">
        <f t="shared" si="61"/>
        <v>0</v>
      </c>
      <c r="Q265" s="150">
        <v>0</v>
      </c>
      <c r="R265" s="150">
        <f t="shared" si="62"/>
        <v>0</v>
      </c>
      <c r="S265" s="150">
        <v>0</v>
      </c>
      <c r="T265" s="151">
        <f t="shared" si="63"/>
        <v>0</v>
      </c>
      <c r="AR265" s="152" t="s">
        <v>254</v>
      </c>
      <c r="AT265" s="152" t="s">
        <v>187</v>
      </c>
      <c r="AU265" s="152" t="s">
        <v>85</v>
      </c>
      <c r="AY265" s="13" t="s">
        <v>185</v>
      </c>
      <c r="BE265" s="153">
        <f t="shared" si="64"/>
        <v>0</v>
      </c>
      <c r="BF265" s="153">
        <f t="shared" si="65"/>
        <v>0</v>
      </c>
      <c r="BG265" s="153">
        <f t="shared" si="66"/>
        <v>0</v>
      </c>
      <c r="BH265" s="153">
        <f t="shared" si="67"/>
        <v>0</v>
      </c>
      <c r="BI265" s="153">
        <f t="shared" si="68"/>
        <v>0</v>
      </c>
      <c r="BJ265" s="13" t="s">
        <v>85</v>
      </c>
      <c r="BK265" s="153">
        <f t="shared" si="69"/>
        <v>0</v>
      </c>
      <c r="BL265" s="13" t="s">
        <v>254</v>
      </c>
      <c r="BM265" s="152" t="s">
        <v>632</v>
      </c>
    </row>
    <row r="266" spans="2:65" s="11" customFormat="1" ht="22.9" customHeight="1">
      <c r="B266" s="127"/>
      <c r="D266" s="128" t="s">
        <v>71</v>
      </c>
      <c r="E266" s="137" t="s">
        <v>633</v>
      </c>
      <c r="F266" s="137" t="s">
        <v>634</v>
      </c>
      <c r="I266" s="130"/>
      <c r="J266" s="138">
        <f>BK266</f>
        <v>0</v>
      </c>
      <c r="L266" s="127"/>
      <c r="M266" s="132"/>
      <c r="P266" s="133">
        <f>SUM(P267:P281)</f>
        <v>0</v>
      </c>
      <c r="R266" s="133">
        <f>SUM(R267:R281)</f>
        <v>0</v>
      </c>
      <c r="T266" s="134">
        <f>SUM(T267:T281)</f>
        <v>0</v>
      </c>
      <c r="AR266" s="128" t="s">
        <v>85</v>
      </c>
      <c r="AT266" s="135" t="s">
        <v>71</v>
      </c>
      <c r="AU266" s="135" t="s">
        <v>79</v>
      </c>
      <c r="AY266" s="128" t="s">
        <v>185</v>
      </c>
      <c r="BK266" s="136">
        <f>SUM(BK267:BK281)</f>
        <v>0</v>
      </c>
    </row>
    <row r="267" spans="2:65" s="1" customFormat="1" ht="24.2" customHeight="1">
      <c r="B267" s="139"/>
      <c r="C267" s="140" t="s">
        <v>635</v>
      </c>
      <c r="D267" s="140" t="s">
        <v>187</v>
      </c>
      <c r="E267" s="141" t="s">
        <v>636</v>
      </c>
      <c r="F267" s="142" t="s">
        <v>637</v>
      </c>
      <c r="G267" s="143" t="s">
        <v>316</v>
      </c>
      <c r="H267" s="144"/>
      <c r="I267" s="145"/>
      <c r="J267" s="146">
        <f t="shared" ref="J267:J281" si="70">ROUND(I267*H267,2)</f>
        <v>0</v>
      </c>
      <c r="K267" s="147"/>
      <c r="L267" s="28"/>
      <c r="M267" s="148" t="s">
        <v>1</v>
      </c>
      <c r="N267" s="149" t="s">
        <v>38</v>
      </c>
      <c r="P267" s="150">
        <f t="shared" ref="P267:P281" si="71">O267*H267</f>
        <v>0</v>
      </c>
      <c r="Q267" s="150">
        <v>4.6600000000000001E-5</v>
      </c>
      <c r="R267" s="150">
        <f t="shared" ref="R267:R281" si="72">Q267*H267</f>
        <v>0</v>
      </c>
      <c r="S267" s="150">
        <v>0</v>
      </c>
      <c r="T267" s="151">
        <f t="shared" ref="T267:T281" si="73">S267*H267</f>
        <v>0</v>
      </c>
      <c r="AR267" s="152" t="s">
        <v>254</v>
      </c>
      <c r="AT267" s="152" t="s">
        <v>187</v>
      </c>
      <c r="AU267" s="152" t="s">
        <v>85</v>
      </c>
      <c r="AY267" s="13" t="s">
        <v>185</v>
      </c>
      <c r="BE267" s="153">
        <f t="shared" ref="BE267:BE281" si="74">IF(N267="základná",J267,0)</f>
        <v>0</v>
      </c>
      <c r="BF267" s="153">
        <f t="shared" ref="BF267:BF281" si="75">IF(N267="znížená",J267,0)</f>
        <v>0</v>
      </c>
      <c r="BG267" s="153">
        <f t="shared" ref="BG267:BG281" si="76">IF(N267="zákl. prenesená",J267,0)</f>
        <v>0</v>
      </c>
      <c r="BH267" s="153">
        <f t="shared" ref="BH267:BH281" si="77">IF(N267="zníž. prenesená",J267,0)</f>
        <v>0</v>
      </c>
      <c r="BI267" s="153">
        <f t="shared" ref="BI267:BI281" si="78">IF(N267="nulová",J267,0)</f>
        <v>0</v>
      </c>
      <c r="BJ267" s="13" t="s">
        <v>85</v>
      </c>
      <c r="BK267" s="153">
        <f t="shared" ref="BK267:BK281" si="79">ROUND(I267*H267,2)</f>
        <v>0</v>
      </c>
      <c r="BL267" s="13" t="s">
        <v>254</v>
      </c>
      <c r="BM267" s="152" t="s">
        <v>638</v>
      </c>
    </row>
    <row r="268" spans="2:65" s="1" customFormat="1" ht="33" customHeight="1">
      <c r="B268" s="139"/>
      <c r="C268" s="154" t="s">
        <v>639</v>
      </c>
      <c r="D268" s="154" t="s">
        <v>241</v>
      </c>
      <c r="E268" s="155" t="s">
        <v>640</v>
      </c>
      <c r="F268" s="156" t="s">
        <v>641</v>
      </c>
      <c r="G268" s="157" t="s">
        <v>316</v>
      </c>
      <c r="H268" s="158"/>
      <c r="I268" s="159"/>
      <c r="J268" s="160">
        <f t="shared" si="70"/>
        <v>0</v>
      </c>
      <c r="K268" s="161"/>
      <c r="L268" s="162"/>
      <c r="M268" s="163" t="s">
        <v>1</v>
      </c>
      <c r="N268" s="164" t="s">
        <v>38</v>
      </c>
      <c r="P268" s="150">
        <f t="shared" si="71"/>
        <v>0</v>
      </c>
      <c r="Q268" s="150">
        <v>1.559E-2</v>
      </c>
      <c r="R268" s="150">
        <f t="shared" si="72"/>
        <v>0</v>
      </c>
      <c r="S268" s="150">
        <v>0</v>
      </c>
      <c r="T268" s="151">
        <f t="shared" si="73"/>
        <v>0</v>
      </c>
      <c r="AR268" s="152" t="s">
        <v>322</v>
      </c>
      <c r="AT268" s="152" t="s">
        <v>241</v>
      </c>
      <c r="AU268" s="152" t="s">
        <v>85</v>
      </c>
      <c r="AY268" s="13" t="s">
        <v>185</v>
      </c>
      <c r="BE268" s="153">
        <f t="shared" si="74"/>
        <v>0</v>
      </c>
      <c r="BF268" s="153">
        <f t="shared" si="75"/>
        <v>0</v>
      </c>
      <c r="BG268" s="153">
        <f t="shared" si="76"/>
        <v>0</v>
      </c>
      <c r="BH268" s="153">
        <f t="shared" si="77"/>
        <v>0</v>
      </c>
      <c r="BI268" s="153">
        <f t="shared" si="78"/>
        <v>0</v>
      </c>
      <c r="BJ268" s="13" t="s">
        <v>85</v>
      </c>
      <c r="BK268" s="153">
        <f t="shared" si="79"/>
        <v>0</v>
      </c>
      <c r="BL268" s="13" t="s">
        <v>254</v>
      </c>
      <c r="BM268" s="152" t="s">
        <v>642</v>
      </c>
    </row>
    <row r="269" spans="2:65" s="1" customFormat="1" ht="24.2" customHeight="1">
      <c r="B269" s="139"/>
      <c r="C269" s="140" t="s">
        <v>643</v>
      </c>
      <c r="D269" s="140" t="s">
        <v>187</v>
      </c>
      <c r="E269" s="141" t="s">
        <v>644</v>
      </c>
      <c r="F269" s="142" t="s">
        <v>645</v>
      </c>
      <c r="G269" s="143" t="s">
        <v>190</v>
      </c>
      <c r="H269" s="144"/>
      <c r="I269" s="145"/>
      <c r="J269" s="146">
        <f t="shared" si="70"/>
        <v>0</v>
      </c>
      <c r="K269" s="147"/>
      <c r="L269" s="28"/>
      <c r="M269" s="148" t="s">
        <v>1</v>
      </c>
      <c r="N269" s="149" t="s">
        <v>38</v>
      </c>
      <c r="P269" s="150">
        <f t="shared" si="71"/>
        <v>0</v>
      </c>
      <c r="Q269" s="150">
        <v>2.2000000000000001E-4</v>
      </c>
      <c r="R269" s="150">
        <f t="shared" si="72"/>
        <v>0</v>
      </c>
      <c r="S269" s="150">
        <v>0</v>
      </c>
      <c r="T269" s="151">
        <f t="shared" si="73"/>
        <v>0</v>
      </c>
      <c r="AR269" s="152" t="s">
        <v>254</v>
      </c>
      <c r="AT269" s="152" t="s">
        <v>187</v>
      </c>
      <c r="AU269" s="152" t="s">
        <v>85</v>
      </c>
      <c r="AY269" s="13" t="s">
        <v>185</v>
      </c>
      <c r="BE269" s="153">
        <f t="shared" si="74"/>
        <v>0</v>
      </c>
      <c r="BF269" s="153">
        <f t="shared" si="75"/>
        <v>0</v>
      </c>
      <c r="BG269" s="153">
        <f t="shared" si="76"/>
        <v>0</v>
      </c>
      <c r="BH269" s="153">
        <f t="shared" si="77"/>
        <v>0</v>
      </c>
      <c r="BI269" s="153">
        <f t="shared" si="78"/>
        <v>0</v>
      </c>
      <c r="BJ269" s="13" t="s">
        <v>85</v>
      </c>
      <c r="BK269" s="153">
        <f t="shared" si="79"/>
        <v>0</v>
      </c>
      <c r="BL269" s="13" t="s">
        <v>254</v>
      </c>
      <c r="BM269" s="152" t="s">
        <v>646</v>
      </c>
    </row>
    <row r="270" spans="2:65" s="1" customFormat="1" ht="37.9" customHeight="1">
      <c r="B270" s="139"/>
      <c r="C270" s="154" t="s">
        <v>647</v>
      </c>
      <c r="D270" s="154" t="s">
        <v>241</v>
      </c>
      <c r="E270" s="155" t="s">
        <v>648</v>
      </c>
      <c r="F270" s="156" t="s">
        <v>649</v>
      </c>
      <c r="G270" s="157" t="s">
        <v>190</v>
      </c>
      <c r="H270" s="158"/>
      <c r="I270" s="159"/>
      <c r="J270" s="160">
        <f t="shared" si="70"/>
        <v>0</v>
      </c>
      <c r="K270" s="161"/>
      <c r="L270" s="162"/>
      <c r="M270" s="163" t="s">
        <v>1</v>
      </c>
      <c r="N270" s="164" t="s">
        <v>38</v>
      </c>
      <c r="P270" s="150">
        <f t="shared" si="71"/>
        <v>0</v>
      </c>
      <c r="Q270" s="150">
        <v>1E-4</v>
      </c>
      <c r="R270" s="150">
        <f t="shared" si="72"/>
        <v>0</v>
      </c>
      <c r="S270" s="150">
        <v>0</v>
      </c>
      <c r="T270" s="151">
        <f t="shared" si="73"/>
        <v>0</v>
      </c>
      <c r="AR270" s="152" t="s">
        <v>322</v>
      </c>
      <c r="AT270" s="152" t="s">
        <v>241</v>
      </c>
      <c r="AU270" s="152" t="s">
        <v>85</v>
      </c>
      <c r="AY270" s="13" t="s">
        <v>185</v>
      </c>
      <c r="BE270" s="153">
        <f t="shared" si="74"/>
        <v>0</v>
      </c>
      <c r="BF270" s="153">
        <f t="shared" si="75"/>
        <v>0</v>
      </c>
      <c r="BG270" s="153">
        <f t="shared" si="76"/>
        <v>0</v>
      </c>
      <c r="BH270" s="153">
        <f t="shared" si="77"/>
        <v>0</v>
      </c>
      <c r="BI270" s="153">
        <f t="shared" si="78"/>
        <v>0</v>
      </c>
      <c r="BJ270" s="13" t="s">
        <v>85</v>
      </c>
      <c r="BK270" s="153">
        <f t="shared" si="79"/>
        <v>0</v>
      </c>
      <c r="BL270" s="13" t="s">
        <v>254</v>
      </c>
      <c r="BM270" s="152" t="s">
        <v>650</v>
      </c>
    </row>
    <row r="271" spans="2:65" s="1" customFormat="1" ht="37.9" customHeight="1">
      <c r="B271" s="139"/>
      <c r="C271" s="154" t="s">
        <v>651</v>
      </c>
      <c r="D271" s="154" t="s">
        <v>241</v>
      </c>
      <c r="E271" s="155" t="s">
        <v>652</v>
      </c>
      <c r="F271" s="156" t="s">
        <v>653</v>
      </c>
      <c r="G271" s="157" t="s">
        <v>190</v>
      </c>
      <c r="H271" s="158"/>
      <c r="I271" s="159"/>
      <c r="J271" s="160">
        <f t="shared" si="70"/>
        <v>0</v>
      </c>
      <c r="K271" s="161"/>
      <c r="L271" s="162"/>
      <c r="M271" s="163" t="s">
        <v>1</v>
      </c>
      <c r="N271" s="164" t="s">
        <v>38</v>
      </c>
      <c r="P271" s="150">
        <f t="shared" si="71"/>
        <v>0</v>
      </c>
      <c r="Q271" s="150">
        <v>1E-4</v>
      </c>
      <c r="R271" s="150">
        <f t="shared" si="72"/>
        <v>0</v>
      </c>
      <c r="S271" s="150">
        <v>0</v>
      </c>
      <c r="T271" s="151">
        <f t="shared" si="73"/>
        <v>0</v>
      </c>
      <c r="AR271" s="152" t="s">
        <v>322</v>
      </c>
      <c r="AT271" s="152" t="s">
        <v>241</v>
      </c>
      <c r="AU271" s="152" t="s">
        <v>85</v>
      </c>
      <c r="AY271" s="13" t="s">
        <v>185</v>
      </c>
      <c r="BE271" s="153">
        <f t="shared" si="74"/>
        <v>0</v>
      </c>
      <c r="BF271" s="153">
        <f t="shared" si="75"/>
        <v>0</v>
      </c>
      <c r="BG271" s="153">
        <f t="shared" si="76"/>
        <v>0</v>
      </c>
      <c r="BH271" s="153">
        <f t="shared" si="77"/>
        <v>0</v>
      </c>
      <c r="BI271" s="153">
        <f t="shared" si="78"/>
        <v>0</v>
      </c>
      <c r="BJ271" s="13" t="s">
        <v>85</v>
      </c>
      <c r="BK271" s="153">
        <f t="shared" si="79"/>
        <v>0</v>
      </c>
      <c r="BL271" s="13" t="s">
        <v>254</v>
      </c>
      <c r="BM271" s="152" t="s">
        <v>654</v>
      </c>
    </row>
    <row r="272" spans="2:65" s="1" customFormat="1" ht="16.5" customHeight="1">
      <c r="B272" s="139"/>
      <c r="C272" s="154" t="s">
        <v>655</v>
      </c>
      <c r="D272" s="154" t="s">
        <v>241</v>
      </c>
      <c r="E272" s="155" t="s">
        <v>656</v>
      </c>
      <c r="F272" s="156" t="s">
        <v>657</v>
      </c>
      <c r="G272" s="157" t="s">
        <v>190</v>
      </c>
      <c r="H272" s="158"/>
      <c r="I272" s="159"/>
      <c r="J272" s="160">
        <f t="shared" si="70"/>
        <v>0</v>
      </c>
      <c r="K272" s="161"/>
      <c r="L272" s="162"/>
      <c r="M272" s="163" t="s">
        <v>1</v>
      </c>
      <c r="N272" s="164" t="s">
        <v>38</v>
      </c>
      <c r="P272" s="150">
        <f t="shared" si="71"/>
        <v>0</v>
      </c>
      <c r="Q272" s="150">
        <v>1.32E-2</v>
      </c>
      <c r="R272" s="150">
        <f t="shared" si="72"/>
        <v>0</v>
      </c>
      <c r="S272" s="150">
        <v>0</v>
      </c>
      <c r="T272" s="151">
        <f t="shared" si="73"/>
        <v>0</v>
      </c>
      <c r="AR272" s="152" t="s">
        <v>322</v>
      </c>
      <c r="AT272" s="152" t="s">
        <v>241</v>
      </c>
      <c r="AU272" s="152" t="s">
        <v>85</v>
      </c>
      <c r="AY272" s="13" t="s">
        <v>185</v>
      </c>
      <c r="BE272" s="153">
        <f t="shared" si="74"/>
        <v>0</v>
      </c>
      <c r="BF272" s="153">
        <f t="shared" si="75"/>
        <v>0</v>
      </c>
      <c r="BG272" s="153">
        <f t="shared" si="76"/>
        <v>0</v>
      </c>
      <c r="BH272" s="153">
        <f t="shared" si="77"/>
        <v>0</v>
      </c>
      <c r="BI272" s="153">
        <f t="shared" si="78"/>
        <v>0</v>
      </c>
      <c r="BJ272" s="13" t="s">
        <v>85</v>
      </c>
      <c r="BK272" s="153">
        <f t="shared" si="79"/>
        <v>0</v>
      </c>
      <c r="BL272" s="13" t="s">
        <v>254</v>
      </c>
      <c r="BM272" s="152" t="s">
        <v>658</v>
      </c>
    </row>
    <row r="273" spans="2:65" s="1" customFormat="1" ht="24.2" customHeight="1">
      <c r="B273" s="139"/>
      <c r="C273" s="140" t="s">
        <v>659</v>
      </c>
      <c r="D273" s="140" t="s">
        <v>187</v>
      </c>
      <c r="E273" s="141" t="s">
        <v>660</v>
      </c>
      <c r="F273" s="142" t="s">
        <v>661</v>
      </c>
      <c r="G273" s="143" t="s">
        <v>316</v>
      </c>
      <c r="H273" s="144"/>
      <c r="I273" s="145"/>
      <c r="J273" s="146">
        <f t="shared" si="70"/>
        <v>0</v>
      </c>
      <c r="K273" s="147"/>
      <c r="L273" s="28"/>
      <c r="M273" s="148" t="s">
        <v>1</v>
      </c>
      <c r="N273" s="149" t="s">
        <v>38</v>
      </c>
      <c r="P273" s="150">
        <f t="shared" si="71"/>
        <v>0</v>
      </c>
      <c r="Q273" s="150">
        <v>0</v>
      </c>
      <c r="R273" s="150">
        <f t="shared" si="72"/>
        <v>0</v>
      </c>
      <c r="S273" s="150">
        <v>0</v>
      </c>
      <c r="T273" s="151">
        <f t="shared" si="73"/>
        <v>0</v>
      </c>
      <c r="AR273" s="152" t="s">
        <v>254</v>
      </c>
      <c r="AT273" s="152" t="s">
        <v>187</v>
      </c>
      <c r="AU273" s="152" t="s">
        <v>85</v>
      </c>
      <c r="AY273" s="13" t="s">
        <v>185</v>
      </c>
      <c r="BE273" s="153">
        <f t="shared" si="74"/>
        <v>0</v>
      </c>
      <c r="BF273" s="153">
        <f t="shared" si="75"/>
        <v>0</v>
      </c>
      <c r="BG273" s="153">
        <f t="shared" si="76"/>
        <v>0</v>
      </c>
      <c r="BH273" s="153">
        <f t="shared" si="77"/>
        <v>0</v>
      </c>
      <c r="BI273" s="153">
        <f t="shared" si="78"/>
        <v>0</v>
      </c>
      <c r="BJ273" s="13" t="s">
        <v>85</v>
      </c>
      <c r="BK273" s="153">
        <f t="shared" si="79"/>
        <v>0</v>
      </c>
      <c r="BL273" s="13" t="s">
        <v>254</v>
      </c>
      <c r="BM273" s="152" t="s">
        <v>662</v>
      </c>
    </row>
    <row r="274" spans="2:65" s="1" customFormat="1" ht="37.9" customHeight="1">
      <c r="B274" s="139"/>
      <c r="C274" s="154" t="s">
        <v>663</v>
      </c>
      <c r="D274" s="154" t="s">
        <v>241</v>
      </c>
      <c r="E274" s="155" t="s">
        <v>664</v>
      </c>
      <c r="F274" s="156" t="s">
        <v>665</v>
      </c>
      <c r="G274" s="157" t="s">
        <v>316</v>
      </c>
      <c r="H274" s="158"/>
      <c r="I274" s="159"/>
      <c r="J274" s="160">
        <f t="shared" si="70"/>
        <v>0</v>
      </c>
      <c r="K274" s="161"/>
      <c r="L274" s="162"/>
      <c r="M274" s="163" t="s">
        <v>1</v>
      </c>
      <c r="N274" s="164" t="s">
        <v>38</v>
      </c>
      <c r="P274" s="150">
        <f t="shared" si="71"/>
        <v>0</v>
      </c>
      <c r="Q274" s="150">
        <v>0.28100000000000003</v>
      </c>
      <c r="R274" s="150">
        <f t="shared" si="72"/>
        <v>0</v>
      </c>
      <c r="S274" s="150">
        <v>0</v>
      </c>
      <c r="T274" s="151">
        <f t="shared" si="73"/>
        <v>0</v>
      </c>
      <c r="AR274" s="152" t="s">
        <v>322</v>
      </c>
      <c r="AT274" s="152" t="s">
        <v>241</v>
      </c>
      <c r="AU274" s="152" t="s">
        <v>85</v>
      </c>
      <c r="AY274" s="13" t="s">
        <v>185</v>
      </c>
      <c r="BE274" s="153">
        <f t="shared" si="74"/>
        <v>0</v>
      </c>
      <c r="BF274" s="153">
        <f t="shared" si="75"/>
        <v>0</v>
      </c>
      <c r="BG274" s="153">
        <f t="shared" si="76"/>
        <v>0</v>
      </c>
      <c r="BH274" s="153">
        <f t="shared" si="77"/>
        <v>0</v>
      </c>
      <c r="BI274" s="153">
        <f t="shared" si="78"/>
        <v>0</v>
      </c>
      <c r="BJ274" s="13" t="s">
        <v>85</v>
      </c>
      <c r="BK274" s="153">
        <f t="shared" si="79"/>
        <v>0</v>
      </c>
      <c r="BL274" s="13" t="s">
        <v>254</v>
      </c>
      <c r="BM274" s="152" t="s">
        <v>666</v>
      </c>
    </row>
    <row r="275" spans="2:65" s="1" customFormat="1" ht="24.2" customHeight="1">
      <c r="B275" s="139"/>
      <c r="C275" s="140" t="s">
        <v>667</v>
      </c>
      <c r="D275" s="140" t="s">
        <v>187</v>
      </c>
      <c r="E275" s="141" t="s">
        <v>668</v>
      </c>
      <c r="F275" s="142" t="s">
        <v>669</v>
      </c>
      <c r="G275" s="143" t="s">
        <v>190</v>
      </c>
      <c r="H275" s="144"/>
      <c r="I275" s="145"/>
      <c r="J275" s="146">
        <f t="shared" si="70"/>
        <v>0</v>
      </c>
      <c r="K275" s="147"/>
      <c r="L275" s="28"/>
      <c r="M275" s="148" t="s">
        <v>1</v>
      </c>
      <c r="N275" s="149" t="s">
        <v>38</v>
      </c>
      <c r="P275" s="150">
        <f t="shared" si="71"/>
        <v>0</v>
      </c>
      <c r="Q275" s="150">
        <v>9.8700000000000004E-6</v>
      </c>
      <c r="R275" s="150">
        <f t="shared" si="72"/>
        <v>0</v>
      </c>
      <c r="S275" s="150">
        <v>0</v>
      </c>
      <c r="T275" s="151">
        <f t="shared" si="73"/>
        <v>0</v>
      </c>
      <c r="AR275" s="152" t="s">
        <v>254</v>
      </c>
      <c r="AT275" s="152" t="s">
        <v>187</v>
      </c>
      <c r="AU275" s="152" t="s">
        <v>85</v>
      </c>
      <c r="AY275" s="13" t="s">
        <v>185</v>
      </c>
      <c r="BE275" s="153">
        <f t="shared" si="74"/>
        <v>0</v>
      </c>
      <c r="BF275" s="153">
        <f t="shared" si="75"/>
        <v>0</v>
      </c>
      <c r="BG275" s="153">
        <f t="shared" si="76"/>
        <v>0</v>
      </c>
      <c r="BH275" s="153">
        <f t="shared" si="77"/>
        <v>0</v>
      </c>
      <c r="BI275" s="153">
        <f t="shared" si="78"/>
        <v>0</v>
      </c>
      <c r="BJ275" s="13" t="s">
        <v>85</v>
      </c>
      <c r="BK275" s="153">
        <f t="shared" si="79"/>
        <v>0</v>
      </c>
      <c r="BL275" s="13" t="s">
        <v>254</v>
      </c>
      <c r="BM275" s="152" t="s">
        <v>670</v>
      </c>
    </row>
    <row r="276" spans="2:65" s="1" customFormat="1" ht="21.75" customHeight="1">
      <c r="B276" s="139"/>
      <c r="C276" s="154" t="s">
        <v>671</v>
      </c>
      <c r="D276" s="154" t="s">
        <v>241</v>
      </c>
      <c r="E276" s="155" t="s">
        <v>672</v>
      </c>
      <c r="F276" s="156" t="s">
        <v>673</v>
      </c>
      <c r="G276" s="157" t="s">
        <v>190</v>
      </c>
      <c r="H276" s="158"/>
      <c r="I276" s="159"/>
      <c r="J276" s="160">
        <f t="shared" si="70"/>
        <v>0</v>
      </c>
      <c r="K276" s="161"/>
      <c r="L276" s="162"/>
      <c r="M276" s="163" t="s">
        <v>1</v>
      </c>
      <c r="N276" s="164" t="s">
        <v>38</v>
      </c>
      <c r="P276" s="150">
        <f t="shared" si="71"/>
        <v>0</v>
      </c>
      <c r="Q276" s="150">
        <v>7.2999999999999996E-4</v>
      </c>
      <c r="R276" s="150">
        <f t="shared" si="72"/>
        <v>0</v>
      </c>
      <c r="S276" s="150">
        <v>0</v>
      </c>
      <c r="T276" s="151">
        <f t="shared" si="73"/>
        <v>0</v>
      </c>
      <c r="AR276" s="152" t="s">
        <v>322</v>
      </c>
      <c r="AT276" s="152" t="s">
        <v>241</v>
      </c>
      <c r="AU276" s="152" t="s">
        <v>85</v>
      </c>
      <c r="AY276" s="13" t="s">
        <v>185</v>
      </c>
      <c r="BE276" s="153">
        <f t="shared" si="74"/>
        <v>0</v>
      </c>
      <c r="BF276" s="153">
        <f t="shared" si="75"/>
        <v>0</v>
      </c>
      <c r="BG276" s="153">
        <f t="shared" si="76"/>
        <v>0</v>
      </c>
      <c r="BH276" s="153">
        <f t="shared" si="77"/>
        <v>0</v>
      </c>
      <c r="BI276" s="153">
        <f t="shared" si="78"/>
        <v>0</v>
      </c>
      <c r="BJ276" s="13" t="s">
        <v>85</v>
      </c>
      <c r="BK276" s="153">
        <f t="shared" si="79"/>
        <v>0</v>
      </c>
      <c r="BL276" s="13" t="s">
        <v>254</v>
      </c>
      <c r="BM276" s="152" t="s">
        <v>674</v>
      </c>
    </row>
    <row r="277" spans="2:65" s="1" customFormat="1" ht="16.5" customHeight="1">
      <c r="B277" s="139"/>
      <c r="C277" s="140" t="s">
        <v>675</v>
      </c>
      <c r="D277" s="140" t="s">
        <v>187</v>
      </c>
      <c r="E277" s="141" t="s">
        <v>676</v>
      </c>
      <c r="F277" s="142" t="s">
        <v>677</v>
      </c>
      <c r="G277" s="143" t="s">
        <v>316</v>
      </c>
      <c r="H277" s="144"/>
      <c r="I277" s="145"/>
      <c r="J277" s="146">
        <f t="shared" si="70"/>
        <v>0</v>
      </c>
      <c r="K277" s="147"/>
      <c r="L277" s="28"/>
      <c r="M277" s="148" t="s">
        <v>1</v>
      </c>
      <c r="N277" s="149" t="s">
        <v>38</v>
      </c>
      <c r="P277" s="150">
        <f t="shared" si="71"/>
        <v>0</v>
      </c>
      <c r="Q277" s="150">
        <v>6.9999999999999994E-5</v>
      </c>
      <c r="R277" s="150">
        <f t="shared" si="72"/>
        <v>0</v>
      </c>
      <c r="S277" s="150">
        <v>0</v>
      </c>
      <c r="T277" s="151">
        <f t="shared" si="73"/>
        <v>0</v>
      </c>
      <c r="AR277" s="152" t="s">
        <v>254</v>
      </c>
      <c r="AT277" s="152" t="s">
        <v>187</v>
      </c>
      <c r="AU277" s="152" t="s">
        <v>85</v>
      </c>
      <c r="AY277" s="13" t="s">
        <v>185</v>
      </c>
      <c r="BE277" s="153">
        <f t="shared" si="74"/>
        <v>0</v>
      </c>
      <c r="BF277" s="153">
        <f t="shared" si="75"/>
        <v>0</v>
      </c>
      <c r="BG277" s="153">
        <f t="shared" si="76"/>
        <v>0</v>
      </c>
      <c r="BH277" s="153">
        <f t="shared" si="77"/>
        <v>0</v>
      </c>
      <c r="BI277" s="153">
        <f t="shared" si="78"/>
        <v>0</v>
      </c>
      <c r="BJ277" s="13" t="s">
        <v>85</v>
      </c>
      <c r="BK277" s="153">
        <f t="shared" si="79"/>
        <v>0</v>
      </c>
      <c r="BL277" s="13" t="s">
        <v>254</v>
      </c>
      <c r="BM277" s="152" t="s">
        <v>678</v>
      </c>
    </row>
    <row r="278" spans="2:65" s="1" customFormat="1" ht="16.5" customHeight="1">
      <c r="B278" s="139"/>
      <c r="C278" s="140" t="s">
        <v>679</v>
      </c>
      <c r="D278" s="140" t="s">
        <v>187</v>
      </c>
      <c r="E278" s="141" t="s">
        <v>680</v>
      </c>
      <c r="F278" s="142" t="s">
        <v>681</v>
      </c>
      <c r="G278" s="143" t="s">
        <v>316</v>
      </c>
      <c r="H278" s="144"/>
      <c r="I278" s="145"/>
      <c r="J278" s="146">
        <f t="shared" si="70"/>
        <v>0</v>
      </c>
      <c r="K278" s="147"/>
      <c r="L278" s="28"/>
      <c r="M278" s="148" t="s">
        <v>1</v>
      </c>
      <c r="N278" s="149" t="s">
        <v>38</v>
      </c>
      <c r="P278" s="150">
        <f t="shared" si="71"/>
        <v>0</v>
      </c>
      <c r="Q278" s="150">
        <v>6.9999999999999994E-5</v>
      </c>
      <c r="R278" s="150">
        <f t="shared" si="72"/>
        <v>0</v>
      </c>
      <c r="S278" s="150">
        <v>0</v>
      </c>
      <c r="T278" s="151">
        <f t="shared" si="73"/>
        <v>0</v>
      </c>
      <c r="AR278" s="152" t="s">
        <v>254</v>
      </c>
      <c r="AT278" s="152" t="s">
        <v>187</v>
      </c>
      <c r="AU278" s="152" t="s">
        <v>85</v>
      </c>
      <c r="AY278" s="13" t="s">
        <v>185</v>
      </c>
      <c r="BE278" s="153">
        <f t="shared" si="74"/>
        <v>0</v>
      </c>
      <c r="BF278" s="153">
        <f t="shared" si="75"/>
        <v>0</v>
      </c>
      <c r="BG278" s="153">
        <f t="shared" si="76"/>
        <v>0</v>
      </c>
      <c r="BH278" s="153">
        <f t="shared" si="77"/>
        <v>0</v>
      </c>
      <c r="BI278" s="153">
        <f t="shared" si="78"/>
        <v>0</v>
      </c>
      <c r="BJ278" s="13" t="s">
        <v>85</v>
      </c>
      <c r="BK278" s="153">
        <f t="shared" si="79"/>
        <v>0</v>
      </c>
      <c r="BL278" s="13" t="s">
        <v>254</v>
      </c>
      <c r="BM278" s="152" t="s">
        <v>682</v>
      </c>
    </row>
    <row r="279" spans="2:65" s="1" customFormat="1" ht="16.5" customHeight="1">
      <c r="B279" s="139"/>
      <c r="C279" s="140" t="s">
        <v>683</v>
      </c>
      <c r="D279" s="140" t="s">
        <v>187</v>
      </c>
      <c r="E279" s="141" t="s">
        <v>684</v>
      </c>
      <c r="F279" s="142" t="s">
        <v>685</v>
      </c>
      <c r="G279" s="143" t="s">
        <v>316</v>
      </c>
      <c r="H279" s="144"/>
      <c r="I279" s="145"/>
      <c r="J279" s="146">
        <f t="shared" si="70"/>
        <v>0</v>
      </c>
      <c r="K279" s="147"/>
      <c r="L279" s="28"/>
      <c r="M279" s="148" t="s">
        <v>1</v>
      </c>
      <c r="N279" s="149" t="s">
        <v>38</v>
      </c>
      <c r="P279" s="150">
        <f t="shared" si="71"/>
        <v>0</v>
      </c>
      <c r="Q279" s="150">
        <v>6.9999999999999994E-5</v>
      </c>
      <c r="R279" s="150">
        <f t="shared" si="72"/>
        <v>0</v>
      </c>
      <c r="S279" s="150">
        <v>0</v>
      </c>
      <c r="T279" s="151">
        <f t="shared" si="73"/>
        <v>0</v>
      </c>
      <c r="AR279" s="152" t="s">
        <v>254</v>
      </c>
      <c r="AT279" s="152" t="s">
        <v>187</v>
      </c>
      <c r="AU279" s="152" t="s">
        <v>85</v>
      </c>
      <c r="AY279" s="13" t="s">
        <v>185</v>
      </c>
      <c r="BE279" s="153">
        <f t="shared" si="74"/>
        <v>0</v>
      </c>
      <c r="BF279" s="153">
        <f t="shared" si="75"/>
        <v>0</v>
      </c>
      <c r="BG279" s="153">
        <f t="shared" si="76"/>
        <v>0</v>
      </c>
      <c r="BH279" s="153">
        <f t="shared" si="77"/>
        <v>0</v>
      </c>
      <c r="BI279" s="153">
        <f t="shared" si="78"/>
        <v>0</v>
      </c>
      <c r="BJ279" s="13" t="s">
        <v>85</v>
      </c>
      <c r="BK279" s="153">
        <f t="shared" si="79"/>
        <v>0</v>
      </c>
      <c r="BL279" s="13" t="s">
        <v>254</v>
      </c>
      <c r="BM279" s="152" t="s">
        <v>686</v>
      </c>
    </row>
    <row r="280" spans="2:65" s="1" customFormat="1" ht="16.5" customHeight="1">
      <c r="B280" s="139"/>
      <c r="C280" s="140" t="s">
        <v>687</v>
      </c>
      <c r="D280" s="140" t="s">
        <v>187</v>
      </c>
      <c r="E280" s="141" t="s">
        <v>688</v>
      </c>
      <c r="F280" s="142" t="s">
        <v>689</v>
      </c>
      <c r="G280" s="143" t="s">
        <v>532</v>
      </c>
      <c r="H280" s="144"/>
      <c r="I280" s="145"/>
      <c r="J280" s="146">
        <f t="shared" si="70"/>
        <v>0</v>
      </c>
      <c r="K280" s="147"/>
      <c r="L280" s="28"/>
      <c r="M280" s="148" t="s">
        <v>1</v>
      </c>
      <c r="N280" s="149" t="s">
        <v>38</v>
      </c>
      <c r="P280" s="150">
        <f t="shared" si="71"/>
        <v>0</v>
      </c>
      <c r="Q280" s="150">
        <v>0</v>
      </c>
      <c r="R280" s="150">
        <f t="shared" si="72"/>
        <v>0</v>
      </c>
      <c r="S280" s="150">
        <v>0</v>
      </c>
      <c r="T280" s="151">
        <f t="shared" si="73"/>
        <v>0</v>
      </c>
      <c r="AR280" s="152" t="s">
        <v>254</v>
      </c>
      <c r="AT280" s="152" t="s">
        <v>187</v>
      </c>
      <c r="AU280" s="152" t="s">
        <v>85</v>
      </c>
      <c r="AY280" s="13" t="s">
        <v>185</v>
      </c>
      <c r="BE280" s="153">
        <f t="shared" si="74"/>
        <v>0</v>
      </c>
      <c r="BF280" s="153">
        <f t="shared" si="75"/>
        <v>0</v>
      </c>
      <c r="BG280" s="153">
        <f t="shared" si="76"/>
        <v>0</v>
      </c>
      <c r="BH280" s="153">
        <f t="shared" si="77"/>
        <v>0</v>
      </c>
      <c r="BI280" s="153">
        <f t="shared" si="78"/>
        <v>0</v>
      </c>
      <c r="BJ280" s="13" t="s">
        <v>85</v>
      </c>
      <c r="BK280" s="153">
        <f t="shared" si="79"/>
        <v>0</v>
      </c>
      <c r="BL280" s="13" t="s">
        <v>254</v>
      </c>
      <c r="BM280" s="152" t="s">
        <v>690</v>
      </c>
    </row>
    <row r="281" spans="2:65" s="1" customFormat="1" ht="24.2" customHeight="1">
      <c r="B281" s="139"/>
      <c r="C281" s="140" t="s">
        <v>691</v>
      </c>
      <c r="D281" s="140" t="s">
        <v>187</v>
      </c>
      <c r="E281" s="141" t="s">
        <v>692</v>
      </c>
      <c r="F281" s="142" t="s">
        <v>693</v>
      </c>
      <c r="G281" s="143" t="s">
        <v>404</v>
      </c>
      <c r="H281" s="165"/>
      <c r="I281" s="145"/>
      <c r="J281" s="146">
        <f t="shared" si="70"/>
        <v>0</v>
      </c>
      <c r="K281" s="147"/>
      <c r="L281" s="28"/>
      <c r="M281" s="148" t="s">
        <v>1</v>
      </c>
      <c r="N281" s="149" t="s">
        <v>38</v>
      </c>
      <c r="P281" s="150">
        <f t="shared" si="71"/>
        <v>0</v>
      </c>
      <c r="Q281" s="150">
        <v>0</v>
      </c>
      <c r="R281" s="150">
        <f t="shared" si="72"/>
        <v>0</v>
      </c>
      <c r="S281" s="150">
        <v>0</v>
      </c>
      <c r="T281" s="151">
        <f t="shared" si="73"/>
        <v>0</v>
      </c>
      <c r="AR281" s="152" t="s">
        <v>254</v>
      </c>
      <c r="AT281" s="152" t="s">
        <v>187</v>
      </c>
      <c r="AU281" s="152" t="s">
        <v>85</v>
      </c>
      <c r="AY281" s="13" t="s">
        <v>185</v>
      </c>
      <c r="BE281" s="153">
        <f t="shared" si="74"/>
        <v>0</v>
      </c>
      <c r="BF281" s="153">
        <f t="shared" si="75"/>
        <v>0</v>
      </c>
      <c r="BG281" s="153">
        <f t="shared" si="76"/>
        <v>0</v>
      </c>
      <c r="BH281" s="153">
        <f t="shared" si="77"/>
        <v>0</v>
      </c>
      <c r="BI281" s="153">
        <f t="shared" si="78"/>
        <v>0</v>
      </c>
      <c r="BJ281" s="13" t="s">
        <v>85</v>
      </c>
      <c r="BK281" s="153">
        <f t="shared" si="79"/>
        <v>0</v>
      </c>
      <c r="BL281" s="13" t="s">
        <v>254</v>
      </c>
      <c r="BM281" s="152" t="s">
        <v>694</v>
      </c>
    </row>
    <row r="282" spans="2:65" s="11" customFormat="1" ht="22.9" customHeight="1">
      <c r="B282" s="127"/>
      <c r="D282" s="128" t="s">
        <v>71</v>
      </c>
      <c r="E282" s="137" t="s">
        <v>695</v>
      </c>
      <c r="F282" s="137" t="s">
        <v>696</v>
      </c>
      <c r="I282" s="130"/>
      <c r="J282" s="138">
        <f>BK282</f>
        <v>0</v>
      </c>
      <c r="L282" s="127"/>
      <c r="M282" s="132"/>
      <c r="P282" s="133">
        <f>SUM(P283:P286)</f>
        <v>0</v>
      </c>
      <c r="R282" s="133">
        <f>SUM(R283:R286)</f>
        <v>0</v>
      </c>
      <c r="T282" s="134">
        <f>SUM(T283:T286)</f>
        <v>0</v>
      </c>
      <c r="AR282" s="128" t="s">
        <v>85</v>
      </c>
      <c r="AT282" s="135" t="s">
        <v>71</v>
      </c>
      <c r="AU282" s="135" t="s">
        <v>79</v>
      </c>
      <c r="AY282" s="128" t="s">
        <v>185</v>
      </c>
      <c r="BK282" s="136">
        <f>SUM(BK283:BK286)</f>
        <v>0</v>
      </c>
    </row>
    <row r="283" spans="2:65" s="1" customFormat="1" ht="33" customHeight="1">
      <c r="B283" s="139"/>
      <c r="C283" s="140" t="s">
        <v>697</v>
      </c>
      <c r="D283" s="140" t="s">
        <v>187</v>
      </c>
      <c r="E283" s="141" t="s">
        <v>698</v>
      </c>
      <c r="F283" s="142" t="s">
        <v>699</v>
      </c>
      <c r="G283" s="143" t="s">
        <v>217</v>
      </c>
      <c r="H283" s="144"/>
      <c r="I283" s="145"/>
      <c r="J283" s="146">
        <f>ROUND(I283*H283,2)</f>
        <v>0</v>
      </c>
      <c r="K283" s="147"/>
      <c r="L283" s="28"/>
      <c r="M283" s="148" t="s">
        <v>1</v>
      </c>
      <c r="N283" s="149" t="s">
        <v>38</v>
      </c>
      <c r="P283" s="150">
        <f>O283*H283</f>
        <v>0</v>
      </c>
      <c r="Q283" s="150">
        <v>3.777E-3</v>
      </c>
      <c r="R283" s="150">
        <f>Q283*H283</f>
        <v>0</v>
      </c>
      <c r="S283" s="150">
        <v>0</v>
      </c>
      <c r="T283" s="151">
        <f>S283*H283</f>
        <v>0</v>
      </c>
      <c r="AR283" s="152" t="s">
        <v>254</v>
      </c>
      <c r="AT283" s="152" t="s">
        <v>187</v>
      </c>
      <c r="AU283" s="152" t="s">
        <v>85</v>
      </c>
      <c r="AY283" s="13" t="s">
        <v>185</v>
      </c>
      <c r="BE283" s="153">
        <f>IF(N283="základná",J283,0)</f>
        <v>0</v>
      </c>
      <c r="BF283" s="153">
        <f>IF(N283="znížená",J283,0)</f>
        <v>0</v>
      </c>
      <c r="BG283" s="153">
        <f>IF(N283="zákl. prenesená",J283,0)</f>
        <v>0</v>
      </c>
      <c r="BH283" s="153">
        <f>IF(N283="zníž. prenesená",J283,0)</f>
        <v>0</v>
      </c>
      <c r="BI283" s="153">
        <f>IF(N283="nulová",J283,0)</f>
        <v>0</v>
      </c>
      <c r="BJ283" s="13" t="s">
        <v>85</v>
      </c>
      <c r="BK283" s="153">
        <f>ROUND(I283*H283,2)</f>
        <v>0</v>
      </c>
      <c r="BL283" s="13" t="s">
        <v>254</v>
      </c>
      <c r="BM283" s="152" t="s">
        <v>700</v>
      </c>
    </row>
    <row r="284" spans="2:65" s="1" customFormat="1" ht="24.2" customHeight="1">
      <c r="B284" s="139"/>
      <c r="C284" s="154" t="s">
        <v>701</v>
      </c>
      <c r="D284" s="154" t="s">
        <v>241</v>
      </c>
      <c r="E284" s="155" t="s">
        <v>702</v>
      </c>
      <c r="F284" s="156" t="s">
        <v>703</v>
      </c>
      <c r="G284" s="157" t="s">
        <v>217</v>
      </c>
      <c r="H284" s="158"/>
      <c r="I284" s="159"/>
      <c r="J284" s="160">
        <f>ROUND(I284*H284,2)</f>
        <v>0</v>
      </c>
      <c r="K284" s="161"/>
      <c r="L284" s="162"/>
      <c r="M284" s="163" t="s">
        <v>1</v>
      </c>
      <c r="N284" s="164" t="s">
        <v>38</v>
      </c>
      <c r="P284" s="150">
        <f>O284*H284</f>
        <v>0</v>
      </c>
      <c r="Q284" s="150">
        <v>1.9199999999999998E-2</v>
      </c>
      <c r="R284" s="150">
        <f>Q284*H284</f>
        <v>0</v>
      </c>
      <c r="S284" s="150">
        <v>0</v>
      </c>
      <c r="T284" s="151">
        <f>S284*H284</f>
        <v>0</v>
      </c>
      <c r="AR284" s="152" t="s">
        <v>322</v>
      </c>
      <c r="AT284" s="152" t="s">
        <v>241</v>
      </c>
      <c r="AU284" s="152" t="s">
        <v>85</v>
      </c>
      <c r="AY284" s="13" t="s">
        <v>185</v>
      </c>
      <c r="BE284" s="153">
        <f>IF(N284="základná",J284,0)</f>
        <v>0</v>
      </c>
      <c r="BF284" s="153">
        <f>IF(N284="znížená",J284,0)</f>
        <v>0</v>
      </c>
      <c r="BG284" s="153">
        <f>IF(N284="zákl. prenesená",J284,0)</f>
        <v>0</v>
      </c>
      <c r="BH284" s="153">
        <f>IF(N284="zníž. prenesená",J284,0)</f>
        <v>0</v>
      </c>
      <c r="BI284" s="153">
        <f>IF(N284="nulová",J284,0)</f>
        <v>0</v>
      </c>
      <c r="BJ284" s="13" t="s">
        <v>85</v>
      </c>
      <c r="BK284" s="153">
        <f>ROUND(I284*H284,2)</f>
        <v>0</v>
      </c>
      <c r="BL284" s="13" t="s">
        <v>254</v>
      </c>
      <c r="BM284" s="152" t="s">
        <v>704</v>
      </c>
    </row>
    <row r="285" spans="2:65" s="1" customFormat="1" ht="16.5" customHeight="1">
      <c r="B285" s="139"/>
      <c r="C285" s="140" t="s">
        <v>705</v>
      </c>
      <c r="D285" s="140" t="s">
        <v>187</v>
      </c>
      <c r="E285" s="141" t="s">
        <v>706</v>
      </c>
      <c r="F285" s="142" t="s">
        <v>707</v>
      </c>
      <c r="G285" s="143" t="s">
        <v>217</v>
      </c>
      <c r="H285" s="144"/>
      <c r="I285" s="145"/>
      <c r="J285" s="146">
        <f>ROUND(I285*H285,2)</f>
        <v>0</v>
      </c>
      <c r="K285" s="147"/>
      <c r="L285" s="28"/>
      <c r="M285" s="148" t="s">
        <v>1</v>
      </c>
      <c r="N285" s="149" t="s">
        <v>38</v>
      </c>
      <c r="P285" s="150">
        <f>O285*H285</f>
        <v>0</v>
      </c>
      <c r="Q285" s="150">
        <v>8.5000000000000006E-5</v>
      </c>
      <c r="R285" s="150">
        <f>Q285*H285</f>
        <v>0</v>
      </c>
      <c r="S285" s="150">
        <v>0</v>
      </c>
      <c r="T285" s="151">
        <f>S285*H285</f>
        <v>0</v>
      </c>
      <c r="AR285" s="152" t="s">
        <v>254</v>
      </c>
      <c r="AT285" s="152" t="s">
        <v>187</v>
      </c>
      <c r="AU285" s="152" t="s">
        <v>85</v>
      </c>
      <c r="AY285" s="13" t="s">
        <v>185</v>
      </c>
      <c r="BE285" s="153">
        <f>IF(N285="základná",J285,0)</f>
        <v>0</v>
      </c>
      <c r="BF285" s="153">
        <f>IF(N285="znížená",J285,0)</f>
        <v>0</v>
      </c>
      <c r="BG285" s="153">
        <f>IF(N285="zákl. prenesená",J285,0)</f>
        <v>0</v>
      </c>
      <c r="BH285" s="153">
        <f>IF(N285="zníž. prenesená",J285,0)</f>
        <v>0</v>
      </c>
      <c r="BI285" s="153">
        <f>IF(N285="nulová",J285,0)</f>
        <v>0</v>
      </c>
      <c r="BJ285" s="13" t="s">
        <v>85</v>
      </c>
      <c r="BK285" s="153">
        <f>ROUND(I285*H285,2)</f>
        <v>0</v>
      </c>
      <c r="BL285" s="13" t="s">
        <v>254</v>
      </c>
      <c r="BM285" s="152" t="s">
        <v>708</v>
      </c>
    </row>
    <row r="286" spans="2:65" s="1" customFormat="1" ht="24.2" customHeight="1">
      <c r="B286" s="139"/>
      <c r="C286" s="140" t="s">
        <v>709</v>
      </c>
      <c r="D286" s="140" t="s">
        <v>187</v>
      </c>
      <c r="E286" s="141" t="s">
        <v>710</v>
      </c>
      <c r="F286" s="142" t="s">
        <v>711</v>
      </c>
      <c r="G286" s="143" t="s">
        <v>404</v>
      </c>
      <c r="H286" s="165"/>
      <c r="I286" s="145"/>
      <c r="J286" s="146">
        <f>ROUND(I286*H286,2)</f>
        <v>0</v>
      </c>
      <c r="K286" s="147"/>
      <c r="L286" s="28"/>
      <c r="M286" s="148" t="s">
        <v>1</v>
      </c>
      <c r="N286" s="149" t="s">
        <v>38</v>
      </c>
      <c r="P286" s="150">
        <f>O286*H286</f>
        <v>0</v>
      </c>
      <c r="Q286" s="150">
        <v>0</v>
      </c>
      <c r="R286" s="150">
        <f>Q286*H286</f>
        <v>0</v>
      </c>
      <c r="S286" s="150">
        <v>0</v>
      </c>
      <c r="T286" s="151">
        <f>S286*H286</f>
        <v>0</v>
      </c>
      <c r="AR286" s="152" t="s">
        <v>254</v>
      </c>
      <c r="AT286" s="152" t="s">
        <v>187</v>
      </c>
      <c r="AU286" s="152" t="s">
        <v>85</v>
      </c>
      <c r="AY286" s="13" t="s">
        <v>185</v>
      </c>
      <c r="BE286" s="153">
        <f>IF(N286="základná",J286,0)</f>
        <v>0</v>
      </c>
      <c r="BF286" s="153">
        <f>IF(N286="znížená",J286,0)</f>
        <v>0</v>
      </c>
      <c r="BG286" s="153">
        <f>IF(N286="zákl. prenesená",J286,0)</f>
        <v>0</v>
      </c>
      <c r="BH286" s="153">
        <f>IF(N286="zníž. prenesená",J286,0)</f>
        <v>0</v>
      </c>
      <c r="BI286" s="153">
        <f>IF(N286="nulová",J286,0)</f>
        <v>0</v>
      </c>
      <c r="BJ286" s="13" t="s">
        <v>85</v>
      </c>
      <c r="BK286" s="153">
        <f>ROUND(I286*H286,2)</f>
        <v>0</v>
      </c>
      <c r="BL286" s="13" t="s">
        <v>254</v>
      </c>
      <c r="BM286" s="152" t="s">
        <v>712</v>
      </c>
    </row>
    <row r="287" spans="2:65" s="11" customFormat="1" ht="22.9" customHeight="1">
      <c r="B287" s="127"/>
      <c r="D287" s="128" t="s">
        <v>71</v>
      </c>
      <c r="E287" s="137" t="s">
        <v>713</v>
      </c>
      <c r="F287" s="137" t="s">
        <v>714</v>
      </c>
      <c r="I287" s="130"/>
      <c r="J287" s="138">
        <f>BK287</f>
        <v>0</v>
      </c>
      <c r="L287" s="127"/>
      <c r="M287" s="132"/>
      <c r="P287" s="133">
        <f>SUM(P288:P290)</f>
        <v>0</v>
      </c>
      <c r="R287" s="133">
        <f>SUM(R288:R290)</f>
        <v>0</v>
      </c>
      <c r="T287" s="134">
        <f>SUM(T288:T290)</f>
        <v>0</v>
      </c>
      <c r="AR287" s="128" t="s">
        <v>85</v>
      </c>
      <c r="AT287" s="135" t="s">
        <v>71</v>
      </c>
      <c r="AU287" s="135" t="s">
        <v>79</v>
      </c>
      <c r="AY287" s="128" t="s">
        <v>185</v>
      </c>
      <c r="BK287" s="136">
        <f>SUM(BK288:BK290)</f>
        <v>0</v>
      </c>
    </row>
    <row r="288" spans="2:65" s="1" customFormat="1" ht="37.9" customHeight="1">
      <c r="B288" s="139"/>
      <c r="C288" s="140" t="s">
        <v>715</v>
      </c>
      <c r="D288" s="140" t="s">
        <v>187</v>
      </c>
      <c r="E288" s="141" t="s">
        <v>716</v>
      </c>
      <c r="F288" s="142" t="s">
        <v>717</v>
      </c>
      <c r="G288" s="143" t="s">
        <v>217</v>
      </c>
      <c r="H288" s="144"/>
      <c r="I288" s="145"/>
      <c r="J288" s="146">
        <f>ROUND(I288*H288,2)</f>
        <v>0</v>
      </c>
      <c r="K288" s="147"/>
      <c r="L288" s="28"/>
      <c r="M288" s="148" t="s">
        <v>1</v>
      </c>
      <c r="N288" s="149" t="s">
        <v>38</v>
      </c>
      <c r="P288" s="150">
        <f>O288*H288</f>
        <v>0</v>
      </c>
      <c r="Q288" s="150">
        <v>5.45E-3</v>
      </c>
      <c r="R288" s="150">
        <f>Q288*H288</f>
        <v>0</v>
      </c>
      <c r="S288" s="150">
        <v>0</v>
      </c>
      <c r="T288" s="151">
        <f>S288*H288</f>
        <v>0</v>
      </c>
      <c r="AR288" s="152" t="s">
        <v>254</v>
      </c>
      <c r="AT288" s="152" t="s">
        <v>187</v>
      </c>
      <c r="AU288" s="152" t="s">
        <v>85</v>
      </c>
      <c r="AY288" s="13" t="s">
        <v>185</v>
      </c>
      <c r="BE288" s="153">
        <f>IF(N288="základná",J288,0)</f>
        <v>0</v>
      </c>
      <c r="BF288" s="153">
        <f>IF(N288="znížená",J288,0)</f>
        <v>0</v>
      </c>
      <c r="BG288" s="153">
        <f>IF(N288="zákl. prenesená",J288,0)</f>
        <v>0</v>
      </c>
      <c r="BH288" s="153">
        <f>IF(N288="zníž. prenesená",J288,0)</f>
        <v>0</v>
      </c>
      <c r="BI288" s="153">
        <f>IF(N288="nulová",J288,0)</f>
        <v>0</v>
      </c>
      <c r="BJ288" s="13" t="s">
        <v>85</v>
      </c>
      <c r="BK288" s="153">
        <f>ROUND(I288*H288,2)</f>
        <v>0</v>
      </c>
      <c r="BL288" s="13" t="s">
        <v>254</v>
      </c>
      <c r="BM288" s="152" t="s">
        <v>718</v>
      </c>
    </row>
    <row r="289" spans="2:65" s="1" customFormat="1" ht="37.9" customHeight="1">
      <c r="B289" s="139"/>
      <c r="C289" s="140" t="s">
        <v>719</v>
      </c>
      <c r="D289" s="140" t="s">
        <v>187</v>
      </c>
      <c r="E289" s="141" t="s">
        <v>720</v>
      </c>
      <c r="F289" s="142" t="s">
        <v>721</v>
      </c>
      <c r="G289" s="143" t="s">
        <v>217</v>
      </c>
      <c r="H289" s="144"/>
      <c r="I289" s="145"/>
      <c r="J289" s="146">
        <f>ROUND(I289*H289,2)</f>
        <v>0</v>
      </c>
      <c r="K289" s="147"/>
      <c r="L289" s="28"/>
      <c r="M289" s="148" t="s">
        <v>1</v>
      </c>
      <c r="N289" s="149" t="s">
        <v>38</v>
      </c>
      <c r="P289" s="150">
        <f>O289*H289</f>
        <v>0</v>
      </c>
      <c r="Q289" s="150">
        <v>8.8999999999999995E-4</v>
      </c>
      <c r="R289" s="150">
        <f>Q289*H289</f>
        <v>0</v>
      </c>
      <c r="S289" s="150">
        <v>0</v>
      </c>
      <c r="T289" s="151">
        <f>S289*H289</f>
        <v>0</v>
      </c>
      <c r="AR289" s="152" t="s">
        <v>254</v>
      </c>
      <c r="AT289" s="152" t="s">
        <v>187</v>
      </c>
      <c r="AU289" s="152" t="s">
        <v>85</v>
      </c>
      <c r="AY289" s="13" t="s">
        <v>185</v>
      </c>
      <c r="BE289" s="153">
        <f>IF(N289="základná",J289,0)</f>
        <v>0</v>
      </c>
      <c r="BF289" s="153">
        <f>IF(N289="znížená",J289,0)</f>
        <v>0</v>
      </c>
      <c r="BG289" s="153">
        <f>IF(N289="zákl. prenesená",J289,0)</f>
        <v>0</v>
      </c>
      <c r="BH289" s="153">
        <f>IF(N289="zníž. prenesená",J289,0)</f>
        <v>0</v>
      </c>
      <c r="BI289" s="153">
        <f>IF(N289="nulová",J289,0)</f>
        <v>0</v>
      </c>
      <c r="BJ289" s="13" t="s">
        <v>85</v>
      </c>
      <c r="BK289" s="153">
        <f>ROUND(I289*H289,2)</f>
        <v>0</v>
      </c>
      <c r="BL289" s="13" t="s">
        <v>254</v>
      </c>
      <c r="BM289" s="152" t="s">
        <v>722</v>
      </c>
    </row>
    <row r="290" spans="2:65" s="1" customFormat="1" ht="24.2" customHeight="1">
      <c r="B290" s="139"/>
      <c r="C290" s="140" t="s">
        <v>723</v>
      </c>
      <c r="D290" s="140" t="s">
        <v>187</v>
      </c>
      <c r="E290" s="141" t="s">
        <v>724</v>
      </c>
      <c r="F290" s="142" t="s">
        <v>725</v>
      </c>
      <c r="G290" s="143" t="s">
        <v>404</v>
      </c>
      <c r="H290" s="165"/>
      <c r="I290" s="145"/>
      <c r="J290" s="146">
        <f>ROUND(I290*H290,2)</f>
        <v>0</v>
      </c>
      <c r="K290" s="147"/>
      <c r="L290" s="28"/>
      <c r="M290" s="148" t="s">
        <v>1</v>
      </c>
      <c r="N290" s="149" t="s">
        <v>38</v>
      </c>
      <c r="P290" s="150">
        <f>O290*H290</f>
        <v>0</v>
      </c>
      <c r="Q290" s="150">
        <v>0</v>
      </c>
      <c r="R290" s="150">
        <f>Q290*H290</f>
        <v>0</v>
      </c>
      <c r="S290" s="150">
        <v>0</v>
      </c>
      <c r="T290" s="151">
        <f>S290*H290</f>
        <v>0</v>
      </c>
      <c r="AR290" s="152" t="s">
        <v>254</v>
      </c>
      <c r="AT290" s="152" t="s">
        <v>187</v>
      </c>
      <c r="AU290" s="152" t="s">
        <v>85</v>
      </c>
      <c r="AY290" s="13" t="s">
        <v>185</v>
      </c>
      <c r="BE290" s="153">
        <f>IF(N290="základná",J290,0)</f>
        <v>0</v>
      </c>
      <c r="BF290" s="153">
        <f>IF(N290="znížená",J290,0)</f>
        <v>0</v>
      </c>
      <c r="BG290" s="153">
        <f>IF(N290="zákl. prenesená",J290,0)</f>
        <v>0</v>
      </c>
      <c r="BH290" s="153">
        <f>IF(N290="zníž. prenesená",J290,0)</f>
        <v>0</v>
      </c>
      <c r="BI290" s="153">
        <f>IF(N290="nulová",J290,0)</f>
        <v>0</v>
      </c>
      <c r="BJ290" s="13" t="s">
        <v>85</v>
      </c>
      <c r="BK290" s="153">
        <f>ROUND(I290*H290,2)</f>
        <v>0</v>
      </c>
      <c r="BL290" s="13" t="s">
        <v>254</v>
      </c>
      <c r="BM290" s="152" t="s">
        <v>726</v>
      </c>
    </row>
    <row r="291" spans="2:65" s="11" customFormat="1" ht="22.9" customHeight="1">
      <c r="B291" s="127"/>
      <c r="D291" s="128" t="s">
        <v>71</v>
      </c>
      <c r="E291" s="137" t="s">
        <v>727</v>
      </c>
      <c r="F291" s="137" t="s">
        <v>728</v>
      </c>
      <c r="I291" s="130"/>
      <c r="J291" s="138">
        <f>BK291</f>
        <v>0</v>
      </c>
      <c r="L291" s="127"/>
      <c r="M291" s="132"/>
      <c r="P291" s="133">
        <f>SUM(P292:P297)</f>
        <v>0</v>
      </c>
      <c r="R291" s="133">
        <f>SUM(R292:R297)</f>
        <v>0</v>
      </c>
      <c r="T291" s="134">
        <f>SUM(T292:T297)</f>
        <v>0</v>
      </c>
      <c r="AR291" s="128" t="s">
        <v>85</v>
      </c>
      <c r="AT291" s="135" t="s">
        <v>71</v>
      </c>
      <c r="AU291" s="135" t="s">
        <v>79</v>
      </c>
      <c r="AY291" s="128" t="s">
        <v>185</v>
      </c>
      <c r="BK291" s="136">
        <f>SUM(BK292:BK297)</f>
        <v>0</v>
      </c>
    </row>
    <row r="292" spans="2:65" s="1" customFormat="1" ht="24.2" customHeight="1">
      <c r="B292" s="139"/>
      <c r="C292" s="140" t="s">
        <v>729</v>
      </c>
      <c r="D292" s="140" t="s">
        <v>187</v>
      </c>
      <c r="E292" s="141" t="s">
        <v>730</v>
      </c>
      <c r="F292" s="142" t="s">
        <v>731</v>
      </c>
      <c r="G292" s="143" t="s">
        <v>217</v>
      </c>
      <c r="H292" s="144"/>
      <c r="I292" s="145"/>
      <c r="J292" s="146">
        <f t="shared" ref="J292:J297" si="80">ROUND(I292*H292,2)</f>
        <v>0</v>
      </c>
      <c r="K292" s="147"/>
      <c r="L292" s="28"/>
      <c r="M292" s="148" t="s">
        <v>1</v>
      </c>
      <c r="N292" s="149" t="s">
        <v>38</v>
      </c>
      <c r="P292" s="150">
        <f t="shared" ref="P292:P297" si="81">O292*H292</f>
        <v>0</v>
      </c>
      <c r="Q292" s="150">
        <v>3.3110000000000001E-3</v>
      </c>
      <c r="R292" s="150">
        <f t="shared" ref="R292:R297" si="82">Q292*H292</f>
        <v>0</v>
      </c>
      <c r="S292" s="150">
        <v>0</v>
      </c>
      <c r="T292" s="151">
        <f t="shared" ref="T292:T297" si="83">S292*H292</f>
        <v>0</v>
      </c>
      <c r="AR292" s="152" t="s">
        <v>254</v>
      </c>
      <c r="AT292" s="152" t="s">
        <v>187</v>
      </c>
      <c r="AU292" s="152" t="s">
        <v>85</v>
      </c>
      <c r="AY292" s="13" t="s">
        <v>185</v>
      </c>
      <c r="BE292" s="153">
        <f t="shared" ref="BE292:BE297" si="84">IF(N292="základná",J292,0)</f>
        <v>0</v>
      </c>
      <c r="BF292" s="153">
        <f t="shared" ref="BF292:BF297" si="85">IF(N292="znížená",J292,0)</f>
        <v>0</v>
      </c>
      <c r="BG292" s="153">
        <f t="shared" ref="BG292:BG297" si="86">IF(N292="zákl. prenesená",J292,0)</f>
        <v>0</v>
      </c>
      <c r="BH292" s="153">
        <f t="shared" ref="BH292:BH297" si="87">IF(N292="zníž. prenesená",J292,0)</f>
        <v>0</v>
      </c>
      <c r="BI292" s="153">
        <f t="shared" ref="BI292:BI297" si="88">IF(N292="nulová",J292,0)</f>
        <v>0</v>
      </c>
      <c r="BJ292" s="13" t="s">
        <v>85</v>
      </c>
      <c r="BK292" s="153">
        <f t="shared" ref="BK292:BK297" si="89">ROUND(I292*H292,2)</f>
        <v>0</v>
      </c>
      <c r="BL292" s="13" t="s">
        <v>254</v>
      </c>
      <c r="BM292" s="152" t="s">
        <v>732</v>
      </c>
    </row>
    <row r="293" spans="2:65" s="1" customFormat="1" ht="16.5" customHeight="1">
      <c r="B293" s="139"/>
      <c r="C293" s="154" t="s">
        <v>733</v>
      </c>
      <c r="D293" s="154" t="s">
        <v>241</v>
      </c>
      <c r="E293" s="155" t="s">
        <v>734</v>
      </c>
      <c r="F293" s="156" t="s">
        <v>735</v>
      </c>
      <c r="G293" s="157" t="s">
        <v>217</v>
      </c>
      <c r="H293" s="158"/>
      <c r="I293" s="159"/>
      <c r="J293" s="160">
        <f t="shared" si="80"/>
        <v>0</v>
      </c>
      <c r="K293" s="161"/>
      <c r="L293" s="162"/>
      <c r="M293" s="163" t="s">
        <v>1</v>
      </c>
      <c r="N293" s="164" t="s">
        <v>38</v>
      </c>
      <c r="P293" s="150">
        <f t="shared" si="81"/>
        <v>0</v>
      </c>
      <c r="Q293" s="150">
        <v>1.2880000000000001E-2</v>
      </c>
      <c r="R293" s="150">
        <f t="shared" si="82"/>
        <v>0</v>
      </c>
      <c r="S293" s="150">
        <v>0</v>
      </c>
      <c r="T293" s="151">
        <f t="shared" si="83"/>
        <v>0</v>
      </c>
      <c r="AR293" s="152" t="s">
        <v>322</v>
      </c>
      <c r="AT293" s="152" t="s">
        <v>241</v>
      </c>
      <c r="AU293" s="152" t="s">
        <v>85</v>
      </c>
      <c r="AY293" s="13" t="s">
        <v>185</v>
      </c>
      <c r="BE293" s="153">
        <f t="shared" si="84"/>
        <v>0</v>
      </c>
      <c r="BF293" s="153">
        <f t="shared" si="85"/>
        <v>0</v>
      </c>
      <c r="BG293" s="153">
        <f t="shared" si="86"/>
        <v>0</v>
      </c>
      <c r="BH293" s="153">
        <f t="shared" si="87"/>
        <v>0</v>
      </c>
      <c r="BI293" s="153">
        <f t="shared" si="88"/>
        <v>0</v>
      </c>
      <c r="BJ293" s="13" t="s">
        <v>85</v>
      </c>
      <c r="BK293" s="153">
        <f t="shared" si="89"/>
        <v>0</v>
      </c>
      <c r="BL293" s="13" t="s">
        <v>254</v>
      </c>
      <c r="BM293" s="152" t="s">
        <v>736</v>
      </c>
    </row>
    <row r="294" spans="2:65" s="1" customFormat="1" ht="24.2" customHeight="1">
      <c r="B294" s="139"/>
      <c r="C294" s="140" t="s">
        <v>737</v>
      </c>
      <c r="D294" s="140" t="s">
        <v>187</v>
      </c>
      <c r="E294" s="141" t="s">
        <v>738</v>
      </c>
      <c r="F294" s="142" t="s">
        <v>739</v>
      </c>
      <c r="G294" s="143" t="s">
        <v>217</v>
      </c>
      <c r="H294" s="144"/>
      <c r="I294" s="145"/>
      <c r="J294" s="146">
        <f t="shared" si="80"/>
        <v>0</v>
      </c>
      <c r="K294" s="147"/>
      <c r="L294" s="28"/>
      <c r="M294" s="148" t="s">
        <v>1</v>
      </c>
      <c r="N294" s="149" t="s">
        <v>38</v>
      </c>
      <c r="P294" s="150">
        <f t="shared" si="81"/>
        <v>0</v>
      </c>
      <c r="Q294" s="150">
        <v>3.2399999999999998E-3</v>
      </c>
      <c r="R294" s="150">
        <f t="shared" si="82"/>
        <v>0</v>
      </c>
      <c r="S294" s="150">
        <v>0</v>
      </c>
      <c r="T294" s="151">
        <f t="shared" si="83"/>
        <v>0</v>
      </c>
      <c r="AR294" s="152" t="s">
        <v>254</v>
      </c>
      <c r="AT294" s="152" t="s">
        <v>187</v>
      </c>
      <c r="AU294" s="152" t="s">
        <v>85</v>
      </c>
      <c r="AY294" s="13" t="s">
        <v>185</v>
      </c>
      <c r="BE294" s="153">
        <f t="shared" si="84"/>
        <v>0</v>
      </c>
      <c r="BF294" s="153">
        <f t="shared" si="85"/>
        <v>0</v>
      </c>
      <c r="BG294" s="153">
        <f t="shared" si="86"/>
        <v>0</v>
      </c>
      <c r="BH294" s="153">
        <f t="shared" si="87"/>
        <v>0</v>
      </c>
      <c r="BI294" s="153">
        <f t="shared" si="88"/>
        <v>0</v>
      </c>
      <c r="BJ294" s="13" t="s">
        <v>85</v>
      </c>
      <c r="BK294" s="153">
        <f t="shared" si="89"/>
        <v>0</v>
      </c>
      <c r="BL294" s="13" t="s">
        <v>254</v>
      </c>
      <c r="BM294" s="152" t="s">
        <v>740</v>
      </c>
    </row>
    <row r="295" spans="2:65" s="1" customFormat="1" ht="16.5" customHeight="1">
      <c r="B295" s="139"/>
      <c r="C295" s="154" t="s">
        <v>741</v>
      </c>
      <c r="D295" s="154" t="s">
        <v>241</v>
      </c>
      <c r="E295" s="155" t="s">
        <v>742</v>
      </c>
      <c r="F295" s="156" t="s">
        <v>743</v>
      </c>
      <c r="G295" s="157" t="s">
        <v>217</v>
      </c>
      <c r="H295" s="158"/>
      <c r="I295" s="159"/>
      <c r="J295" s="160">
        <f t="shared" si="80"/>
        <v>0</v>
      </c>
      <c r="K295" s="161"/>
      <c r="L295" s="162"/>
      <c r="M295" s="163" t="s">
        <v>1</v>
      </c>
      <c r="N295" s="164" t="s">
        <v>38</v>
      </c>
      <c r="P295" s="150">
        <f t="shared" si="81"/>
        <v>0</v>
      </c>
      <c r="Q295" s="150">
        <v>0</v>
      </c>
      <c r="R295" s="150">
        <f t="shared" si="82"/>
        <v>0</v>
      </c>
      <c r="S295" s="150">
        <v>0</v>
      </c>
      <c r="T295" s="151">
        <f t="shared" si="83"/>
        <v>0</v>
      </c>
      <c r="AR295" s="152" t="s">
        <v>322</v>
      </c>
      <c r="AT295" s="152" t="s">
        <v>241</v>
      </c>
      <c r="AU295" s="152" t="s">
        <v>85</v>
      </c>
      <c r="AY295" s="13" t="s">
        <v>185</v>
      </c>
      <c r="BE295" s="153">
        <f t="shared" si="84"/>
        <v>0</v>
      </c>
      <c r="BF295" s="153">
        <f t="shared" si="85"/>
        <v>0</v>
      </c>
      <c r="BG295" s="153">
        <f t="shared" si="86"/>
        <v>0</v>
      </c>
      <c r="BH295" s="153">
        <f t="shared" si="87"/>
        <v>0</v>
      </c>
      <c r="BI295" s="153">
        <f t="shared" si="88"/>
        <v>0</v>
      </c>
      <c r="BJ295" s="13" t="s">
        <v>85</v>
      </c>
      <c r="BK295" s="153">
        <f t="shared" si="89"/>
        <v>0</v>
      </c>
      <c r="BL295" s="13" t="s">
        <v>254</v>
      </c>
      <c r="BM295" s="152" t="s">
        <v>744</v>
      </c>
    </row>
    <row r="296" spans="2:65" s="1" customFormat="1" ht="16.5" customHeight="1">
      <c r="B296" s="139"/>
      <c r="C296" s="140" t="s">
        <v>745</v>
      </c>
      <c r="D296" s="140" t="s">
        <v>187</v>
      </c>
      <c r="E296" s="141" t="s">
        <v>746</v>
      </c>
      <c r="F296" s="142" t="s">
        <v>747</v>
      </c>
      <c r="G296" s="143" t="s">
        <v>217</v>
      </c>
      <c r="H296" s="144"/>
      <c r="I296" s="145"/>
      <c r="J296" s="146">
        <f t="shared" si="80"/>
        <v>0</v>
      </c>
      <c r="K296" s="147"/>
      <c r="L296" s="28"/>
      <c r="M296" s="148" t="s">
        <v>1</v>
      </c>
      <c r="N296" s="149" t="s">
        <v>38</v>
      </c>
      <c r="P296" s="150">
        <f t="shared" si="81"/>
        <v>0</v>
      </c>
      <c r="Q296" s="150">
        <v>9.0000000000000006E-5</v>
      </c>
      <c r="R296" s="150">
        <f t="shared" si="82"/>
        <v>0</v>
      </c>
      <c r="S296" s="150">
        <v>0</v>
      </c>
      <c r="T296" s="151">
        <f t="shared" si="83"/>
        <v>0</v>
      </c>
      <c r="AR296" s="152" t="s">
        <v>254</v>
      </c>
      <c r="AT296" s="152" t="s">
        <v>187</v>
      </c>
      <c r="AU296" s="152" t="s">
        <v>85</v>
      </c>
      <c r="AY296" s="13" t="s">
        <v>185</v>
      </c>
      <c r="BE296" s="153">
        <f t="shared" si="84"/>
        <v>0</v>
      </c>
      <c r="BF296" s="153">
        <f t="shared" si="85"/>
        <v>0</v>
      </c>
      <c r="BG296" s="153">
        <f t="shared" si="86"/>
        <v>0</v>
      </c>
      <c r="BH296" s="153">
        <f t="shared" si="87"/>
        <v>0</v>
      </c>
      <c r="BI296" s="153">
        <f t="shared" si="88"/>
        <v>0</v>
      </c>
      <c r="BJ296" s="13" t="s">
        <v>85</v>
      </c>
      <c r="BK296" s="153">
        <f t="shared" si="89"/>
        <v>0</v>
      </c>
      <c r="BL296" s="13" t="s">
        <v>254</v>
      </c>
      <c r="BM296" s="152" t="s">
        <v>748</v>
      </c>
    </row>
    <row r="297" spans="2:65" s="1" customFormat="1" ht="24.2" customHeight="1">
      <c r="B297" s="139"/>
      <c r="C297" s="140" t="s">
        <v>749</v>
      </c>
      <c r="D297" s="140" t="s">
        <v>187</v>
      </c>
      <c r="E297" s="141" t="s">
        <v>750</v>
      </c>
      <c r="F297" s="142" t="s">
        <v>751</v>
      </c>
      <c r="G297" s="143" t="s">
        <v>404</v>
      </c>
      <c r="H297" s="165"/>
      <c r="I297" s="145"/>
      <c r="J297" s="146">
        <f t="shared" si="80"/>
        <v>0</v>
      </c>
      <c r="K297" s="147"/>
      <c r="L297" s="28"/>
      <c r="M297" s="148" t="s">
        <v>1</v>
      </c>
      <c r="N297" s="149" t="s">
        <v>38</v>
      </c>
      <c r="P297" s="150">
        <f t="shared" si="81"/>
        <v>0</v>
      </c>
      <c r="Q297" s="150">
        <v>0</v>
      </c>
      <c r="R297" s="150">
        <f t="shared" si="82"/>
        <v>0</v>
      </c>
      <c r="S297" s="150">
        <v>0</v>
      </c>
      <c r="T297" s="151">
        <f t="shared" si="83"/>
        <v>0</v>
      </c>
      <c r="AR297" s="152" t="s">
        <v>254</v>
      </c>
      <c r="AT297" s="152" t="s">
        <v>187</v>
      </c>
      <c r="AU297" s="152" t="s">
        <v>85</v>
      </c>
      <c r="AY297" s="13" t="s">
        <v>185</v>
      </c>
      <c r="BE297" s="153">
        <f t="shared" si="84"/>
        <v>0</v>
      </c>
      <c r="BF297" s="153">
        <f t="shared" si="85"/>
        <v>0</v>
      </c>
      <c r="BG297" s="153">
        <f t="shared" si="86"/>
        <v>0</v>
      </c>
      <c r="BH297" s="153">
        <f t="shared" si="87"/>
        <v>0</v>
      </c>
      <c r="BI297" s="153">
        <f t="shared" si="88"/>
        <v>0</v>
      </c>
      <c r="BJ297" s="13" t="s">
        <v>85</v>
      </c>
      <c r="BK297" s="153">
        <f t="shared" si="89"/>
        <v>0</v>
      </c>
      <c r="BL297" s="13" t="s">
        <v>254</v>
      </c>
      <c r="BM297" s="152" t="s">
        <v>752</v>
      </c>
    </row>
    <row r="298" spans="2:65" s="11" customFormat="1" ht="22.9" customHeight="1">
      <c r="B298" s="127"/>
      <c r="D298" s="128" t="s">
        <v>71</v>
      </c>
      <c r="E298" s="137" t="s">
        <v>753</v>
      </c>
      <c r="F298" s="137" t="s">
        <v>754</v>
      </c>
      <c r="I298" s="130"/>
      <c r="J298" s="138">
        <f>BK298</f>
        <v>0</v>
      </c>
      <c r="L298" s="127"/>
      <c r="M298" s="132"/>
      <c r="P298" s="133">
        <f>SUM(P299:P302)</f>
        <v>0</v>
      </c>
      <c r="R298" s="133">
        <f>SUM(R299:R302)</f>
        <v>0</v>
      </c>
      <c r="T298" s="134">
        <f>SUM(T299:T302)</f>
        <v>0</v>
      </c>
      <c r="AR298" s="128" t="s">
        <v>85</v>
      </c>
      <c r="AT298" s="135" t="s">
        <v>71</v>
      </c>
      <c r="AU298" s="135" t="s">
        <v>79</v>
      </c>
      <c r="AY298" s="128" t="s">
        <v>185</v>
      </c>
      <c r="BK298" s="136">
        <f>SUM(BK299:BK302)</f>
        <v>0</v>
      </c>
    </row>
    <row r="299" spans="2:65" s="1" customFormat="1" ht="24.2" customHeight="1">
      <c r="B299" s="139"/>
      <c r="C299" s="140" t="s">
        <v>755</v>
      </c>
      <c r="D299" s="140" t="s">
        <v>187</v>
      </c>
      <c r="E299" s="141" t="s">
        <v>756</v>
      </c>
      <c r="F299" s="142" t="s">
        <v>757</v>
      </c>
      <c r="G299" s="143" t="s">
        <v>217</v>
      </c>
      <c r="H299" s="144"/>
      <c r="I299" s="145"/>
      <c r="J299" s="146">
        <f>ROUND(I299*H299,2)</f>
        <v>0</v>
      </c>
      <c r="K299" s="147"/>
      <c r="L299" s="28"/>
      <c r="M299" s="148" t="s">
        <v>1</v>
      </c>
      <c r="N299" s="149" t="s">
        <v>38</v>
      </c>
      <c r="P299" s="150">
        <f>O299*H299</f>
        <v>0</v>
      </c>
      <c r="Q299" s="150">
        <v>1.1E-4</v>
      </c>
      <c r="R299" s="150">
        <f>Q299*H299</f>
        <v>0</v>
      </c>
      <c r="S299" s="150">
        <v>0</v>
      </c>
      <c r="T299" s="151">
        <f>S299*H299</f>
        <v>0</v>
      </c>
      <c r="AR299" s="152" t="s">
        <v>254</v>
      </c>
      <c r="AT299" s="152" t="s">
        <v>187</v>
      </c>
      <c r="AU299" s="152" t="s">
        <v>85</v>
      </c>
      <c r="AY299" s="13" t="s">
        <v>185</v>
      </c>
      <c r="BE299" s="153">
        <f>IF(N299="základná",J299,0)</f>
        <v>0</v>
      </c>
      <c r="BF299" s="153">
        <f>IF(N299="znížená",J299,0)</f>
        <v>0</v>
      </c>
      <c r="BG299" s="153">
        <f>IF(N299="zákl. prenesená",J299,0)</f>
        <v>0</v>
      </c>
      <c r="BH299" s="153">
        <f>IF(N299="zníž. prenesená",J299,0)</f>
        <v>0</v>
      </c>
      <c r="BI299" s="153">
        <f>IF(N299="nulová",J299,0)</f>
        <v>0</v>
      </c>
      <c r="BJ299" s="13" t="s">
        <v>85</v>
      </c>
      <c r="BK299" s="153">
        <f>ROUND(I299*H299,2)</f>
        <v>0</v>
      </c>
      <c r="BL299" s="13" t="s">
        <v>254</v>
      </c>
      <c r="BM299" s="152" t="s">
        <v>758</v>
      </c>
    </row>
    <row r="300" spans="2:65" s="1" customFormat="1" ht="24.2" customHeight="1">
      <c r="B300" s="139"/>
      <c r="C300" s="140" t="s">
        <v>759</v>
      </c>
      <c r="D300" s="140" t="s">
        <v>187</v>
      </c>
      <c r="E300" s="141" t="s">
        <v>760</v>
      </c>
      <c r="F300" s="142" t="s">
        <v>761</v>
      </c>
      <c r="G300" s="143" t="s">
        <v>217</v>
      </c>
      <c r="H300" s="144"/>
      <c r="I300" s="145"/>
      <c r="J300" s="146">
        <f>ROUND(I300*H300,2)</f>
        <v>0</v>
      </c>
      <c r="K300" s="147"/>
      <c r="L300" s="28"/>
      <c r="M300" s="148" t="s">
        <v>1</v>
      </c>
      <c r="N300" s="149" t="s">
        <v>38</v>
      </c>
      <c r="P300" s="150">
        <f>O300*H300</f>
        <v>0</v>
      </c>
      <c r="Q300" s="150">
        <v>2.1499999999999999E-4</v>
      </c>
      <c r="R300" s="150">
        <f>Q300*H300</f>
        <v>0</v>
      </c>
      <c r="S300" s="150">
        <v>0</v>
      </c>
      <c r="T300" s="151">
        <f>S300*H300</f>
        <v>0</v>
      </c>
      <c r="AR300" s="152" t="s">
        <v>254</v>
      </c>
      <c r="AT300" s="152" t="s">
        <v>187</v>
      </c>
      <c r="AU300" s="152" t="s">
        <v>85</v>
      </c>
      <c r="AY300" s="13" t="s">
        <v>185</v>
      </c>
      <c r="BE300" s="153">
        <f>IF(N300="základná",J300,0)</f>
        <v>0</v>
      </c>
      <c r="BF300" s="153">
        <f>IF(N300="znížená",J300,0)</f>
        <v>0</v>
      </c>
      <c r="BG300" s="153">
        <f>IF(N300="zákl. prenesená",J300,0)</f>
        <v>0</v>
      </c>
      <c r="BH300" s="153">
        <f>IF(N300="zníž. prenesená",J300,0)</f>
        <v>0</v>
      </c>
      <c r="BI300" s="153">
        <f>IF(N300="nulová",J300,0)</f>
        <v>0</v>
      </c>
      <c r="BJ300" s="13" t="s">
        <v>85</v>
      </c>
      <c r="BK300" s="153">
        <f>ROUND(I300*H300,2)</f>
        <v>0</v>
      </c>
      <c r="BL300" s="13" t="s">
        <v>254</v>
      </c>
      <c r="BM300" s="152" t="s">
        <v>762</v>
      </c>
    </row>
    <row r="301" spans="2:65" s="1" customFormat="1" ht="24.2" customHeight="1">
      <c r="B301" s="139"/>
      <c r="C301" s="140" t="s">
        <v>763</v>
      </c>
      <c r="D301" s="140" t="s">
        <v>187</v>
      </c>
      <c r="E301" s="141" t="s">
        <v>764</v>
      </c>
      <c r="F301" s="142" t="s">
        <v>765</v>
      </c>
      <c r="G301" s="143" t="s">
        <v>217</v>
      </c>
      <c r="H301" s="144"/>
      <c r="I301" s="145"/>
      <c r="J301" s="146">
        <f>ROUND(I301*H301,2)</f>
        <v>0</v>
      </c>
      <c r="K301" s="147"/>
      <c r="L301" s="28"/>
      <c r="M301" s="148" t="s">
        <v>1</v>
      </c>
      <c r="N301" s="149" t="s">
        <v>38</v>
      </c>
      <c r="P301" s="150">
        <f>O301*H301</f>
        <v>0</v>
      </c>
      <c r="Q301" s="150">
        <v>6.3632000000000001E-4</v>
      </c>
      <c r="R301" s="150">
        <f>Q301*H301</f>
        <v>0</v>
      </c>
      <c r="S301" s="150">
        <v>0</v>
      </c>
      <c r="T301" s="151">
        <f>S301*H301</f>
        <v>0</v>
      </c>
      <c r="AR301" s="152" t="s">
        <v>254</v>
      </c>
      <c r="AT301" s="152" t="s">
        <v>187</v>
      </c>
      <c r="AU301" s="152" t="s">
        <v>85</v>
      </c>
      <c r="AY301" s="13" t="s">
        <v>185</v>
      </c>
      <c r="BE301" s="153">
        <f>IF(N301="základná",J301,0)</f>
        <v>0</v>
      </c>
      <c r="BF301" s="153">
        <f>IF(N301="znížená",J301,0)</f>
        <v>0</v>
      </c>
      <c r="BG301" s="153">
        <f>IF(N301="zákl. prenesená",J301,0)</f>
        <v>0</v>
      </c>
      <c r="BH301" s="153">
        <f>IF(N301="zníž. prenesená",J301,0)</f>
        <v>0</v>
      </c>
      <c r="BI301" s="153">
        <f>IF(N301="nulová",J301,0)</f>
        <v>0</v>
      </c>
      <c r="BJ301" s="13" t="s">
        <v>85</v>
      </c>
      <c r="BK301" s="153">
        <f>ROUND(I301*H301,2)</f>
        <v>0</v>
      </c>
      <c r="BL301" s="13" t="s">
        <v>254</v>
      </c>
      <c r="BM301" s="152" t="s">
        <v>766</v>
      </c>
    </row>
    <row r="302" spans="2:65" s="1" customFormat="1" ht="21.75" customHeight="1">
      <c r="B302" s="139"/>
      <c r="C302" s="140" t="s">
        <v>767</v>
      </c>
      <c r="D302" s="140" t="s">
        <v>187</v>
      </c>
      <c r="E302" s="141" t="s">
        <v>768</v>
      </c>
      <c r="F302" s="142" t="s">
        <v>769</v>
      </c>
      <c r="G302" s="143" t="s">
        <v>217</v>
      </c>
      <c r="H302" s="144"/>
      <c r="I302" s="145"/>
      <c r="J302" s="146">
        <f>ROUND(I302*H302,2)</f>
        <v>0</v>
      </c>
      <c r="K302" s="147"/>
      <c r="L302" s="28"/>
      <c r="M302" s="148" t="s">
        <v>1</v>
      </c>
      <c r="N302" s="149" t="s">
        <v>38</v>
      </c>
      <c r="P302" s="150">
        <f>O302*H302</f>
        <v>0</v>
      </c>
      <c r="Q302" s="150">
        <v>1.8731999999999999E-4</v>
      </c>
      <c r="R302" s="150">
        <f>Q302*H302</f>
        <v>0</v>
      </c>
      <c r="S302" s="150">
        <v>0</v>
      </c>
      <c r="T302" s="151">
        <f>S302*H302</f>
        <v>0</v>
      </c>
      <c r="AR302" s="152" t="s">
        <v>254</v>
      </c>
      <c r="AT302" s="152" t="s">
        <v>187</v>
      </c>
      <c r="AU302" s="152" t="s">
        <v>85</v>
      </c>
      <c r="AY302" s="13" t="s">
        <v>185</v>
      </c>
      <c r="BE302" s="153">
        <f>IF(N302="základná",J302,0)</f>
        <v>0</v>
      </c>
      <c r="BF302" s="153">
        <f>IF(N302="znížená",J302,0)</f>
        <v>0</v>
      </c>
      <c r="BG302" s="153">
        <f>IF(N302="zákl. prenesená",J302,0)</f>
        <v>0</v>
      </c>
      <c r="BH302" s="153">
        <f>IF(N302="zníž. prenesená",J302,0)</f>
        <v>0</v>
      </c>
      <c r="BI302" s="153">
        <f>IF(N302="nulová",J302,0)</f>
        <v>0</v>
      </c>
      <c r="BJ302" s="13" t="s">
        <v>85</v>
      </c>
      <c r="BK302" s="153">
        <f>ROUND(I302*H302,2)</f>
        <v>0</v>
      </c>
      <c r="BL302" s="13" t="s">
        <v>254</v>
      </c>
      <c r="BM302" s="152" t="s">
        <v>770</v>
      </c>
    </row>
    <row r="303" spans="2:65" s="11" customFormat="1" ht="22.9" customHeight="1">
      <c r="B303" s="127"/>
      <c r="D303" s="128" t="s">
        <v>71</v>
      </c>
      <c r="E303" s="137" t="s">
        <v>771</v>
      </c>
      <c r="F303" s="137" t="s">
        <v>772</v>
      </c>
      <c r="I303" s="130"/>
      <c r="J303" s="138">
        <f>BK303</f>
        <v>0</v>
      </c>
      <c r="L303" s="127"/>
      <c r="M303" s="132"/>
      <c r="P303" s="133">
        <f>SUM(P304:P305)</f>
        <v>0</v>
      </c>
      <c r="R303" s="133">
        <f>SUM(R304:R305)</f>
        <v>0</v>
      </c>
      <c r="T303" s="134">
        <f>SUM(T304:T305)</f>
        <v>0</v>
      </c>
      <c r="AR303" s="128" t="s">
        <v>85</v>
      </c>
      <c r="AT303" s="135" t="s">
        <v>71</v>
      </c>
      <c r="AU303" s="135" t="s">
        <v>79</v>
      </c>
      <c r="AY303" s="128" t="s">
        <v>185</v>
      </c>
      <c r="BK303" s="136">
        <f>SUM(BK304:BK305)</f>
        <v>0</v>
      </c>
    </row>
    <row r="304" spans="2:65" s="1" customFormat="1" ht="24.2" customHeight="1">
      <c r="B304" s="139"/>
      <c r="C304" s="140" t="s">
        <v>773</v>
      </c>
      <c r="D304" s="140" t="s">
        <v>187</v>
      </c>
      <c r="E304" s="141" t="s">
        <v>774</v>
      </c>
      <c r="F304" s="142" t="s">
        <v>775</v>
      </c>
      <c r="G304" s="143" t="s">
        <v>217</v>
      </c>
      <c r="H304" s="144"/>
      <c r="I304" s="145"/>
      <c r="J304" s="146">
        <f>ROUND(I304*H304,2)</f>
        <v>0</v>
      </c>
      <c r="K304" s="147"/>
      <c r="L304" s="28"/>
      <c r="M304" s="148" t="s">
        <v>1</v>
      </c>
      <c r="N304" s="149" t="s">
        <v>38</v>
      </c>
      <c r="P304" s="150">
        <f>O304*H304</f>
        <v>0</v>
      </c>
      <c r="Q304" s="150">
        <v>1.2999999999999999E-4</v>
      </c>
      <c r="R304" s="150">
        <f>Q304*H304</f>
        <v>0</v>
      </c>
      <c r="S304" s="150">
        <v>0</v>
      </c>
      <c r="T304" s="151">
        <f>S304*H304</f>
        <v>0</v>
      </c>
      <c r="AR304" s="152" t="s">
        <v>254</v>
      </c>
      <c r="AT304" s="152" t="s">
        <v>187</v>
      </c>
      <c r="AU304" s="152" t="s">
        <v>85</v>
      </c>
      <c r="AY304" s="13" t="s">
        <v>185</v>
      </c>
      <c r="BE304" s="153">
        <f>IF(N304="základná",J304,0)</f>
        <v>0</v>
      </c>
      <c r="BF304" s="153">
        <f>IF(N304="znížená",J304,0)</f>
        <v>0</v>
      </c>
      <c r="BG304" s="153">
        <f>IF(N304="zákl. prenesená",J304,0)</f>
        <v>0</v>
      </c>
      <c r="BH304" s="153">
        <f>IF(N304="zníž. prenesená",J304,0)</f>
        <v>0</v>
      </c>
      <c r="BI304" s="153">
        <f>IF(N304="nulová",J304,0)</f>
        <v>0</v>
      </c>
      <c r="BJ304" s="13" t="s">
        <v>85</v>
      </c>
      <c r="BK304" s="153">
        <f>ROUND(I304*H304,2)</f>
        <v>0</v>
      </c>
      <c r="BL304" s="13" t="s">
        <v>254</v>
      </c>
      <c r="BM304" s="152" t="s">
        <v>776</v>
      </c>
    </row>
    <row r="305" spans="2:65" s="1" customFormat="1" ht="37.9" customHeight="1">
      <c r="B305" s="139"/>
      <c r="C305" s="140" t="s">
        <v>777</v>
      </c>
      <c r="D305" s="140" t="s">
        <v>187</v>
      </c>
      <c r="E305" s="141" t="s">
        <v>778</v>
      </c>
      <c r="F305" s="142" t="s">
        <v>779</v>
      </c>
      <c r="G305" s="143" t="s">
        <v>217</v>
      </c>
      <c r="H305" s="144"/>
      <c r="I305" s="145"/>
      <c r="J305" s="146">
        <f>ROUND(I305*H305,2)</f>
        <v>0</v>
      </c>
      <c r="K305" s="147"/>
      <c r="L305" s="28"/>
      <c r="M305" s="148" t="s">
        <v>1</v>
      </c>
      <c r="N305" s="149" t="s">
        <v>38</v>
      </c>
      <c r="P305" s="150">
        <f>O305*H305</f>
        <v>0</v>
      </c>
      <c r="Q305" s="150">
        <v>3.3948000000000002E-4</v>
      </c>
      <c r="R305" s="150">
        <f>Q305*H305</f>
        <v>0</v>
      </c>
      <c r="S305" s="150">
        <v>0</v>
      </c>
      <c r="T305" s="151">
        <f>S305*H305</f>
        <v>0</v>
      </c>
      <c r="AR305" s="152" t="s">
        <v>254</v>
      </c>
      <c r="AT305" s="152" t="s">
        <v>187</v>
      </c>
      <c r="AU305" s="152" t="s">
        <v>85</v>
      </c>
      <c r="AY305" s="13" t="s">
        <v>185</v>
      </c>
      <c r="BE305" s="153">
        <f>IF(N305="základná",J305,0)</f>
        <v>0</v>
      </c>
      <c r="BF305" s="153">
        <f>IF(N305="znížená",J305,0)</f>
        <v>0</v>
      </c>
      <c r="BG305" s="153">
        <f>IF(N305="zákl. prenesená",J305,0)</f>
        <v>0</v>
      </c>
      <c r="BH305" s="153">
        <f>IF(N305="zníž. prenesená",J305,0)</f>
        <v>0</v>
      </c>
      <c r="BI305" s="153">
        <f>IF(N305="nulová",J305,0)</f>
        <v>0</v>
      </c>
      <c r="BJ305" s="13" t="s">
        <v>85</v>
      </c>
      <c r="BK305" s="153">
        <f>ROUND(I305*H305,2)</f>
        <v>0</v>
      </c>
      <c r="BL305" s="13" t="s">
        <v>254</v>
      </c>
      <c r="BM305" s="152" t="s">
        <v>780</v>
      </c>
    </row>
    <row r="306" spans="2:65" s="11" customFormat="1" ht="25.9" customHeight="1">
      <c r="B306" s="127"/>
      <c r="D306" s="128" t="s">
        <v>71</v>
      </c>
      <c r="E306" s="129" t="s">
        <v>781</v>
      </c>
      <c r="F306" s="129" t="s">
        <v>782</v>
      </c>
      <c r="I306" s="130"/>
      <c r="J306" s="131">
        <f>BK306</f>
        <v>0</v>
      </c>
      <c r="L306" s="127"/>
      <c r="M306" s="132"/>
      <c r="P306" s="133">
        <f>SUM(P307:P308)</f>
        <v>0</v>
      </c>
      <c r="R306" s="133">
        <f>SUM(R307:R308)</f>
        <v>0</v>
      </c>
      <c r="T306" s="134">
        <f>SUM(T307:T308)</f>
        <v>0</v>
      </c>
      <c r="AR306" s="128" t="s">
        <v>206</v>
      </c>
      <c r="AT306" s="135" t="s">
        <v>71</v>
      </c>
      <c r="AU306" s="135" t="s">
        <v>72</v>
      </c>
      <c r="AY306" s="128" t="s">
        <v>185</v>
      </c>
      <c r="BK306" s="136">
        <f>SUM(BK307:BK308)</f>
        <v>0</v>
      </c>
    </row>
    <row r="307" spans="2:65" s="1" customFormat="1" ht="24.2" customHeight="1">
      <c r="B307" s="139"/>
      <c r="C307" s="140" t="s">
        <v>783</v>
      </c>
      <c r="D307" s="140" t="s">
        <v>187</v>
      </c>
      <c r="E307" s="141" t="s">
        <v>784</v>
      </c>
      <c r="F307" s="142" t="s">
        <v>785</v>
      </c>
      <c r="G307" s="143" t="s">
        <v>786</v>
      </c>
      <c r="H307" s="144"/>
      <c r="I307" s="145"/>
      <c r="J307" s="146">
        <f>ROUND(I307*H307,2)</f>
        <v>0</v>
      </c>
      <c r="K307" s="147"/>
      <c r="L307" s="28"/>
      <c r="M307" s="148" t="s">
        <v>1</v>
      </c>
      <c r="N307" s="149" t="s">
        <v>38</v>
      </c>
      <c r="P307" s="150">
        <f>O307*H307</f>
        <v>0</v>
      </c>
      <c r="Q307" s="150">
        <v>0</v>
      </c>
      <c r="R307" s="150">
        <f>Q307*H307</f>
        <v>0</v>
      </c>
      <c r="S307" s="150">
        <v>0</v>
      </c>
      <c r="T307" s="151">
        <f>S307*H307</f>
        <v>0</v>
      </c>
      <c r="AR307" s="152" t="s">
        <v>787</v>
      </c>
      <c r="AT307" s="152" t="s">
        <v>187</v>
      </c>
      <c r="AU307" s="152" t="s">
        <v>79</v>
      </c>
      <c r="AY307" s="13" t="s">
        <v>185</v>
      </c>
      <c r="BE307" s="153">
        <f>IF(N307="základná",J307,0)</f>
        <v>0</v>
      </c>
      <c r="BF307" s="153">
        <f>IF(N307="znížená",J307,0)</f>
        <v>0</v>
      </c>
      <c r="BG307" s="153">
        <f>IF(N307="zákl. prenesená",J307,0)</f>
        <v>0</v>
      </c>
      <c r="BH307" s="153">
        <f>IF(N307="zníž. prenesená",J307,0)</f>
        <v>0</v>
      </c>
      <c r="BI307" s="153">
        <f>IF(N307="nulová",J307,0)</f>
        <v>0</v>
      </c>
      <c r="BJ307" s="13" t="s">
        <v>85</v>
      </c>
      <c r="BK307" s="153">
        <f>ROUND(I307*H307,2)</f>
        <v>0</v>
      </c>
      <c r="BL307" s="13" t="s">
        <v>787</v>
      </c>
      <c r="BM307" s="152" t="s">
        <v>788</v>
      </c>
    </row>
    <row r="308" spans="2:65" s="1" customFormat="1" ht="16.5" customHeight="1">
      <c r="B308" s="139"/>
      <c r="C308" s="140" t="s">
        <v>789</v>
      </c>
      <c r="D308" s="140" t="s">
        <v>187</v>
      </c>
      <c r="E308" s="141" t="s">
        <v>790</v>
      </c>
      <c r="F308" s="142" t="s">
        <v>791</v>
      </c>
      <c r="G308" s="143" t="s">
        <v>786</v>
      </c>
      <c r="H308" s="144"/>
      <c r="I308" s="145"/>
      <c r="J308" s="146">
        <f>ROUND(I308*H308,2)</f>
        <v>0</v>
      </c>
      <c r="K308" s="147"/>
      <c r="L308" s="28"/>
      <c r="M308" s="170" t="s">
        <v>1</v>
      </c>
      <c r="N308" s="171" t="s">
        <v>38</v>
      </c>
      <c r="O308" s="172"/>
      <c r="P308" s="173">
        <f>O308*H308</f>
        <v>0</v>
      </c>
      <c r="Q308" s="173">
        <v>0</v>
      </c>
      <c r="R308" s="173">
        <f>Q308*H308</f>
        <v>0</v>
      </c>
      <c r="S308" s="173">
        <v>0</v>
      </c>
      <c r="T308" s="174">
        <f>S308*H308</f>
        <v>0</v>
      </c>
      <c r="AR308" s="152" t="s">
        <v>787</v>
      </c>
      <c r="AT308" s="152" t="s">
        <v>187</v>
      </c>
      <c r="AU308" s="152" t="s">
        <v>79</v>
      </c>
      <c r="AY308" s="13" t="s">
        <v>185</v>
      </c>
      <c r="BE308" s="153">
        <f>IF(N308="základná",J308,0)</f>
        <v>0</v>
      </c>
      <c r="BF308" s="153">
        <f>IF(N308="znížená",J308,0)</f>
        <v>0</v>
      </c>
      <c r="BG308" s="153">
        <f>IF(N308="zákl. prenesená",J308,0)</f>
        <v>0</v>
      </c>
      <c r="BH308" s="153">
        <f>IF(N308="zníž. prenesená",J308,0)</f>
        <v>0</v>
      </c>
      <c r="BI308" s="153">
        <f>IF(N308="nulová",J308,0)</f>
        <v>0</v>
      </c>
      <c r="BJ308" s="13" t="s">
        <v>85</v>
      </c>
      <c r="BK308" s="153">
        <f>ROUND(I308*H308,2)</f>
        <v>0</v>
      </c>
      <c r="BL308" s="13" t="s">
        <v>787</v>
      </c>
      <c r="BM308" s="152" t="s">
        <v>792</v>
      </c>
    </row>
    <row r="309" spans="2:65" s="1" customFormat="1" ht="6.95" customHeight="1">
      <c r="B309" s="43"/>
      <c r="C309" s="44"/>
      <c r="D309" s="44"/>
      <c r="E309" s="44"/>
      <c r="F309" s="44"/>
      <c r="G309" s="44"/>
      <c r="H309" s="44"/>
      <c r="I309" s="44"/>
      <c r="J309" s="44"/>
      <c r="K309" s="44"/>
      <c r="L309" s="28"/>
    </row>
  </sheetData>
  <autoFilter ref="C140:K308"/>
  <mergeCells count="12">
    <mergeCell ref="E133:H133"/>
    <mergeCell ref="L2:V2"/>
    <mergeCell ref="E85:H85"/>
    <mergeCell ref="E87:H87"/>
    <mergeCell ref="E89:H89"/>
    <mergeCell ref="E129:H129"/>
    <mergeCell ref="E131:H13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72"/>
  <sheetViews>
    <sheetView showGridLines="0" topLeftCell="A50" workbookViewId="0">
      <selection activeCell="H129" sqref="H129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88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ht="12" customHeight="1">
      <c r="B8" s="16"/>
      <c r="D8" s="23" t="s">
        <v>141</v>
      </c>
      <c r="L8" s="16"/>
    </row>
    <row r="9" spans="2:46" s="1" customFormat="1" ht="16.5" customHeight="1">
      <c r="B9" s="28"/>
      <c r="E9" s="223" t="s">
        <v>142</v>
      </c>
      <c r="F9" s="222"/>
      <c r="G9" s="222"/>
      <c r="H9" s="222"/>
      <c r="L9" s="28"/>
    </row>
    <row r="10" spans="2:46" s="1" customFormat="1" ht="12" customHeight="1">
      <c r="B10" s="28"/>
      <c r="D10" s="23" t="s">
        <v>143</v>
      </c>
      <c r="L10" s="28"/>
    </row>
    <row r="11" spans="2:46" s="1" customFormat="1" ht="16.5" customHeight="1">
      <c r="B11" s="28"/>
      <c r="E11" s="218" t="s">
        <v>793</v>
      </c>
      <c r="F11" s="222"/>
      <c r="G11" s="222"/>
      <c r="H11" s="222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2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23" t="s">
        <v>20</v>
      </c>
      <c r="J14" s="51">
        <f>'Rekapitulácia stavby'!AN8</f>
        <v>46146</v>
      </c>
      <c r="L14" s="28"/>
    </row>
    <row r="15" spans="2:46" s="1" customFormat="1" ht="10.9" customHeight="1">
      <c r="B15" s="28"/>
      <c r="L15" s="28"/>
    </row>
    <row r="16" spans="2:46" s="1" customFormat="1" ht="12" customHeight="1">
      <c r="B16" s="28"/>
      <c r="D16" s="23" t="s">
        <v>21</v>
      </c>
      <c r="I16" s="2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23" t="s">
        <v>24</v>
      </c>
      <c r="J17" s="21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3" t="s">
        <v>25</v>
      </c>
      <c r="I19" s="23" t="s">
        <v>22</v>
      </c>
      <c r="J19" s="24"/>
      <c r="L19" s="28"/>
    </row>
    <row r="20" spans="2:12" s="1" customFormat="1" ht="18" customHeight="1">
      <c r="B20" s="28"/>
      <c r="E20" s="225"/>
      <c r="F20" s="207"/>
      <c r="G20" s="207"/>
      <c r="H20" s="207"/>
      <c r="I20" s="23" t="s">
        <v>24</v>
      </c>
      <c r="J20" s="24">
        <f>'Rekapitulácia stavby'!AN14</f>
        <v>0</v>
      </c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3" t="s">
        <v>26</v>
      </c>
      <c r="I22" s="2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27</v>
      </c>
      <c r="I23" s="23" t="s">
        <v>24</v>
      </c>
      <c r="J23" s="21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3" t="s">
        <v>29</v>
      </c>
      <c r="I25" s="2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1" t="s">
        <v>1</v>
      </c>
      <c r="F29" s="211"/>
      <c r="G29" s="211"/>
      <c r="H29" s="211"/>
      <c r="L29" s="93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32</v>
      </c>
      <c r="J32" s="65">
        <f>ROUND(J126, 2)</f>
        <v>0</v>
      </c>
      <c r="L32" s="28"/>
    </row>
    <row r="33" spans="2:12" s="1" customFormat="1" ht="6.95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45" customHeight="1">
      <c r="B35" s="28"/>
      <c r="D35" s="54" t="s">
        <v>36</v>
      </c>
      <c r="E35" s="33" t="s">
        <v>37</v>
      </c>
      <c r="F35" s="95">
        <f>ROUND((SUM(BE126:BE171)),  2)</f>
        <v>0</v>
      </c>
      <c r="G35" s="96"/>
      <c r="H35" s="96"/>
      <c r="I35" s="97">
        <v>0.23</v>
      </c>
      <c r="J35" s="95">
        <f>ROUND(((SUM(BE126:BE171))*I35),  2)</f>
        <v>0</v>
      </c>
      <c r="L35" s="28"/>
    </row>
    <row r="36" spans="2:12" s="1" customFormat="1" ht="14.45" customHeight="1">
      <c r="B36" s="28"/>
      <c r="E36" s="33" t="s">
        <v>38</v>
      </c>
      <c r="F36" s="95">
        <f>ROUND((SUM(BF126:BF171)),  2)</f>
        <v>0</v>
      </c>
      <c r="G36" s="96"/>
      <c r="H36" s="96"/>
      <c r="I36" s="97">
        <v>0.23</v>
      </c>
      <c r="J36" s="95">
        <f>ROUND(((SUM(BF126:BF171))*I36),  2)</f>
        <v>0</v>
      </c>
      <c r="L36" s="28"/>
    </row>
    <row r="37" spans="2:12" s="1" customFormat="1" ht="14.45" hidden="1" customHeight="1">
      <c r="B37" s="28"/>
      <c r="E37" s="23" t="s">
        <v>39</v>
      </c>
      <c r="F37" s="85">
        <f>ROUND((SUM(BG126:BG171)),  2)</f>
        <v>0</v>
      </c>
      <c r="I37" s="98">
        <v>0.23</v>
      </c>
      <c r="J37" s="85">
        <f>0</f>
        <v>0</v>
      </c>
      <c r="L37" s="28"/>
    </row>
    <row r="38" spans="2:12" s="1" customFormat="1" ht="14.45" hidden="1" customHeight="1">
      <c r="B38" s="28"/>
      <c r="E38" s="23" t="s">
        <v>40</v>
      </c>
      <c r="F38" s="85">
        <f>ROUND((SUM(BH126:BH171)),  2)</f>
        <v>0</v>
      </c>
      <c r="I38" s="98">
        <v>0.23</v>
      </c>
      <c r="J38" s="85">
        <f>0</f>
        <v>0</v>
      </c>
      <c r="L38" s="28"/>
    </row>
    <row r="39" spans="2:12" s="1" customFormat="1" ht="14.45" hidden="1" customHeight="1">
      <c r="B39" s="28"/>
      <c r="E39" s="33" t="s">
        <v>41</v>
      </c>
      <c r="F39" s="95">
        <f>ROUND((SUM(BI126:BI171)),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9"/>
      <c r="D41" s="100" t="s">
        <v>42</v>
      </c>
      <c r="E41" s="56"/>
      <c r="F41" s="56"/>
      <c r="G41" s="101" t="s">
        <v>43</v>
      </c>
      <c r="H41" s="102" t="s">
        <v>44</v>
      </c>
      <c r="I41" s="56"/>
      <c r="J41" s="103">
        <f>SUM(J32:J39)</f>
        <v>0</v>
      </c>
      <c r="K41" s="104"/>
      <c r="L41" s="28"/>
    </row>
    <row r="42" spans="2:12" s="1" customFormat="1" ht="14.45" customHeight="1">
      <c r="B42" s="28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5" customHeight="1">
      <c r="B82" s="28"/>
      <c r="C82" s="17" t="s">
        <v>145</v>
      </c>
      <c r="L82" s="28"/>
    </row>
    <row r="83" spans="2:12" s="1" customFormat="1" ht="6.95" customHeight="1">
      <c r="B83" s="28"/>
      <c r="L83" s="28"/>
    </row>
    <row r="84" spans="2:12" s="1" customFormat="1" ht="12" customHeight="1">
      <c r="B84" s="28"/>
      <c r="C84" s="23" t="s">
        <v>14</v>
      </c>
      <c r="L84" s="28"/>
    </row>
    <row r="85" spans="2:12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12" ht="12" customHeight="1">
      <c r="B86" s="16"/>
      <c r="C86" s="23" t="s">
        <v>141</v>
      </c>
      <c r="L86" s="16"/>
    </row>
    <row r="87" spans="2:12" s="1" customFormat="1" ht="16.5" customHeight="1">
      <c r="B87" s="28"/>
      <c r="E87" s="223" t="s">
        <v>142</v>
      </c>
      <c r="F87" s="222"/>
      <c r="G87" s="222"/>
      <c r="H87" s="222"/>
      <c r="L87" s="28"/>
    </row>
    <row r="88" spans="2:12" s="1" customFormat="1" ht="12" customHeight="1">
      <c r="B88" s="28"/>
      <c r="C88" s="23" t="s">
        <v>143</v>
      </c>
      <c r="L88" s="28"/>
    </row>
    <row r="89" spans="2:12" s="1" customFormat="1" ht="16.5" customHeight="1">
      <c r="B89" s="28"/>
      <c r="E89" s="218" t="str">
        <f>E11</f>
        <v>STA - Statika</v>
      </c>
      <c r="F89" s="222"/>
      <c r="G89" s="222"/>
      <c r="H89" s="222"/>
      <c r="L89" s="28"/>
    </row>
    <row r="90" spans="2:12" s="1" customFormat="1" ht="6.95" customHeight="1">
      <c r="B90" s="28"/>
      <c r="L90" s="28"/>
    </row>
    <row r="91" spans="2:12" s="1" customFormat="1" ht="12" customHeight="1">
      <c r="B91" s="28"/>
      <c r="C91" s="23" t="s">
        <v>18</v>
      </c>
      <c r="F91" s="21" t="str">
        <f>F14</f>
        <v>Bojnice</v>
      </c>
      <c r="I91" s="23" t="s">
        <v>20</v>
      </c>
      <c r="J91" s="51">
        <f>IF(J14="","",J14)</f>
        <v>46146</v>
      </c>
      <c r="L91" s="28"/>
    </row>
    <row r="92" spans="2:12" s="1" customFormat="1" ht="6.95" customHeight="1">
      <c r="B92" s="28"/>
      <c r="L92" s="28"/>
    </row>
    <row r="93" spans="2:12" s="1" customFormat="1" ht="15.2" customHeight="1">
      <c r="B93" s="28"/>
      <c r="C93" s="23" t="s">
        <v>21</v>
      </c>
      <c r="F93" s="21" t="str">
        <f>E17</f>
        <v>Národná zoologická záhrada</v>
      </c>
      <c r="I93" s="23" t="s">
        <v>26</v>
      </c>
      <c r="J93" s="26" t="str">
        <f>E23</f>
        <v>ERGAprojekt s.r.o.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/>
      </c>
      <c r="I94" s="23" t="s">
        <v>29</v>
      </c>
      <c r="J94" s="26" t="str">
        <f>E26</f>
        <v xml:space="preserve"> </v>
      </c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146</v>
      </c>
      <c r="D96" s="99"/>
      <c r="E96" s="99"/>
      <c r="F96" s="99"/>
      <c r="G96" s="99"/>
      <c r="H96" s="99"/>
      <c r="I96" s="99"/>
      <c r="J96" s="108" t="s">
        <v>147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9" customHeight="1">
      <c r="B98" s="28"/>
      <c r="C98" s="109" t="s">
        <v>148</v>
      </c>
      <c r="J98" s="65">
        <f>J126</f>
        <v>0</v>
      </c>
      <c r="L98" s="28"/>
      <c r="AU98" s="13" t="s">
        <v>149</v>
      </c>
    </row>
    <row r="99" spans="2:47" s="8" customFormat="1" ht="24.95" customHeight="1">
      <c r="B99" s="110"/>
      <c r="D99" s="111" t="s">
        <v>150</v>
      </c>
      <c r="E99" s="112"/>
      <c r="F99" s="112"/>
      <c r="G99" s="112"/>
      <c r="H99" s="112"/>
      <c r="I99" s="112"/>
      <c r="J99" s="113">
        <f>J127</f>
        <v>0</v>
      </c>
      <c r="L99" s="110"/>
    </row>
    <row r="100" spans="2:47" s="9" customFormat="1" ht="19.899999999999999" customHeight="1">
      <c r="B100" s="114"/>
      <c r="D100" s="115" t="s">
        <v>794</v>
      </c>
      <c r="E100" s="116"/>
      <c r="F100" s="116"/>
      <c r="G100" s="116"/>
      <c r="H100" s="116"/>
      <c r="I100" s="116"/>
      <c r="J100" s="117">
        <f>J128</f>
        <v>0</v>
      </c>
      <c r="L100" s="114"/>
    </row>
    <row r="101" spans="2:47" s="9" customFormat="1" ht="19.899999999999999" customHeight="1">
      <c r="B101" s="114"/>
      <c r="D101" s="115" t="s">
        <v>151</v>
      </c>
      <c r="E101" s="116"/>
      <c r="F101" s="116"/>
      <c r="G101" s="116"/>
      <c r="H101" s="116"/>
      <c r="I101" s="116"/>
      <c r="J101" s="117">
        <f>J136</f>
        <v>0</v>
      </c>
      <c r="L101" s="114"/>
    </row>
    <row r="102" spans="2:47" s="9" customFormat="1" ht="19.899999999999999" customHeight="1">
      <c r="B102" s="114"/>
      <c r="D102" s="115" t="s">
        <v>153</v>
      </c>
      <c r="E102" s="116"/>
      <c r="F102" s="116"/>
      <c r="G102" s="116"/>
      <c r="H102" s="116"/>
      <c r="I102" s="116"/>
      <c r="J102" s="117">
        <f>J143</f>
        <v>0</v>
      </c>
      <c r="L102" s="114"/>
    </row>
    <row r="103" spans="2:47" s="9" customFormat="1" ht="19.899999999999999" customHeight="1">
      <c r="B103" s="114"/>
      <c r="D103" s="115" t="s">
        <v>154</v>
      </c>
      <c r="E103" s="116"/>
      <c r="F103" s="116"/>
      <c r="G103" s="116"/>
      <c r="H103" s="116"/>
      <c r="I103" s="116"/>
      <c r="J103" s="117">
        <f>J168</f>
        <v>0</v>
      </c>
      <c r="L103" s="114"/>
    </row>
    <row r="104" spans="2:47" s="9" customFormat="1" ht="19.899999999999999" customHeight="1">
      <c r="B104" s="114"/>
      <c r="D104" s="115" t="s">
        <v>156</v>
      </c>
      <c r="E104" s="116"/>
      <c r="F104" s="116"/>
      <c r="G104" s="116"/>
      <c r="H104" s="116"/>
      <c r="I104" s="116"/>
      <c r="J104" s="117">
        <f>J170</f>
        <v>0</v>
      </c>
      <c r="L104" s="114"/>
    </row>
    <row r="105" spans="2:47" s="1" customFormat="1" ht="21.75" customHeight="1">
      <c r="B105" s="28"/>
      <c r="L105" s="28"/>
    </row>
    <row r="106" spans="2:47" s="1" customFormat="1" ht="6.95" customHeight="1">
      <c r="B106" s="43"/>
      <c r="C106" s="44"/>
      <c r="D106" s="44"/>
      <c r="E106" s="44"/>
      <c r="F106" s="44"/>
      <c r="G106" s="44"/>
      <c r="H106" s="44"/>
      <c r="I106" s="44"/>
      <c r="J106" s="44"/>
      <c r="K106" s="44"/>
      <c r="L106" s="28"/>
    </row>
    <row r="110" spans="2:47" s="1" customFormat="1" ht="6.95" customHeight="1">
      <c r="B110" s="45"/>
      <c r="C110" s="46"/>
      <c r="D110" s="46"/>
      <c r="E110" s="46"/>
      <c r="F110" s="46"/>
      <c r="G110" s="46"/>
      <c r="H110" s="46"/>
      <c r="I110" s="46"/>
      <c r="J110" s="46"/>
      <c r="K110" s="46"/>
      <c r="L110" s="28"/>
    </row>
    <row r="111" spans="2:47" s="1" customFormat="1" ht="24.95" customHeight="1">
      <c r="B111" s="28"/>
      <c r="C111" s="17" t="s">
        <v>171</v>
      </c>
      <c r="L111" s="28"/>
    </row>
    <row r="112" spans="2:47" s="1" customFormat="1" ht="6.95" customHeight="1">
      <c r="B112" s="28"/>
      <c r="L112" s="28"/>
    </row>
    <row r="113" spans="2:63" s="1" customFormat="1" ht="12" customHeight="1">
      <c r="B113" s="28"/>
      <c r="C113" s="23" t="s">
        <v>14</v>
      </c>
      <c r="L113" s="28"/>
    </row>
    <row r="114" spans="2:63" s="1" customFormat="1" ht="16.5" customHeight="1">
      <c r="B114" s="28"/>
      <c r="E114" s="223" t="str">
        <f>E7</f>
        <v>Nové záchytné centrum, Bojnice</v>
      </c>
      <c r="F114" s="224"/>
      <c r="G114" s="224"/>
      <c r="H114" s="224"/>
      <c r="L114" s="28"/>
    </row>
    <row r="115" spans="2:63" ht="12" customHeight="1">
      <c r="B115" s="16"/>
      <c r="C115" s="23" t="s">
        <v>141</v>
      </c>
      <c r="L115" s="16"/>
    </row>
    <row r="116" spans="2:63" s="1" customFormat="1" ht="16.5" customHeight="1">
      <c r="B116" s="28"/>
      <c r="E116" s="223" t="s">
        <v>142</v>
      </c>
      <c r="F116" s="222"/>
      <c r="G116" s="222"/>
      <c r="H116" s="222"/>
      <c r="L116" s="28"/>
    </row>
    <row r="117" spans="2:63" s="1" customFormat="1" ht="12" customHeight="1">
      <c r="B117" s="28"/>
      <c r="C117" s="23" t="s">
        <v>143</v>
      </c>
      <c r="L117" s="28"/>
    </row>
    <row r="118" spans="2:63" s="1" customFormat="1" ht="16.5" customHeight="1">
      <c r="B118" s="28"/>
      <c r="E118" s="218" t="str">
        <f>E11</f>
        <v>STA - Statika</v>
      </c>
      <c r="F118" s="222"/>
      <c r="G118" s="222"/>
      <c r="H118" s="222"/>
      <c r="L118" s="28"/>
    </row>
    <row r="119" spans="2:63" s="1" customFormat="1" ht="6.95" customHeight="1">
      <c r="B119" s="28"/>
      <c r="L119" s="28"/>
    </row>
    <row r="120" spans="2:63" s="1" customFormat="1" ht="12" customHeight="1">
      <c r="B120" s="28"/>
      <c r="C120" s="23" t="s">
        <v>18</v>
      </c>
      <c r="F120" s="21" t="str">
        <f>F14</f>
        <v>Bojnice</v>
      </c>
      <c r="I120" s="23" t="s">
        <v>20</v>
      </c>
      <c r="J120" s="51">
        <f>IF(J14="","",J14)</f>
        <v>46146</v>
      </c>
      <c r="L120" s="28"/>
    </row>
    <row r="121" spans="2:63" s="1" customFormat="1" ht="6.95" customHeight="1">
      <c r="B121" s="28"/>
      <c r="L121" s="28"/>
    </row>
    <row r="122" spans="2:63" s="1" customFormat="1" ht="15.2" customHeight="1">
      <c r="B122" s="28"/>
      <c r="C122" s="23" t="s">
        <v>21</v>
      </c>
      <c r="F122" s="21" t="str">
        <f>E17</f>
        <v>Národná zoologická záhrada</v>
      </c>
      <c r="I122" s="23" t="s">
        <v>26</v>
      </c>
      <c r="J122" s="26" t="str">
        <f>E23</f>
        <v>ERGAprojekt s.r.o.</v>
      </c>
      <c r="L122" s="28"/>
    </row>
    <row r="123" spans="2:63" s="1" customFormat="1" ht="15.2" customHeight="1">
      <c r="B123" s="28"/>
      <c r="C123" s="23" t="s">
        <v>25</v>
      </c>
      <c r="F123" s="21" t="str">
        <f>IF(E20="","",E20)</f>
        <v/>
      </c>
      <c r="I123" s="23" t="s">
        <v>29</v>
      </c>
      <c r="J123" s="26" t="str">
        <f>E26</f>
        <v xml:space="preserve"> </v>
      </c>
      <c r="L123" s="28"/>
    </row>
    <row r="124" spans="2:63" s="1" customFormat="1" ht="10.35" customHeight="1">
      <c r="B124" s="28"/>
      <c r="L124" s="28"/>
    </row>
    <row r="125" spans="2:63" s="10" customFormat="1" ht="29.25" customHeight="1">
      <c r="B125" s="118"/>
      <c r="C125" s="119" t="s">
        <v>172</v>
      </c>
      <c r="D125" s="120" t="s">
        <v>57</v>
      </c>
      <c r="E125" s="120" t="s">
        <v>53</v>
      </c>
      <c r="F125" s="120" t="s">
        <v>54</v>
      </c>
      <c r="G125" s="120" t="s">
        <v>173</v>
      </c>
      <c r="H125" s="120" t="s">
        <v>174</v>
      </c>
      <c r="I125" s="120" t="s">
        <v>175</v>
      </c>
      <c r="J125" s="121" t="s">
        <v>147</v>
      </c>
      <c r="K125" s="122" t="s">
        <v>176</v>
      </c>
      <c r="L125" s="118"/>
      <c r="M125" s="58" t="s">
        <v>1</v>
      </c>
      <c r="N125" s="59" t="s">
        <v>36</v>
      </c>
      <c r="O125" s="59" t="s">
        <v>177</v>
      </c>
      <c r="P125" s="59" t="s">
        <v>178</v>
      </c>
      <c r="Q125" s="59" t="s">
        <v>179</v>
      </c>
      <c r="R125" s="59" t="s">
        <v>180</v>
      </c>
      <c r="S125" s="59" t="s">
        <v>181</v>
      </c>
      <c r="T125" s="60" t="s">
        <v>182</v>
      </c>
    </row>
    <row r="126" spans="2:63" s="1" customFormat="1" ht="22.9" customHeight="1">
      <c r="B126" s="28"/>
      <c r="C126" s="63" t="s">
        <v>148</v>
      </c>
      <c r="J126" s="123">
        <f>BK126</f>
        <v>0</v>
      </c>
      <c r="L126" s="28"/>
      <c r="M126" s="61"/>
      <c r="N126" s="52"/>
      <c r="O126" s="52"/>
      <c r="P126" s="124">
        <f>P127</f>
        <v>0</v>
      </c>
      <c r="Q126" s="52"/>
      <c r="R126" s="124">
        <f>R127</f>
        <v>0</v>
      </c>
      <c r="S126" s="52"/>
      <c r="T126" s="125">
        <f>T127</f>
        <v>0</v>
      </c>
      <c r="AT126" s="13" t="s">
        <v>71</v>
      </c>
      <c r="AU126" s="13" t="s">
        <v>149</v>
      </c>
      <c r="BK126" s="126">
        <f>BK127</f>
        <v>0</v>
      </c>
    </row>
    <row r="127" spans="2:63" s="11" customFormat="1" ht="25.9" customHeight="1">
      <c r="B127" s="127"/>
      <c r="D127" s="128" t="s">
        <v>71</v>
      </c>
      <c r="E127" s="129" t="s">
        <v>183</v>
      </c>
      <c r="F127" s="129" t="s">
        <v>184</v>
      </c>
      <c r="I127" s="130"/>
      <c r="J127" s="131">
        <f>BK127</f>
        <v>0</v>
      </c>
      <c r="L127" s="127"/>
      <c r="M127" s="132"/>
      <c r="P127" s="133">
        <f>P128+P136+P143+P168+P170</f>
        <v>0</v>
      </c>
      <c r="R127" s="133">
        <f>R128+R136+R143+R168+R170</f>
        <v>0</v>
      </c>
      <c r="T127" s="134">
        <f>T128+T136+T143+T168+T170</f>
        <v>0</v>
      </c>
      <c r="AR127" s="128" t="s">
        <v>79</v>
      </c>
      <c r="AT127" s="135" t="s">
        <v>71</v>
      </c>
      <c r="AU127" s="135" t="s">
        <v>72</v>
      </c>
      <c r="AY127" s="128" t="s">
        <v>185</v>
      </c>
      <c r="BK127" s="136">
        <f>BK128+BK136+BK143+BK168+BK170</f>
        <v>0</v>
      </c>
    </row>
    <row r="128" spans="2:63" s="11" customFormat="1" ht="22.9" customHeight="1">
      <c r="B128" s="127"/>
      <c r="D128" s="128" t="s">
        <v>71</v>
      </c>
      <c r="E128" s="137" t="s">
        <v>79</v>
      </c>
      <c r="F128" s="137" t="s">
        <v>795</v>
      </c>
      <c r="I128" s="130"/>
      <c r="J128" s="138">
        <f>BK128</f>
        <v>0</v>
      </c>
      <c r="L128" s="127"/>
      <c r="M128" s="132"/>
      <c r="P128" s="133">
        <f>SUM(P129:P135)</f>
        <v>0</v>
      </c>
      <c r="R128" s="133">
        <f>SUM(R129:R135)</f>
        <v>0</v>
      </c>
      <c r="T128" s="134">
        <f>SUM(T129:T135)</f>
        <v>0</v>
      </c>
      <c r="AR128" s="128" t="s">
        <v>79</v>
      </c>
      <c r="AT128" s="135" t="s">
        <v>71</v>
      </c>
      <c r="AU128" s="135" t="s">
        <v>79</v>
      </c>
      <c r="AY128" s="128" t="s">
        <v>185</v>
      </c>
      <c r="BK128" s="136">
        <f>SUM(BK129:BK135)</f>
        <v>0</v>
      </c>
    </row>
    <row r="129" spans="2:65" s="1" customFormat="1" ht="24.2" customHeight="1">
      <c r="B129" s="139"/>
      <c r="C129" s="140" t="s">
        <v>79</v>
      </c>
      <c r="D129" s="140" t="s">
        <v>187</v>
      </c>
      <c r="E129" s="141" t="s">
        <v>796</v>
      </c>
      <c r="F129" s="142" t="s">
        <v>797</v>
      </c>
      <c r="G129" s="143" t="s">
        <v>197</v>
      </c>
      <c r="H129" s="144"/>
      <c r="I129" s="145"/>
      <c r="J129" s="146">
        <f t="shared" ref="J129:J135" si="0">ROUND(I129*H129,2)</f>
        <v>0</v>
      </c>
      <c r="K129" s="147"/>
      <c r="L129" s="28"/>
      <c r="M129" s="148" t="s">
        <v>1</v>
      </c>
      <c r="N129" s="149" t="s">
        <v>38</v>
      </c>
      <c r="P129" s="150">
        <f t="shared" ref="P129:P135" si="1">O129*H129</f>
        <v>0</v>
      </c>
      <c r="Q129" s="150">
        <v>0</v>
      </c>
      <c r="R129" s="150">
        <f t="shared" ref="R129:R135" si="2">Q129*H129</f>
        <v>0</v>
      </c>
      <c r="S129" s="150">
        <v>0</v>
      </c>
      <c r="T129" s="151">
        <f t="shared" ref="T129:T135" si="3">S129*H129</f>
        <v>0</v>
      </c>
      <c r="AR129" s="152" t="s">
        <v>191</v>
      </c>
      <c r="AT129" s="152" t="s">
        <v>187</v>
      </c>
      <c r="AU129" s="152" t="s">
        <v>85</v>
      </c>
      <c r="AY129" s="13" t="s">
        <v>185</v>
      </c>
      <c r="BE129" s="153">
        <f t="shared" ref="BE129:BE135" si="4">IF(N129="základná",J129,0)</f>
        <v>0</v>
      </c>
      <c r="BF129" s="153">
        <f t="shared" ref="BF129:BF135" si="5">IF(N129="znížená",J129,0)</f>
        <v>0</v>
      </c>
      <c r="BG129" s="153">
        <f t="shared" ref="BG129:BG135" si="6">IF(N129="zákl. prenesená",J129,0)</f>
        <v>0</v>
      </c>
      <c r="BH129" s="153">
        <f t="shared" ref="BH129:BH135" si="7">IF(N129="zníž. prenesená",J129,0)</f>
        <v>0</v>
      </c>
      <c r="BI129" s="153">
        <f t="shared" ref="BI129:BI135" si="8">IF(N129="nulová",J129,0)</f>
        <v>0</v>
      </c>
      <c r="BJ129" s="13" t="s">
        <v>85</v>
      </c>
      <c r="BK129" s="153">
        <f t="shared" ref="BK129:BK135" si="9">ROUND(I129*H129,2)</f>
        <v>0</v>
      </c>
      <c r="BL129" s="13" t="s">
        <v>191</v>
      </c>
      <c r="BM129" s="152" t="s">
        <v>798</v>
      </c>
    </row>
    <row r="130" spans="2:65" s="1" customFormat="1" ht="24.2" customHeight="1">
      <c r="B130" s="139"/>
      <c r="C130" s="140" t="s">
        <v>85</v>
      </c>
      <c r="D130" s="140" t="s">
        <v>187</v>
      </c>
      <c r="E130" s="141" t="s">
        <v>799</v>
      </c>
      <c r="F130" s="142" t="s">
        <v>800</v>
      </c>
      <c r="G130" s="143" t="s">
        <v>197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85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801</v>
      </c>
    </row>
    <row r="131" spans="2:65" s="1" customFormat="1" ht="21.75" customHeight="1">
      <c r="B131" s="139"/>
      <c r="C131" s="140" t="s">
        <v>193</v>
      </c>
      <c r="D131" s="140" t="s">
        <v>187</v>
      </c>
      <c r="E131" s="141" t="s">
        <v>802</v>
      </c>
      <c r="F131" s="142" t="s">
        <v>803</v>
      </c>
      <c r="G131" s="143" t="s">
        <v>197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85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804</v>
      </c>
    </row>
    <row r="132" spans="2:65" s="1" customFormat="1" ht="37.9" customHeight="1">
      <c r="B132" s="139"/>
      <c r="C132" s="140" t="s">
        <v>191</v>
      </c>
      <c r="D132" s="140" t="s">
        <v>187</v>
      </c>
      <c r="E132" s="141" t="s">
        <v>805</v>
      </c>
      <c r="F132" s="142" t="s">
        <v>806</v>
      </c>
      <c r="G132" s="143" t="s">
        <v>197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85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807</v>
      </c>
    </row>
    <row r="133" spans="2:65" s="1" customFormat="1" ht="37.9" customHeight="1">
      <c r="B133" s="139"/>
      <c r="C133" s="140" t="s">
        <v>206</v>
      </c>
      <c r="D133" s="140" t="s">
        <v>187</v>
      </c>
      <c r="E133" s="141" t="s">
        <v>808</v>
      </c>
      <c r="F133" s="142" t="s">
        <v>809</v>
      </c>
      <c r="G133" s="143" t="s">
        <v>197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85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810</v>
      </c>
    </row>
    <row r="134" spans="2:65" s="1" customFormat="1" ht="21.75" customHeight="1">
      <c r="B134" s="139"/>
      <c r="C134" s="140" t="s">
        <v>210</v>
      </c>
      <c r="D134" s="140" t="s">
        <v>187</v>
      </c>
      <c r="E134" s="141" t="s">
        <v>811</v>
      </c>
      <c r="F134" s="142" t="s">
        <v>812</v>
      </c>
      <c r="G134" s="143" t="s">
        <v>197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85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813</v>
      </c>
    </row>
    <row r="135" spans="2:65" s="1" customFormat="1" ht="24.2" customHeight="1">
      <c r="B135" s="139"/>
      <c r="C135" s="140" t="s">
        <v>214</v>
      </c>
      <c r="D135" s="140" t="s">
        <v>187</v>
      </c>
      <c r="E135" s="141" t="s">
        <v>814</v>
      </c>
      <c r="F135" s="142" t="s">
        <v>815</v>
      </c>
      <c r="G135" s="143" t="s">
        <v>197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85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816</v>
      </c>
    </row>
    <row r="136" spans="2:65" s="11" customFormat="1" ht="22.9" customHeight="1">
      <c r="B136" s="127"/>
      <c r="D136" s="128" t="s">
        <v>71</v>
      </c>
      <c r="E136" s="137" t="s">
        <v>85</v>
      </c>
      <c r="F136" s="137" t="s">
        <v>186</v>
      </c>
      <c r="I136" s="130"/>
      <c r="J136" s="138">
        <f>BK136</f>
        <v>0</v>
      </c>
      <c r="L136" s="127"/>
      <c r="M136" s="132"/>
      <c r="P136" s="133">
        <f>SUM(P137:P142)</f>
        <v>0</v>
      </c>
      <c r="R136" s="133">
        <f>SUM(R137:R142)</f>
        <v>0</v>
      </c>
      <c r="T136" s="134">
        <f>SUM(T137:T142)</f>
        <v>0</v>
      </c>
      <c r="AR136" s="128" t="s">
        <v>79</v>
      </c>
      <c r="AT136" s="135" t="s">
        <v>71</v>
      </c>
      <c r="AU136" s="135" t="s">
        <v>79</v>
      </c>
      <c r="AY136" s="128" t="s">
        <v>185</v>
      </c>
      <c r="BK136" s="136">
        <f>SUM(BK137:BK142)</f>
        <v>0</v>
      </c>
    </row>
    <row r="137" spans="2:65" s="1" customFormat="1" ht="24.2" customHeight="1">
      <c r="B137" s="139"/>
      <c r="C137" s="140" t="s">
        <v>219</v>
      </c>
      <c r="D137" s="140" t="s">
        <v>187</v>
      </c>
      <c r="E137" s="141" t="s">
        <v>817</v>
      </c>
      <c r="F137" s="142" t="s">
        <v>818</v>
      </c>
      <c r="G137" s="143" t="s">
        <v>197</v>
      </c>
      <c r="H137" s="144"/>
      <c r="I137" s="145"/>
      <c r="J137" s="146">
        <f t="shared" ref="J137:J142" si="10">ROUND(I137*H137,2)</f>
        <v>0</v>
      </c>
      <c r="K137" s="147"/>
      <c r="L137" s="28"/>
      <c r="M137" s="148" t="s">
        <v>1</v>
      </c>
      <c r="N137" s="149" t="s">
        <v>38</v>
      </c>
      <c r="P137" s="150">
        <f t="shared" ref="P137:P142" si="11">O137*H137</f>
        <v>0</v>
      </c>
      <c r="Q137" s="150">
        <v>2.3683326999999998</v>
      </c>
      <c r="R137" s="150">
        <f t="shared" ref="R137:R142" si="12">Q137*H137</f>
        <v>0</v>
      </c>
      <c r="S137" s="150">
        <v>0</v>
      </c>
      <c r="T137" s="151">
        <f t="shared" ref="T137:T142" si="13">S137*H137</f>
        <v>0</v>
      </c>
      <c r="AR137" s="152" t="s">
        <v>191</v>
      </c>
      <c r="AT137" s="152" t="s">
        <v>187</v>
      </c>
      <c r="AU137" s="152" t="s">
        <v>85</v>
      </c>
      <c r="AY137" s="13" t="s">
        <v>185</v>
      </c>
      <c r="BE137" s="153">
        <f t="shared" ref="BE137:BE142" si="14">IF(N137="základná",J137,0)</f>
        <v>0</v>
      </c>
      <c r="BF137" s="153">
        <f t="shared" ref="BF137:BF142" si="15">IF(N137="znížená",J137,0)</f>
        <v>0</v>
      </c>
      <c r="BG137" s="153">
        <f t="shared" ref="BG137:BG142" si="16">IF(N137="zákl. prenesená",J137,0)</f>
        <v>0</v>
      </c>
      <c r="BH137" s="153">
        <f t="shared" ref="BH137:BH142" si="17">IF(N137="zníž. prenesená",J137,0)</f>
        <v>0</v>
      </c>
      <c r="BI137" s="153">
        <f t="shared" ref="BI137:BI142" si="18">IF(N137="nulová",J137,0)</f>
        <v>0</v>
      </c>
      <c r="BJ137" s="13" t="s">
        <v>85</v>
      </c>
      <c r="BK137" s="153">
        <f t="shared" ref="BK137:BK142" si="19">ROUND(I137*H137,2)</f>
        <v>0</v>
      </c>
      <c r="BL137" s="13" t="s">
        <v>191</v>
      </c>
      <c r="BM137" s="152" t="s">
        <v>819</v>
      </c>
    </row>
    <row r="138" spans="2:65" s="1" customFormat="1" ht="21.75" customHeight="1">
      <c r="B138" s="139"/>
      <c r="C138" s="140" t="s">
        <v>223</v>
      </c>
      <c r="D138" s="140" t="s">
        <v>187</v>
      </c>
      <c r="E138" s="141" t="s">
        <v>820</v>
      </c>
      <c r="F138" s="142" t="s">
        <v>821</v>
      </c>
      <c r="G138" s="143" t="s">
        <v>217</v>
      </c>
      <c r="H138" s="144"/>
      <c r="I138" s="145"/>
      <c r="J138" s="146">
        <f t="shared" si="10"/>
        <v>0</v>
      </c>
      <c r="K138" s="147"/>
      <c r="L138" s="28"/>
      <c r="M138" s="148" t="s">
        <v>1</v>
      </c>
      <c r="N138" s="149" t="s">
        <v>38</v>
      </c>
      <c r="P138" s="150">
        <f t="shared" si="11"/>
        <v>0</v>
      </c>
      <c r="Q138" s="150">
        <v>1.5947400000000001E-3</v>
      </c>
      <c r="R138" s="150">
        <f t="shared" si="12"/>
        <v>0</v>
      </c>
      <c r="S138" s="150">
        <v>0</v>
      </c>
      <c r="T138" s="151">
        <f t="shared" si="13"/>
        <v>0</v>
      </c>
      <c r="AR138" s="152" t="s">
        <v>191</v>
      </c>
      <c r="AT138" s="152" t="s">
        <v>187</v>
      </c>
      <c r="AU138" s="152" t="s">
        <v>85</v>
      </c>
      <c r="AY138" s="13" t="s">
        <v>185</v>
      </c>
      <c r="BE138" s="153">
        <f t="shared" si="14"/>
        <v>0</v>
      </c>
      <c r="BF138" s="153">
        <f t="shared" si="15"/>
        <v>0</v>
      </c>
      <c r="BG138" s="153">
        <f t="shared" si="16"/>
        <v>0</v>
      </c>
      <c r="BH138" s="153">
        <f t="shared" si="17"/>
        <v>0</v>
      </c>
      <c r="BI138" s="153">
        <f t="shared" si="18"/>
        <v>0</v>
      </c>
      <c r="BJ138" s="13" t="s">
        <v>85</v>
      </c>
      <c r="BK138" s="153">
        <f t="shared" si="19"/>
        <v>0</v>
      </c>
      <c r="BL138" s="13" t="s">
        <v>191</v>
      </c>
      <c r="BM138" s="152" t="s">
        <v>822</v>
      </c>
    </row>
    <row r="139" spans="2:65" s="1" customFormat="1" ht="21.75" customHeight="1">
      <c r="B139" s="139"/>
      <c r="C139" s="140" t="s">
        <v>227</v>
      </c>
      <c r="D139" s="140" t="s">
        <v>187</v>
      </c>
      <c r="E139" s="141" t="s">
        <v>823</v>
      </c>
      <c r="F139" s="142" t="s">
        <v>824</v>
      </c>
      <c r="G139" s="143" t="s">
        <v>217</v>
      </c>
      <c r="H139" s="144"/>
      <c r="I139" s="145"/>
      <c r="J139" s="146">
        <f t="shared" si="10"/>
        <v>0</v>
      </c>
      <c r="K139" s="147"/>
      <c r="L139" s="28"/>
      <c r="M139" s="148" t="s">
        <v>1</v>
      </c>
      <c r="N139" s="149" t="s">
        <v>38</v>
      </c>
      <c r="P139" s="150">
        <f t="shared" si="11"/>
        <v>0</v>
      </c>
      <c r="Q139" s="150">
        <v>0</v>
      </c>
      <c r="R139" s="150">
        <f t="shared" si="12"/>
        <v>0</v>
      </c>
      <c r="S139" s="150">
        <v>0</v>
      </c>
      <c r="T139" s="151">
        <f t="shared" si="13"/>
        <v>0</v>
      </c>
      <c r="AR139" s="152" t="s">
        <v>191</v>
      </c>
      <c r="AT139" s="152" t="s">
        <v>187</v>
      </c>
      <c r="AU139" s="152" t="s">
        <v>85</v>
      </c>
      <c r="AY139" s="13" t="s">
        <v>185</v>
      </c>
      <c r="BE139" s="153">
        <f t="shared" si="14"/>
        <v>0</v>
      </c>
      <c r="BF139" s="153">
        <f t="shared" si="15"/>
        <v>0</v>
      </c>
      <c r="BG139" s="153">
        <f t="shared" si="16"/>
        <v>0</v>
      </c>
      <c r="BH139" s="153">
        <f t="shared" si="17"/>
        <v>0</v>
      </c>
      <c r="BI139" s="153">
        <f t="shared" si="18"/>
        <v>0</v>
      </c>
      <c r="BJ139" s="13" t="s">
        <v>85</v>
      </c>
      <c r="BK139" s="153">
        <f t="shared" si="19"/>
        <v>0</v>
      </c>
      <c r="BL139" s="13" t="s">
        <v>191</v>
      </c>
      <c r="BM139" s="152" t="s">
        <v>825</v>
      </c>
    </row>
    <row r="140" spans="2:65" s="1" customFormat="1" ht="16.5" customHeight="1">
      <c r="B140" s="139"/>
      <c r="C140" s="140" t="s">
        <v>231</v>
      </c>
      <c r="D140" s="140" t="s">
        <v>187</v>
      </c>
      <c r="E140" s="141" t="s">
        <v>826</v>
      </c>
      <c r="F140" s="142" t="s">
        <v>827</v>
      </c>
      <c r="G140" s="143" t="s">
        <v>204</v>
      </c>
      <c r="H140" s="144"/>
      <c r="I140" s="145"/>
      <c r="J140" s="146">
        <f t="shared" si="10"/>
        <v>0</v>
      </c>
      <c r="K140" s="147"/>
      <c r="L140" s="28"/>
      <c r="M140" s="148" t="s">
        <v>1</v>
      </c>
      <c r="N140" s="149" t="s">
        <v>38</v>
      </c>
      <c r="P140" s="150">
        <f t="shared" si="11"/>
        <v>0</v>
      </c>
      <c r="Q140" s="150">
        <v>1.2029614</v>
      </c>
      <c r="R140" s="150">
        <f t="shared" si="12"/>
        <v>0</v>
      </c>
      <c r="S140" s="150">
        <v>0</v>
      </c>
      <c r="T140" s="151">
        <f t="shared" si="13"/>
        <v>0</v>
      </c>
      <c r="AR140" s="152" t="s">
        <v>191</v>
      </c>
      <c r="AT140" s="152" t="s">
        <v>187</v>
      </c>
      <c r="AU140" s="152" t="s">
        <v>85</v>
      </c>
      <c r="AY140" s="13" t="s">
        <v>185</v>
      </c>
      <c r="BE140" s="153">
        <f t="shared" si="14"/>
        <v>0</v>
      </c>
      <c r="BF140" s="153">
        <f t="shared" si="15"/>
        <v>0</v>
      </c>
      <c r="BG140" s="153">
        <f t="shared" si="16"/>
        <v>0</v>
      </c>
      <c r="BH140" s="153">
        <f t="shared" si="17"/>
        <v>0</v>
      </c>
      <c r="BI140" s="153">
        <f t="shared" si="18"/>
        <v>0</v>
      </c>
      <c r="BJ140" s="13" t="s">
        <v>85</v>
      </c>
      <c r="BK140" s="153">
        <f t="shared" si="19"/>
        <v>0</v>
      </c>
      <c r="BL140" s="13" t="s">
        <v>191</v>
      </c>
      <c r="BM140" s="152" t="s">
        <v>828</v>
      </c>
    </row>
    <row r="141" spans="2:65" s="1" customFormat="1" ht="24.2" customHeight="1">
      <c r="B141" s="139"/>
      <c r="C141" s="140" t="s">
        <v>236</v>
      </c>
      <c r="D141" s="140" t="s">
        <v>187</v>
      </c>
      <c r="E141" s="141" t="s">
        <v>829</v>
      </c>
      <c r="F141" s="142" t="s">
        <v>830</v>
      </c>
      <c r="G141" s="143" t="s">
        <v>197</v>
      </c>
      <c r="H141" s="144"/>
      <c r="I141" s="145"/>
      <c r="J141" s="146">
        <f t="shared" si="10"/>
        <v>0</v>
      </c>
      <c r="K141" s="147"/>
      <c r="L141" s="28"/>
      <c r="M141" s="148" t="s">
        <v>1</v>
      </c>
      <c r="N141" s="149" t="s">
        <v>38</v>
      </c>
      <c r="P141" s="150">
        <f t="shared" si="11"/>
        <v>0</v>
      </c>
      <c r="Q141" s="150">
        <v>2.3683326999999998</v>
      </c>
      <c r="R141" s="150">
        <f t="shared" si="12"/>
        <v>0</v>
      </c>
      <c r="S141" s="150">
        <v>0</v>
      </c>
      <c r="T141" s="151">
        <f t="shared" si="13"/>
        <v>0</v>
      </c>
      <c r="AR141" s="152" t="s">
        <v>191</v>
      </c>
      <c r="AT141" s="152" t="s">
        <v>187</v>
      </c>
      <c r="AU141" s="152" t="s">
        <v>85</v>
      </c>
      <c r="AY141" s="13" t="s">
        <v>185</v>
      </c>
      <c r="BE141" s="153">
        <f t="shared" si="14"/>
        <v>0</v>
      </c>
      <c r="BF141" s="153">
        <f t="shared" si="15"/>
        <v>0</v>
      </c>
      <c r="BG141" s="153">
        <f t="shared" si="16"/>
        <v>0</v>
      </c>
      <c r="BH141" s="153">
        <f t="shared" si="17"/>
        <v>0</v>
      </c>
      <c r="BI141" s="153">
        <f t="shared" si="18"/>
        <v>0</v>
      </c>
      <c r="BJ141" s="13" t="s">
        <v>85</v>
      </c>
      <c r="BK141" s="153">
        <f t="shared" si="19"/>
        <v>0</v>
      </c>
      <c r="BL141" s="13" t="s">
        <v>191</v>
      </c>
      <c r="BM141" s="152" t="s">
        <v>831</v>
      </c>
    </row>
    <row r="142" spans="2:65" s="1" customFormat="1" ht="16.5" customHeight="1">
      <c r="B142" s="139"/>
      <c r="C142" s="140" t="s">
        <v>240</v>
      </c>
      <c r="D142" s="140" t="s">
        <v>187</v>
      </c>
      <c r="E142" s="141" t="s">
        <v>832</v>
      </c>
      <c r="F142" s="142" t="s">
        <v>833</v>
      </c>
      <c r="G142" s="143" t="s">
        <v>204</v>
      </c>
      <c r="H142" s="144"/>
      <c r="I142" s="145"/>
      <c r="J142" s="146">
        <f t="shared" si="10"/>
        <v>0</v>
      </c>
      <c r="K142" s="147"/>
      <c r="L142" s="28"/>
      <c r="M142" s="148" t="s">
        <v>1</v>
      </c>
      <c r="N142" s="149" t="s">
        <v>38</v>
      </c>
      <c r="P142" s="150">
        <f t="shared" si="11"/>
        <v>0</v>
      </c>
      <c r="Q142" s="150">
        <v>1.0189584899999999</v>
      </c>
      <c r="R142" s="150">
        <f t="shared" si="12"/>
        <v>0</v>
      </c>
      <c r="S142" s="150">
        <v>0</v>
      </c>
      <c r="T142" s="151">
        <f t="shared" si="13"/>
        <v>0</v>
      </c>
      <c r="AR142" s="152" t="s">
        <v>191</v>
      </c>
      <c r="AT142" s="152" t="s">
        <v>187</v>
      </c>
      <c r="AU142" s="152" t="s">
        <v>85</v>
      </c>
      <c r="AY142" s="13" t="s">
        <v>185</v>
      </c>
      <c r="BE142" s="153">
        <f t="shared" si="14"/>
        <v>0</v>
      </c>
      <c r="BF142" s="153">
        <f t="shared" si="15"/>
        <v>0</v>
      </c>
      <c r="BG142" s="153">
        <f t="shared" si="16"/>
        <v>0</v>
      </c>
      <c r="BH142" s="153">
        <f t="shared" si="17"/>
        <v>0</v>
      </c>
      <c r="BI142" s="153">
        <f t="shared" si="18"/>
        <v>0</v>
      </c>
      <c r="BJ142" s="13" t="s">
        <v>85</v>
      </c>
      <c r="BK142" s="153">
        <f t="shared" si="19"/>
        <v>0</v>
      </c>
      <c r="BL142" s="13" t="s">
        <v>191</v>
      </c>
      <c r="BM142" s="152" t="s">
        <v>834</v>
      </c>
    </row>
    <row r="143" spans="2:65" s="11" customFormat="1" ht="22.9" customHeight="1">
      <c r="B143" s="127"/>
      <c r="D143" s="128" t="s">
        <v>71</v>
      </c>
      <c r="E143" s="137" t="s">
        <v>191</v>
      </c>
      <c r="F143" s="137" t="s">
        <v>235</v>
      </c>
      <c r="I143" s="130"/>
      <c r="J143" s="138">
        <f>BK143</f>
        <v>0</v>
      </c>
      <c r="L143" s="127"/>
      <c r="M143" s="132"/>
      <c r="P143" s="133">
        <f>SUM(P144:P167)</f>
        <v>0</v>
      </c>
      <c r="R143" s="133">
        <f>SUM(R144:R167)</f>
        <v>0</v>
      </c>
      <c r="T143" s="134">
        <f>SUM(T144:T167)</f>
        <v>0</v>
      </c>
      <c r="AR143" s="128" t="s">
        <v>79</v>
      </c>
      <c r="AT143" s="135" t="s">
        <v>71</v>
      </c>
      <c r="AU143" s="135" t="s">
        <v>79</v>
      </c>
      <c r="AY143" s="128" t="s">
        <v>185</v>
      </c>
      <c r="BK143" s="136">
        <f>SUM(BK144:BK167)</f>
        <v>0</v>
      </c>
    </row>
    <row r="144" spans="2:65" s="1" customFormat="1" ht="24.2" customHeight="1">
      <c r="B144" s="139"/>
      <c r="C144" s="140" t="s">
        <v>245</v>
      </c>
      <c r="D144" s="140" t="s">
        <v>187</v>
      </c>
      <c r="E144" s="141" t="s">
        <v>835</v>
      </c>
      <c r="F144" s="142" t="s">
        <v>836</v>
      </c>
      <c r="G144" s="143" t="s">
        <v>197</v>
      </c>
      <c r="H144" s="144"/>
      <c r="I144" s="145"/>
      <c r="J144" s="146">
        <f t="shared" ref="J144:J167" si="20">ROUND(I144*H144,2)</f>
        <v>0</v>
      </c>
      <c r="K144" s="147"/>
      <c r="L144" s="28"/>
      <c r="M144" s="148" t="s">
        <v>1</v>
      </c>
      <c r="N144" s="149" t="s">
        <v>38</v>
      </c>
      <c r="P144" s="150">
        <f t="shared" ref="P144:P167" si="21">O144*H144</f>
        <v>0</v>
      </c>
      <c r="Q144" s="150">
        <v>2.3599899999999998</v>
      </c>
      <c r="R144" s="150">
        <f t="shared" ref="R144:R167" si="22">Q144*H144</f>
        <v>0</v>
      </c>
      <c r="S144" s="150">
        <v>0</v>
      </c>
      <c r="T144" s="151">
        <f t="shared" ref="T144:T167" si="23">S144*H144</f>
        <v>0</v>
      </c>
      <c r="AR144" s="152" t="s">
        <v>191</v>
      </c>
      <c r="AT144" s="152" t="s">
        <v>187</v>
      </c>
      <c r="AU144" s="152" t="s">
        <v>85</v>
      </c>
      <c r="AY144" s="13" t="s">
        <v>185</v>
      </c>
      <c r="BE144" s="153">
        <f t="shared" ref="BE144:BE167" si="24">IF(N144="základná",J144,0)</f>
        <v>0</v>
      </c>
      <c r="BF144" s="153">
        <f t="shared" ref="BF144:BF167" si="25">IF(N144="znížená",J144,0)</f>
        <v>0</v>
      </c>
      <c r="BG144" s="153">
        <f t="shared" ref="BG144:BG167" si="26">IF(N144="zákl. prenesená",J144,0)</f>
        <v>0</v>
      </c>
      <c r="BH144" s="153">
        <f t="shared" ref="BH144:BH167" si="27">IF(N144="zníž. prenesená",J144,0)</f>
        <v>0</v>
      </c>
      <c r="BI144" s="153">
        <f t="shared" ref="BI144:BI167" si="28">IF(N144="nulová",J144,0)</f>
        <v>0</v>
      </c>
      <c r="BJ144" s="13" t="s">
        <v>85</v>
      </c>
      <c r="BK144" s="153">
        <f t="shared" ref="BK144:BK167" si="29">ROUND(I144*H144,2)</f>
        <v>0</v>
      </c>
      <c r="BL144" s="13" t="s">
        <v>191</v>
      </c>
      <c r="BM144" s="152" t="s">
        <v>837</v>
      </c>
    </row>
    <row r="145" spans="2:65" s="1" customFormat="1" ht="16.5" customHeight="1">
      <c r="B145" s="139"/>
      <c r="C145" s="140" t="s">
        <v>250</v>
      </c>
      <c r="D145" s="140" t="s">
        <v>187</v>
      </c>
      <c r="E145" s="141" t="s">
        <v>838</v>
      </c>
      <c r="F145" s="142" t="s">
        <v>839</v>
      </c>
      <c r="G145" s="143" t="s">
        <v>217</v>
      </c>
      <c r="H145" s="144"/>
      <c r="I145" s="145"/>
      <c r="J145" s="146">
        <f t="shared" si="20"/>
        <v>0</v>
      </c>
      <c r="K145" s="147"/>
      <c r="L145" s="28"/>
      <c r="M145" s="148" t="s">
        <v>1</v>
      </c>
      <c r="N145" s="149" t="s">
        <v>38</v>
      </c>
      <c r="P145" s="150">
        <f t="shared" si="21"/>
        <v>0</v>
      </c>
      <c r="Q145" s="150">
        <v>1.8643900000000001E-3</v>
      </c>
      <c r="R145" s="150">
        <f t="shared" si="22"/>
        <v>0</v>
      </c>
      <c r="S145" s="150">
        <v>0</v>
      </c>
      <c r="T145" s="151">
        <f t="shared" si="23"/>
        <v>0</v>
      </c>
      <c r="AR145" s="152" t="s">
        <v>191</v>
      </c>
      <c r="AT145" s="152" t="s">
        <v>187</v>
      </c>
      <c r="AU145" s="152" t="s">
        <v>85</v>
      </c>
      <c r="AY145" s="13" t="s">
        <v>185</v>
      </c>
      <c r="BE145" s="153">
        <f t="shared" si="24"/>
        <v>0</v>
      </c>
      <c r="BF145" s="153">
        <f t="shared" si="25"/>
        <v>0</v>
      </c>
      <c r="BG145" s="153">
        <f t="shared" si="26"/>
        <v>0</v>
      </c>
      <c r="BH145" s="153">
        <f t="shared" si="27"/>
        <v>0</v>
      </c>
      <c r="BI145" s="153">
        <f t="shared" si="28"/>
        <v>0</v>
      </c>
      <c r="BJ145" s="13" t="s">
        <v>85</v>
      </c>
      <c r="BK145" s="153">
        <f t="shared" si="29"/>
        <v>0</v>
      </c>
      <c r="BL145" s="13" t="s">
        <v>191</v>
      </c>
      <c r="BM145" s="152" t="s">
        <v>840</v>
      </c>
    </row>
    <row r="146" spans="2:65" s="1" customFormat="1" ht="16.5" customHeight="1">
      <c r="B146" s="139"/>
      <c r="C146" s="140" t="s">
        <v>254</v>
      </c>
      <c r="D146" s="140" t="s">
        <v>187</v>
      </c>
      <c r="E146" s="141" t="s">
        <v>841</v>
      </c>
      <c r="F146" s="142" t="s">
        <v>842</v>
      </c>
      <c r="G146" s="143" t="s">
        <v>217</v>
      </c>
      <c r="H146" s="144"/>
      <c r="I146" s="145"/>
      <c r="J146" s="146">
        <f t="shared" si="20"/>
        <v>0</v>
      </c>
      <c r="K146" s="147"/>
      <c r="L146" s="28"/>
      <c r="M146" s="148" t="s">
        <v>1</v>
      </c>
      <c r="N146" s="149" t="s">
        <v>38</v>
      </c>
      <c r="P146" s="150">
        <f t="shared" si="21"/>
        <v>0</v>
      </c>
      <c r="Q146" s="150">
        <v>0</v>
      </c>
      <c r="R146" s="150">
        <f t="shared" si="22"/>
        <v>0</v>
      </c>
      <c r="S146" s="150">
        <v>0</v>
      </c>
      <c r="T146" s="151">
        <f t="shared" si="23"/>
        <v>0</v>
      </c>
      <c r="AR146" s="152" t="s">
        <v>191</v>
      </c>
      <c r="AT146" s="152" t="s">
        <v>187</v>
      </c>
      <c r="AU146" s="152" t="s">
        <v>85</v>
      </c>
      <c r="AY146" s="13" t="s">
        <v>185</v>
      </c>
      <c r="BE146" s="153">
        <f t="shared" si="24"/>
        <v>0</v>
      </c>
      <c r="BF146" s="153">
        <f t="shared" si="25"/>
        <v>0</v>
      </c>
      <c r="BG146" s="153">
        <f t="shared" si="26"/>
        <v>0</v>
      </c>
      <c r="BH146" s="153">
        <f t="shared" si="27"/>
        <v>0</v>
      </c>
      <c r="BI146" s="153">
        <f t="shared" si="28"/>
        <v>0</v>
      </c>
      <c r="BJ146" s="13" t="s">
        <v>85</v>
      </c>
      <c r="BK146" s="153">
        <f t="shared" si="29"/>
        <v>0</v>
      </c>
      <c r="BL146" s="13" t="s">
        <v>191</v>
      </c>
      <c r="BM146" s="152" t="s">
        <v>843</v>
      </c>
    </row>
    <row r="147" spans="2:65" s="1" customFormat="1" ht="24.2" customHeight="1">
      <c r="B147" s="139"/>
      <c r="C147" s="140" t="s">
        <v>258</v>
      </c>
      <c r="D147" s="140" t="s">
        <v>187</v>
      </c>
      <c r="E147" s="141" t="s">
        <v>844</v>
      </c>
      <c r="F147" s="142" t="s">
        <v>845</v>
      </c>
      <c r="G147" s="143" t="s">
        <v>217</v>
      </c>
      <c r="H147" s="144"/>
      <c r="I147" s="145"/>
      <c r="J147" s="146">
        <f t="shared" si="20"/>
        <v>0</v>
      </c>
      <c r="K147" s="147"/>
      <c r="L147" s="28"/>
      <c r="M147" s="148" t="s">
        <v>1</v>
      </c>
      <c r="N147" s="149" t="s">
        <v>38</v>
      </c>
      <c r="P147" s="150">
        <f t="shared" si="21"/>
        <v>0</v>
      </c>
      <c r="Q147" s="150">
        <v>3.7525000000000002E-3</v>
      </c>
      <c r="R147" s="150">
        <f t="shared" si="22"/>
        <v>0</v>
      </c>
      <c r="S147" s="150">
        <v>0</v>
      </c>
      <c r="T147" s="151">
        <f t="shared" si="23"/>
        <v>0</v>
      </c>
      <c r="AR147" s="152" t="s">
        <v>191</v>
      </c>
      <c r="AT147" s="152" t="s">
        <v>187</v>
      </c>
      <c r="AU147" s="152" t="s">
        <v>85</v>
      </c>
      <c r="AY147" s="13" t="s">
        <v>185</v>
      </c>
      <c r="BE147" s="153">
        <f t="shared" si="24"/>
        <v>0</v>
      </c>
      <c r="BF147" s="153">
        <f t="shared" si="25"/>
        <v>0</v>
      </c>
      <c r="BG147" s="153">
        <f t="shared" si="26"/>
        <v>0</v>
      </c>
      <c r="BH147" s="153">
        <f t="shared" si="27"/>
        <v>0</v>
      </c>
      <c r="BI147" s="153">
        <f t="shared" si="28"/>
        <v>0</v>
      </c>
      <c r="BJ147" s="13" t="s">
        <v>85</v>
      </c>
      <c r="BK147" s="153">
        <f t="shared" si="29"/>
        <v>0</v>
      </c>
      <c r="BL147" s="13" t="s">
        <v>191</v>
      </c>
      <c r="BM147" s="152" t="s">
        <v>846</v>
      </c>
    </row>
    <row r="148" spans="2:65" s="1" customFormat="1" ht="24.2" customHeight="1">
      <c r="B148" s="139"/>
      <c r="C148" s="140" t="s">
        <v>262</v>
      </c>
      <c r="D148" s="140" t="s">
        <v>187</v>
      </c>
      <c r="E148" s="141" t="s">
        <v>847</v>
      </c>
      <c r="F148" s="142" t="s">
        <v>848</v>
      </c>
      <c r="G148" s="143" t="s">
        <v>217</v>
      </c>
      <c r="H148" s="144"/>
      <c r="I148" s="145"/>
      <c r="J148" s="146">
        <f t="shared" si="20"/>
        <v>0</v>
      </c>
      <c r="K148" s="147"/>
      <c r="L148" s="28"/>
      <c r="M148" s="148" t="s">
        <v>1</v>
      </c>
      <c r="N148" s="149" t="s">
        <v>38</v>
      </c>
      <c r="P148" s="150">
        <f t="shared" si="21"/>
        <v>0</v>
      </c>
      <c r="Q148" s="150">
        <v>0</v>
      </c>
      <c r="R148" s="150">
        <f t="shared" si="22"/>
        <v>0</v>
      </c>
      <c r="S148" s="150">
        <v>0</v>
      </c>
      <c r="T148" s="151">
        <f t="shared" si="23"/>
        <v>0</v>
      </c>
      <c r="AR148" s="152" t="s">
        <v>191</v>
      </c>
      <c r="AT148" s="152" t="s">
        <v>187</v>
      </c>
      <c r="AU148" s="152" t="s">
        <v>85</v>
      </c>
      <c r="AY148" s="13" t="s">
        <v>185</v>
      </c>
      <c r="BE148" s="153">
        <f t="shared" si="24"/>
        <v>0</v>
      </c>
      <c r="BF148" s="153">
        <f t="shared" si="25"/>
        <v>0</v>
      </c>
      <c r="BG148" s="153">
        <f t="shared" si="26"/>
        <v>0</v>
      </c>
      <c r="BH148" s="153">
        <f t="shared" si="27"/>
        <v>0</v>
      </c>
      <c r="BI148" s="153">
        <f t="shared" si="28"/>
        <v>0</v>
      </c>
      <c r="BJ148" s="13" t="s">
        <v>85</v>
      </c>
      <c r="BK148" s="153">
        <f t="shared" si="29"/>
        <v>0</v>
      </c>
      <c r="BL148" s="13" t="s">
        <v>191</v>
      </c>
      <c r="BM148" s="152" t="s">
        <v>849</v>
      </c>
    </row>
    <row r="149" spans="2:65" s="1" customFormat="1" ht="24.2" customHeight="1">
      <c r="B149" s="139"/>
      <c r="C149" s="140" t="s">
        <v>266</v>
      </c>
      <c r="D149" s="140" t="s">
        <v>187</v>
      </c>
      <c r="E149" s="141" t="s">
        <v>850</v>
      </c>
      <c r="F149" s="142" t="s">
        <v>851</v>
      </c>
      <c r="G149" s="143" t="s">
        <v>217</v>
      </c>
      <c r="H149" s="144"/>
      <c r="I149" s="145"/>
      <c r="J149" s="146">
        <f t="shared" si="20"/>
        <v>0</v>
      </c>
      <c r="K149" s="147"/>
      <c r="L149" s="28"/>
      <c r="M149" s="148" t="s">
        <v>1</v>
      </c>
      <c r="N149" s="149" t="s">
        <v>38</v>
      </c>
      <c r="P149" s="150">
        <f t="shared" si="21"/>
        <v>0</v>
      </c>
      <c r="Q149" s="150">
        <v>5.3324999999999996E-3</v>
      </c>
      <c r="R149" s="150">
        <f t="shared" si="22"/>
        <v>0</v>
      </c>
      <c r="S149" s="150">
        <v>0</v>
      </c>
      <c r="T149" s="151">
        <f t="shared" si="23"/>
        <v>0</v>
      </c>
      <c r="AR149" s="152" t="s">
        <v>191</v>
      </c>
      <c r="AT149" s="152" t="s">
        <v>187</v>
      </c>
      <c r="AU149" s="152" t="s">
        <v>85</v>
      </c>
      <c r="AY149" s="13" t="s">
        <v>185</v>
      </c>
      <c r="BE149" s="153">
        <f t="shared" si="24"/>
        <v>0</v>
      </c>
      <c r="BF149" s="153">
        <f t="shared" si="25"/>
        <v>0</v>
      </c>
      <c r="BG149" s="153">
        <f t="shared" si="26"/>
        <v>0</v>
      </c>
      <c r="BH149" s="153">
        <f t="shared" si="27"/>
        <v>0</v>
      </c>
      <c r="BI149" s="153">
        <f t="shared" si="28"/>
        <v>0</v>
      </c>
      <c r="BJ149" s="13" t="s">
        <v>85</v>
      </c>
      <c r="BK149" s="153">
        <f t="shared" si="29"/>
        <v>0</v>
      </c>
      <c r="BL149" s="13" t="s">
        <v>191</v>
      </c>
      <c r="BM149" s="152" t="s">
        <v>852</v>
      </c>
    </row>
    <row r="150" spans="2:65" s="1" customFormat="1" ht="24.2" customHeight="1">
      <c r="B150" s="139"/>
      <c r="C150" s="140" t="s">
        <v>270</v>
      </c>
      <c r="D150" s="140" t="s">
        <v>187</v>
      </c>
      <c r="E150" s="141" t="s">
        <v>853</v>
      </c>
      <c r="F150" s="142" t="s">
        <v>854</v>
      </c>
      <c r="G150" s="143" t="s">
        <v>217</v>
      </c>
      <c r="H150" s="144"/>
      <c r="I150" s="145"/>
      <c r="J150" s="146">
        <f t="shared" si="20"/>
        <v>0</v>
      </c>
      <c r="K150" s="147"/>
      <c r="L150" s="28"/>
      <c r="M150" s="148" t="s">
        <v>1</v>
      </c>
      <c r="N150" s="149" t="s">
        <v>38</v>
      </c>
      <c r="P150" s="150">
        <f t="shared" si="21"/>
        <v>0</v>
      </c>
      <c r="Q150" s="150">
        <v>0</v>
      </c>
      <c r="R150" s="150">
        <f t="shared" si="22"/>
        <v>0</v>
      </c>
      <c r="S150" s="150">
        <v>0</v>
      </c>
      <c r="T150" s="151">
        <f t="shared" si="23"/>
        <v>0</v>
      </c>
      <c r="AR150" s="152" t="s">
        <v>191</v>
      </c>
      <c r="AT150" s="152" t="s">
        <v>187</v>
      </c>
      <c r="AU150" s="152" t="s">
        <v>85</v>
      </c>
      <c r="AY150" s="13" t="s">
        <v>185</v>
      </c>
      <c r="BE150" s="153">
        <f t="shared" si="24"/>
        <v>0</v>
      </c>
      <c r="BF150" s="153">
        <f t="shared" si="25"/>
        <v>0</v>
      </c>
      <c r="BG150" s="153">
        <f t="shared" si="26"/>
        <v>0</v>
      </c>
      <c r="BH150" s="153">
        <f t="shared" si="27"/>
        <v>0</v>
      </c>
      <c r="BI150" s="153">
        <f t="shared" si="28"/>
        <v>0</v>
      </c>
      <c r="BJ150" s="13" t="s">
        <v>85</v>
      </c>
      <c r="BK150" s="153">
        <f t="shared" si="29"/>
        <v>0</v>
      </c>
      <c r="BL150" s="13" t="s">
        <v>191</v>
      </c>
      <c r="BM150" s="152" t="s">
        <v>855</v>
      </c>
    </row>
    <row r="151" spans="2:65" s="1" customFormat="1" ht="37.9" customHeight="1">
      <c r="B151" s="139"/>
      <c r="C151" s="140" t="s">
        <v>274</v>
      </c>
      <c r="D151" s="140" t="s">
        <v>187</v>
      </c>
      <c r="E151" s="141" t="s">
        <v>856</v>
      </c>
      <c r="F151" s="142" t="s">
        <v>857</v>
      </c>
      <c r="G151" s="143" t="s">
        <v>204</v>
      </c>
      <c r="H151" s="144"/>
      <c r="I151" s="145"/>
      <c r="J151" s="146">
        <f t="shared" si="20"/>
        <v>0</v>
      </c>
      <c r="K151" s="147"/>
      <c r="L151" s="28"/>
      <c r="M151" s="148" t="s">
        <v>1</v>
      </c>
      <c r="N151" s="149" t="s">
        <v>38</v>
      </c>
      <c r="P151" s="150">
        <f t="shared" si="21"/>
        <v>0</v>
      </c>
      <c r="Q151" s="150">
        <v>1.0162834300000001</v>
      </c>
      <c r="R151" s="150">
        <f t="shared" si="22"/>
        <v>0</v>
      </c>
      <c r="S151" s="150">
        <v>0</v>
      </c>
      <c r="T151" s="151">
        <f t="shared" si="23"/>
        <v>0</v>
      </c>
      <c r="AR151" s="152" t="s">
        <v>191</v>
      </c>
      <c r="AT151" s="152" t="s">
        <v>187</v>
      </c>
      <c r="AU151" s="152" t="s">
        <v>85</v>
      </c>
      <c r="AY151" s="13" t="s">
        <v>185</v>
      </c>
      <c r="BE151" s="153">
        <f t="shared" si="24"/>
        <v>0</v>
      </c>
      <c r="BF151" s="153">
        <f t="shared" si="25"/>
        <v>0</v>
      </c>
      <c r="BG151" s="153">
        <f t="shared" si="26"/>
        <v>0</v>
      </c>
      <c r="BH151" s="153">
        <f t="shared" si="27"/>
        <v>0</v>
      </c>
      <c r="BI151" s="153">
        <f t="shared" si="28"/>
        <v>0</v>
      </c>
      <c r="BJ151" s="13" t="s">
        <v>85</v>
      </c>
      <c r="BK151" s="153">
        <f t="shared" si="29"/>
        <v>0</v>
      </c>
      <c r="BL151" s="13" t="s">
        <v>191</v>
      </c>
      <c r="BM151" s="152" t="s">
        <v>858</v>
      </c>
    </row>
    <row r="152" spans="2:65" s="1" customFormat="1" ht="16.5" customHeight="1">
      <c r="B152" s="139"/>
      <c r="C152" s="140" t="s">
        <v>278</v>
      </c>
      <c r="D152" s="140" t="s">
        <v>187</v>
      </c>
      <c r="E152" s="141" t="s">
        <v>859</v>
      </c>
      <c r="F152" s="142" t="s">
        <v>860</v>
      </c>
      <c r="G152" s="143" t="s">
        <v>197</v>
      </c>
      <c r="H152" s="144"/>
      <c r="I152" s="145"/>
      <c r="J152" s="146">
        <f t="shared" si="20"/>
        <v>0</v>
      </c>
      <c r="K152" s="147"/>
      <c r="L152" s="28"/>
      <c r="M152" s="148" t="s">
        <v>1</v>
      </c>
      <c r="N152" s="149" t="s">
        <v>38</v>
      </c>
      <c r="P152" s="150">
        <f t="shared" si="21"/>
        <v>0</v>
      </c>
      <c r="Q152" s="150">
        <v>2.3599899999999998</v>
      </c>
      <c r="R152" s="150">
        <f t="shared" si="22"/>
        <v>0</v>
      </c>
      <c r="S152" s="150">
        <v>0</v>
      </c>
      <c r="T152" s="151">
        <f t="shared" si="23"/>
        <v>0</v>
      </c>
      <c r="AR152" s="152" t="s">
        <v>191</v>
      </c>
      <c r="AT152" s="152" t="s">
        <v>187</v>
      </c>
      <c r="AU152" s="152" t="s">
        <v>85</v>
      </c>
      <c r="AY152" s="13" t="s">
        <v>185</v>
      </c>
      <c r="BE152" s="153">
        <f t="shared" si="24"/>
        <v>0</v>
      </c>
      <c r="BF152" s="153">
        <f t="shared" si="25"/>
        <v>0</v>
      </c>
      <c r="BG152" s="153">
        <f t="shared" si="26"/>
        <v>0</v>
      </c>
      <c r="BH152" s="153">
        <f t="shared" si="27"/>
        <v>0</v>
      </c>
      <c r="BI152" s="153">
        <f t="shared" si="28"/>
        <v>0</v>
      </c>
      <c r="BJ152" s="13" t="s">
        <v>85</v>
      </c>
      <c r="BK152" s="153">
        <f t="shared" si="29"/>
        <v>0</v>
      </c>
      <c r="BL152" s="13" t="s">
        <v>191</v>
      </c>
      <c r="BM152" s="152" t="s">
        <v>861</v>
      </c>
    </row>
    <row r="153" spans="2:65" s="1" customFormat="1" ht="16.5" customHeight="1">
      <c r="B153" s="139"/>
      <c r="C153" s="140" t="s">
        <v>7</v>
      </c>
      <c r="D153" s="140" t="s">
        <v>187</v>
      </c>
      <c r="E153" s="141" t="s">
        <v>862</v>
      </c>
      <c r="F153" s="142" t="s">
        <v>863</v>
      </c>
      <c r="G153" s="143" t="s">
        <v>217</v>
      </c>
      <c r="H153" s="144"/>
      <c r="I153" s="145"/>
      <c r="J153" s="146">
        <f t="shared" si="20"/>
        <v>0</v>
      </c>
      <c r="K153" s="147"/>
      <c r="L153" s="28"/>
      <c r="M153" s="148" t="s">
        <v>1</v>
      </c>
      <c r="N153" s="149" t="s">
        <v>38</v>
      </c>
      <c r="P153" s="150">
        <f t="shared" si="21"/>
        <v>0</v>
      </c>
      <c r="Q153" s="150">
        <v>1.09E-3</v>
      </c>
      <c r="R153" s="150">
        <f t="shared" si="22"/>
        <v>0</v>
      </c>
      <c r="S153" s="150">
        <v>0</v>
      </c>
      <c r="T153" s="151">
        <f t="shared" si="23"/>
        <v>0</v>
      </c>
      <c r="AR153" s="152" t="s">
        <v>191</v>
      </c>
      <c r="AT153" s="152" t="s">
        <v>187</v>
      </c>
      <c r="AU153" s="152" t="s">
        <v>85</v>
      </c>
      <c r="AY153" s="13" t="s">
        <v>185</v>
      </c>
      <c r="BE153" s="153">
        <f t="shared" si="24"/>
        <v>0</v>
      </c>
      <c r="BF153" s="153">
        <f t="shared" si="25"/>
        <v>0</v>
      </c>
      <c r="BG153" s="153">
        <f t="shared" si="26"/>
        <v>0</v>
      </c>
      <c r="BH153" s="153">
        <f t="shared" si="27"/>
        <v>0</v>
      </c>
      <c r="BI153" s="153">
        <f t="shared" si="28"/>
        <v>0</v>
      </c>
      <c r="BJ153" s="13" t="s">
        <v>85</v>
      </c>
      <c r="BK153" s="153">
        <f t="shared" si="29"/>
        <v>0</v>
      </c>
      <c r="BL153" s="13" t="s">
        <v>191</v>
      </c>
      <c r="BM153" s="152" t="s">
        <v>864</v>
      </c>
    </row>
    <row r="154" spans="2:65" s="1" customFormat="1" ht="16.5" customHeight="1">
      <c r="B154" s="139"/>
      <c r="C154" s="140" t="s">
        <v>289</v>
      </c>
      <c r="D154" s="140" t="s">
        <v>187</v>
      </c>
      <c r="E154" s="141" t="s">
        <v>865</v>
      </c>
      <c r="F154" s="142" t="s">
        <v>866</v>
      </c>
      <c r="G154" s="143" t="s">
        <v>217</v>
      </c>
      <c r="H154" s="144"/>
      <c r="I154" s="145"/>
      <c r="J154" s="146">
        <f t="shared" si="20"/>
        <v>0</v>
      </c>
      <c r="K154" s="147"/>
      <c r="L154" s="28"/>
      <c r="M154" s="148" t="s">
        <v>1</v>
      </c>
      <c r="N154" s="149" t="s">
        <v>38</v>
      </c>
      <c r="P154" s="150">
        <f t="shared" si="21"/>
        <v>0</v>
      </c>
      <c r="Q154" s="150">
        <v>0</v>
      </c>
      <c r="R154" s="150">
        <f t="shared" si="22"/>
        <v>0</v>
      </c>
      <c r="S154" s="150">
        <v>0</v>
      </c>
      <c r="T154" s="151">
        <f t="shared" si="23"/>
        <v>0</v>
      </c>
      <c r="AR154" s="152" t="s">
        <v>191</v>
      </c>
      <c r="AT154" s="152" t="s">
        <v>187</v>
      </c>
      <c r="AU154" s="152" t="s">
        <v>85</v>
      </c>
      <c r="AY154" s="13" t="s">
        <v>185</v>
      </c>
      <c r="BE154" s="153">
        <f t="shared" si="24"/>
        <v>0</v>
      </c>
      <c r="BF154" s="153">
        <f t="shared" si="25"/>
        <v>0</v>
      </c>
      <c r="BG154" s="153">
        <f t="shared" si="26"/>
        <v>0</v>
      </c>
      <c r="BH154" s="153">
        <f t="shared" si="27"/>
        <v>0</v>
      </c>
      <c r="BI154" s="153">
        <f t="shared" si="28"/>
        <v>0</v>
      </c>
      <c r="BJ154" s="13" t="s">
        <v>85</v>
      </c>
      <c r="BK154" s="153">
        <f t="shared" si="29"/>
        <v>0</v>
      </c>
      <c r="BL154" s="13" t="s">
        <v>191</v>
      </c>
      <c r="BM154" s="152" t="s">
        <v>867</v>
      </c>
    </row>
    <row r="155" spans="2:65" s="1" customFormat="1" ht="24.2" customHeight="1">
      <c r="B155" s="139"/>
      <c r="C155" s="140" t="s">
        <v>293</v>
      </c>
      <c r="D155" s="140" t="s">
        <v>187</v>
      </c>
      <c r="E155" s="141" t="s">
        <v>868</v>
      </c>
      <c r="F155" s="142" t="s">
        <v>869</v>
      </c>
      <c r="G155" s="143" t="s">
        <v>217</v>
      </c>
      <c r="H155" s="144"/>
      <c r="I155" s="145"/>
      <c r="J155" s="146">
        <f t="shared" si="20"/>
        <v>0</v>
      </c>
      <c r="K155" s="147"/>
      <c r="L155" s="28"/>
      <c r="M155" s="148" t="s">
        <v>1</v>
      </c>
      <c r="N155" s="149" t="s">
        <v>38</v>
      </c>
      <c r="P155" s="150">
        <f t="shared" si="21"/>
        <v>0</v>
      </c>
      <c r="Q155" s="150">
        <v>6.1599999999999997E-3</v>
      </c>
      <c r="R155" s="150">
        <f t="shared" si="22"/>
        <v>0</v>
      </c>
      <c r="S155" s="150">
        <v>0</v>
      </c>
      <c r="T155" s="151">
        <f t="shared" si="23"/>
        <v>0</v>
      </c>
      <c r="AR155" s="152" t="s">
        <v>191</v>
      </c>
      <c r="AT155" s="152" t="s">
        <v>187</v>
      </c>
      <c r="AU155" s="152" t="s">
        <v>85</v>
      </c>
      <c r="AY155" s="13" t="s">
        <v>185</v>
      </c>
      <c r="BE155" s="153">
        <f t="shared" si="24"/>
        <v>0</v>
      </c>
      <c r="BF155" s="153">
        <f t="shared" si="25"/>
        <v>0</v>
      </c>
      <c r="BG155" s="153">
        <f t="shared" si="26"/>
        <v>0</v>
      </c>
      <c r="BH155" s="153">
        <f t="shared" si="27"/>
        <v>0</v>
      </c>
      <c r="BI155" s="153">
        <f t="shared" si="28"/>
        <v>0</v>
      </c>
      <c r="BJ155" s="13" t="s">
        <v>85</v>
      </c>
      <c r="BK155" s="153">
        <f t="shared" si="29"/>
        <v>0</v>
      </c>
      <c r="BL155" s="13" t="s">
        <v>191</v>
      </c>
      <c r="BM155" s="152" t="s">
        <v>870</v>
      </c>
    </row>
    <row r="156" spans="2:65" s="1" customFormat="1" ht="24.2" customHeight="1">
      <c r="B156" s="139"/>
      <c r="C156" s="140" t="s">
        <v>297</v>
      </c>
      <c r="D156" s="140" t="s">
        <v>187</v>
      </c>
      <c r="E156" s="141" t="s">
        <v>871</v>
      </c>
      <c r="F156" s="142" t="s">
        <v>872</v>
      </c>
      <c r="G156" s="143" t="s">
        <v>217</v>
      </c>
      <c r="H156" s="144"/>
      <c r="I156" s="145"/>
      <c r="J156" s="146">
        <f t="shared" si="20"/>
        <v>0</v>
      </c>
      <c r="K156" s="147"/>
      <c r="L156" s="28"/>
      <c r="M156" s="148" t="s">
        <v>1</v>
      </c>
      <c r="N156" s="149" t="s">
        <v>38</v>
      </c>
      <c r="P156" s="150">
        <f t="shared" si="21"/>
        <v>0</v>
      </c>
      <c r="Q156" s="150">
        <v>0</v>
      </c>
      <c r="R156" s="150">
        <f t="shared" si="22"/>
        <v>0</v>
      </c>
      <c r="S156" s="150">
        <v>0</v>
      </c>
      <c r="T156" s="151">
        <f t="shared" si="23"/>
        <v>0</v>
      </c>
      <c r="AR156" s="152" t="s">
        <v>191</v>
      </c>
      <c r="AT156" s="152" t="s">
        <v>187</v>
      </c>
      <c r="AU156" s="152" t="s">
        <v>85</v>
      </c>
      <c r="AY156" s="13" t="s">
        <v>185</v>
      </c>
      <c r="BE156" s="153">
        <f t="shared" si="24"/>
        <v>0</v>
      </c>
      <c r="BF156" s="153">
        <f t="shared" si="25"/>
        <v>0</v>
      </c>
      <c r="BG156" s="153">
        <f t="shared" si="26"/>
        <v>0</v>
      </c>
      <c r="BH156" s="153">
        <f t="shared" si="27"/>
        <v>0</v>
      </c>
      <c r="BI156" s="153">
        <f t="shared" si="28"/>
        <v>0</v>
      </c>
      <c r="BJ156" s="13" t="s">
        <v>85</v>
      </c>
      <c r="BK156" s="153">
        <f t="shared" si="29"/>
        <v>0</v>
      </c>
      <c r="BL156" s="13" t="s">
        <v>191</v>
      </c>
      <c r="BM156" s="152" t="s">
        <v>873</v>
      </c>
    </row>
    <row r="157" spans="2:65" s="1" customFormat="1" ht="24.2" customHeight="1">
      <c r="B157" s="139"/>
      <c r="C157" s="140" t="s">
        <v>301</v>
      </c>
      <c r="D157" s="140" t="s">
        <v>187</v>
      </c>
      <c r="E157" s="141" t="s">
        <v>874</v>
      </c>
      <c r="F157" s="142" t="s">
        <v>875</v>
      </c>
      <c r="G157" s="143" t="s">
        <v>204</v>
      </c>
      <c r="H157" s="144"/>
      <c r="I157" s="145"/>
      <c r="J157" s="146">
        <f t="shared" si="20"/>
        <v>0</v>
      </c>
      <c r="K157" s="147"/>
      <c r="L157" s="28"/>
      <c r="M157" s="148" t="s">
        <v>1</v>
      </c>
      <c r="N157" s="149" t="s">
        <v>38</v>
      </c>
      <c r="P157" s="150">
        <f t="shared" si="21"/>
        <v>0</v>
      </c>
      <c r="Q157" s="150">
        <v>1.0162834300000001</v>
      </c>
      <c r="R157" s="150">
        <f t="shared" si="22"/>
        <v>0</v>
      </c>
      <c r="S157" s="150">
        <v>0</v>
      </c>
      <c r="T157" s="151">
        <f t="shared" si="23"/>
        <v>0</v>
      </c>
      <c r="AR157" s="152" t="s">
        <v>191</v>
      </c>
      <c r="AT157" s="152" t="s">
        <v>187</v>
      </c>
      <c r="AU157" s="152" t="s">
        <v>85</v>
      </c>
      <c r="AY157" s="13" t="s">
        <v>185</v>
      </c>
      <c r="BE157" s="153">
        <f t="shared" si="24"/>
        <v>0</v>
      </c>
      <c r="BF157" s="153">
        <f t="shared" si="25"/>
        <v>0</v>
      </c>
      <c r="BG157" s="153">
        <f t="shared" si="26"/>
        <v>0</v>
      </c>
      <c r="BH157" s="153">
        <f t="shared" si="27"/>
        <v>0</v>
      </c>
      <c r="BI157" s="153">
        <f t="shared" si="28"/>
        <v>0</v>
      </c>
      <c r="BJ157" s="13" t="s">
        <v>85</v>
      </c>
      <c r="BK157" s="153">
        <f t="shared" si="29"/>
        <v>0</v>
      </c>
      <c r="BL157" s="13" t="s">
        <v>191</v>
      </c>
      <c r="BM157" s="152" t="s">
        <v>876</v>
      </c>
    </row>
    <row r="158" spans="2:65" s="1" customFormat="1" ht="21.75" customHeight="1">
      <c r="B158" s="139"/>
      <c r="C158" s="140" t="s">
        <v>305</v>
      </c>
      <c r="D158" s="140" t="s">
        <v>187</v>
      </c>
      <c r="E158" s="141" t="s">
        <v>877</v>
      </c>
      <c r="F158" s="142" t="s">
        <v>878</v>
      </c>
      <c r="G158" s="143" t="s">
        <v>197</v>
      </c>
      <c r="H158" s="144"/>
      <c r="I158" s="145"/>
      <c r="J158" s="146">
        <f t="shared" si="20"/>
        <v>0</v>
      </c>
      <c r="K158" s="147"/>
      <c r="L158" s="28"/>
      <c r="M158" s="148" t="s">
        <v>1</v>
      </c>
      <c r="N158" s="149" t="s">
        <v>38</v>
      </c>
      <c r="P158" s="150">
        <f t="shared" si="21"/>
        <v>0</v>
      </c>
      <c r="Q158" s="150">
        <v>2.3599586000000001</v>
      </c>
      <c r="R158" s="150">
        <f t="shared" si="22"/>
        <v>0</v>
      </c>
      <c r="S158" s="150">
        <v>0</v>
      </c>
      <c r="T158" s="151">
        <f t="shared" si="23"/>
        <v>0</v>
      </c>
      <c r="AR158" s="152" t="s">
        <v>191</v>
      </c>
      <c r="AT158" s="152" t="s">
        <v>187</v>
      </c>
      <c r="AU158" s="152" t="s">
        <v>85</v>
      </c>
      <c r="AY158" s="13" t="s">
        <v>185</v>
      </c>
      <c r="BE158" s="153">
        <f t="shared" si="24"/>
        <v>0</v>
      </c>
      <c r="BF158" s="153">
        <f t="shared" si="25"/>
        <v>0</v>
      </c>
      <c r="BG158" s="153">
        <f t="shared" si="26"/>
        <v>0</v>
      </c>
      <c r="BH158" s="153">
        <f t="shared" si="27"/>
        <v>0</v>
      </c>
      <c r="BI158" s="153">
        <f t="shared" si="28"/>
        <v>0</v>
      </c>
      <c r="BJ158" s="13" t="s">
        <v>85</v>
      </c>
      <c r="BK158" s="153">
        <f t="shared" si="29"/>
        <v>0</v>
      </c>
      <c r="BL158" s="13" t="s">
        <v>191</v>
      </c>
      <c r="BM158" s="152" t="s">
        <v>879</v>
      </c>
    </row>
    <row r="159" spans="2:65" s="1" customFormat="1" ht="24.2" customHeight="1">
      <c r="B159" s="139"/>
      <c r="C159" s="140" t="s">
        <v>309</v>
      </c>
      <c r="D159" s="140" t="s">
        <v>187</v>
      </c>
      <c r="E159" s="141" t="s">
        <v>880</v>
      </c>
      <c r="F159" s="142" t="s">
        <v>881</v>
      </c>
      <c r="G159" s="143" t="s">
        <v>217</v>
      </c>
      <c r="H159" s="144"/>
      <c r="I159" s="145"/>
      <c r="J159" s="146">
        <f t="shared" si="20"/>
        <v>0</v>
      </c>
      <c r="K159" s="147"/>
      <c r="L159" s="28"/>
      <c r="M159" s="148" t="s">
        <v>1</v>
      </c>
      <c r="N159" s="149" t="s">
        <v>38</v>
      </c>
      <c r="P159" s="150">
        <f t="shared" si="21"/>
        <v>0</v>
      </c>
      <c r="Q159" s="150">
        <v>3.3922599999999998E-3</v>
      </c>
      <c r="R159" s="150">
        <f t="shared" si="22"/>
        <v>0</v>
      </c>
      <c r="S159" s="150">
        <v>0</v>
      </c>
      <c r="T159" s="151">
        <f t="shared" si="23"/>
        <v>0</v>
      </c>
      <c r="AR159" s="152" t="s">
        <v>191</v>
      </c>
      <c r="AT159" s="152" t="s">
        <v>187</v>
      </c>
      <c r="AU159" s="152" t="s">
        <v>85</v>
      </c>
      <c r="AY159" s="13" t="s">
        <v>185</v>
      </c>
      <c r="BE159" s="153">
        <f t="shared" si="24"/>
        <v>0</v>
      </c>
      <c r="BF159" s="153">
        <f t="shared" si="25"/>
        <v>0</v>
      </c>
      <c r="BG159" s="153">
        <f t="shared" si="26"/>
        <v>0</v>
      </c>
      <c r="BH159" s="153">
        <f t="shared" si="27"/>
        <v>0</v>
      </c>
      <c r="BI159" s="153">
        <f t="shared" si="28"/>
        <v>0</v>
      </c>
      <c r="BJ159" s="13" t="s">
        <v>85</v>
      </c>
      <c r="BK159" s="153">
        <f t="shared" si="29"/>
        <v>0</v>
      </c>
      <c r="BL159" s="13" t="s">
        <v>191</v>
      </c>
      <c r="BM159" s="152" t="s">
        <v>882</v>
      </c>
    </row>
    <row r="160" spans="2:65" s="1" customFormat="1" ht="24.2" customHeight="1">
      <c r="B160" s="139"/>
      <c r="C160" s="140" t="s">
        <v>313</v>
      </c>
      <c r="D160" s="140" t="s">
        <v>187</v>
      </c>
      <c r="E160" s="141" t="s">
        <v>883</v>
      </c>
      <c r="F160" s="142" t="s">
        <v>884</v>
      </c>
      <c r="G160" s="143" t="s">
        <v>217</v>
      </c>
      <c r="H160" s="144"/>
      <c r="I160" s="145"/>
      <c r="J160" s="146">
        <f t="shared" si="20"/>
        <v>0</v>
      </c>
      <c r="K160" s="147"/>
      <c r="L160" s="28"/>
      <c r="M160" s="148" t="s">
        <v>1</v>
      </c>
      <c r="N160" s="149" t="s">
        <v>38</v>
      </c>
      <c r="P160" s="150">
        <f t="shared" si="21"/>
        <v>0</v>
      </c>
      <c r="Q160" s="150">
        <v>0</v>
      </c>
      <c r="R160" s="150">
        <f t="shared" si="22"/>
        <v>0</v>
      </c>
      <c r="S160" s="150">
        <v>0</v>
      </c>
      <c r="T160" s="151">
        <f t="shared" si="23"/>
        <v>0</v>
      </c>
      <c r="AR160" s="152" t="s">
        <v>191</v>
      </c>
      <c r="AT160" s="152" t="s">
        <v>187</v>
      </c>
      <c r="AU160" s="152" t="s">
        <v>85</v>
      </c>
      <c r="AY160" s="13" t="s">
        <v>185</v>
      </c>
      <c r="BE160" s="153">
        <f t="shared" si="24"/>
        <v>0</v>
      </c>
      <c r="BF160" s="153">
        <f t="shared" si="25"/>
        <v>0</v>
      </c>
      <c r="BG160" s="153">
        <f t="shared" si="26"/>
        <v>0</v>
      </c>
      <c r="BH160" s="153">
        <f t="shared" si="27"/>
        <v>0</v>
      </c>
      <c r="BI160" s="153">
        <f t="shared" si="28"/>
        <v>0</v>
      </c>
      <c r="BJ160" s="13" t="s">
        <v>85</v>
      </c>
      <c r="BK160" s="153">
        <f t="shared" si="29"/>
        <v>0</v>
      </c>
      <c r="BL160" s="13" t="s">
        <v>191</v>
      </c>
      <c r="BM160" s="152" t="s">
        <v>885</v>
      </c>
    </row>
    <row r="161" spans="2:65" s="1" customFormat="1" ht="24.2" customHeight="1">
      <c r="B161" s="139"/>
      <c r="C161" s="140" t="s">
        <v>318</v>
      </c>
      <c r="D161" s="140" t="s">
        <v>187</v>
      </c>
      <c r="E161" s="141" t="s">
        <v>886</v>
      </c>
      <c r="F161" s="142" t="s">
        <v>887</v>
      </c>
      <c r="G161" s="143" t="s">
        <v>204</v>
      </c>
      <c r="H161" s="144"/>
      <c r="I161" s="145"/>
      <c r="J161" s="146">
        <f t="shared" si="20"/>
        <v>0</v>
      </c>
      <c r="K161" s="147"/>
      <c r="L161" s="28"/>
      <c r="M161" s="148" t="s">
        <v>1</v>
      </c>
      <c r="N161" s="149" t="s">
        <v>38</v>
      </c>
      <c r="P161" s="150">
        <f t="shared" si="21"/>
        <v>0</v>
      </c>
      <c r="Q161" s="150">
        <v>1.0165904100000001</v>
      </c>
      <c r="R161" s="150">
        <f t="shared" si="22"/>
        <v>0</v>
      </c>
      <c r="S161" s="150">
        <v>0</v>
      </c>
      <c r="T161" s="151">
        <f t="shared" si="23"/>
        <v>0</v>
      </c>
      <c r="AR161" s="152" t="s">
        <v>191</v>
      </c>
      <c r="AT161" s="152" t="s">
        <v>187</v>
      </c>
      <c r="AU161" s="152" t="s">
        <v>85</v>
      </c>
      <c r="AY161" s="13" t="s">
        <v>185</v>
      </c>
      <c r="BE161" s="153">
        <f t="shared" si="24"/>
        <v>0</v>
      </c>
      <c r="BF161" s="153">
        <f t="shared" si="25"/>
        <v>0</v>
      </c>
      <c r="BG161" s="153">
        <f t="shared" si="26"/>
        <v>0</v>
      </c>
      <c r="BH161" s="153">
        <f t="shared" si="27"/>
        <v>0</v>
      </c>
      <c r="BI161" s="153">
        <f t="shared" si="28"/>
        <v>0</v>
      </c>
      <c r="BJ161" s="13" t="s">
        <v>85</v>
      </c>
      <c r="BK161" s="153">
        <f t="shared" si="29"/>
        <v>0</v>
      </c>
      <c r="BL161" s="13" t="s">
        <v>191</v>
      </c>
      <c r="BM161" s="152" t="s">
        <v>888</v>
      </c>
    </row>
    <row r="162" spans="2:65" s="1" customFormat="1" ht="21.75" customHeight="1">
      <c r="B162" s="139"/>
      <c r="C162" s="140" t="s">
        <v>322</v>
      </c>
      <c r="D162" s="140" t="s">
        <v>187</v>
      </c>
      <c r="E162" s="141" t="s">
        <v>889</v>
      </c>
      <c r="F162" s="142" t="s">
        <v>890</v>
      </c>
      <c r="G162" s="143" t="s">
        <v>197</v>
      </c>
      <c r="H162" s="144"/>
      <c r="I162" s="145"/>
      <c r="J162" s="146">
        <f t="shared" si="20"/>
        <v>0</v>
      </c>
      <c r="K162" s="147"/>
      <c r="L162" s="28"/>
      <c r="M162" s="148" t="s">
        <v>1</v>
      </c>
      <c r="N162" s="149" t="s">
        <v>38</v>
      </c>
      <c r="P162" s="150">
        <f t="shared" si="21"/>
        <v>0</v>
      </c>
      <c r="Q162" s="150">
        <v>2.3715992400000001</v>
      </c>
      <c r="R162" s="150">
        <f t="shared" si="22"/>
        <v>0</v>
      </c>
      <c r="S162" s="150">
        <v>0</v>
      </c>
      <c r="T162" s="151">
        <f t="shared" si="23"/>
        <v>0</v>
      </c>
      <c r="AR162" s="152" t="s">
        <v>191</v>
      </c>
      <c r="AT162" s="152" t="s">
        <v>187</v>
      </c>
      <c r="AU162" s="152" t="s">
        <v>85</v>
      </c>
      <c r="AY162" s="13" t="s">
        <v>185</v>
      </c>
      <c r="BE162" s="153">
        <f t="shared" si="24"/>
        <v>0</v>
      </c>
      <c r="BF162" s="153">
        <f t="shared" si="25"/>
        <v>0</v>
      </c>
      <c r="BG162" s="153">
        <f t="shared" si="26"/>
        <v>0</v>
      </c>
      <c r="BH162" s="153">
        <f t="shared" si="27"/>
        <v>0</v>
      </c>
      <c r="BI162" s="153">
        <f t="shared" si="28"/>
        <v>0</v>
      </c>
      <c r="BJ162" s="13" t="s">
        <v>85</v>
      </c>
      <c r="BK162" s="153">
        <f t="shared" si="29"/>
        <v>0</v>
      </c>
      <c r="BL162" s="13" t="s">
        <v>191</v>
      </c>
      <c r="BM162" s="152" t="s">
        <v>891</v>
      </c>
    </row>
    <row r="163" spans="2:65" s="1" customFormat="1" ht="24.2" customHeight="1">
      <c r="B163" s="139"/>
      <c r="C163" s="140" t="s">
        <v>327</v>
      </c>
      <c r="D163" s="140" t="s">
        <v>187</v>
      </c>
      <c r="E163" s="141" t="s">
        <v>892</v>
      </c>
      <c r="F163" s="142" t="s">
        <v>893</v>
      </c>
      <c r="G163" s="143" t="s">
        <v>204</v>
      </c>
      <c r="H163" s="144"/>
      <c r="I163" s="145"/>
      <c r="J163" s="146">
        <f t="shared" si="20"/>
        <v>0</v>
      </c>
      <c r="K163" s="147"/>
      <c r="L163" s="28"/>
      <c r="M163" s="148" t="s">
        <v>1</v>
      </c>
      <c r="N163" s="149" t="s">
        <v>38</v>
      </c>
      <c r="P163" s="150">
        <f t="shared" si="21"/>
        <v>0</v>
      </c>
      <c r="Q163" s="150">
        <v>1.0165683299999999</v>
      </c>
      <c r="R163" s="150">
        <f t="shared" si="22"/>
        <v>0</v>
      </c>
      <c r="S163" s="150">
        <v>0</v>
      </c>
      <c r="T163" s="151">
        <f t="shared" si="23"/>
        <v>0</v>
      </c>
      <c r="AR163" s="152" t="s">
        <v>191</v>
      </c>
      <c r="AT163" s="152" t="s">
        <v>187</v>
      </c>
      <c r="AU163" s="152" t="s">
        <v>85</v>
      </c>
      <c r="AY163" s="13" t="s">
        <v>185</v>
      </c>
      <c r="BE163" s="153">
        <f t="shared" si="24"/>
        <v>0</v>
      </c>
      <c r="BF163" s="153">
        <f t="shared" si="25"/>
        <v>0</v>
      </c>
      <c r="BG163" s="153">
        <f t="shared" si="26"/>
        <v>0</v>
      </c>
      <c r="BH163" s="153">
        <f t="shared" si="27"/>
        <v>0</v>
      </c>
      <c r="BI163" s="153">
        <f t="shared" si="28"/>
        <v>0</v>
      </c>
      <c r="BJ163" s="13" t="s">
        <v>85</v>
      </c>
      <c r="BK163" s="153">
        <f t="shared" si="29"/>
        <v>0</v>
      </c>
      <c r="BL163" s="13" t="s">
        <v>191</v>
      </c>
      <c r="BM163" s="152" t="s">
        <v>894</v>
      </c>
    </row>
    <row r="164" spans="2:65" s="1" customFormat="1" ht="33" customHeight="1">
      <c r="B164" s="139"/>
      <c r="C164" s="140" t="s">
        <v>331</v>
      </c>
      <c r="D164" s="140" t="s">
        <v>187</v>
      </c>
      <c r="E164" s="141" t="s">
        <v>895</v>
      </c>
      <c r="F164" s="142" t="s">
        <v>896</v>
      </c>
      <c r="G164" s="143" t="s">
        <v>217</v>
      </c>
      <c r="H164" s="144"/>
      <c r="I164" s="145"/>
      <c r="J164" s="146">
        <f t="shared" si="20"/>
        <v>0</v>
      </c>
      <c r="K164" s="147"/>
      <c r="L164" s="28"/>
      <c r="M164" s="148" t="s">
        <v>1</v>
      </c>
      <c r="N164" s="149" t="s">
        <v>38</v>
      </c>
      <c r="P164" s="150">
        <f t="shared" si="21"/>
        <v>0</v>
      </c>
      <c r="Q164" s="150">
        <v>7.8381500000000003E-3</v>
      </c>
      <c r="R164" s="150">
        <f t="shared" si="22"/>
        <v>0</v>
      </c>
      <c r="S164" s="150">
        <v>0</v>
      </c>
      <c r="T164" s="151">
        <f t="shared" si="23"/>
        <v>0</v>
      </c>
      <c r="AR164" s="152" t="s">
        <v>191</v>
      </c>
      <c r="AT164" s="152" t="s">
        <v>187</v>
      </c>
      <c r="AU164" s="152" t="s">
        <v>85</v>
      </c>
      <c r="AY164" s="13" t="s">
        <v>185</v>
      </c>
      <c r="BE164" s="153">
        <f t="shared" si="24"/>
        <v>0</v>
      </c>
      <c r="BF164" s="153">
        <f t="shared" si="25"/>
        <v>0</v>
      </c>
      <c r="BG164" s="153">
        <f t="shared" si="26"/>
        <v>0</v>
      </c>
      <c r="BH164" s="153">
        <f t="shared" si="27"/>
        <v>0</v>
      </c>
      <c r="BI164" s="153">
        <f t="shared" si="28"/>
        <v>0</v>
      </c>
      <c r="BJ164" s="13" t="s">
        <v>85</v>
      </c>
      <c r="BK164" s="153">
        <f t="shared" si="29"/>
        <v>0</v>
      </c>
      <c r="BL164" s="13" t="s">
        <v>191</v>
      </c>
      <c r="BM164" s="152" t="s">
        <v>897</v>
      </c>
    </row>
    <row r="165" spans="2:65" s="1" customFormat="1" ht="33" customHeight="1">
      <c r="B165" s="139"/>
      <c r="C165" s="140" t="s">
        <v>335</v>
      </c>
      <c r="D165" s="140" t="s">
        <v>187</v>
      </c>
      <c r="E165" s="141" t="s">
        <v>898</v>
      </c>
      <c r="F165" s="142" t="s">
        <v>899</v>
      </c>
      <c r="G165" s="143" t="s">
        <v>217</v>
      </c>
      <c r="H165" s="144"/>
      <c r="I165" s="145"/>
      <c r="J165" s="146">
        <f t="shared" si="20"/>
        <v>0</v>
      </c>
      <c r="K165" s="147"/>
      <c r="L165" s="28"/>
      <c r="M165" s="148" t="s">
        <v>1</v>
      </c>
      <c r="N165" s="149" t="s">
        <v>38</v>
      </c>
      <c r="P165" s="150">
        <f t="shared" si="21"/>
        <v>0</v>
      </c>
      <c r="Q165" s="150">
        <v>0</v>
      </c>
      <c r="R165" s="150">
        <f t="shared" si="22"/>
        <v>0</v>
      </c>
      <c r="S165" s="150">
        <v>0</v>
      </c>
      <c r="T165" s="151">
        <f t="shared" si="23"/>
        <v>0</v>
      </c>
      <c r="AR165" s="152" t="s">
        <v>191</v>
      </c>
      <c r="AT165" s="152" t="s">
        <v>187</v>
      </c>
      <c r="AU165" s="152" t="s">
        <v>85</v>
      </c>
      <c r="AY165" s="13" t="s">
        <v>185</v>
      </c>
      <c r="BE165" s="153">
        <f t="shared" si="24"/>
        <v>0</v>
      </c>
      <c r="BF165" s="153">
        <f t="shared" si="25"/>
        <v>0</v>
      </c>
      <c r="BG165" s="153">
        <f t="shared" si="26"/>
        <v>0</v>
      </c>
      <c r="BH165" s="153">
        <f t="shared" si="27"/>
        <v>0</v>
      </c>
      <c r="BI165" s="153">
        <f t="shared" si="28"/>
        <v>0</v>
      </c>
      <c r="BJ165" s="13" t="s">
        <v>85</v>
      </c>
      <c r="BK165" s="153">
        <f t="shared" si="29"/>
        <v>0</v>
      </c>
      <c r="BL165" s="13" t="s">
        <v>191</v>
      </c>
      <c r="BM165" s="152" t="s">
        <v>900</v>
      </c>
    </row>
    <row r="166" spans="2:65" s="1" customFormat="1" ht="24.2" customHeight="1">
      <c r="B166" s="139"/>
      <c r="C166" s="140" t="s">
        <v>339</v>
      </c>
      <c r="D166" s="140" t="s">
        <v>187</v>
      </c>
      <c r="E166" s="141" t="s">
        <v>901</v>
      </c>
      <c r="F166" s="142" t="s">
        <v>902</v>
      </c>
      <c r="G166" s="143" t="s">
        <v>217</v>
      </c>
      <c r="H166" s="144"/>
      <c r="I166" s="145"/>
      <c r="J166" s="146">
        <f t="shared" si="20"/>
        <v>0</v>
      </c>
      <c r="K166" s="147"/>
      <c r="L166" s="28"/>
      <c r="M166" s="148" t="s">
        <v>1</v>
      </c>
      <c r="N166" s="149" t="s">
        <v>38</v>
      </c>
      <c r="P166" s="150">
        <f t="shared" si="21"/>
        <v>0</v>
      </c>
      <c r="Q166" s="150">
        <v>5.7160099999999997E-3</v>
      </c>
      <c r="R166" s="150">
        <f t="shared" si="22"/>
        <v>0</v>
      </c>
      <c r="S166" s="150">
        <v>0</v>
      </c>
      <c r="T166" s="151">
        <f t="shared" si="23"/>
        <v>0</v>
      </c>
      <c r="AR166" s="152" t="s">
        <v>191</v>
      </c>
      <c r="AT166" s="152" t="s">
        <v>187</v>
      </c>
      <c r="AU166" s="152" t="s">
        <v>85</v>
      </c>
      <c r="AY166" s="13" t="s">
        <v>185</v>
      </c>
      <c r="BE166" s="153">
        <f t="shared" si="24"/>
        <v>0</v>
      </c>
      <c r="BF166" s="153">
        <f t="shared" si="25"/>
        <v>0</v>
      </c>
      <c r="BG166" s="153">
        <f t="shared" si="26"/>
        <v>0</v>
      </c>
      <c r="BH166" s="153">
        <f t="shared" si="27"/>
        <v>0</v>
      </c>
      <c r="BI166" s="153">
        <f t="shared" si="28"/>
        <v>0</v>
      </c>
      <c r="BJ166" s="13" t="s">
        <v>85</v>
      </c>
      <c r="BK166" s="153">
        <f t="shared" si="29"/>
        <v>0</v>
      </c>
      <c r="BL166" s="13" t="s">
        <v>191</v>
      </c>
      <c r="BM166" s="152" t="s">
        <v>903</v>
      </c>
    </row>
    <row r="167" spans="2:65" s="1" customFormat="1" ht="24.2" customHeight="1">
      <c r="B167" s="139"/>
      <c r="C167" s="140" t="s">
        <v>343</v>
      </c>
      <c r="D167" s="140" t="s">
        <v>187</v>
      </c>
      <c r="E167" s="141" t="s">
        <v>904</v>
      </c>
      <c r="F167" s="142" t="s">
        <v>905</v>
      </c>
      <c r="G167" s="143" t="s">
        <v>217</v>
      </c>
      <c r="H167" s="144"/>
      <c r="I167" s="145"/>
      <c r="J167" s="146">
        <f t="shared" si="20"/>
        <v>0</v>
      </c>
      <c r="K167" s="147"/>
      <c r="L167" s="28"/>
      <c r="M167" s="148" t="s">
        <v>1</v>
      </c>
      <c r="N167" s="149" t="s">
        <v>38</v>
      </c>
      <c r="P167" s="150">
        <f t="shared" si="21"/>
        <v>0</v>
      </c>
      <c r="Q167" s="150">
        <v>0</v>
      </c>
      <c r="R167" s="150">
        <f t="shared" si="22"/>
        <v>0</v>
      </c>
      <c r="S167" s="150">
        <v>0</v>
      </c>
      <c r="T167" s="151">
        <f t="shared" si="23"/>
        <v>0</v>
      </c>
      <c r="AR167" s="152" t="s">
        <v>191</v>
      </c>
      <c r="AT167" s="152" t="s">
        <v>187</v>
      </c>
      <c r="AU167" s="152" t="s">
        <v>85</v>
      </c>
      <c r="AY167" s="13" t="s">
        <v>185</v>
      </c>
      <c r="BE167" s="153">
        <f t="shared" si="24"/>
        <v>0</v>
      </c>
      <c r="BF167" s="153">
        <f t="shared" si="25"/>
        <v>0</v>
      </c>
      <c r="BG167" s="153">
        <f t="shared" si="26"/>
        <v>0</v>
      </c>
      <c r="BH167" s="153">
        <f t="shared" si="27"/>
        <v>0</v>
      </c>
      <c r="BI167" s="153">
        <f t="shared" si="28"/>
        <v>0</v>
      </c>
      <c r="BJ167" s="13" t="s">
        <v>85</v>
      </c>
      <c r="BK167" s="153">
        <f t="shared" si="29"/>
        <v>0</v>
      </c>
      <c r="BL167" s="13" t="s">
        <v>191</v>
      </c>
      <c r="BM167" s="152" t="s">
        <v>906</v>
      </c>
    </row>
    <row r="168" spans="2:65" s="11" customFormat="1" ht="22.9" customHeight="1">
      <c r="B168" s="127"/>
      <c r="D168" s="128" t="s">
        <v>71</v>
      </c>
      <c r="E168" s="137" t="s">
        <v>210</v>
      </c>
      <c r="F168" s="137" t="s">
        <v>249</v>
      </c>
      <c r="I168" s="130"/>
      <c r="J168" s="138">
        <f>BK168</f>
        <v>0</v>
      </c>
      <c r="L168" s="127"/>
      <c r="M168" s="132"/>
      <c r="P168" s="133">
        <f>P169</f>
        <v>0</v>
      </c>
      <c r="R168" s="133">
        <f>R169</f>
        <v>0</v>
      </c>
      <c r="T168" s="134">
        <f>T169</f>
        <v>0</v>
      </c>
      <c r="AR168" s="128" t="s">
        <v>79</v>
      </c>
      <c r="AT168" s="135" t="s">
        <v>71</v>
      </c>
      <c r="AU168" s="135" t="s">
        <v>79</v>
      </c>
      <c r="AY168" s="128" t="s">
        <v>185</v>
      </c>
      <c r="BK168" s="136">
        <f>BK169</f>
        <v>0</v>
      </c>
    </row>
    <row r="169" spans="2:65" s="1" customFormat="1" ht="24.2" customHeight="1">
      <c r="B169" s="139"/>
      <c r="C169" s="140" t="s">
        <v>349</v>
      </c>
      <c r="D169" s="140" t="s">
        <v>187</v>
      </c>
      <c r="E169" s="141" t="s">
        <v>907</v>
      </c>
      <c r="F169" s="142" t="s">
        <v>908</v>
      </c>
      <c r="G169" s="143" t="s">
        <v>197</v>
      </c>
      <c r="H169" s="144"/>
      <c r="I169" s="145"/>
      <c r="J169" s="146">
        <f>ROUND(I169*H169,2)</f>
        <v>0</v>
      </c>
      <c r="K169" s="147"/>
      <c r="L169" s="28"/>
      <c r="M169" s="148" t="s">
        <v>1</v>
      </c>
      <c r="N169" s="149" t="s">
        <v>38</v>
      </c>
      <c r="P169" s="150">
        <f>O169*H169</f>
        <v>0</v>
      </c>
      <c r="Q169" s="150">
        <v>1.7126999999999999</v>
      </c>
      <c r="R169" s="150">
        <f>Q169*H169</f>
        <v>0</v>
      </c>
      <c r="S169" s="150">
        <v>0</v>
      </c>
      <c r="T169" s="151">
        <f>S169*H169</f>
        <v>0</v>
      </c>
      <c r="AR169" s="152" t="s">
        <v>191</v>
      </c>
      <c r="AT169" s="152" t="s">
        <v>187</v>
      </c>
      <c r="AU169" s="152" t="s">
        <v>85</v>
      </c>
      <c r="AY169" s="13" t="s">
        <v>185</v>
      </c>
      <c r="BE169" s="153">
        <f>IF(N169="základná",J169,0)</f>
        <v>0</v>
      </c>
      <c r="BF169" s="153">
        <f>IF(N169="znížená",J169,0)</f>
        <v>0</v>
      </c>
      <c r="BG169" s="153">
        <f>IF(N169="zákl. prenesená",J169,0)</f>
        <v>0</v>
      </c>
      <c r="BH169" s="153">
        <f>IF(N169="zníž. prenesená",J169,0)</f>
        <v>0</v>
      </c>
      <c r="BI169" s="153">
        <f>IF(N169="nulová",J169,0)</f>
        <v>0</v>
      </c>
      <c r="BJ169" s="13" t="s">
        <v>85</v>
      </c>
      <c r="BK169" s="153">
        <f>ROUND(I169*H169,2)</f>
        <v>0</v>
      </c>
      <c r="BL169" s="13" t="s">
        <v>191</v>
      </c>
      <c r="BM169" s="152" t="s">
        <v>909</v>
      </c>
    </row>
    <row r="170" spans="2:65" s="11" customFormat="1" ht="22.9" customHeight="1">
      <c r="B170" s="127"/>
      <c r="D170" s="128" t="s">
        <v>71</v>
      </c>
      <c r="E170" s="137" t="s">
        <v>347</v>
      </c>
      <c r="F170" s="137" t="s">
        <v>348</v>
      </c>
      <c r="I170" s="130"/>
      <c r="J170" s="138">
        <f>BK170</f>
        <v>0</v>
      </c>
      <c r="L170" s="127"/>
      <c r="M170" s="132"/>
      <c r="P170" s="133">
        <f>P171</f>
        <v>0</v>
      </c>
      <c r="R170" s="133">
        <f>R171</f>
        <v>0</v>
      </c>
      <c r="T170" s="134">
        <f>T171</f>
        <v>0</v>
      </c>
      <c r="AR170" s="128" t="s">
        <v>79</v>
      </c>
      <c r="AT170" s="135" t="s">
        <v>71</v>
      </c>
      <c r="AU170" s="135" t="s">
        <v>79</v>
      </c>
      <c r="AY170" s="128" t="s">
        <v>185</v>
      </c>
      <c r="BK170" s="136">
        <f>BK171</f>
        <v>0</v>
      </c>
    </row>
    <row r="171" spans="2:65" s="1" customFormat="1" ht="24.2" customHeight="1">
      <c r="B171" s="139"/>
      <c r="C171" s="140" t="s">
        <v>357</v>
      </c>
      <c r="D171" s="140" t="s">
        <v>187</v>
      </c>
      <c r="E171" s="141" t="s">
        <v>350</v>
      </c>
      <c r="F171" s="142" t="s">
        <v>351</v>
      </c>
      <c r="G171" s="143" t="s">
        <v>204</v>
      </c>
      <c r="H171" s="144"/>
      <c r="I171" s="145"/>
      <c r="J171" s="146">
        <f>ROUND(I171*H171,2)</f>
        <v>0</v>
      </c>
      <c r="K171" s="147"/>
      <c r="L171" s="28"/>
      <c r="M171" s="170" t="s">
        <v>1</v>
      </c>
      <c r="N171" s="171" t="s">
        <v>38</v>
      </c>
      <c r="O171" s="172"/>
      <c r="P171" s="173">
        <f>O171*H171</f>
        <v>0</v>
      </c>
      <c r="Q171" s="173">
        <v>0</v>
      </c>
      <c r="R171" s="173">
        <f>Q171*H171</f>
        <v>0</v>
      </c>
      <c r="S171" s="173">
        <v>0</v>
      </c>
      <c r="T171" s="174">
        <f>S171*H171</f>
        <v>0</v>
      </c>
      <c r="AR171" s="152" t="s">
        <v>191</v>
      </c>
      <c r="AT171" s="152" t="s">
        <v>187</v>
      </c>
      <c r="AU171" s="152" t="s">
        <v>85</v>
      </c>
      <c r="AY171" s="13" t="s">
        <v>185</v>
      </c>
      <c r="BE171" s="153">
        <f>IF(N171="základná",J171,0)</f>
        <v>0</v>
      </c>
      <c r="BF171" s="153">
        <f>IF(N171="znížená",J171,0)</f>
        <v>0</v>
      </c>
      <c r="BG171" s="153">
        <f>IF(N171="zákl. prenesená",J171,0)</f>
        <v>0</v>
      </c>
      <c r="BH171" s="153">
        <f>IF(N171="zníž. prenesená",J171,0)</f>
        <v>0</v>
      </c>
      <c r="BI171" s="153">
        <f>IF(N171="nulová",J171,0)</f>
        <v>0</v>
      </c>
      <c r="BJ171" s="13" t="s">
        <v>85</v>
      </c>
      <c r="BK171" s="153">
        <f>ROUND(I171*H171,2)</f>
        <v>0</v>
      </c>
      <c r="BL171" s="13" t="s">
        <v>191</v>
      </c>
      <c r="BM171" s="152" t="s">
        <v>910</v>
      </c>
    </row>
    <row r="172" spans="2:65" s="1" customFormat="1" ht="6.95" customHeight="1">
      <c r="B172" s="43"/>
      <c r="C172" s="44"/>
      <c r="D172" s="44"/>
      <c r="E172" s="44"/>
      <c r="F172" s="44"/>
      <c r="G172" s="44"/>
      <c r="H172" s="44"/>
      <c r="I172" s="44"/>
      <c r="J172" s="44"/>
      <c r="K172" s="44"/>
      <c r="L172" s="28"/>
    </row>
  </sheetData>
  <autoFilter ref="C125:K171"/>
  <mergeCells count="12">
    <mergeCell ref="E118:H118"/>
    <mergeCell ref="L2:V2"/>
    <mergeCell ref="E85:H85"/>
    <mergeCell ref="E87:H87"/>
    <mergeCell ref="E89:H89"/>
    <mergeCell ref="E114:H114"/>
    <mergeCell ref="E116:H11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270"/>
  <sheetViews>
    <sheetView showGridLines="0" topLeftCell="A33" workbookViewId="0">
      <selection activeCell="H134" sqref="H134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91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ht="12" customHeight="1">
      <c r="B8" s="16"/>
      <c r="D8" s="23" t="s">
        <v>141</v>
      </c>
      <c r="L8" s="16"/>
    </row>
    <row r="9" spans="2:46" s="1" customFormat="1" ht="16.5" customHeight="1">
      <c r="B9" s="28"/>
      <c r="E9" s="223" t="s">
        <v>142</v>
      </c>
      <c r="F9" s="222"/>
      <c r="G9" s="222"/>
      <c r="H9" s="222"/>
      <c r="L9" s="28"/>
    </row>
    <row r="10" spans="2:46" s="1" customFormat="1" ht="12" customHeight="1">
      <c r="B10" s="28"/>
      <c r="D10" s="23" t="s">
        <v>143</v>
      </c>
      <c r="L10" s="28"/>
    </row>
    <row r="11" spans="2:46" s="1" customFormat="1" ht="16.5" customHeight="1">
      <c r="B11" s="28"/>
      <c r="E11" s="218" t="s">
        <v>911</v>
      </c>
      <c r="F11" s="222"/>
      <c r="G11" s="222"/>
      <c r="H11" s="222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2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23" t="s">
        <v>20</v>
      </c>
      <c r="J14" s="51">
        <f>'Rekapitulácia stavby'!AN8</f>
        <v>46146</v>
      </c>
      <c r="L14" s="28"/>
    </row>
    <row r="15" spans="2:46" s="1" customFormat="1" ht="10.9" customHeight="1">
      <c r="B15" s="28"/>
      <c r="L15" s="28"/>
    </row>
    <row r="16" spans="2:46" s="1" customFormat="1" ht="12" customHeight="1">
      <c r="B16" s="28"/>
      <c r="D16" s="23" t="s">
        <v>21</v>
      </c>
      <c r="I16" s="2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23" t="s">
        <v>24</v>
      </c>
      <c r="J17" s="21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3" t="s">
        <v>25</v>
      </c>
      <c r="I19" s="23" t="s">
        <v>22</v>
      </c>
      <c r="J19" s="24"/>
      <c r="L19" s="28"/>
    </row>
    <row r="20" spans="2:12" s="1" customFormat="1" ht="18" customHeight="1">
      <c r="B20" s="28"/>
      <c r="E20" s="225"/>
      <c r="F20" s="207"/>
      <c r="G20" s="207"/>
      <c r="H20" s="207"/>
      <c r="I20" s="23" t="s">
        <v>24</v>
      </c>
      <c r="J20" s="24"/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3" t="s">
        <v>26</v>
      </c>
      <c r="I22" s="2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27</v>
      </c>
      <c r="I23" s="23" t="s">
        <v>24</v>
      </c>
      <c r="J23" s="21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3" t="s">
        <v>29</v>
      </c>
      <c r="I25" s="2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1" t="s">
        <v>1</v>
      </c>
      <c r="F29" s="211"/>
      <c r="G29" s="211"/>
      <c r="H29" s="211"/>
      <c r="L29" s="93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32</v>
      </c>
      <c r="J32" s="65">
        <f>ROUND(J131, 2)</f>
        <v>0</v>
      </c>
      <c r="L32" s="28"/>
    </row>
    <row r="33" spans="2:12" s="1" customFormat="1" ht="6.95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45" customHeight="1">
      <c r="B35" s="28"/>
      <c r="D35" s="54" t="s">
        <v>36</v>
      </c>
      <c r="E35" s="33" t="s">
        <v>37</v>
      </c>
      <c r="F35" s="95">
        <f>ROUND((SUM(BE131:BE269)),  2)</f>
        <v>0</v>
      </c>
      <c r="G35" s="96"/>
      <c r="H35" s="96"/>
      <c r="I35" s="97">
        <v>0.23</v>
      </c>
      <c r="J35" s="95">
        <f>ROUND(((SUM(BE131:BE269))*I35),  2)</f>
        <v>0</v>
      </c>
      <c r="L35" s="28"/>
    </row>
    <row r="36" spans="2:12" s="1" customFormat="1" ht="14.45" customHeight="1">
      <c r="B36" s="28"/>
      <c r="E36" s="33" t="s">
        <v>38</v>
      </c>
      <c r="F36" s="95">
        <f>ROUND((SUM(BF131:BF269)),  2)</f>
        <v>0</v>
      </c>
      <c r="G36" s="96"/>
      <c r="H36" s="96"/>
      <c r="I36" s="97">
        <v>0.23</v>
      </c>
      <c r="J36" s="95">
        <f>ROUND(((SUM(BF131:BF269))*I36),  2)</f>
        <v>0</v>
      </c>
      <c r="L36" s="28"/>
    </row>
    <row r="37" spans="2:12" s="1" customFormat="1" ht="14.45" hidden="1" customHeight="1">
      <c r="B37" s="28"/>
      <c r="E37" s="23" t="s">
        <v>39</v>
      </c>
      <c r="F37" s="85">
        <f>ROUND((SUM(BG131:BG269)),  2)</f>
        <v>0</v>
      </c>
      <c r="I37" s="98">
        <v>0.23</v>
      </c>
      <c r="J37" s="85">
        <f>0</f>
        <v>0</v>
      </c>
      <c r="L37" s="28"/>
    </row>
    <row r="38" spans="2:12" s="1" customFormat="1" ht="14.45" hidden="1" customHeight="1">
      <c r="B38" s="28"/>
      <c r="E38" s="23" t="s">
        <v>40</v>
      </c>
      <c r="F38" s="85">
        <f>ROUND((SUM(BH131:BH269)),  2)</f>
        <v>0</v>
      </c>
      <c r="I38" s="98">
        <v>0.23</v>
      </c>
      <c r="J38" s="85">
        <f>0</f>
        <v>0</v>
      </c>
      <c r="L38" s="28"/>
    </row>
    <row r="39" spans="2:12" s="1" customFormat="1" ht="14.45" hidden="1" customHeight="1">
      <c r="B39" s="28"/>
      <c r="E39" s="33" t="s">
        <v>41</v>
      </c>
      <c r="F39" s="95">
        <f>ROUND((SUM(BI131:BI269)),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9"/>
      <c r="D41" s="100" t="s">
        <v>42</v>
      </c>
      <c r="E41" s="56"/>
      <c r="F41" s="56"/>
      <c r="G41" s="101" t="s">
        <v>43</v>
      </c>
      <c r="H41" s="102" t="s">
        <v>44</v>
      </c>
      <c r="I41" s="56"/>
      <c r="J41" s="103">
        <f>SUM(J32:J39)</f>
        <v>0</v>
      </c>
      <c r="K41" s="104"/>
      <c r="L41" s="28"/>
    </row>
    <row r="42" spans="2:12" s="1" customFormat="1" ht="14.45" customHeight="1">
      <c r="B42" s="28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5" customHeight="1">
      <c r="B82" s="28"/>
      <c r="C82" s="17" t="s">
        <v>145</v>
      </c>
      <c r="L82" s="28"/>
    </row>
    <row r="83" spans="2:12" s="1" customFormat="1" ht="6.95" customHeight="1">
      <c r="B83" s="28"/>
      <c r="L83" s="28"/>
    </row>
    <row r="84" spans="2:12" s="1" customFormat="1" ht="12" customHeight="1">
      <c r="B84" s="28"/>
      <c r="C84" s="23" t="s">
        <v>14</v>
      </c>
      <c r="L84" s="28"/>
    </row>
    <row r="85" spans="2:12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12" ht="12" customHeight="1">
      <c r="B86" s="16"/>
      <c r="C86" s="23" t="s">
        <v>141</v>
      </c>
      <c r="L86" s="16"/>
    </row>
    <row r="87" spans="2:12" s="1" customFormat="1" ht="16.5" customHeight="1">
      <c r="B87" s="28"/>
      <c r="E87" s="223" t="s">
        <v>142</v>
      </c>
      <c r="F87" s="222"/>
      <c r="G87" s="222"/>
      <c r="H87" s="222"/>
      <c r="L87" s="28"/>
    </row>
    <row r="88" spans="2:12" s="1" customFormat="1" ht="12" customHeight="1">
      <c r="B88" s="28"/>
      <c r="C88" s="23" t="s">
        <v>143</v>
      </c>
      <c r="L88" s="28"/>
    </row>
    <row r="89" spans="2:12" s="1" customFormat="1" ht="16.5" customHeight="1">
      <c r="B89" s="28"/>
      <c r="E89" s="218" t="str">
        <f>E11</f>
        <v>ZTI - Zdravotechnika</v>
      </c>
      <c r="F89" s="222"/>
      <c r="G89" s="222"/>
      <c r="H89" s="222"/>
      <c r="L89" s="28"/>
    </row>
    <row r="90" spans="2:12" s="1" customFormat="1" ht="6.95" customHeight="1">
      <c r="B90" s="28"/>
      <c r="L90" s="28"/>
    </row>
    <row r="91" spans="2:12" s="1" customFormat="1" ht="12" customHeight="1">
      <c r="B91" s="28"/>
      <c r="C91" s="23" t="s">
        <v>18</v>
      </c>
      <c r="F91" s="21" t="str">
        <f>F14</f>
        <v>Bojnice</v>
      </c>
      <c r="I91" s="23" t="s">
        <v>20</v>
      </c>
      <c r="J91" s="51">
        <f>IF(J14="","",J14)</f>
        <v>46146</v>
      </c>
      <c r="L91" s="28"/>
    </row>
    <row r="92" spans="2:12" s="1" customFormat="1" ht="6.95" customHeight="1">
      <c r="B92" s="28"/>
      <c r="L92" s="28"/>
    </row>
    <row r="93" spans="2:12" s="1" customFormat="1" ht="15.2" customHeight="1">
      <c r="B93" s="28"/>
      <c r="C93" s="23" t="s">
        <v>21</v>
      </c>
      <c r="F93" s="21" t="str">
        <f>E17</f>
        <v>Národná zoologická záhrada</v>
      </c>
      <c r="I93" s="23" t="s">
        <v>26</v>
      </c>
      <c r="J93" s="26" t="str">
        <f>E23</f>
        <v>ERGAprojekt s.r.o.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/>
      </c>
      <c r="I94" s="23" t="s">
        <v>29</v>
      </c>
      <c r="J94" s="26" t="str">
        <f>E26</f>
        <v xml:space="preserve"> </v>
      </c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146</v>
      </c>
      <c r="D96" s="99"/>
      <c r="E96" s="99"/>
      <c r="F96" s="99"/>
      <c r="G96" s="99"/>
      <c r="H96" s="99"/>
      <c r="I96" s="99"/>
      <c r="J96" s="108" t="s">
        <v>147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9" customHeight="1">
      <c r="B98" s="28"/>
      <c r="C98" s="109" t="s">
        <v>148</v>
      </c>
      <c r="J98" s="65">
        <f>J131</f>
        <v>0</v>
      </c>
      <c r="L98" s="28"/>
      <c r="AU98" s="13" t="s">
        <v>149</v>
      </c>
    </row>
    <row r="99" spans="2:47" s="8" customFormat="1" ht="24.95" customHeight="1">
      <c r="B99" s="110"/>
      <c r="D99" s="111" t="s">
        <v>912</v>
      </c>
      <c r="E99" s="112"/>
      <c r="F99" s="112"/>
      <c r="G99" s="112"/>
      <c r="H99" s="112"/>
      <c r="I99" s="112"/>
      <c r="J99" s="113">
        <f>J132</f>
        <v>0</v>
      </c>
      <c r="L99" s="110"/>
    </row>
    <row r="100" spans="2:47" s="9" customFormat="1" ht="19.899999999999999" customHeight="1">
      <c r="B100" s="114"/>
      <c r="D100" s="115" t="s">
        <v>913</v>
      </c>
      <c r="E100" s="116"/>
      <c r="F100" s="116"/>
      <c r="G100" s="116"/>
      <c r="H100" s="116"/>
      <c r="I100" s="116"/>
      <c r="J100" s="117">
        <f>J133</f>
        <v>0</v>
      </c>
      <c r="L100" s="114"/>
    </row>
    <row r="101" spans="2:47" s="9" customFormat="1" ht="19.899999999999999" customHeight="1">
      <c r="B101" s="114"/>
      <c r="D101" s="115" t="s">
        <v>914</v>
      </c>
      <c r="E101" s="116"/>
      <c r="F101" s="116"/>
      <c r="G101" s="116"/>
      <c r="H101" s="116"/>
      <c r="I101" s="116"/>
      <c r="J101" s="117">
        <f>J141</f>
        <v>0</v>
      </c>
      <c r="L101" s="114"/>
    </row>
    <row r="102" spans="2:47" s="9" customFormat="1" ht="19.899999999999999" customHeight="1">
      <c r="B102" s="114"/>
      <c r="D102" s="115" t="s">
        <v>915</v>
      </c>
      <c r="E102" s="116"/>
      <c r="F102" s="116"/>
      <c r="G102" s="116"/>
      <c r="H102" s="116"/>
      <c r="I102" s="116"/>
      <c r="J102" s="117">
        <f>J166</f>
        <v>0</v>
      </c>
      <c r="L102" s="114"/>
    </row>
    <row r="103" spans="2:47" s="9" customFormat="1" ht="19.899999999999999" customHeight="1">
      <c r="B103" s="114"/>
      <c r="D103" s="115" t="s">
        <v>916</v>
      </c>
      <c r="E103" s="116"/>
      <c r="F103" s="116"/>
      <c r="G103" s="116"/>
      <c r="H103" s="116"/>
      <c r="I103" s="116"/>
      <c r="J103" s="117">
        <f>J178</f>
        <v>0</v>
      </c>
      <c r="L103" s="114"/>
    </row>
    <row r="104" spans="2:47" s="9" customFormat="1" ht="19.899999999999999" customHeight="1">
      <c r="B104" s="114"/>
      <c r="D104" s="115" t="s">
        <v>917</v>
      </c>
      <c r="E104" s="116"/>
      <c r="F104" s="116"/>
      <c r="G104" s="116"/>
      <c r="H104" s="116"/>
      <c r="I104" s="116"/>
      <c r="J104" s="117">
        <f>J203</f>
        <v>0</v>
      </c>
      <c r="L104" s="114"/>
    </row>
    <row r="105" spans="2:47" s="9" customFormat="1" ht="19.899999999999999" customHeight="1">
      <c r="B105" s="114"/>
      <c r="D105" s="115" t="s">
        <v>918</v>
      </c>
      <c r="E105" s="116"/>
      <c r="F105" s="116"/>
      <c r="G105" s="116"/>
      <c r="H105" s="116"/>
      <c r="I105" s="116"/>
      <c r="J105" s="117">
        <f>J226</f>
        <v>0</v>
      </c>
      <c r="L105" s="114"/>
    </row>
    <row r="106" spans="2:47" s="9" customFormat="1" ht="19.899999999999999" customHeight="1">
      <c r="B106" s="114"/>
      <c r="D106" s="115" t="s">
        <v>919</v>
      </c>
      <c r="E106" s="116"/>
      <c r="F106" s="116"/>
      <c r="G106" s="116"/>
      <c r="H106" s="116"/>
      <c r="I106" s="116"/>
      <c r="J106" s="117">
        <f>J235</f>
        <v>0</v>
      </c>
      <c r="L106" s="114"/>
    </row>
    <row r="107" spans="2:47" s="9" customFormat="1" ht="19.899999999999999" customHeight="1">
      <c r="B107" s="114"/>
      <c r="D107" s="115" t="s">
        <v>920</v>
      </c>
      <c r="E107" s="116"/>
      <c r="F107" s="116"/>
      <c r="G107" s="116"/>
      <c r="H107" s="116"/>
      <c r="I107" s="116"/>
      <c r="J107" s="117">
        <f>J262</f>
        <v>0</v>
      </c>
      <c r="L107" s="114"/>
    </row>
    <row r="108" spans="2:47" s="8" customFormat="1" ht="24.95" customHeight="1">
      <c r="B108" s="110"/>
      <c r="D108" s="111" t="s">
        <v>921</v>
      </c>
      <c r="E108" s="112"/>
      <c r="F108" s="112"/>
      <c r="G108" s="112"/>
      <c r="H108" s="112"/>
      <c r="I108" s="112"/>
      <c r="J108" s="113">
        <f>J264</f>
        <v>0</v>
      </c>
      <c r="L108" s="110"/>
    </row>
    <row r="109" spans="2:47" s="8" customFormat="1" ht="24.95" customHeight="1">
      <c r="B109" s="110"/>
      <c r="D109" s="111" t="s">
        <v>922</v>
      </c>
      <c r="E109" s="112"/>
      <c r="F109" s="112"/>
      <c r="G109" s="112"/>
      <c r="H109" s="112"/>
      <c r="I109" s="112"/>
      <c r="J109" s="113">
        <f>J267</f>
        <v>0</v>
      </c>
      <c r="L109" s="110"/>
    </row>
    <row r="110" spans="2:47" s="1" customFormat="1" ht="21.75" customHeight="1">
      <c r="B110" s="28"/>
      <c r="L110" s="28"/>
    </row>
    <row r="111" spans="2:47" s="1" customFormat="1" ht="6.95" customHeight="1">
      <c r="B111" s="43"/>
      <c r="C111" s="44"/>
      <c r="D111" s="44"/>
      <c r="E111" s="44"/>
      <c r="F111" s="44"/>
      <c r="G111" s="44"/>
      <c r="H111" s="44"/>
      <c r="I111" s="44"/>
      <c r="J111" s="44"/>
      <c r="K111" s="44"/>
      <c r="L111" s="28"/>
    </row>
    <row r="115" spans="2:12" s="1" customFormat="1" ht="6.95" customHeight="1">
      <c r="B115" s="45"/>
      <c r="C115" s="46"/>
      <c r="D115" s="46"/>
      <c r="E115" s="46"/>
      <c r="F115" s="46"/>
      <c r="G115" s="46"/>
      <c r="H115" s="46"/>
      <c r="I115" s="46"/>
      <c r="J115" s="46"/>
      <c r="K115" s="46"/>
      <c r="L115" s="28"/>
    </row>
    <row r="116" spans="2:12" s="1" customFormat="1" ht="24.95" customHeight="1">
      <c r="B116" s="28"/>
      <c r="C116" s="17" t="s">
        <v>171</v>
      </c>
      <c r="L116" s="28"/>
    </row>
    <row r="117" spans="2:12" s="1" customFormat="1" ht="6.95" customHeight="1">
      <c r="B117" s="28"/>
      <c r="L117" s="28"/>
    </row>
    <row r="118" spans="2:12" s="1" customFormat="1" ht="12" customHeight="1">
      <c r="B118" s="28"/>
      <c r="C118" s="23" t="s">
        <v>14</v>
      </c>
      <c r="L118" s="28"/>
    </row>
    <row r="119" spans="2:12" s="1" customFormat="1" ht="16.5" customHeight="1">
      <c r="B119" s="28"/>
      <c r="E119" s="223" t="str">
        <f>E7</f>
        <v>Nové záchytné centrum, Bojnice</v>
      </c>
      <c r="F119" s="224"/>
      <c r="G119" s="224"/>
      <c r="H119" s="224"/>
      <c r="L119" s="28"/>
    </row>
    <row r="120" spans="2:12" ht="12" customHeight="1">
      <c r="B120" s="16"/>
      <c r="C120" s="23" t="s">
        <v>141</v>
      </c>
      <c r="L120" s="16"/>
    </row>
    <row r="121" spans="2:12" s="1" customFormat="1" ht="16.5" customHeight="1">
      <c r="B121" s="28"/>
      <c r="E121" s="223" t="s">
        <v>142</v>
      </c>
      <c r="F121" s="222"/>
      <c r="G121" s="222"/>
      <c r="H121" s="222"/>
      <c r="L121" s="28"/>
    </row>
    <row r="122" spans="2:12" s="1" customFormat="1" ht="12" customHeight="1">
      <c r="B122" s="28"/>
      <c r="C122" s="23" t="s">
        <v>143</v>
      </c>
      <c r="L122" s="28"/>
    </row>
    <row r="123" spans="2:12" s="1" customFormat="1" ht="16.5" customHeight="1">
      <c r="B123" s="28"/>
      <c r="E123" s="218" t="str">
        <f>E11</f>
        <v>ZTI - Zdravotechnika</v>
      </c>
      <c r="F123" s="222"/>
      <c r="G123" s="222"/>
      <c r="H123" s="222"/>
      <c r="L123" s="28"/>
    </row>
    <row r="124" spans="2:12" s="1" customFormat="1" ht="6.95" customHeight="1">
      <c r="B124" s="28"/>
      <c r="L124" s="28"/>
    </row>
    <row r="125" spans="2:12" s="1" customFormat="1" ht="12" customHeight="1">
      <c r="B125" s="28"/>
      <c r="C125" s="23" t="s">
        <v>18</v>
      </c>
      <c r="F125" s="21" t="str">
        <f>F14</f>
        <v>Bojnice</v>
      </c>
      <c r="I125" s="23" t="s">
        <v>20</v>
      </c>
      <c r="J125" s="51">
        <f>IF(J14="","",J14)</f>
        <v>46146</v>
      </c>
      <c r="L125" s="28"/>
    </row>
    <row r="126" spans="2:12" s="1" customFormat="1" ht="6.95" customHeight="1">
      <c r="B126" s="28"/>
      <c r="L126" s="28"/>
    </row>
    <row r="127" spans="2:12" s="1" customFormat="1" ht="15.2" customHeight="1">
      <c r="B127" s="28"/>
      <c r="C127" s="23" t="s">
        <v>21</v>
      </c>
      <c r="F127" s="21" t="str">
        <f>E17</f>
        <v>Národná zoologická záhrada</v>
      </c>
      <c r="I127" s="23" t="s">
        <v>26</v>
      </c>
      <c r="J127" s="26" t="str">
        <f>E23</f>
        <v>ERGAprojekt s.r.o.</v>
      </c>
      <c r="L127" s="28"/>
    </row>
    <row r="128" spans="2:12" s="1" customFormat="1" ht="15.2" customHeight="1">
      <c r="B128" s="28"/>
      <c r="C128" s="23" t="s">
        <v>25</v>
      </c>
      <c r="F128" s="21" t="str">
        <f>IF(E20="","",E20)</f>
        <v/>
      </c>
      <c r="I128" s="23" t="s">
        <v>29</v>
      </c>
      <c r="J128" s="26" t="str">
        <f>E26</f>
        <v xml:space="preserve"> </v>
      </c>
      <c r="L128" s="28"/>
    </row>
    <row r="129" spans="2:65" s="1" customFormat="1" ht="10.35" customHeight="1">
      <c r="B129" s="28"/>
      <c r="L129" s="28"/>
    </row>
    <row r="130" spans="2:65" s="10" customFormat="1" ht="29.25" customHeight="1">
      <c r="B130" s="118"/>
      <c r="C130" s="119" t="s">
        <v>172</v>
      </c>
      <c r="D130" s="120" t="s">
        <v>57</v>
      </c>
      <c r="E130" s="120" t="s">
        <v>53</v>
      </c>
      <c r="F130" s="120" t="s">
        <v>54</v>
      </c>
      <c r="G130" s="120" t="s">
        <v>173</v>
      </c>
      <c r="H130" s="120" t="s">
        <v>174</v>
      </c>
      <c r="I130" s="120" t="s">
        <v>175</v>
      </c>
      <c r="J130" s="121" t="s">
        <v>147</v>
      </c>
      <c r="K130" s="122" t="s">
        <v>176</v>
      </c>
      <c r="L130" s="118"/>
      <c r="M130" s="58" t="s">
        <v>1</v>
      </c>
      <c r="N130" s="59" t="s">
        <v>36</v>
      </c>
      <c r="O130" s="59" t="s">
        <v>177</v>
      </c>
      <c r="P130" s="59" t="s">
        <v>178</v>
      </c>
      <c r="Q130" s="59" t="s">
        <v>179</v>
      </c>
      <c r="R130" s="59" t="s">
        <v>180</v>
      </c>
      <c r="S130" s="59" t="s">
        <v>181</v>
      </c>
      <c r="T130" s="60" t="s">
        <v>182</v>
      </c>
    </row>
    <row r="131" spans="2:65" s="1" customFormat="1" ht="22.9" customHeight="1">
      <c r="B131" s="28"/>
      <c r="C131" s="63" t="s">
        <v>148</v>
      </c>
      <c r="J131" s="123">
        <f>BK131</f>
        <v>0</v>
      </c>
      <c r="L131" s="28"/>
      <c r="M131" s="61"/>
      <c r="N131" s="52"/>
      <c r="O131" s="52"/>
      <c r="P131" s="124">
        <f>P132+P264+P267</f>
        <v>0</v>
      </c>
      <c r="Q131" s="52"/>
      <c r="R131" s="124">
        <f>R132+R264+R267</f>
        <v>0</v>
      </c>
      <c r="S131" s="52"/>
      <c r="T131" s="125">
        <f>T132+T264+T267</f>
        <v>0</v>
      </c>
      <c r="AT131" s="13" t="s">
        <v>71</v>
      </c>
      <c r="AU131" s="13" t="s">
        <v>149</v>
      </c>
      <c r="BK131" s="126">
        <f>BK132+BK264+BK267</f>
        <v>0</v>
      </c>
    </row>
    <row r="132" spans="2:65" s="11" customFormat="1" ht="25.9" customHeight="1">
      <c r="B132" s="127"/>
      <c r="D132" s="128" t="s">
        <v>71</v>
      </c>
      <c r="E132" s="129" t="s">
        <v>353</v>
      </c>
      <c r="F132" s="129" t="s">
        <v>923</v>
      </c>
      <c r="I132" s="130"/>
      <c r="J132" s="131">
        <f>BK132</f>
        <v>0</v>
      </c>
      <c r="L132" s="127"/>
      <c r="M132" s="132"/>
      <c r="P132" s="133">
        <f>P133+P141+P166+P178+P203+P226+P235+P262</f>
        <v>0</v>
      </c>
      <c r="R132" s="133">
        <f>R133+R141+R166+R178+R203+R226+R235+R262</f>
        <v>0</v>
      </c>
      <c r="T132" s="134">
        <f>T133+T141+T166+T178+T203+T226+T235+T262</f>
        <v>0</v>
      </c>
      <c r="AR132" s="128" t="s">
        <v>85</v>
      </c>
      <c r="AT132" s="135" t="s">
        <v>71</v>
      </c>
      <c r="AU132" s="135" t="s">
        <v>72</v>
      </c>
      <c r="AY132" s="128" t="s">
        <v>185</v>
      </c>
      <c r="BK132" s="136">
        <f>BK133+BK141+BK166+BK178+BK203+BK226+BK235+BK262</f>
        <v>0</v>
      </c>
    </row>
    <row r="133" spans="2:65" s="11" customFormat="1" ht="22.9" customHeight="1">
      <c r="B133" s="127"/>
      <c r="D133" s="128" t="s">
        <v>71</v>
      </c>
      <c r="E133" s="137" t="s">
        <v>406</v>
      </c>
      <c r="F133" s="137" t="s">
        <v>924</v>
      </c>
      <c r="I133" s="130"/>
      <c r="J133" s="138">
        <f>BK133</f>
        <v>0</v>
      </c>
      <c r="L133" s="127"/>
      <c r="M133" s="132"/>
      <c r="P133" s="133">
        <f>SUM(P134:P140)</f>
        <v>0</v>
      </c>
      <c r="R133" s="133">
        <f>SUM(R134:R140)</f>
        <v>0</v>
      </c>
      <c r="T133" s="134">
        <f>SUM(T134:T140)</f>
        <v>0</v>
      </c>
      <c r="AR133" s="128" t="s">
        <v>85</v>
      </c>
      <c r="AT133" s="135" t="s">
        <v>71</v>
      </c>
      <c r="AU133" s="135" t="s">
        <v>79</v>
      </c>
      <c r="AY133" s="128" t="s">
        <v>185</v>
      </c>
      <c r="BK133" s="136">
        <f>SUM(BK134:BK140)</f>
        <v>0</v>
      </c>
    </row>
    <row r="134" spans="2:65" s="1" customFormat="1" ht="24.2" customHeight="1">
      <c r="B134" s="139"/>
      <c r="C134" s="140" t="s">
        <v>79</v>
      </c>
      <c r="D134" s="140" t="s">
        <v>187</v>
      </c>
      <c r="E134" s="141" t="s">
        <v>925</v>
      </c>
      <c r="F134" s="142" t="s">
        <v>926</v>
      </c>
      <c r="G134" s="143" t="s">
        <v>190</v>
      </c>
      <c r="H134" s="144"/>
      <c r="I134" s="145"/>
      <c r="J134" s="146">
        <f t="shared" ref="J134:J140" si="0">ROUND(I134*H134,2)</f>
        <v>0</v>
      </c>
      <c r="K134" s="147"/>
      <c r="L134" s="28"/>
      <c r="M134" s="148" t="s">
        <v>1</v>
      </c>
      <c r="N134" s="149" t="s">
        <v>38</v>
      </c>
      <c r="P134" s="150">
        <f t="shared" ref="P134:P140" si="1">O134*H134</f>
        <v>0</v>
      </c>
      <c r="Q134" s="150">
        <v>2.0000000000000002E-5</v>
      </c>
      <c r="R134" s="150">
        <f t="shared" ref="R134:R140" si="2">Q134*H134</f>
        <v>0</v>
      </c>
      <c r="S134" s="150">
        <v>0</v>
      </c>
      <c r="T134" s="151">
        <f t="shared" ref="T134:T140" si="3">S134*H134</f>
        <v>0</v>
      </c>
      <c r="AR134" s="152" t="s">
        <v>254</v>
      </c>
      <c r="AT134" s="152" t="s">
        <v>187</v>
      </c>
      <c r="AU134" s="152" t="s">
        <v>85</v>
      </c>
      <c r="AY134" s="13" t="s">
        <v>185</v>
      </c>
      <c r="BE134" s="153">
        <f t="shared" ref="BE134:BE140" si="4">IF(N134="základná",J134,0)</f>
        <v>0</v>
      </c>
      <c r="BF134" s="153">
        <f t="shared" ref="BF134:BF140" si="5">IF(N134="znížená",J134,0)</f>
        <v>0</v>
      </c>
      <c r="BG134" s="153">
        <f t="shared" ref="BG134:BG140" si="6">IF(N134="zákl. prenesená",J134,0)</f>
        <v>0</v>
      </c>
      <c r="BH134" s="153">
        <f t="shared" ref="BH134:BH140" si="7">IF(N134="zníž. prenesená",J134,0)</f>
        <v>0</v>
      </c>
      <c r="BI134" s="153">
        <f t="shared" ref="BI134:BI140" si="8">IF(N134="nulová",J134,0)</f>
        <v>0</v>
      </c>
      <c r="BJ134" s="13" t="s">
        <v>85</v>
      </c>
      <c r="BK134" s="153">
        <f t="shared" ref="BK134:BK140" si="9">ROUND(I134*H134,2)</f>
        <v>0</v>
      </c>
      <c r="BL134" s="13" t="s">
        <v>254</v>
      </c>
      <c r="BM134" s="152" t="s">
        <v>85</v>
      </c>
    </row>
    <row r="135" spans="2:65" s="1" customFormat="1" ht="24.2" customHeight="1">
      <c r="B135" s="139"/>
      <c r="C135" s="154" t="s">
        <v>85</v>
      </c>
      <c r="D135" s="154" t="s">
        <v>241</v>
      </c>
      <c r="E135" s="155" t="s">
        <v>927</v>
      </c>
      <c r="F135" s="156" t="s">
        <v>928</v>
      </c>
      <c r="G135" s="157" t="s">
        <v>190</v>
      </c>
      <c r="H135" s="158"/>
      <c r="I135" s="159"/>
      <c r="J135" s="160">
        <f t="shared" si="0"/>
        <v>0</v>
      </c>
      <c r="K135" s="161"/>
      <c r="L135" s="162"/>
      <c r="M135" s="163" t="s">
        <v>1</v>
      </c>
      <c r="N135" s="164" t="s">
        <v>38</v>
      </c>
      <c r="P135" s="150">
        <f t="shared" si="1"/>
        <v>0</v>
      </c>
      <c r="Q135" s="150">
        <v>1.0000000000000001E-5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322</v>
      </c>
      <c r="AT135" s="152" t="s">
        <v>241</v>
      </c>
      <c r="AU135" s="152" t="s">
        <v>85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254</v>
      </c>
      <c r="BM135" s="152" t="s">
        <v>191</v>
      </c>
    </row>
    <row r="136" spans="2:65" s="1" customFormat="1" ht="24.2" customHeight="1">
      <c r="B136" s="139"/>
      <c r="C136" s="154" t="s">
        <v>193</v>
      </c>
      <c r="D136" s="154" t="s">
        <v>241</v>
      </c>
      <c r="E136" s="155" t="s">
        <v>929</v>
      </c>
      <c r="F136" s="156" t="s">
        <v>930</v>
      </c>
      <c r="G136" s="157" t="s">
        <v>190</v>
      </c>
      <c r="H136" s="158"/>
      <c r="I136" s="159"/>
      <c r="J136" s="160">
        <f t="shared" si="0"/>
        <v>0</v>
      </c>
      <c r="K136" s="161"/>
      <c r="L136" s="162"/>
      <c r="M136" s="163" t="s">
        <v>1</v>
      </c>
      <c r="N136" s="164" t="s">
        <v>38</v>
      </c>
      <c r="P136" s="150">
        <f t="shared" si="1"/>
        <v>0</v>
      </c>
      <c r="Q136" s="150">
        <v>4.0000000000000003E-5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322</v>
      </c>
      <c r="AT136" s="152" t="s">
        <v>241</v>
      </c>
      <c r="AU136" s="152" t="s">
        <v>85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254</v>
      </c>
      <c r="BM136" s="152" t="s">
        <v>210</v>
      </c>
    </row>
    <row r="137" spans="2:65" s="1" customFormat="1" ht="24.2" customHeight="1">
      <c r="B137" s="139"/>
      <c r="C137" s="154" t="s">
        <v>191</v>
      </c>
      <c r="D137" s="154" t="s">
        <v>241</v>
      </c>
      <c r="E137" s="155" t="s">
        <v>931</v>
      </c>
      <c r="F137" s="156" t="s">
        <v>932</v>
      </c>
      <c r="G137" s="157" t="s">
        <v>190</v>
      </c>
      <c r="H137" s="158"/>
      <c r="I137" s="159"/>
      <c r="J137" s="160">
        <f t="shared" si="0"/>
        <v>0</v>
      </c>
      <c r="K137" s="161"/>
      <c r="L137" s="162"/>
      <c r="M137" s="163" t="s">
        <v>1</v>
      </c>
      <c r="N137" s="164" t="s">
        <v>38</v>
      </c>
      <c r="P137" s="150">
        <f t="shared" si="1"/>
        <v>0</v>
      </c>
      <c r="Q137" s="150">
        <v>5.0000000000000002E-5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322</v>
      </c>
      <c r="AT137" s="152" t="s">
        <v>241</v>
      </c>
      <c r="AU137" s="152" t="s">
        <v>85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254</v>
      </c>
      <c r="BM137" s="152" t="s">
        <v>219</v>
      </c>
    </row>
    <row r="138" spans="2:65" s="1" customFormat="1" ht="24.2" customHeight="1">
      <c r="B138" s="139"/>
      <c r="C138" s="140" t="s">
        <v>206</v>
      </c>
      <c r="D138" s="140" t="s">
        <v>187</v>
      </c>
      <c r="E138" s="141" t="s">
        <v>933</v>
      </c>
      <c r="F138" s="142" t="s">
        <v>934</v>
      </c>
      <c r="G138" s="143" t="s">
        <v>190</v>
      </c>
      <c r="H138" s="144"/>
      <c r="I138" s="145"/>
      <c r="J138" s="146">
        <f t="shared" si="0"/>
        <v>0</v>
      </c>
      <c r="K138" s="147"/>
      <c r="L138" s="28"/>
      <c r="M138" s="148" t="s">
        <v>1</v>
      </c>
      <c r="N138" s="149" t="s">
        <v>38</v>
      </c>
      <c r="P138" s="150">
        <f t="shared" si="1"/>
        <v>0</v>
      </c>
      <c r="Q138" s="150">
        <v>2.0000000000000002E-5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254</v>
      </c>
      <c r="AT138" s="152" t="s">
        <v>187</v>
      </c>
      <c r="AU138" s="152" t="s">
        <v>85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254</v>
      </c>
      <c r="BM138" s="152" t="s">
        <v>227</v>
      </c>
    </row>
    <row r="139" spans="2:65" s="1" customFormat="1" ht="24.2" customHeight="1">
      <c r="B139" s="139"/>
      <c r="C139" s="154" t="s">
        <v>210</v>
      </c>
      <c r="D139" s="154" t="s">
        <v>241</v>
      </c>
      <c r="E139" s="155" t="s">
        <v>935</v>
      </c>
      <c r="F139" s="156" t="s">
        <v>936</v>
      </c>
      <c r="G139" s="157" t="s">
        <v>190</v>
      </c>
      <c r="H139" s="158"/>
      <c r="I139" s="159"/>
      <c r="J139" s="160">
        <f t="shared" si="0"/>
        <v>0</v>
      </c>
      <c r="K139" s="161"/>
      <c r="L139" s="162"/>
      <c r="M139" s="163" t="s">
        <v>1</v>
      </c>
      <c r="N139" s="164" t="s">
        <v>38</v>
      </c>
      <c r="P139" s="150">
        <f t="shared" si="1"/>
        <v>0</v>
      </c>
      <c r="Q139" s="150">
        <v>9.0000000000000006E-5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322</v>
      </c>
      <c r="AT139" s="152" t="s">
        <v>241</v>
      </c>
      <c r="AU139" s="152" t="s">
        <v>85</v>
      </c>
      <c r="AY139" s="13" t="s">
        <v>185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85</v>
      </c>
      <c r="BK139" s="153">
        <f t="shared" si="9"/>
        <v>0</v>
      </c>
      <c r="BL139" s="13" t="s">
        <v>254</v>
      </c>
      <c r="BM139" s="152" t="s">
        <v>236</v>
      </c>
    </row>
    <row r="140" spans="2:65" s="1" customFormat="1" ht="24.2" customHeight="1">
      <c r="B140" s="139"/>
      <c r="C140" s="140" t="s">
        <v>214</v>
      </c>
      <c r="D140" s="140" t="s">
        <v>187</v>
      </c>
      <c r="E140" s="141" t="s">
        <v>937</v>
      </c>
      <c r="F140" s="142" t="s">
        <v>938</v>
      </c>
      <c r="G140" s="143" t="s">
        <v>404</v>
      </c>
      <c r="H140" s="165"/>
      <c r="I140" s="145"/>
      <c r="J140" s="146">
        <f t="shared" si="0"/>
        <v>0</v>
      </c>
      <c r="K140" s="147"/>
      <c r="L140" s="28"/>
      <c r="M140" s="148" t="s">
        <v>1</v>
      </c>
      <c r="N140" s="149" t="s">
        <v>38</v>
      </c>
      <c r="P140" s="150">
        <f t="shared" si="1"/>
        <v>0</v>
      </c>
      <c r="Q140" s="150">
        <v>0</v>
      </c>
      <c r="R140" s="150">
        <f t="shared" si="2"/>
        <v>0</v>
      </c>
      <c r="S140" s="150">
        <v>0</v>
      </c>
      <c r="T140" s="151">
        <f t="shared" si="3"/>
        <v>0</v>
      </c>
      <c r="AR140" s="152" t="s">
        <v>254</v>
      </c>
      <c r="AT140" s="152" t="s">
        <v>187</v>
      </c>
      <c r="AU140" s="152" t="s">
        <v>85</v>
      </c>
      <c r="AY140" s="13" t="s">
        <v>185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85</v>
      </c>
      <c r="BK140" s="153">
        <f t="shared" si="9"/>
        <v>0</v>
      </c>
      <c r="BL140" s="13" t="s">
        <v>254</v>
      </c>
      <c r="BM140" s="152" t="s">
        <v>245</v>
      </c>
    </row>
    <row r="141" spans="2:65" s="11" customFormat="1" ht="22.9" customHeight="1">
      <c r="B141" s="127"/>
      <c r="D141" s="128" t="s">
        <v>71</v>
      </c>
      <c r="E141" s="137" t="s">
        <v>939</v>
      </c>
      <c r="F141" s="137" t="s">
        <v>940</v>
      </c>
      <c r="I141" s="130"/>
      <c r="J141" s="138">
        <f>BK141</f>
        <v>0</v>
      </c>
      <c r="L141" s="127"/>
      <c r="M141" s="132"/>
      <c r="P141" s="133">
        <f>SUM(P142:P165)</f>
        <v>0</v>
      </c>
      <c r="R141" s="133">
        <f>SUM(R142:R165)</f>
        <v>0</v>
      </c>
      <c r="T141" s="134">
        <f>SUM(T142:T165)</f>
        <v>0</v>
      </c>
      <c r="AR141" s="128" t="s">
        <v>85</v>
      </c>
      <c r="AT141" s="135" t="s">
        <v>71</v>
      </c>
      <c r="AU141" s="135" t="s">
        <v>79</v>
      </c>
      <c r="AY141" s="128" t="s">
        <v>185</v>
      </c>
      <c r="BK141" s="136">
        <f>SUM(BK142:BK165)</f>
        <v>0</v>
      </c>
    </row>
    <row r="142" spans="2:65" s="1" customFormat="1" ht="21.75" customHeight="1">
      <c r="B142" s="139"/>
      <c r="C142" s="140" t="s">
        <v>219</v>
      </c>
      <c r="D142" s="140" t="s">
        <v>187</v>
      </c>
      <c r="E142" s="141" t="s">
        <v>941</v>
      </c>
      <c r="F142" s="142" t="s">
        <v>942</v>
      </c>
      <c r="G142" s="143" t="s">
        <v>190</v>
      </c>
      <c r="H142" s="144"/>
      <c r="I142" s="145"/>
      <c r="J142" s="146">
        <f t="shared" ref="J142:J165" si="10">ROUND(I142*H142,2)</f>
        <v>0</v>
      </c>
      <c r="K142" s="147"/>
      <c r="L142" s="28"/>
      <c r="M142" s="148" t="s">
        <v>1</v>
      </c>
      <c r="N142" s="149" t="s">
        <v>38</v>
      </c>
      <c r="P142" s="150">
        <f t="shared" ref="P142:P165" si="11">O142*H142</f>
        <v>0</v>
      </c>
      <c r="Q142" s="150">
        <v>1.7799999999999999E-3</v>
      </c>
      <c r="R142" s="150">
        <f t="shared" ref="R142:R165" si="12">Q142*H142</f>
        <v>0</v>
      </c>
      <c r="S142" s="150">
        <v>0</v>
      </c>
      <c r="T142" s="151">
        <f t="shared" ref="T142:T165" si="13">S142*H142</f>
        <v>0</v>
      </c>
      <c r="AR142" s="152" t="s">
        <v>254</v>
      </c>
      <c r="AT142" s="152" t="s">
        <v>187</v>
      </c>
      <c r="AU142" s="152" t="s">
        <v>85</v>
      </c>
      <c r="AY142" s="13" t="s">
        <v>185</v>
      </c>
      <c r="BE142" s="153">
        <f t="shared" ref="BE142:BE165" si="14">IF(N142="základná",J142,0)</f>
        <v>0</v>
      </c>
      <c r="BF142" s="153">
        <f t="shared" ref="BF142:BF165" si="15">IF(N142="znížená",J142,0)</f>
        <v>0</v>
      </c>
      <c r="BG142" s="153">
        <f t="shared" ref="BG142:BG165" si="16">IF(N142="zákl. prenesená",J142,0)</f>
        <v>0</v>
      </c>
      <c r="BH142" s="153">
        <f t="shared" ref="BH142:BH165" si="17">IF(N142="zníž. prenesená",J142,0)</f>
        <v>0</v>
      </c>
      <c r="BI142" s="153">
        <f t="shared" ref="BI142:BI165" si="18">IF(N142="nulová",J142,0)</f>
        <v>0</v>
      </c>
      <c r="BJ142" s="13" t="s">
        <v>85</v>
      </c>
      <c r="BK142" s="153">
        <f t="shared" ref="BK142:BK165" si="19">ROUND(I142*H142,2)</f>
        <v>0</v>
      </c>
      <c r="BL142" s="13" t="s">
        <v>254</v>
      </c>
      <c r="BM142" s="152" t="s">
        <v>254</v>
      </c>
    </row>
    <row r="143" spans="2:65" s="1" customFormat="1" ht="21.75" customHeight="1">
      <c r="B143" s="139"/>
      <c r="C143" s="140" t="s">
        <v>223</v>
      </c>
      <c r="D143" s="140" t="s">
        <v>187</v>
      </c>
      <c r="E143" s="141" t="s">
        <v>943</v>
      </c>
      <c r="F143" s="142" t="s">
        <v>944</v>
      </c>
      <c r="G143" s="143" t="s">
        <v>190</v>
      </c>
      <c r="H143" s="144"/>
      <c r="I143" s="145"/>
      <c r="J143" s="146">
        <f t="shared" si="10"/>
        <v>0</v>
      </c>
      <c r="K143" s="147"/>
      <c r="L143" s="28"/>
      <c r="M143" s="148" t="s">
        <v>1</v>
      </c>
      <c r="N143" s="149" t="s">
        <v>38</v>
      </c>
      <c r="P143" s="150">
        <f t="shared" si="11"/>
        <v>0</v>
      </c>
      <c r="Q143" s="150">
        <v>1.91E-3</v>
      </c>
      <c r="R143" s="150">
        <f t="shared" si="12"/>
        <v>0</v>
      </c>
      <c r="S143" s="150">
        <v>0</v>
      </c>
      <c r="T143" s="151">
        <f t="shared" si="13"/>
        <v>0</v>
      </c>
      <c r="AR143" s="152" t="s">
        <v>254</v>
      </c>
      <c r="AT143" s="152" t="s">
        <v>187</v>
      </c>
      <c r="AU143" s="152" t="s">
        <v>85</v>
      </c>
      <c r="AY143" s="13" t="s">
        <v>185</v>
      </c>
      <c r="BE143" s="153">
        <f t="shared" si="14"/>
        <v>0</v>
      </c>
      <c r="BF143" s="153">
        <f t="shared" si="15"/>
        <v>0</v>
      </c>
      <c r="BG143" s="153">
        <f t="shared" si="16"/>
        <v>0</v>
      </c>
      <c r="BH143" s="153">
        <f t="shared" si="17"/>
        <v>0</v>
      </c>
      <c r="BI143" s="153">
        <f t="shared" si="18"/>
        <v>0</v>
      </c>
      <c r="BJ143" s="13" t="s">
        <v>85</v>
      </c>
      <c r="BK143" s="153">
        <f t="shared" si="19"/>
        <v>0</v>
      </c>
      <c r="BL143" s="13" t="s">
        <v>254</v>
      </c>
      <c r="BM143" s="152" t="s">
        <v>262</v>
      </c>
    </row>
    <row r="144" spans="2:65" s="1" customFormat="1" ht="21.75" customHeight="1">
      <c r="B144" s="139"/>
      <c r="C144" s="140" t="s">
        <v>227</v>
      </c>
      <c r="D144" s="140" t="s">
        <v>187</v>
      </c>
      <c r="E144" s="141" t="s">
        <v>945</v>
      </c>
      <c r="F144" s="142" t="s">
        <v>946</v>
      </c>
      <c r="G144" s="143" t="s">
        <v>190</v>
      </c>
      <c r="H144" s="144"/>
      <c r="I144" s="145"/>
      <c r="J144" s="146">
        <f t="shared" si="10"/>
        <v>0</v>
      </c>
      <c r="K144" s="147"/>
      <c r="L144" s="28"/>
      <c r="M144" s="148" t="s">
        <v>1</v>
      </c>
      <c r="N144" s="149" t="s">
        <v>38</v>
      </c>
      <c r="P144" s="150">
        <f t="shared" si="11"/>
        <v>0</v>
      </c>
      <c r="Q144" s="150">
        <v>2.64E-3</v>
      </c>
      <c r="R144" s="150">
        <f t="shared" si="12"/>
        <v>0</v>
      </c>
      <c r="S144" s="150">
        <v>0</v>
      </c>
      <c r="T144" s="151">
        <f t="shared" si="13"/>
        <v>0</v>
      </c>
      <c r="AR144" s="152" t="s">
        <v>254</v>
      </c>
      <c r="AT144" s="152" t="s">
        <v>187</v>
      </c>
      <c r="AU144" s="152" t="s">
        <v>85</v>
      </c>
      <c r="AY144" s="13" t="s">
        <v>185</v>
      </c>
      <c r="BE144" s="153">
        <f t="shared" si="14"/>
        <v>0</v>
      </c>
      <c r="BF144" s="153">
        <f t="shared" si="15"/>
        <v>0</v>
      </c>
      <c r="BG144" s="153">
        <f t="shared" si="16"/>
        <v>0</v>
      </c>
      <c r="BH144" s="153">
        <f t="shared" si="17"/>
        <v>0</v>
      </c>
      <c r="BI144" s="153">
        <f t="shared" si="18"/>
        <v>0</v>
      </c>
      <c r="BJ144" s="13" t="s">
        <v>85</v>
      </c>
      <c r="BK144" s="153">
        <f t="shared" si="19"/>
        <v>0</v>
      </c>
      <c r="BL144" s="13" t="s">
        <v>254</v>
      </c>
      <c r="BM144" s="152" t="s">
        <v>270</v>
      </c>
    </row>
    <row r="145" spans="2:65" s="1" customFormat="1" ht="21.75" customHeight="1">
      <c r="B145" s="139"/>
      <c r="C145" s="140" t="s">
        <v>231</v>
      </c>
      <c r="D145" s="140" t="s">
        <v>187</v>
      </c>
      <c r="E145" s="141" t="s">
        <v>947</v>
      </c>
      <c r="F145" s="142" t="s">
        <v>948</v>
      </c>
      <c r="G145" s="143" t="s">
        <v>190</v>
      </c>
      <c r="H145" s="144"/>
      <c r="I145" s="145"/>
      <c r="J145" s="146">
        <f t="shared" si="10"/>
        <v>0</v>
      </c>
      <c r="K145" s="147"/>
      <c r="L145" s="28"/>
      <c r="M145" s="148" t="s">
        <v>1</v>
      </c>
      <c r="N145" s="149" t="s">
        <v>38</v>
      </c>
      <c r="P145" s="150">
        <f t="shared" si="11"/>
        <v>0</v>
      </c>
      <c r="Q145" s="150">
        <v>4.6499999999999996E-3</v>
      </c>
      <c r="R145" s="150">
        <f t="shared" si="12"/>
        <v>0</v>
      </c>
      <c r="S145" s="150">
        <v>0</v>
      </c>
      <c r="T145" s="151">
        <f t="shared" si="13"/>
        <v>0</v>
      </c>
      <c r="AR145" s="152" t="s">
        <v>254</v>
      </c>
      <c r="AT145" s="152" t="s">
        <v>187</v>
      </c>
      <c r="AU145" s="152" t="s">
        <v>85</v>
      </c>
      <c r="AY145" s="13" t="s">
        <v>185</v>
      </c>
      <c r="BE145" s="153">
        <f t="shared" si="14"/>
        <v>0</v>
      </c>
      <c r="BF145" s="153">
        <f t="shared" si="15"/>
        <v>0</v>
      </c>
      <c r="BG145" s="153">
        <f t="shared" si="16"/>
        <v>0</v>
      </c>
      <c r="BH145" s="153">
        <f t="shared" si="17"/>
        <v>0</v>
      </c>
      <c r="BI145" s="153">
        <f t="shared" si="18"/>
        <v>0</v>
      </c>
      <c r="BJ145" s="13" t="s">
        <v>85</v>
      </c>
      <c r="BK145" s="153">
        <f t="shared" si="19"/>
        <v>0</v>
      </c>
      <c r="BL145" s="13" t="s">
        <v>254</v>
      </c>
      <c r="BM145" s="152" t="s">
        <v>278</v>
      </c>
    </row>
    <row r="146" spans="2:65" s="1" customFormat="1" ht="24.2" customHeight="1">
      <c r="B146" s="139"/>
      <c r="C146" s="140" t="s">
        <v>236</v>
      </c>
      <c r="D146" s="140" t="s">
        <v>187</v>
      </c>
      <c r="E146" s="141" t="s">
        <v>949</v>
      </c>
      <c r="F146" s="142" t="s">
        <v>950</v>
      </c>
      <c r="G146" s="143" t="s">
        <v>190</v>
      </c>
      <c r="H146" s="144"/>
      <c r="I146" s="145"/>
      <c r="J146" s="146">
        <f t="shared" si="10"/>
        <v>0</v>
      </c>
      <c r="K146" s="147"/>
      <c r="L146" s="28"/>
      <c r="M146" s="148" t="s">
        <v>1</v>
      </c>
      <c r="N146" s="149" t="s">
        <v>38</v>
      </c>
      <c r="P146" s="150">
        <f t="shared" si="11"/>
        <v>0</v>
      </c>
      <c r="Q146" s="150">
        <v>1.64E-3</v>
      </c>
      <c r="R146" s="150">
        <f t="shared" si="12"/>
        <v>0</v>
      </c>
      <c r="S146" s="150">
        <v>0</v>
      </c>
      <c r="T146" s="151">
        <f t="shared" si="13"/>
        <v>0</v>
      </c>
      <c r="AR146" s="152" t="s">
        <v>254</v>
      </c>
      <c r="AT146" s="152" t="s">
        <v>187</v>
      </c>
      <c r="AU146" s="152" t="s">
        <v>85</v>
      </c>
      <c r="AY146" s="13" t="s">
        <v>185</v>
      </c>
      <c r="BE146" s="153">
        <f t="shared" si="14"/>
        <v>0</v>
      </c>
      <c r="BF146" s="153">
        <f t="shared" si="15"/>
        <v>0</v>
      </c>
      <c r="BG146" s="153">
        <f t="shared" si="16"/>
        <v>0</v>
      </c>
      <c r="BH146" s="153">
        <f t="shared" si="17"/>
        <v>0</v>
      </c>
      <c r="BI146" s="153">
        <f t="shared" si="18"/>
        <v>0</v>
      </c>
      <c r="BJ146" s="13" t="s">
        <v>85</v>
      </c>
      <c r="BK146" s="153">
        <f t="shared" si="19"/>
        <v>0</v>
      </c>
      <c r="BL146" s="13" t="s">
        <v>254</v>
      </c>
      <c r="BM146" s="152" t="s">
        <v>289</v>
      </c>
    </row>
    <row r="147" spans="2:65" s="1" customFormat="1" ht="16.5" customHeight="1">
      <c r="B147" s="139"/>
      <c r="C147" s="140" t="s">
        <v>240</v>
      </c>
      <c r="D147" s="140" t="s">
        <v>187</v>
      </c>
      <c r="E147" s="141" t="s">
        <v>951</v>
      </c>
      <c r="F147" s="142" t="s">
        <v>952</v>
      </c>
      <c r="G147" s="143" t="s">
        <v>316</v>
      </c>
      <c r="H147" s="144"/>
      <c r="I147" s="145"/>
      <c r="J147" s="146">
        <f t="shared" si="10"/>
        <v>0</v>
      </c>
      <c r="K147" s="147"/>
      <c r="L147" s="28"/>
      <c r="M147" s="148" t="s">
        <v>1</v>
      </c>
      <c r="N147" s="149" t="s">
        <v>38</v>
      </c>
      <c r="P147" s="150">
        <f t="shared" si="11"/>
        <v>0</v>
      </c>
      <c r="Q147" s="150">
        <v>1.9000000000000001E-4</v>
      </c>
      <c r="R147" s="150">
        <f t="shared" si="12"/>
        <v>0</v>
      </c>
      <c r="S147" s="150">
        <v>0</v>
      </c>
      <c r="T147" s="151">
        <f t="shared" si="13"/>
        <v>0</v>
      </c>
      <c r="AR147" s="152" t="s">
        <v>254</v>
      </c>
      <c r="AT147" s="152" t="s">
        <v>187</v>
      </c>
      <c r="AU147" s="152" t="s">
        <v>85</v>
      </c>
      <c r="AY147" s="13" t="s">
        <v>185</v>
      </c>
      <c r="BE147" s="153">
        <f t="shared" si="14"/>
        <v>0</v>
      </c>
      <c r="BF147" s="153">
        <f t="shared" si="15"/>
        <v>0</v>
      </c>
      <c r="BG147" s="153">
        <f t="shared" si="16"/>
        <v>0</v>
      </c>
      <c r="BH147" s="153">
        <f t="shared" si="17"/>
        <v>0</v>
      </c>
      <c r="BI147" s="153">
        <f t="shared" si="18"/>
        <v>0</v>
      </c>
      <c r="BJ147" s="13" t="s">
        <v>85</v>
      </c>
      <c r="BK147" s="153">
        <f t="shared" si="19"/>
        <v>0</v>
      </c>
      <c r="BL147" s="13" t="s">
        <v>254</v>
      </c>
      <c r="BM147" s="152" t="s">
        <v>297</v>
      </c>
    </row>
    <row r="148" spans="2:65" s="1" customFormat="1" ht="24.2" customHeight="1">
      <c r="B148" s="139"/>
      <c r="C148" s="154" t="s">
        <v>245</v>
      </c>
      <c r="D148" s="154" t="s">
        <v>241</v>
      </c>
      <c r="E148" s="155" t="s">
        <v>953</v>
      </c>
      <c r="F148" s="156" t="s">
        <v>954</v>
      </c>
      <c r="G148" s="157" t="s">
        <v>316</v>
      </c>
      <c r="H148" s="158"/>
      <c r="I148" s="159"/>
      <c r="J148" s="160">
        <f t="shared" si="10"/>
        <v>0</v>
      </c>
      <c r="K148" s="161"/>
      <c r="L148" s="162"/>
      <c r="M148" s="163" t="s">
        <v>1</v>
      </c>
      <c r="N148" s="164" t="s">
        <v>38</v>
      </c>
      <c r="P148" s="150">
        <f t="shared" si="11"/>
        <v>0</v>
      </c>
      <c r="Q148" s="150">
        <v>6.7000000000000002E-4</v>
      </c>
      <c r="R148" s="150">
        <f t="shared" si="12"/>
        <v>0</v>
      </c>
      <c r="S148" s="150">
        <v>0</v>
      </c>
      <c r="T148" s="151">
        <f t="shared" si="13"/>
        <v>0</v>
      </c>
      <c r="AR148" s="152" t="s">
        <v>322</v>
      </c>
      <c r="AT148" s="152" t="s">
        <v>241</v>
      </c>
      <c r="AU148" s="152" t="s">
        <v>85</v>
      </c>
      <c r="AY148" s="13" t="s">
        <v>185</v>
      </c>
      <c r="BE148" s="153">
        <f t="shared" si="14"/>
        <v>0</v>
      </c>
      <c r="BF148" s="153">
        <f t="shared" si="15"/>
        <v>0</v>
      </c>
      <c r="BG148" s="153">
        <f t="shared" si="16"/>
        <v>0</v>
      </c>
      <c r="BH148" s="153">
        <f t="shared" si="17"/>
        <v>0</v>
      </c>
      <c r="BI148" s="153">
        <f t="shared" si="18"/>
        <v>0</v>
      </c>
      <c r="BJ148" s="13" t="s">
        <v>85</v>
      </c>
      <c r="BK148" s="153">
        <f t="shared" si="19"/>
        <v>0</v>
      </c>
      <c r="BL148" s="13" t="s">
        <v>254</v>
      </c>
      <c r="BM148" s="152" t="s">
        <v>305</v>
      </c>
    </row>
    <row r="149" spans="2:65" s="1" customFormat="1" ht="21.75" customHeight="1">
      <c r="B149" s="139"/>
      <c r="C149" s="140" t="s">
        <v>250</v>
      </c>
      <c r="D149" s="140" t="s">
        <v>187</v>
      </c>
      <c r="E149" s="141" t="s">
        <v>955</v>
      </c>
      <c r="F149" s="142" t="s">
        <v>956</v>
      </c>
      <c r="G149" s="143" t="s">
        <v>190</v>
      </c>
      <c r="H149" s="144"/>
      <c r="I149" s="145"/>
      <c r="J149" s="146">
        <f t="shared" si="10"/>
        <v>0</v>
      </c>
      <c r="K149" s="147"/>
      <c r="L149" s="28"/>
      <c r="M149" s="148" t="s">
        <v>1</v>
      </c>
      <c r="N149" s="149" t="s">
        <v>38</v>
      </c>
      <c r="P149" s="150">
        <f t="shared" si="11"/>
        <v>0</v>
      </c>
      <c r="Q149" s="150">
        <v>4.6999999999999999E-4</v>
      </c>
      <c r="R149" s="150">
        <f t="shared" si="12"/>
        <v>0</v>
      </c>
      <c r="S149" s="150">
        <v>0</v>
      </c>
      <c r="T149" s="151">
        <f t="shared" si="13"/>
        <v>0</v>
      </c>
      <c r="AR149" s="152" t="s">
        <v>254</v>
      </c>
      <c r="AT149" s="152" t="s">
        <v>187</v>
      </c>
      <c r="AU149" s="152" t="s">
        <v>85</v>
      </c>
      <c r="AY149" s="13" t="s">
        <v>185</v>
      </c>
      <c r="BE149" s="153">
        <f t="shared" si="14"/>
        <v>0</v>
      </c>
      <c r="BF149" s="153">
        <f t="shared" si="15"/>
        <v>0</v>
      </c>
      <c r="BG149" s="153">
        <f t="shared" si="16"/>
        <v>0</v>
      </c>
      <c r="BH149" s="153">
        <f t="shared" si="17"/>
        <v>0</v>
      </c>
      <c r="BI149" s="153">
        <f t="shared" si="18"/>
        <v>0</v>
      </c>
      <c r="BJ149" s="13" t="s">
        <v>85</v>
      </c>
      <c r="BK149" s="153">
        <f t="shared" si="19"/>
        <v>0</v>
      </c>
      <c r="BL149" s="13" t="s">
        <v>254</v>
      </c>
      <c r="BM149" s="152" t="s">
        <v>313</v>
      </c>
    </row>
    <row r="150" spans="2:65" s="1" customFormat="1" ht="21.75" customHeight="1">
      <c r="B150" s="139"/>
      <c r="C150" s="140" t="s">
        <v>254</v>
      </c>
      <c r="D150" s="140" t="s">
        <v>187</v>
      </c>
      <c r="E150" s="141" t="s">
        <v>957</v>
      </c>
      <c r="F150" s="142" t="s">
        <v>958</v>
      </c>
      <c r="G150" s="143" t="s">
        <v>190</v>
      </c>
      <c r="H150" s="144"/>
      <c r="I150" s="145"/>
      <c r="J150" s="146">
        <f t="shared" si="10"/>
        <v>0</v>
      </c>
      <c r="K150" s="147"/>
      <c r="L150" s="28"/>
      <c r="M150" s="148" t="s">
        <v>1</v>
      </c>
      <c r="N150" s="149" t="s">
        <v>38</v>
      </c>
      <c r="P150" s="150">
        <f t="shared" si="11"/>
        <v>0</v>
      </c>
      <c r="Q150" s="150">
        <v>6.4000000000000005E-4</v>
      </c>
      <c r="R150" s="150">
        <f t="shared" si="12"/>
        <v>0</v>
      </c>
      <c r="S150" s="150">
        <v>0</v>
      </c>
      <c r="T150" s="151">
        <f t="shared" si="13"/>
        <v>0</v>
      </c>
      <c r="AR150" s="152" t="s">
        <v>254</v>
      </c>
      <c r="AT150" s="152" t="s">
        <v>187</v>
      </c>
      <c r="AU150" s="152" t="s">
        <v>85</v>
      </c>
      <c r="AY150" s="13" t="s">
        <v>185</v>
      </c>
      <c r="BE150" s="153">
        <f t="shared" si="14"/>
        <v>0</v>
      </c>
      <c r="BF150" s="153">
        <f t="shared" si="15"/>
        <v>0</v>
      </c>
      <c r="BG150" s="153">
        <f t="shared" si="16"/>
        <v>0</v>
      </c>
      <c r="BH150" s="153">
        <f t="shared" si="17"/>
        <v>0</v>
      </c>
      <c r="BI150" s="153">
        <f t="shared" si="18"/>
        <v>0</v>
      </c>
      <c r="BJ150" s="13" t="s">
        <v>85</v>
      </c>
      <c r="BK150" s="153">
        <f t="shared" si="19"/>
        <v>0</v>
      </c>
      <c r="BL150" s="13" t="s">
        <v>254</v>
      </c>
      <c r="BM150" s="152" t="s">
        <v>322</v>
      </c>
    </row>
    <row r="151" spans="2:65" s="1" customFormat="1" ht="21.75" customHeight="1">
      <c r="B151" s="139"/>
      <c r="C151" s="140" t="s">
        <v>258</v>
      </c>
      <c r="D151" s="140" t="s">
        <v>187</v>
      </c>
      <c r="E151" s="141" t="s">
        <v>959</v>
      </c>
      <c r="F151" s="142" t="s">
        <v>960</v>
      </c>
      <c r="G151" s="143" t="s">
        <v>190</v>
      </c>
      <c r="H151" s="144"/>
      <c r="I151" s="145"/>
      <c r="J151" s="146">
        <f t="shared" si="10"/>
        <v>0</v>
      </c>
      <c r="K151" s="147"/>
      <c r="L151" s="28"/>
      <c r="M151" s="148" t="s">
        <v>1</v>
      </c>
      <c r="N151" s="149" t="s">
        <v>38</v>
      </c>
      <c r="P151" s="150">
        <f t="shared" si="11"/>
        <v>0</v>
      </c>
      <c r="Q151" s="150">
        <v>7.1666666666666699E-4</v>
      </c>
      <c r="R151" s="150">
        <f t="shared" si="12"/>
        <v>0</v>
      </c>
      <c r="S151" s="150">
        <v>0</v>
      </c>
      <c r="T151" s="151">
        <f t="shared" si="13"/>
        <v>0</v>
      </c>
      <c r="AR151" s="152" t="s">
        <v>254</v>
      </c>
      <c r="AT151" s="152" t="s">
        <v>187</v>
      </c>
      <c r="AU151" s="152" t="s">
        <v>85</v>
      </c>
      <c r="AY151" s="13" t="s">
        <v>185</v>
      </c>
      <c r="BE151" s="153">
        <f t="shared" si="14"/>
        <v>0</v>
      </c>
      <c r="BF151" s="153">
        <f t="shared" si="15"/>
        <v>0</v>
      </c>
      <c r="BG151" s="153">
        <f t="shared" si="16"/>
        <v>0</v>
      </c>
      <c r="BH151" s="153">
        <f t="shared" si="17"/>
        <v>0</v>
      </c>
      <c r="BI151" s="153">
        <f t="shared" si="18"/>
        <v>0</v>
      </c>
      <c r="BJ151" s="13" t="s">
        <v>85</v>
      </c>
      <c r="BK151" s="153">
        <f t="shared" si="19"/>
        <v>0</v>
      </c>
      <c r="BL151" s="13" t="s">
        <v>254</v>
      </c>
      <c r="BM151" s="152" t="s">
        <v>331</v>
      </c>
    </row>
    <row r="152" spans="2:65" s="1" customFormat="1" ht="24.2" customHeight="1">
      <c r="B152" s="139"/>
      <c r="C152" s="140" t="s">
        <v>262</v>
      </c>
      <c r="D152" s="140" t="s">
        <v>187</v>
      </c>
      <c r="E152" s="141" t="s">
        <v>961</v>
      </c>
      <c r="F152" s="142" t="s">
        <v>962</v>
      </c>
      <c r="G152" s="143" t="s">
        <v>316</v>
      </c>
      <c r="H152" s="144"/>
      <c r="I152" s="145"/>
      <c r="J152" s="146">
        <f t="shared" si="10"/>
        <v>0</v>
      </c>
      <c r="K152" s="147"/>
      <c r="L152" s="28"/>
      <c r="M152" s="148" t="s">
        <v>1</v>
      </c>
      <c r="N152" s="149" t="s">
        <v>38</v>
      </c>
      <c r="P152" s="150">
        <f t="shared" si="11"/>
        <v>0</v>
      </c>
      <c r="Q152" s="150">
        <v>0</v>
      </c>
      <c r="R152" s="150">
        <f t="shared" si="12"/>
        <v>0</v>
      </c>
      <c r="S152" s="150">
        <v>0</v>
      </c>
      <c r="T152" s="151">
        <f t="shared" si="13"/>
        <v>0</v>
      </c>
      <c r="AR152" s="152" t="s">
        <v>254</v>
      </c>
      <c r="AT152" s="152" t="s">
        <v>187</v>
      </c>
      <c r="AU152" s="152" t="s">
        <v>85</v>
      </c>
      <c r="AY152" s="13" t="s">
        <v>185</v>
      </c>
      <c r="BE152" s="153">
        <f t="shared" si="14"/>
        <v>0</v>
      </c>
      <c r="BF152" s="153">
        <f t="shared" si="15"/>
        <v>0</v>
      </c>
      <c r="BG152" s="153">
        <f t="shared" si="16"/>
        <v>0</v>
      </c>
      <c r="BH152" s="153">
        <f t="shared" si="17"/>
        <v>0</v>
      </c>
      <c r="BI152" s="153">
        <f t="shared" si="18"/>
        <v>0</v>
      </c>
      <c r="BJ152" s="13" t="s">
        <v>85</v>
      </c>
      <c r="BK152" s="153">
        <f t="shared" si="19"/>
        <v>0</v>
      </c>
      <c r="BL152" s="13" t="s">
        <v>254</v>
      </c>
      <c r="BM152" s="152" t="s">
        <v>339</v>
      </c>
    </row>
    <row r="153" spans="2:65" s="1" customFormat="1" ht="24.2" customHeight="1">
      <c r="B153" s="139"/>
      <c r="C153" s="140" t="s">
        <v>266</v>
      </c>
      <c r="D153" s="140" t="s">
        <v>187</v>
      </c>
      <c r="E153" s="141" t="s">
        <v>963</v>
      </c>
      <c r="F153" s="142" t="s">
        <v>964</v>
      </c>
      <c r="G153" s="143" t="s">
        <v>316</v>
      </c>
      <c r="H153" s="144"/>
      <c r="I153" s="145"/>
      <c r="J153" s="146">
        <f t="shared" si="10"/>
        <v>0</v>
      </c>
      <c r="K153" s="147"/>
      <c r="L153" s="28"/>
      <c r="M153" s="148" t="s">
        <v>1</v>
      </c>
      <c r="N153" s="149" t="s">
        <v>38</v>
      </c>
      <c r="P153" s="150">
        <f t="shared" si="11"/>
        <v>0</v>
      </c>
      <c r="Q153" s="150">
        <v>0</v>
      </c>
      <c r="R153" s="150">
        <f t="shared" si="12"/>
        <v>0</v>
      </c>
      <c r="S153" s="150">
        <v>0</v>
      </c>
      <c r="T153" s="151">
        <f t="shared" si="13"/>
        <v>0</v>
      </c>
      <c r="AR153" s="152" t="s">
        <v>254</v>
      </c>
      <c r="AT153" s="152" t="s">
        <v>187</v>
      </c>
      <c r="AU153" s="152" t="s">
        <v>85</v>
      </c>
      <c r="AY153" s="13" t="s">
        <v>185</v>
      </c>
      <c r="BE153" s="153">
        <f t="shared" si="14"/>
        <v>0</v>
      </c>
      <c r="BF153" s="153">
        <f t="shared" si="15"/>
        <v>0</v>
      </c>
      <c r="BG153" s="153">
        <f t="shared" si="16"/>
        <v>0</v>
      </c>
      <c r="BH153" s="153">
        <f t="shared" si="17"/>
        <v>0</v>
      </c>
      <c r="BI153" s="153">
        <f t="shared" si="18"/>
        <v>0</v>
      </c>
      <c r="BJ153" s="13" t="s">
        <v>85</v>
      </c>
      <c r="BK153" s="153">
        <f t="shared" si="19"/>
        <v>0</v>
      </c>
      <c r="BL153" s="13" t="s">
        <v>254</v>
      </c>
      <c r="BM153" s="152" t="s">
        <v>349</v>
      </c>
    </row>
    <row r="154" spans="2:65" s="1" customFormat="1" ht="24.2" customHeight="1">
      <c r="B154" s="139"/>
      <c r="C154" s="140" t="s">
        <v>270</v>
      </c>
      <c r="D154" s="140" t="s">
        <v>187</v>
      </c>
      <c r="E154" s="141" t="s">
        <v>965</v>
      </c>
      <c r="F154" s="142" t="s">
        <v>966</v>
      </c>
      <c r="G154" s="143" t="s">
        <v>316</v>
      </c>
      <c r="H154" s="144"/>
      <c r="I154" s="145"/>
      <c r="J154" s="146">
        <f t="shared" si="10"/>
        <v>0</v>
      </c>
      <c r="K154" s="147"/>
      <c r="L154" s="28"/>
      <c r="M154" s="148" t="s">
        <v>1</v>
      </c>
      <c r="N154" s="149" t="s">
        <v>38</v>
      </c>
      <c r="P154" s="150">
        <f t="shared" si="11"/>
        <v>0</v>
      </c>
      <c r="Q154" s="150">
        <v>0</v>
      </c>
      <c r="R154" s="150">
        <f t="shared" si="12"/>
        <v>0</v>
      </c>
      <c r="S154" s="150">
        <v>0</v>
      </c>
      <c r="T154" s="151">
        <f t="shared" si="13"/>
        <v>0</v>
      </c>
      <c r="AR154" s="152" t="s">
        <v>254</v>
      </c>
      <c r="AT154" s="152" t="s">
        <v>187</v>
      </c>
      <c r="AU154" s="152" t="s">
        <v>85</v>
      </c>
      <c r="AY154" s="13" t="s">
        <v>185</v>
      </c>
      <c r="BE154" s="153">
        <f t="shared" si="14"/>
        <v>0</v>
      </c>
      <c r="BF154" s="153">
        <f t="shared" si="15"/>
        <v>0</v>
      </c>
      <c r="BG154" s="153">
        <f t="shared" si="16"/>
        <v>0</v>
      </c>
      <c r="BH154" s="153">
        <f t="shared" si="17"/>
        <v>0</v>
      </c>
      <c r="BI154" s="153">
        <f t="shared" si="18"/>
        <v>0</v>
      </c>
      <c r="BJ154" s="13" t="s">
        <v>85</v>
      </c>
      <c r="BK154" s="153">
        <f t="shared" si="19"/>
        <v>0</v>
      </c>
      <c r="BL154" s="13" t="s">
        <v>254</v>
      </c>
      <c r="BM154" s="152" t="s">
        <v>361</v>
      </c>
    </row>
    <row r="155" spans="2:65" s="1" customFormat="1" ht="16.5" customHeight="1">
      <c r="B155" s="139"/>
      <c r="C155" s="140" t="s">
        <v>274</v>
      </c>
      <c r="D155" s="140" t="s">
        <v>187</v>
      </c>
      <c r="E155" s="141" t="s">
        <v>967</v>
      </c>
      <c r="F155" s="142" t="s">
        <v>968</v>
      </c>
      <c r="G155" s="143" t="s">
        <v>316</v>
      </c>
      <c r="H155" s="144"/>
      <c r="I155" s="145"/>
      <c r="J155" s="146">
        <f t="shared" si="10"/>
        <v>0</v>
      </c>
      <c r="K155" s="147"/>
      <c r="L155" s="28"/>
      <c r="M155" s="148" t="s">
        <v>1</v>
      </c>
      <c r="N155" s="149" t="s">
        <v>38</v>
      </c>
      <c r="P155" s="150">
        <f t="shared" si="11"/>
        <v>0</v>
      </c>
      <c r="Q155" s="150">
        <v>4.6000000000000001E-4</v>
      </c>
      <c r="R155" s="150">
        <f t="shared" si="12"/>
        <v>0</v>
      </c>
      <c r="S155" s="150">
        <v>0</v>
      </c>
      <c r="T155" s="151">
        <f t="shared" si="13"/>
        <v>0</v>
      </c>
      <c r="AR155" s="152" t="s">
        <v>254</v>
      </c>
      <c r="AT155" s="152" t="s">
        <v>187</v>
      </c>
      <c r="AU155" s="152" t="s">
        <v>85</v>
      </c>
      <c r="AY155" s="13" t="s">
        <v>185</v>
      </c>
      <c r="BE155" s="153">
        <f t="shared" si="14"/>
        <v>0</v>
      </c>
      <c r="BF155" s="153">
        <f t="shared" si="15"/>
        <v>0</v>
      </c>
      <c r="BG155" s="153">
        <f t="shared" si="16"/>
        <v>0</v>
      </c>
      <c r="BH155" s="153">
        <f t="shared" si="17"/>
        <v>0</v>
      </c>
      <c r="BI155" s="153">
        <f t="shared" si="18"/>
        <v>0</v>
      </c>
      <c r="BJ155" s="13" t="s">
        <v>85</v>
      </c>
      <c r="BK155" s="153">
        <f t="shared" si="19"/>
        <v>0</v>
      </c>
      <c r="BL155" s="13" t="s">
        <v>254</v>
      </c>
      <c r="BM155" s="152" t="s">
        <v>369</v>
      </c>
    </row>
    <row r="156" spans="2:65" s="1" customFormat="1" ht="16.5" customHeight="1">
      <c r="B156" s="139"/>
      <c r="C156" s="154" t="s">
        <v>278</v>
      </c>
      <c r="D156" s="154" t="s">
        <v>241</v>
      </c>
      <c r="E156" s="155" t="s">
        <v>969</v>
      </c>
      <c r="F156" s="156" t="s">
        <v>970</v>
      </c>
      <c r="G156" s="157" t="s">
        <v>316</v>
      </c>
      <c r="H156" s="158"/>
      <c r="I156" s="159"/>
      <c r="J156" s="160">
        <f t="shared" si="10"/>
        <v>0</v>
      </c>
      <c r="K156" s="161"/>
      <c r="L156" s="162"/>
      <c r="M156" s="163" t="s">
        <v>1</v>
      </c>
      <c r="N156" s="164" t="s">
        <v>38</v>
      </c>
      <c r="P156" s="150">
        <f t="shared" si="11"/>
        <v>0</v>
      </c>
      <c r="Q156" s="150">
        <v>7.2999999999999996E-4</v>
      </c>
      <c r="R156" s="150">
        <f t="shared" si="12"/>
        <v>0</v>
      </c>
      <c r="S156" s="150">
        <v>0</v>
      </c>
      <c r="T156" s="151">
        <f t="shared" si="13"/>
        <v>0</v>
      </c>
      <c r="AR156" s="152" t="s">
        <v>322</v>
      </c>
      <c r="AT156" s="152" t="s">
        <v>241</v>
      </c>
      <c r="AU156" s="152" t="s">
        <v>85</v>
      </c>
      <c r="AY156" s="13" t="s">
        <v>185</v>
      </c>
      <c r="BE156" s="153">
        <f t="shared" si="14"/>
        <v>0</v>
      </c>
      <c r="BF156" s="153">
        <f t="shared" si="15"/>
        <v>0</v>
      </c>
      <c r="BG156" s="153">
        <f t="shared" si="16"/>
        <v>0</v>
      </c>
      <c r="BH156" s="153">
        <f t="shared" si="17"/>
        <v>0</v>
      </c>
      <c r="BI156" s="153">
        <f t="shared" si="18"/>
        <v>0</v>
      </c>
      <c r="BJ156" s="13" t="s">
        <v>85</v>
      </c>
      <c r="BK156" s="153">
        <f t="shared" si="19"/>
        <v>0</v>
      </c>
      <c r="BL156" s="13" t="s">
        <v>254</v>
      </c>
      <c r="BM156" s="152" t="s">
        <v>375</v>
      </c>
    </row>
    <row r="157" spans="2:65" s="1" customFormat="1" ht="24.2" customHeight="1">
      <c r="B157" s="139"/>
      <c r="C157" s="140" t="s">
        <v>7</v>
      </c>
      <c r="D157" s="140" t="s">
        <v>187</v>
      </c>
      <c r="E157" s="141" t="s">
        <v>971</v>
      </c>
      <c r="F157" s="142" t="s">
        <v>972</v>
      </c>
      <c r="G157" s="143" t="s">
        <v>316</v>
      </c>
      <c r="H157" s="144"/>
      <c r="I157" s="145"/>
      <c r="J157" s="146">
        <f t="shared" si="10"/>
        <v>0</v>
      </c>
      <c r="K157" s="147"/>
      <c r="L157" s="28"/>
      <c r="M157" s="148" t="s">
        <v>1</v>
      </c>
      <c r="N157" s="149" t="s">
        <v>38</v>
      </c>
      <c r="P157" s="150">
        <f t="shared" si="11"/>
        <v>0</v>
      </c>
      <c r="Q157" s="150">
        <v>1.16E-3</v>
      </c>
      <c r="R157" s="150">
        <f t="shared" si="12"/>
        <v>0</v>
      </c>
      <c r="S157" s="150">
        <v>0</v>
      </c>
      <c r="T157" s="151">
        <f t="shared" si="13"/>
        <v>0</v>
      </c>
      <c r="AR157" s="152" t="s">
        <v>254</v>
      </c>
      <c r="AT157" s="152" t="s">
        <v>187</v>
      </c>
      <c r="AU157" s="152" t="s">
        <v>85</v>
      </c>
      <c r="AY157" s="13" t="s">
        <v>185</v>
      </c>
      <c r="BE157" s="153">
        <f t="shared" si="14"/>
        <v>0</v>
      </c>
      <c r="BF157" s="153">
        <f t="shared" si="15"/>
        <v>0</v>
      </c>
      <c r="BG157" s="153">
        <f t="shared" si="16"/>
        <v>0</v>
      </c>
      <c r="BH157" s="153">
        <f t="shared" si="17"/>
        <v>0</v>
      </c>
      <c r="BI157" s="153">
        <f t="shared" si="18"/>
        <v>0</v>
      </c>
      <c r="BJ157" s="13" t="s">
        <v>85</v>
      </c>
      <c r="BK157" s="153">
        <f t="shared" si="19"/>
        <v>0</v>
      </c>
      <c r="BL157" s="13" t="s">
        <v>254</v>
      </c>
      <c r="BM157" s="152" t="s">
        <v>383</v>
      </c>
    </row>
    <row r="158" spans="2:65" s="1" customFormat="1" ht="16.5" customHeight="1">
      <c r="B158" s="139"/>
      <c r="C158" s="154" t="s">
        <v>289</v>
      </c>
      <c r="D158" s="154" t="s">
        <v>241</v>
      </c>
      <c r="E158" s="155" t="s">
        <v>973</v>
      </c>
      <c r="F158" s="156" t="s">
        <v>974</v>
      </c>
      <c r="G158" s="157" t="s">
        <v>316</v>
      </c>
      <c r="H158" s="158"/>
      <c r="I158" s="159"/>
      <c r="J158" s="160">
        <f t="shared" si="10"/>
        <v>0</v>
      </c>
      <c r="K158" s="161"/>
      <c r="L158" s="162"/>
      <c r="M158" s="163" t="s">
        <v>1</v>
      </c>
      <c r="N158" s="164" t="s">
        <v>38</v>
      </c>
      <c r="P158" s="150">
        <f t="shared" si="11"/>
        <v>0</v>
      </c>
      <c r="Q158" s="150">
        <v>3.2200000000000002E-3</v>
      </c>
      <c r="R158" s="150">
        <f t="shared" si="12"/>
        <v>0</v>
      </c>
      <c r="S158" s="150">
        <v>0</v>
      </c>
      <c r="T158" s="151">
        <f t="shared" si="13"/>
        <v>0</v>
      </c>
      <c r="AR158" s="152" t="s">
        <v>322</v>
      </c>
      <c r="AT158" s="152" t="s">
        <v>241</v>
      </c>
      <c r="AU158" s="152" t="s">
        <v>85</v>
      </c>
      <c r="AY158" s="13" t="s">
        <v>185</v>
      </c>
      <c r="BE158" s="153">
        <f t="shared" si="14"/>
        <v>0</v>
      </c>
      <c r="BF158" s="153">
        <f t="shared" si="15"/>
        <v>0</v>
      </c>
      <c r="BG158" s="153">
        <f t="shared" si="16"/>
        <v>0</v>
      </c>
      <c r="BH158" s="153">
        <f t="shared" si="17"/>
        <v>0</v>
      </c>
      <c r="BI158" s="153">
        <f t="shared" si="18"/>
        <v>0</v>
      </c>
      <c r="BJ158" s="13" t="s">
        <v>85</v>
      </c>
      <c r="BK158" s="153">
        <f t="shared" si="19"/>
        <v>0</v>
      </c>
      <c r="BL158" s="13" t="s">
        <v>254</v>
      </c>
      <c r="BM158" s="152" t="s">
        <v>391</v>
      </c>
    </row>
    <row r="159" spans="2:65" s="1" customFormat="1" ht="21.75" customHeight="1">
      <c r="B159" s="139"/>
      <c r="C159" s="140" t="s">
        <v>293</v>
      </c>
      <c r="D159" s="140" t="s">
        <v>187</v>
      </c>
      <c r="E159" s="141" t="s">
        <v>975</v>
      </c>
      <c r="F159" s="142" t="s">
        <v>976</v>
      </c>
      <c r="G159" s="143" t="s">
        <v>316</v>
      </c>
      <c r="H159" s="144"/>
      <c r="I159" s="145"/>
      <c r="J159" s="146">
        <f t="shared" si="10"/>
        <v>0</v>
      </c>
      <c r="K159" s="147"/>
      <c r="L159" s="28"/>
      <c r="M159" s="148" t="s">
        <v>1</v>
      </c>
      <c r="N159" s="149" t="s">
        <v>38</v>
      </c>
      <c r="P159" s="150">
        <f t="shared" si="11"/>
        <v>0</v>
      </c>
      <c r="Q159" s="150">
        <v>3.0000000000000001E-5</v>
      </c>
      <c r="R159" s="150">
        <f t="shared" si="12"/>
        <v>0</v>
      </c>
      <c r="S159" s="150">
        <v>0</v>
      </c>
      <c r="T159" s="151">
        <f t="shared" si="13"/>
        <v>0</v>
      </c>
      <c r="AR159" s="152" t="s">
        <v>254</v>
      </c>
      <c r="AT159" s="152" t="s">
        <v>187</v>
      </c>
      <c r="AU159" s="152" t="s">
        <v>85</v>
      </c>
      <c r="AY159" s="13" t="s">
        <v>185</v>
      </c>
      <c r="BE159" s="153">
        <f t="shared" si="14"/>
        <v>0</v>
      </c>
      <c r="BF159" s="153">
        <f t="shared" si="15"/>
        <v>0</v>
      </c>
      <c r="BG159" s="153">
        <f t="shared" si="16"/>
        <v>0</v>
      </c>
      <c r="BH159" s="153">
        <f t="shared" si="17"/>
        <v>0</v>
      </c>
      <c r="BI159" s="153">
        <f t="shared" si="18"/>
        <v>0</v>
      </c>
      <c r="BJ159" s="13" t="s">
        <v>85</v>
      </c>
      <c r="BK159" s="153">
        <f t="shared" si="19"/>
        <v>0</v>
      </c>
      <c r="BL159" s="13" t="s">
        <v>254</v>
      </c>
      <c r="BM159" s="152" t="s">
        <v>397</v>
      </c>
    </row>
    <row r="160" spans="2:65" s="1" customFormat="1" ht="16.5" customHeight="1">
      <c r="B160" s="139"/>
      <c r="C160" s="154" t="s">
        <v>297</v>
      </c>
      <c r="D160" s="154" t="s">
        <v>241</v>
      </c>
      <c r="E160" s="155" t="s">
        <v>977</v>
      </c>
      <c r="F160" s="156" t="s">
        <v>978</v>
      </c>
      <c r="G160" s="157" t="s">
        <v>316</v>
      </c>
      <c r="H160" s="158"/>
      <c r="I160" s="159"/>
      <c r="J160" s="160">
        <f t="shared" si="10"/>
        <v>0</v>
      </c>
      <c r="K160" s="161"/>
      <c r="L160" s="162"/>
      <c r="M160" s="163" t="s">
        <v>1</v>
      </c>
      <c r="N160" s="164" t="s">
        <v>38</v>
      </c>
      <c r="P160" s="150">
        <f t="shared" si="11"/>
        <v>0</v>
      </c>
      <c r="Q160" s="150">
        <v>4.8000000000000001E-4</v>
      </c>
      <c r="R160" s="150">
        <f t="shared" si="12"/>
        <v>0</v>
      </c>
      <c r="S160" s="150">
        <v>0</v>
      </c>
      <c r="T160" s="151">
        <f t="shared" si="13"/>
        <v>0</v>
      </c>
      <c r="AR160" s="152" t="s">
        <v>322</v>
      </c>
      <c r="AT160" s="152" t="s">
        <v>241</v>
      </c>
      <c r="AU160" s="152" t="s">
        <v>85</v>
      </c>
      <c r="AY160" s="13" t="s">
        <v>185</v>
      </c>
      <c r="BE160" s="153">
        <f t="shared" si="14"/>
        <v>0</v>
      </c>
      <c r="BF160" s="153">
        <f t="shared" si="15"/>
        <v>0</v>
      </c>
      <c r="BG160" s="153">
        <f t="shared" si="16"/>
        <v>0</v>
      </c>
      <c r="BH160" s="153">
        <f t="shared" si="17"/>
        <v>0</v>
      </c>
      <c r="BI160" s="153">
        <f t="shared" si="18"/>
        <v>0</v>
      </c>
      <c r="BJ160" s="13" t="s">
        <v>85</v>
      </c>
      <c r="BK160" s="153">
        <f t="shared" si="19"/>
        <v>0</v>
      </c>
      <c r="BL160" s="13" t="s">
        <v>254</v>
      </c>
      <c r="BM160" s="152" t="s">
        <v>408</v>
      </c>
    </row>
    <row r="161" spans="2:65" s="1" customFormat="1" ht="16.5" customHeight="1">
      <c r="B161" s="139"/>
      <c r="C161" s="140" t="s">
        <v>301</v>
      </c>
      <c r="D161" s="140" t="s">
        <v>187</v>
      </c>
      <c r="E161" s="141" t="s">
        <v>979</v>
      </c>
      <c r="F161" s="142" t="s">
        <v>980</v>
      </c>
      <c r="G161" s="143" t="s">
        <v>316</v>
      </c>
      <c r="H161" s="144"/>
      <c r="I161" s="145"/>
      <c r="J161" s="146">
        <f t="shared" si="10"/>
        <v>0</v>
      </c>
      <c r="K161" s="147"/>
      <c r="L161" s="28"/>
      <c r="M161" s="148" t="s">
        <v>1</v>
      </c>
      <c r="N161" s="149" t="s">
        <v>38</v>
      </c>
      <c r="P161" s="150">
        <f t="shared" si="11"/>
        <v>0</v>
      </c>
      <c r="Q161" s="150">
        <v>0</v>
      </c>
      <c r="R161" s="150">
        <f t="shared" si="12"/>
        <v>0</v>
      </c>
      <c r="S161" s="150">
        <v>0</v>
      </c>
      <c r="T161" s="151">
        <f t="shared" si="13"/>
        <v>0</v>
      </c>
      <c r="AR161" s="152" t="s">
        <v>254</v>
      </c>
      <c r="AT161" s="152" t="s">
        <v>187</v>
      </c>
      <c r="AU161" s="152" t="s">
        <v>85</v>
      </c>
      <c r="AY161" s="13" t="s">
        <v>185</v>
      </c>
      <c r="BE161" s="153">
        <f t="shared" si="14"/>
        <v>0</v>
      </c>
      <c r="BF161" s="153">
        <f t="shared" si="15"/>
        <v>0</v>
      </c>
      <c r="BG161" s="153">
        <f t="shared" si="16"/>
        <v>0</v>
      </c>
      <c r="BH161" s="153">
        <f t="shared" si="17"/>
        <v>0</v>
      </c>
      <c r="BI161" s="153">
        <f t="shared" si="18"/>
        <v>0</v>
      </c>
      <c r="BJ161" s="13" t="s">
        <v>85</v>
      </c>
      <c r="BK161" s="153">
        <f t="shared" si="19"/>
        <v>0</v>
      </c>
      <c r="BL161" s="13" t="s">
        <v>254</v>
      </c>
      <c r="BM161" s="152" t="s">
        <v>416</v>
      </c>
    </row>
    <row r="162" spans="2:65" s="1" customFormat="1" ht="16.5" customHeight="1">
      <c r="B162" s="139"/>
      <c r="C162" s="154" t="s">
        <v>305</v>
      </c>
      <c r="D162" s="154" t="s">
        <v>241</v>
      </c>
      <c r="E162" s="155" t="s">
        <v>981</v>
      </c>
      <c r="F162" s="156" t="s">
        <v>982</v>
      </c>
      <c r="G162" s="157" t="s">
        <v>316</v>
      </c>
      <c r="H162" s="158"/>
      <c r="I162" s="159"/>
      <c r="J162" s="160">
        <f t="shared" si="10"/>
        <v>0</v>
      </c>
      <c r="K162" s="161"/>
      <c r="L162" s="162"/>
      <c r="M162" s="163" t="s">
        <v>1</v>
      </c>
      <c r="N162" s="164" t="s">
        <v>38</v>
      </c>
      <c r="P162" s="150">
        <f t="shared" si="11"/>
        <v>0</v>
      </c>
      <c r="Q162" s="150">
        <v>8.9999999999999998E-4</v>
      </c>
      <c r="R162" s="150">
        <f t="shared" si="12"/>
        <v>0</v>
      </c>
      <c r="S162" s="150">
        <v>0</v>
      </c>
      <c r="T162" s="151">
        <f t="shared" si="13"/>
        <v>0</v>
      </c>
      <c r="AR162" s="152" t="s">
        <v>322</v>
      </c>
      <c r="AT162" s="152" t="s">
        <v>241</v>
      </c>
      <c r="AU162" s="152" t="s">
        <v>85</v>
      </c>
      <c r="AY162" s="13" t="s">
        <v>185</v>
      </c>
      <c r="BE162" s="153">
        <f t="shared" si="14"/>
        <v>0</v>
      </c>
      <c r="BF162" s="153">
        <f t="shared" si="15"/>
        <v>0</v>
      </c>
      <c r="BG162" s="153">
        <f t="shared" si="16"/>
        <v>0</v>
      </c>
      <c r="BH162" s="153">
        <f t="shared" si="17"/>
        <v>0</v>
      </c>
      <c r="BI162" s="153">
        <f t="shared" si="18"/>
        <v>0</v>
      </c>
      <c r="BJ162" s="13" t="s">
        <v>85</v>
      </c>
      <c r="BK162" s="153">
        <f t="shared" si="19"/>
        <v>0</v>
      </c>
      <c r="BL162" s="13" t="s">
        <v>254</v>
      </c>
      <c r="BM162" s="152" t="s">
        <v>424</v>
      </c>
    </row>
    <row r="163" spans="2:65" s="1" customFormat="1" ht="24.2" customHeight="1">
      <c r="B163" s="139"/>
      <c r="C163" s="140" t="s">
        <v>309</v>
      </c>
      <c r="D163" s="140" t="s">
        <v>187</v>
      </c>
      <c r="E163" s="141" t="s">
        <v>983</v>
      </c>
      <c r="F163" s="142" t="s">
        <v>984</v>
      </c>
      <c r="G163" s="143" t="s">
        <v>190</v>
      </c>
      <c r="H163" s="144"/>
      <c r="I163" s="145"/>
      <c r="J163" s="146">
        <f t="shared" si="10"/>
        <v>0</v>
      </c>
      <c r="K163" s="147"/>
      <c r="L163" s="28"/>
      <c r="M163" s="148" t="s">
        <v>1</v>
      </c>
      <c r="N163" s="149" t="s">
        <v>38</v>
      </c>
      <c r="P163" s="150">
        <f t="shared" si="11"/>
        <v>0</v>
      </c>
      <c r="Q163" s="150">
        <v>0</v>
      </c>
      <c r="R163" s="150">
        <f t="shared" si="12"/>
        <v>0</v>
      </c>
      <c r="S163" s="150">
        <v>0</v>
      </c>
      <c r="T163" s="151">
        <f t="shared" si="13"/>
        <v>0</v>
      </c>
      <c r="AR163" s="152" t="s">
        <v>254</v>
      </c>
      <c r="AT163" s="152" t="s">
        <v>187</v>
      </c>
      <c r="AU163" s="152" t="s">
        <v>85</v>
      </c>
      <c r="AY163" s="13" t="s">
        <v>185</v>
      </c>
      <c r="BE163" s="153">
        <f t="shared" si="14"/>
        <v>0</v>
      </c>
      <c r="BF163" s="153">
        <f t="shared" si="15"/>
        <v>0</v>
      </c>
      <c r="BG163" s="153">
        <f t="shared" si="16"/>
        <v>0</v>
      </c>
      <c r="BH163" s="153">
        <f t="shared" si="17"/>
        <v>0</v>
      </c>
      <c r="BI163" s="153">
        <f t="shared" si="18"/>
        <v>0</v>
      </c>
      <c r="BJ163" s="13" t="s">
        <v>85</v>
      </c>
      <c r="BK163" s="153">
        <f t="shared" si="19"/>
        <v>0</v>
      </c>
      <c r="BL163" s="13" t="s">
        <v>254</v>
      </c>
      <c r="BM163" s="152" t="s">
        <v>434</v>
      </c>
    </row>
    <row r="164" spans="2:65" s="1" customFormat="1" ht="24.2" customHeight="1">
      <c r="B164" s="139"/>
      <c r="C164" s="140" t="s">
        <v>313</v>
      </c>
      <c r="D164" s="140" t="s">
        <v>187</v>
      </c>
      <c r="E164" s="141" t="s">
        <v>985</v>
      </c>
      <c r="F164" s="142" t="s">
        <v>986</v>
      </c>
      <c r="G164" s="143" t="s">
        <v>190</v>
      </c>
      <c r="H164" s="144"/>
      <c r="I164" s="145"/>
      <c r="J164" s="146">
        <f t="shared" si="10"/>
        <v>0</v>
      </c>
      <c r="K164" s="147"/>
      <c r="L164" s="28"/>
      <c r="M164" s="148" t="s">
        <v>1</v>
      </c>
      <c r="N164" s="149" t="s">
        <v>38</v>
      </c>
      <c r="P164" s="150">
        <f t="shared" si="11"/>
        <v>0</v>
      </c>
      <c r="Q164" s="150">
        <v>0</v>
      </c>
      <c r="R164" s="150">
        <f t="shared" si="12"/>
        <v>0</v>
      </c>
      <c r="S164" s="150">
        <v>0</v>
      </c>
      <c r="T164" s="151">
        <f t="shared" si="13"/>
        <v>0</v>
      </c>
      <c r="AR164" s="152" t="s">
        <v>254</v>
      </c>
      <c r="AT164" s="152" t="s">
        <v>187</v>
      </c>
      <c r="AU164" s="152" t="s">
        <v>85</v>
      </c>
      <c r="AY164" s="13" t="s">
        <v>185</v>
      </c>
      <c r="BE164" s="153">
        <f t="shared" si="14"/>
        <v>0</v>
      </c>
      <c r="BF164" s="153">
        <f t="shared" si="15"/>
        <v>0</v>
      </c>
      <c r="BG164" s="153">
        <f t="shared" si="16"/>
        <v>0</v>
      </c>
      <c r="BH164" s="153">
        <f t="shared" si="17"/>
        <v>0</v>
      </c>
      <c r="BI164" s="153">
        <f t="shared" si="18"/>
        <v>0</v>
      </c>
      <c r="BJ164" s="13" t="s">
        <v>85</v>
      </c>
      <c r="BK164" s="153">
        <f t="shared" si="19"/>
        <v>0</v>
      </c>
      <c r="BL164" s="13" t="s">
        <v>254</v>
      </c>
      <c r="BM164" s="152" t="s">
        <v>443</v>
      </c>
    </row>
    <row r="165" spans="2:65" s="1" customFormat="1" ht="24.2" customHeight="1">
      <c r="B165" s="139"/>
      <c r="C165" s="140" t="s">
        <v>318</v>
      </c>
      <c r="D165" s="140" t="s">
        <v>187</v>
      </c>
      <c r="E165" s="141" t="s">
        <v>987</v>
      </c>
      <c r="F165" s="142" t="s">
        <v>988</v>
      </c>
      <c r="G165" s="143" t="s">
        <v>404</v>
      </c>
      <c r="H165" s="165"/>
      <c r="I165" s="145"/>
      <c r="J165" s="146">
        <f t="shared" si="10"/>
        <v>0</v>
      </c>
      <c r="K165" s="147"/>
      <c r="L165" s="28"/>
      <c r="M165" s="148" t="s">
        <v>1</v>
      </c>
      <c r="N165" s="149" t="s">
        <v>38</v>
      </c>
      <c r="P165" s="150">
        <f t="shared" si="11"/>
        <v>0</v>
      </c>
      <c r="Q165" s="150">
        <v>0</v>
      </c>
      <c r="R165" s="150">
        <f t="shared" si="12"/>
        <v>0</v>
      </c>
      <c r="S165" s="150">
        <v>0</v>
      </c>
      <c r="T165" s="151">
        <f t="shared" si="13"/>
        <v>0</v>
      </c>
      <c r="AR165" s="152" t="s">
        <v>254</v>
      </c>
      <c r="AT165" s="152" t="s">
        <v>187</v>
      </c>
      <c r="AU165" s="152" t="s">
        <v>85</v>
      </c>
      <c r="AY165" s="13" t="s">
        <v>185</v>
      </c>
      <c r="BE165" s="153">
        <f t="shared" si="14"/>
        <v>0</v>
      </c>
      <c r="BF165" s="153">
        <f t="shared" si="15"/>
        <v>0</v>
      </c>
      <c r="BG165" s="153">
        <f t="shared" si="16"/>
        <v>0</v>
      </c>
      <c r="BH165" s="153">
        <f t="shared" si="17"/>
        <v>0</v>
      </c>
      <c r="BI165" s="153">
        <f t="shared" si="18"/>
        <v>0</v>
      </c>
      <c r="BJ165" s="13" t="s">
        <v>85</v>
      </c>
      <c r="BK165" s="153">
        <f t="shared" si="19"/>
        <v>0</v>
      </c>
      <c r="BL165" s="13" t="s">
        <v>254</v>
      </c>
      <c r="BM165" s="152" t="s">
        <v>451</v>
      </c>
    </row>
    <row r="166" spans="2:65" s="11" customFormat="1" ht="22.9" customHeight="1">
      <c r="B166" s="127"/>
      <c r="D166" s="128" t="s">
        <v>71</v>
      </c>
      <c r="E166" s="137" t="s">
        <v>989</v>
      </c>
      <c r="F166" s="137" t="s">
        <v>990</v>
      </c>
      <c r="I166" s="130"/>
      <c r="J166" s="138">
        <f>BK166</f>
        <v>0</v>
      </c>
      <c r="L166" s="127"/>
      <c r="M166" s="132"/>
      <c r="P166" s="133">
        <f>SUM(P167:P177)</f>
        <v>0</v>
      </c>
      <c r="R166" s="133">
        <f>SUM(R167:R177)</f>
        <v>0</v>
      </c>
      <c r="T166" s="134">
        <f>SUM(T167:T177)</f>
        <v>0</v>
      </c>
      <c r="AR166" s="128" t="s">
        <v>79</v>
      </c>
      <c r="AT166" s="135" t="s">
        <v>71</v>
      </c>
      <c r="AU166" s="135" t="s">
        <v>79</v>
      </c>
      <c r="AY166" s="128" t="s">
        <v>185</v>
      </c>
      <c r="BK166" s="136">
        <f>SUM(BK167:BK177)</f>
        <v>0</v>
      </c>
    </row>
    <row r="167" spans="2:65" s="1" customFormat="1" ht="24.2" customHeight="1">
      <c r="B167" s="139"/>
      <c r="C167" s="140" t="s">
        <v>322</v>
      </c>
      <c r="D167" s="140" t="s">
        <v>187</v>
      </c>
      <c r="E167" s="141" t="s">
        <v>991</v>
      </c>
      <c r="F167" s="142" t="s">
        <v>2538</v>
      </c>
      <c r="G167" s="143" t="s">
        <v>992</v>
      </c>
      <c r="H167" s="144"/>
      <c r="I167" s="145"/>
      <c r="J167" s="146">
        <f t="shared" ref="J167:J177" si="20">ROUND(I167*H167,2)</f>
        <v>0</v>
      </c>
      <c r="K167" s="147"/>
      <c r="L167" s="28"/>
      <c r="M167" s="148" t="s">
        <v>1</v>
      </c>
      <c r="N167" s="149" t="s">
        <v>38</v>
      </c>
      <c r="P167" s="150">
        <f t="shared" ref="P167:P177" si="21">O167*H167</f>
        <v>0</v>
      </c>
      <c r="Q167" s="150">
        <v>1.0000000000000001E-5</v>
      </c>
      <c r="R167" s="150">
        <f t="shared" ref="R167:R177" si="22">Q167*H167</f>
        <v>0</v>
      </c>
      <c r="S167" s="150">
        <v>0</v>
      </c>
      <c r="T167" s="151">
        <f t="shared" ref="T167:T177" si="23">S167*H167</f>
        <v>0</v>
      </c>
      <c r="AR167" s="152" t="s">
        <v>191</v>
      </c>
      <c r="AT167" s="152" t="s">
        <v>187</v>
      </c>
      <c r="AU167" s="152" t="s">
        <v>85</v>
      </c>
      <c r="AY167" s="13" t="s">
        <v>185</v>
      </c>
      <c r="BE167" s="153">
        <f t="shared" ref="BE167:BE177" si="24">IF(N167="základná",J167,0)</f>
        <v>0</v>
      </c>
      <c r="BF167" s="153">
        <f t="shared" ref="BF167:BF177" si="25">IF(N167="znížená",J167,0)</f>
        <v>0</v>
      </c>
      <c r="BG167" s="153">
        <f t="shared" ref="BG167:BG177" si="26">IF(N167="zákl. prenesená",J167,0)</f>
        <v>0</v>
      </c>
      <c r="BH167" s="153">
        <f t="shared" ref="BH167:BH177" si="27">IF(N167="zníž. prenesená",J167,0)</f>
        <v>0</v>
      </c>
      <c r="BI167" s="153">
        <f t="shared" ref="BI167:BI177" si="28">IF(N167="nulová",J167,0)</f>
        <v>0</v>
      </c>
      <c r="BJ167" s="13" t="s">
        <v>85</v>
      </c>
      <c r="BK167" s="153">
        <f t="shared" ref="BK167:BK177" si="29">ROUND(I167*H167,2)</f>
        <v>0</v>
      </c>
      <c r="BL167" s="13" t="s">
        <v>191</v>
      </c>
      <c r="BM167" s="152" t="s">
        <v>461</v>
      </c>
    </row>
    <row r="168" spans="2:65" s="1" customFormat="1" ht="55.5" customHeight="1">
      <c r="B168" s="139"/>
      <c r="C168" s="154" t="s">
        <v>327</v>
      </c>
      <c r="D168" s="154" t="s">
        <v>241</v>
      </c>
      <c r="E168" s="155" t="s">
        <v>993</v>
      </c>
      <c r="F168" s="156" t="s">
        <v>994</v>
      </c>
      <c r="G168" s="157" t="s">
        <v>316</v>
      </c>
      <c r="H168" s="158"/>
      <c r="I168" s="159"/>
      <c r="J168" s="160">
        <f t="shared" si="20"/>
        <v>0</v>
      </c>
      <c r="K168" s="161"/>
      <c r="L168" s="162"/>
      <c r="M168" s="163" t="s">
        <v>1</v>
      </c>
      <c r="N168" s="164" t="s">
        <v>38</v>
      </c>
      <c r="P168" s="150">
        <f t="shared" si="21"/>
        <v>0</v>
      </c>
      <c r="Q168" s="150">
        <v>1E-3</v>
      </c>
      <c r="R168" s="150">
        <f t="shared" si="22"/>
        <v>0</v>
      </c>
      <c r="S168" s="150">
        <v>0</v>
      </c>
      <c r="T168" s="151">
        <f t="shared" si="23"/>
        <v>0</v>
      </c>
      <c r="AR168" s="152" t="s">
        <v>219</v>
      </c>
      <c r="AT168" s="152" t="s">
        <v>241</v>
      </c>
      <c r="AU168" s="152" t="s">
        <v>85</v>
      </c>
      <c r="AY168" s="13" t="s">
        <v>185</v>
      </c>
      <c r="BE168" s="153">
        <f t="shared" si="24"/>
        <v>0</v>
      </c>
      <c r="BF168" s="153">
        <f t="shared" si="25"/>
        <v>0</v>
      </c>
      <c r="BG168" s="153">
        <f t="shared" si="26"/>
        <v>0</v>
      </c>
      <c r="BH168" s="153">
        <f t="shared" si="27"/>
        <v>0</v>
      </c>
      <c r="BI168" s="153">
        <f t="shared" si="28"/>
        <v>0</v>
      </c>
      <c r="BJ168" s="13" t="s">
        <v>85</v>
      </c>
      <c r="BK168" s="153">
        <f t="shared" si="29"/>
        <v>0</v>
      </c>
      <c r="BL168" s="13" t="s">
        <v>191</v>
      </c>
      <c r="BM168" s="152" t="s">
        <v>469</v>
      </c>
    </row>
    <row r="169" spans="2:65" s="1" customFormat="1" ht="24.2" customHeight="1">
      <c r="B169" s="139"/>
      <c r="C169" s="154" t="s">
        <v>331</v>
      </c>
      <c r="D169" s="154" t="s">
        <v>241</v>
      </c>
      <c r="E169" s="155" t="s">
        <v>995</v>
      </c>
      <c r="F169" s="156" t="s">
        <v>996</v>
      </c>
      <c r="G169" s="157" t="s">
        <v>316</v>
      </c>
      <c r="H169" s="158"/>
      <c r="I169" s="159"/>
      <c r="J169" s="160">
        <f t="shared" si="20"/>
        <v>0</v>
      </c>
      <c r="K169" s="161"/>
      <c r="L169" s="162"/>
      <c r="M169" s="163" t="s">
        <v>1</v>
      </c>
      <c r="N169" s="164" t="s">
        <v>38</v>
      </c>
      <c r="P169" s="150">
        <f t="shared" si="21"/>
        <v>0</v>
      </c>
      <c r="Q169" s="150">
        <v>1E-3</v>
      </c>
      <c r="R169" s="150">
        <f t="shared" si="22"/>
        <v>0</v>
      </c>
      <c r="S169" s="150">
        <v>0</v>
      </c>
      <c r="T169" s="151">
        <f t="shared" si="23"/>
        <v>0</v>
      </c>
      <c r="AR169" s="152" t="s">
        <v>219</v>
      </c>
      <c r="AT169" s="152" t="s">
        <v>241</v>
      </c>
      <c r="AU169" s="152" t="s">
        <v>85</v>
      </c>
      <c r="AY169" s="13" t="s">
        <v>185</v>
      </c>
      <c r="BE169" s="153">
        <f t="shared" si="24"/>
        <v>0</v>
      </c>
      <c r="BF169" s="153">
        <f t="shared" si="25"/>
        <v>0</v>
      </c>
      <c r="BG169" s="153">
        <f t="shared" si="26"/>
        <v>0</v>
      </c>
      <c r="BH169" s="153">
        <f t="shared" si="27"/>
        <v>0</v>
      </c>
      <c r="BI169" s="153">
        <f t="shared" si="28"/>
        <v>0</v>
      </c>
      <c r="BJ169" s="13" t="s">
        <v>85</v>
      </c>
      <c r="BK169" s="153">
        <f t="shared" si="29"/>
        <v>0</v>
      </c>
      <c r="BL169" s="13" t="s">
        <v>191</v>
      </c>
      <c r="BM169" s="152" t="s">
        <v>475</v>
      </c>
    </row>
    <row r="170" spans="2:65" s="1" customFormat="1" ht="24.2" customHeight="1">
      <c r="B170" s="139"/>
      <c r="C170" s="154" t="s">
        <v>335</v>
      </c>
      <c r="D170" s="154" t="s">
        <v>241</v>
      </c>
      <c r="E170" s="155" t="s">
        <v>997</v>
      </c>
      <c r="F170" s="156" t="s">
        <v>998</v>
      </c>
      <c r="G170" s="157" t="s">
        <v>316</v>
      </c>
      <c r="H170" s="158"/>
      <c r="I170" s="159"/>
      <c r="J170" s="160">
        <f t="shared" si="20"/>
        <v>0</v>
      </c>
      <c r="K170" s="161"/>
      <c r="L170" s="162"/>
      <c r="M170" s="163" t="s">
        <v>1</v>
      </c>
      <c r="N170" s="164" t="s">
        <v>38</v>
      </c>
      <c r="P170" s="150">
        <f t="shared" si="21"/>
        <v>0</v>
      </c>
      <c r="Q170" s="150">
        <v>1E-3</v>
      </c>
      <c r="R170" s="150">
        <f t="shared" si="22"/>
        <v>0</v>
      </c>
      <c r="S170" s="150">
        <v>0</v>
      </c>
      <c r="T170" s="151">
        <f t="shared" si="23"/>
        <v>0</v>
      </c>
      <c r="AR170" s="152" t="s">
        <v>219</v>
      </c>
      <c r="AT170" s="152" t="s">
        <v>241</v>
      </c>
      <c r="AU170" s="152" t="s">
        <v>85</v>
      </c>
      <c r="AY170" s="13" t="s">
        <v>185</v>
      </c>
      <c r="BE170" s="153">
        <f t="shared" si="24"/>
        <v>0</v>
      </c>
      <c r="BF170" s="153">
        <f t="shared" si="25"/>
        <v>0</v>
      </c>
      <c r="BG170" s="153">
        <f t="shared" si="26"/>
        <v>0</v>
      </c>
      <c r="BH170" s="153">
        <f t="shared" si="27"/>
        <v>0</v>
      </c>
      <c r="BI170" s="153">
        <f t="shared" si="28"/>
        <v>0</v>
      </c>
      <c r="BJ170" s="13" t="s">
        <v>85</v>
      </c>
      <c r="BK170" s="153">
        <f t="shared" si="29"/>
        <v>0</v>
      </c>
      <c r="BL170" s="13" t="s">
        <v>191</v>
      </c>
      <c r="BM170" s="152" t="s">
        <v>483</v>
      </c>
    </row>
    <row r="171" spans="2:65" s="1" customFormat="1" ht="24.2" customHeight="1">
      <c r="B171" s="139"/>
      <c r="C171" s="154" t="s">
        <v>339</v>
      </c>
      <c r="D171" s="154" t="s">
        <v>241</v>
      </c>
      <c r="E171" s="155" t="s">
        <v>999</v>
      </c>
      <c r="F171" s="156" t="s">
        <v>1000</v>
      </c>
      <c r="G171" s="157" t="s">
        <v>316</v>
      </c>
      <c r="H171" s="158"/>
      <c r="I171" s="159"/>
      <c r="J171" s="160">
        <f t="shared" si="20"/>
        <v>0</v>
      </c>
      <c r="K171" s="161"/>
      <c r="L171" s="162"/>
      <c r="M171" s="163" t="s">
        <v>1</v>
      </c>
      <c r="N171" s="164" t="s">
        <v>38</v>
      </c>
      <c r="P171" s="150">
        <f t="shared" si="21"/>
        <v>0</v>
      </c>
      <c r="Q171" s="150">
        <v>1E-3</v>
      </c>
      <c r="R171" s="150">
        <f t="shared" si="22"/>
        <v>0</v>
      </c>
      <c r="S171" s="150">
        <v>0</v>
      </c>
      <c r="T171" s="151">
        <f t="shared" si="23"/>
        <v>0</v>
      </c>
      <c r="AR171" s="152" t="s">
        <v>219</v>
      </c>
      <c r="AT171" s="152" t="s">
        <v>241</v>
      </c>
      <c r="AU171" s="152" t="s">
        <v>85</v>
      </c>
      <c r="AY171" s="13" t="s">
        <v>185</v>
      </c>
      <c r="BE171" s="153">
        <f t="shared" si="24"/>
        <v>0</v>
      </c>
      <c r="BF171" s="153">
        <f t="shared" si="25"/>
        <v>0</v>
      </c>
      <c r="BG171" s="153">
        <f t="shared" si="26"/>
        <v>0</v>
      </c>
      <c r="BH171" s="153">
        <f t="shared" si="27"/>
        <v>0</v>
      </c>
      <c r="BI171" s="153">
        <f t="shared" si="28"/>
        <v>0</v>
      </c>
      <c r="BJ171" s="13" t="s">
        <v>85</v>
      </c>
      <c r="BK171" s="153">
        <f t="shared" si="29"/>
        <v>0</v>
      </c>
      <c r="BL171" s="13" t="s">
        <v>191</v>
      </c>
      <c r="BM171" s="152" t="s">
        <v>491</v>
      </c>
    </row>
    <row r="172" spans="2:65" s="1" customFormat="1" ht="24.2" customHeight="1">
      <c r="B172" s="139"/>
      <c r="C172" s="154" t="s">
        <v>343</v>
      </c>
      <c r="D172" s="154" t="s">
        <v>241</v>
      </c>
      <c r="E172" s="155" t="s">
        <v>1001</v>
      </c>
      <c r="F172" s="156" t="s">
        <v>1002</v>
      </c>
      <c r="G172" s="157" t="s">
        <v>316</v>
      </c>
      <c r="H172" s="158"/>
      <c r="I172" s="159"/>
      <c r="J172" s="160">
        <f t="shared" si="20"/>
        <v>0</v>
      </c>
      <c r="K172" s="161"/>
      <c r="L172" s="162"/>
      <c r="M172" s="163" t="s">
        <v>1</v>
      </c>
      <c r="N172" s="164" t="s">
        <v>38</v>
      </c>
      <c r="P172" s="150">
        <f t="shared" si="21"/>
        <v>0</v>
      </c>
      <c r="Q172" s="150">
        <v>1E-3</v>
      </c>
      <c r="R172" s="150">
        <f t="shared" si="22"/>
        <v>0</v>
      </c>
      <c r="S172" s="150">
        <v>0</v>
      </c>
      <c r="T172" s="151">
        <f t="shared" si="23"/>
        <v>0</v>
      </c>
      <c r="AR172" s="152" t="s">
        <v>219</v>
      </c>
      <c r="AT172" s="152" t="s">
        <v>241</v>
      </c>
      <c r="AU172" s="152" t="s">
        <v>85</v>
      </c>
      <c r="AY172" s="13" t="s">
        <v>185</v>
      </c>
      <c r="BE172" s="153">
        <f t="shared" si="24"/>
        <v>0</v>
      </c>
      <c r="BF172" s="153">
        <f t="shared" si="25"/>
        <v>0</v>
      </c>
      <c r="BG172" s="153">
        <f t="shared" si="26"/>
        <v>0</v>
      </c>
      <c r="BH172" s="153">
        <f t="shared" si="27"/>
        <v>0</v>
      </c>
      <c r="BI172" s="153">
        <f t="shared" si="28"/>
        <v>0</v>
      </c>
      <c r="BJ172" s="13" t="s">
        <v>85</v>
      </c>
      <c r="BK172" s="153">
        <f t="shared" si="29"/>
        <v>0</v>
      </c>
      <c r="BL172" s="13" t="s">
        <v>191</v>
      </c>
      <c r="BM172" s="152" t="s">
        <v>499</v>
      </c>
    </row>
    <row r="173" spans="2:65" s="1" customFormat="1" ht="21.75" customHeight="1">
      <c r="B173" s="139"/>
      <c r="C173" s="154" t="s">
        <v>349</v>
      </c>
      <c r="D173" s="154" t="s">
        <v>241</v>
      </c>
      <c r="E173" s="155" t="s">
        <v>1003</v>
      </c>
      <c r="F173" s="156" t="s">
        <v>1004</v>
      </c>
      <c r="G173" s="157" t="s">
        <v>316</v>
      </c>
      <c r="H173" s="158"/>
      <c r="I173" s="159"/>
      <c r="J173" s="160">
        <f t="shared" si="20"/>
        <v>0</v>
      </c>
      <c r="K173" s="161"/>
      <c r="L173" s="162"/>
      <c r="M173" s="163" t="s">
        <v>1</v>
      </c>
      <c r="N173" s="164" t="s">
        <v>38</v>
      </c>
      <c r="P173" s="150">
        <f t="shared" si="21"/>
        <v>0</v>
      </c>
      <c r="Q173" s="150">
        <v>1E-3</v>
      </c>
      <c r="R173" s="150">
        <f t="shared" si="22"/>
        <v>0</v>
      </c>
      <c r="S173" s="150">
        <v>0</v>
      </c>
      <c r="T173" s="151">
        <f t="shared" si="23"/>
        <v>0</v>
      </c>
      <c r="AR173" s="152" t="s">
        <v>219</v>
      </c>
      <c r="AT173" s="152" t="s">
        <v>241</v>
      </c>
      <c r="AU173" s="152" t="s">
        <v>85</v>
      </c>
      <c r="AY173" s="13" t="s">
        <v>185</v>
      </c>
      <c r="BE173" s="153">
        <f t="shared" si="24"/>
        <v>0</v>
      </c>
      <c r="BF173" s="153">
        <f t="shared" si="25"/>
        <v>0</v>
      </c>
      <c r="BG173" s="153">
        <f t="shared" si="26"/>
        <v>0</v>
      </c>
      <c r="BH173" s="153">
        <f t="shared" si="27"/>
        <v>0</v>
      </c>
      <c r="BI173" s="153">
        <f t="shared" si="28"/>
        <v>0</v>
      </c>
      <c r="BJ173" s="13" t="s">
        <v>85</v>
      </c>
      <c r="BK173" s="153">
        <f t="shared" si="29"/>
        <v>0</v>
      </c>
      <c r="BL173" s="13" t="s">
        <v>191</v>
      </c>
      <c r="BM173" s="152" t="s">
        <v>509</v>
      </c>
    </row>
    <row r="174" spans="2:65" s="1" customFormat="1" ht="24.2" customHeight="1">
      <c r="B174" s="139"/>
      <c r="C174" s="154" t="s">
        <v>357</v>
      </c>
      <c r="D174" s="154" t="s">
        <v>241</v>
      </c>
      <c r="E174" s="155" t="s">
        <v>1005</v>
      </c>
      <c r="F174" s="156" t="s">
        <v>1006</v>
      </c>
      <c r="G174" s="157" t="s">
        <v>316</v>
      </c>
      <c r="H174" s="158"/>
      <c r="I174" s="159"/>
      <c r="J174" s="160">
        <f t="shared" si="20"/>
        <v>0</v>
      </c>
      <c r="K174" s="161"/>
      <c r="L174" s="162"/>
      <c r="M174" s="163" t="s">
        <v>1</v>
      </c>
      <c r="N174" s="164" t="s">
        <v>38</v>
      </c>
      <c r="P174" s="150">
        <f t="shared" si="21"/>
        <v>0</v>
      </c>
      <c r="Q174" s="150">
        <v>1E-3</v>
      </c>
      <c r="R174" s="150">
        <f t="shared" si="22"/>
        <v>0</v>
      </c>
      <c r="S174" s="150">
        <v>0</v>
      </c>
      <c r="T174" s="151">
        <f t="shared" si="23"/>
        <v>0</v>
      </c>
      <c r="AR174" s="152" t="s">
        <v>219</v>
      </c>
      <c r="AT174" s="152" t="s">
        <v>241</v>
      </c>
      <c r="AU174" s="152" t="s">
        <v>85</v>
      </c>
      <c r="AY174" s="13" t="s">
        <v>185</v>
      </c>
      <c r="BE174" s="153">
        <f t="shared" si="24"/>
        <v>0</v>
      </c>
      <c r="BF174" s="153">
        <f t="shared" si="25"/>
        <v>0</v>
      </c>
      <c r="BG174" s="153">
        <f t="shared" si="26"/>
        <v>0</v>
      </c>
      <c r="BH174" s="153">
        <f t="shared" si="27"/>
        <v>0</v>
      </c>
      <c r="BI174" s="153">
        <f t="shared" si="28"/>
        <v>0</v>
      </c>
      <c r="BJ174" s="13" t="s">
        <v>85</v>
      </c>
      <c r="BK174" s="153">
        <f t="shared" si="29"/>
        <v>0</v>
      </c>
      <c r="BL174" s="13" t="s">
        <v>191</v>
      </c>
      <c r="BM174" s="152" t="s">
        <v>517</v>
      </c>
    </row>
    <row r="175" spans="2:65" s="1" customFormat="1" ht="21.75" customHeight="1">
      <c r="B175" s="139"/>
      <c r="C175" s="154" t="s">
        <v>361</v>
      </c>
      <c r="D175" s="154" t="s">
        <v>241</v>
      </c>
      <c r="E175" s="155" t="s">
        <v>1007</v>
      </c>
      <c r="F175" s="156" t="s">
        <v>1008</v>
      </c>
      <c r="G175" s="157" t="s">
        <v>316</v>
      </c>
      <c r="H175" s="158"/>
      <c r="I175" s="159"/>
      <c r="J175" s="160">
        <f t="shared" si="20"/>
        <v>0</v>
      </c>
      <c r="K175" s="161"/>
      <c r="L175" s="162"/>
      <c r="M175" s="163" t="s">
        <v>1</v>
      </c>
      <c r="N175" s="164" t="s">
        <v>38</v>
      </c>
      <c r="P175" s="150">
        <f t="shared" si="21"/>
        <v>0</v>
      </c>
      <c r="Q175" s="150">
        <v>1E-3</v>
      </c>
      <c r="R175" s="150">
        <f t="shared" si="22"/>
        <v>0</v>
      </c>
      <c r="S175" s="150">
        <v>0</v>
      </c>
      <c r="T175" s="151">
        <f t="shared" si="23"/>
        <v>0</v>
      </c>
      <c r="AR175" s="152" t="s">
        <v>219</v>
      </c>
      <c r="AT175" s="152" t="s">
        <v>241</v>
      </c>
      <c r="AU175" s="152" t="s">
        <v>85</v>
      </c>
      <c r="AY175" s="13" t="s">
        <v>185</v>
      </c>
      <c r="BE175" s="153">
        <f t="shared" si="24"/>
        <v>0</v>
      </c>
      <c r="BF175" s="153">
        <f t="shared" si="25"/>
        <v>0</v>
      </c>
      <c r="BG175" s="153">
        <f t="shared" si="26"/>
        <v>0</v>
      </c>
      <c r="BH175" s="153">
        <f t="shared" si="27"/>
        <v>0</v>
      </c>
      <c r="BI175" s="153">
        <f t="shared" si="28"/>
        <v>0</v>
      </c>
      <c r="BJ175" s="13" t="s">
        <v>85</v>
      </c>
      <c r="BK175" s="153">
        <f t="shared" si="29"/>
        <v>0</v>
      </c>
      <c r="BL175" s="13" t="s">
        <v>191</v>
      </c>
      <c r="BM175" s="152" t="s">
        <v>525</v>
      </c>
    </row>
    <row r="176" spans="2:65" s="1" customFormat="1" ht="24.2" customHeight="1">
      <c r="B176" s="139"/>
      <c r="C176" s="154" t="s">
        <v>365</v>
      </c>
      <c r="D176" s="154" t="s">
        <v>241</v>
      </c>
      <c r="E176" s="155" t="s">
        <v>1009</v>
      </c>
      <c r="F176" s="156" t="s">
        <v>1010</v>
      </c>
      <c r="G176" s="157" t="s">
        <v>316</v>
      </c>
      <c r="H176" s="158"/>
      <c r="I176" s="159"/>
      <c r="J176" s="160">
        <f t="shared" si="20"/>
        <v>0</v>
      </c>
      <c r="K176" s="161"/>
      <c r="L176" s="162"/>
      <c r="M176" s="163" t="s">
        <v>1</v>
      </c>
      <c r="N176" s="164" t="s">
        <v>38</v>
      </c>
      <c r="P176" s="150">
        <f t="shared" si="21"/>
        <v>0</v>
      </c>
      <c r="Q176" s="150">
        <v>1E-3</v>
      </c>
      <c r="R176" s="150">
        <f t="shared" si="22"/>
        <v>0</v>
      </c>
      <c r="S176" s="150">
        <v>0</v>
      </c>
      <c r="T176" s="151">
        <f t="shared" si="23"/>
        <v>0</v>
      </c>
      <c r="AR176" s="152" t="s">
        <v>219</v>
      </c>
      <c r="AT176" s="152" t="s">
        <v>241</v>
      </c>
      <c r="AU176" s="152" t="s">
        <v>85</v>
      </c>
      <c r="AY176" s="13" t="s">
        <v>185</v>
      </c>
      <c r="BE176" s="153">
        <f t="shared" si="24"/>
        <v>0</v>
      </c>
      <c r="BF176" s="153">
        <f t="shared" si="25"/>
        <v>0</v>
      </c>
      <c r="BG176" s="153">
        <f t="shared" si="26"/>
        <v>0</v>
      </c>
      <c r="BH176" s="153">
        <f t="shared" si="27"/>
        <v>0</v>
      </c>
      <c r="BI176" s="153">
        <f t="shared" si="28"/>
        <v>0</v>
      </c>
      <c r="BJ176" s="13" t="s">
        <v>85</v>
      </c>
      <c r="BK176" s="153">
        <f t="shared" si="29"/>
        <v>0</v>
      </c>
      <c r="BL176" s="13" t="s">
        <v>191</v>
      </c>
      <c r="BM176" s="152" t="s">
        <v>534</v>
      </c>
    </row>
    <row r="177" spans="2:65" s="1" customFormat="1" ht="24.2" customHeight="1">
      <c r="B177" s="139"/>
      <c r="C177" s="140" t="s">
        <v>369</v>
      </c>
      <c r="D177" s="140" t="s">
        <v>187</v>
      </c>
      <c r="E177" s="141" t="s">
        <v>1011</v>
      </c>
      <c r="F177" s="142" t="s">
        <v>988</v>
      </c>
      <c r="G177" s="143" t="s">
        <v>404</v>
      </c>
      <c r="H177" s="165"/>
      <c r="I177" s="145"/>
      <c r="J177" s="146">
        <f t="shared" si="20"/>
        <v>0</v>
      </c>
      <c r="K177" s="147"/>
      <c r="L177" s="28"/>
      <c r="M177" s="148" t="s">
        <v>1</v>
      </c>
      <c r="N177" s="149" t="s">
        <v>38</v>
      </c>
      <c r="P177" s="150">
        <f t="shared" si="21"/>
        <v>0</v>
      </c>
      <c r="Q177" s="150">
        <v>0</v>
      </c>
      <c r="R177" s="150">
        <f t="shared" si="22"/>
        <v>0</v>
      </c>
      <c r="S177" s="150">
        <v>0</v>
      </c>
      <c r="T177" s="151">
        <f t="shared" si="23"/>
        <v>0</v>
      </c>
      <c r="AR177" s="152" t="s">
        <v>191</v>
      </c>
      <c r="AT177" s="152" t="s">
        <v>187</v>
      </c>
      <c r="AU177" s="152" t="s">
        <v>85</v>
      </c>
      <c r="AY177" s="13" t="s">
        <v>185</v>
      </c>
      <c r="BE177" s="153">
        <f t="shared" si="24"/>
        <v>0</v>
      </c>
      <c r="BF177" s="153">
        <f t="shared" si="25"/>
        <v>0</v>
      </c>
      <c r="BG177" s="153">
        <f t="shared" si="26"/>
        <v>0</v>
      </c>
      <c r="BH177" s="153">
        <f t="shared" si="27"/>
        <v>0</v>
      </c>
      <c r="BI177" s="153">
        <f t="shared" si="28"/>
        <v>0</v>
      </c>
      <c r="BJ177" s="13" t="s">
        <v>85</v>
      </c>
      <c r="BK177" s="153">
        <f t="shared" si="29"/>
        <v>0</v>
      </c>
      <c r="BL177" s="13" t="s">
        <v>191</v>
      </c>
      <c r="BM177" s="152" t="s">
        <v>544</v>
      </c>
    </row>
    <row r="178" spans="2:65" s="11" customFormat="1" ht="22.9" customHeight="1">
      <c r="B178" s="127"/>
      <c r="D178" s="128" t="s">
        <v>71</v>
      </c>
      <c r="E178" s="137" t="s">
        <v>1012</v>
      </c>
      <c r="F178" s="137" t="s">
        <v>1013</v>
      </c>
      <c r="I178" s="130"/>
      <c r="J178" s="138">
        <f>BK178</f>
        <v>0</v>
      </c>
      <c r="L178" s="127"/>
      <c r="M178" s="132"/>
      <c r="P178" s="133">
        <f>SUM(P179:P202)</f>
        <v>0</v>
      </c>
      <c r="R178" s="133">
        <f>SUM(R179:R202)</f>
        <v>0</v>
      </c>
      <c r="T178" s="134">
        <f>SUM(T179:T202)</f>
        <v>0</v>
      </c>
      <c r="AR178" s="128" t="s">
        <v>85</v>
      </c>
      <c r="AT178" s="135" t="s">
        <v>71</v>
      </c>
      <c r="AU178" s="135" t="s">
        <v>79</v>
      </c>
      <c r="AY178" s="128" t="s">
        <v>185</v>
      </c>
      <c r="BK178" s="136">
        <f>SUM(BK179:BK202)</f>
        <v>0</v>
      </c>
    </row>
    <row r="179" spans="2:65" s="1" customFormat="1" ht="24.2" customHeight="1">
      <c r="B179" s="139"/>
      <c r="C179" s="140" t="s">
        <v>371</v>
      </c>
      <c r="D179" s="140" t="s">
        <v>187</v>
      </c>
      <c r="E179" s="141" t="s">
        <v>1014</v>
      </c>
      <c r="F179" s="142" t="s">
        <v>1015</v>
      </c>
      <c r="G179" s="143" t="s">
        <v>190</v>
      </c>
      <c r="H179" s="144"/>
      <c r="I179" s="145"/>
      <c r="J179" s="146">
        <f t="shared" ref="J179:J202" si="30">ROUND(I179*H179,2)</f>
        <v>0</v>
      </c>
      <c r="K179" s="147"/>
      <c r="L179" s="28"/>
      <c r="M179" s="148" t="s">
        <v>1</v>
      </c>
      <c r="N179" s="149" t="s">
        <v>38</v>
      </c>
      <c r="P179" s="150">
        <f t="shared" ref="P179:P202" si="31">O179*H179</f>
        <v>0</v>
      </c>
      <c r="Q179" s="150">
        <v>4.2000000000000002E-4</v>
      </c>
      <c r="R179" s="150">
        <f t="shared" ref="R179:R202" si="32">Q179*H179</f>
        <v>0</v>
      </c>
      <c r="S179" s="150">
        <v>0</v>
      </c>
      <c r="T179" s="151">
        <f t="shared" ref="T179:T202" si="33">S179*H179</f>
        <v>0</v>
      </c>
      <c r="AR179" s="152" t="s">
        <v>254</v>
      </c>
      <c r="AT179" s="152" t="s">
        <v>187</v>
      </c>
      <c r="AU179" s="152" t="s">
        <v>85</v>
      </c>
      <c r="AY179" s="13" t="s">
        <v>185</v>
      </c>
      <c r="BE179" s="153">
        <f t="shared" ref="BE179:BE202" si="34">IF(N179="základná",J179,0)</f>
        <v>0</v>
      </c>
      <c r="BF179" s="153">
        <f t="shared" ref="BF179:BF202" si="35">IF(N179="znížená",J179,0)</f>
        <v>0</v>
      </c>
      <c r="BG179" s="153">
        <f t="shared" ref="BG179:BG202" si="36">IF(N179="zákl. prenesená",J179,0)</f>
        <v>0</v>
      </c>
      <c r="BH179" s="153">
        <f t="shared" ref="BH179:BH202" si="37">IF(N179="zníž. prenesená",J179,0)</f>
        <v>0</v>
      </c>
      <c r="BI179" s="153">
        <f t="shared" ref="BI179:BI202" si="38">IF(N179="nulová",J179,0)</f>
        <v>0</v>
      </c>
      <c r="BJ179" s="13" t="s">
        <v>85</v>
      </c>
      <c r="BK179" s="153">
        <f t="shared" ref="BK179:BK202" si="39">ROUND(I179*H179,2)</f>
        <v>0</v>
      </c>
      <c r="BL179" s="13" t="s">
        <v>254</v>
      </c>
      <c r="BM179" s="152" t="s">
        <v>1016</v>
      </c>
    </row>
    <row r="180" spans="2:65" s="1" customFormat="1" ht="24.2" customHeight="1">
      <c r="B180" s="139"/>
      <c r="C180" s="140" t="s">
        <v>375</v>
      </c>
      <c r="D180" s="140" t="s">
        <v>187</v>
      </c>
      <c r="E180" s="141" t="s">
        <v>1017</v>
      </c>
      <c r="F180" s="142" t="s">
        <v>1018</v>
      </c>
      <c r="G180" s="143" t="s">
        <v>190</v>
      </c>
      <c r="H180" s="144"/>
      <c r="I180" s="145"/>
      <c r="J180" s="146">
        <f t="shared" si="30"/>
        <v>0</v>
      </c>
      <c r="K180" s="147"/>
      <c r="L180" s="28"/>
      <c r="M180" s="148" t="s">
        <v>1</v>
      </c>
      <c r="N180" s="149" t="s">
        <v>38</v>
      </c>
      <c r="P180" s="150">
        <f t="shared" si="31"/>
        <v>0</v>
      </c>
      <c r="Q180" s="150">
        <v>4.2999999999999999E-4</v>
      </c>
      <c r="R180" s="150">
        <f t="shared" si="32"/>
        <v>0</v>
      </c>
      <c r="S180" s="150">
        <v>0</v>
      </c>
      <c r="T180" s="151">
        <f t="shared" si="33"/>
        <v>0</v>
      </c>
      <c r="AR180" s="152" t="s">
        <v>254</v>
      </c>
      <c r="AT180" s="152" t="s">
        <v>187</v>
      </c>
      <c r="AU180" s="152" t="s">
        <v>85</v>
      </c>
      <c r="AY180" s="13" t="s">
        <v>185</v>
      </c>
      <c r="BE180" s="153">
        <f t="shared" si="34"/>
        <v>0</v>
      </c>
      <c r="BF180" s="153">
        <f t="shared" si="35"/>
        <v>0</v>
      </c>
      <c r="BG180" s="153">
        <f t="shared" si="36"/>
        <v>0</v>
      </c>
      <c r="BH180" s="153">
        <f t="shared" si="37"/>
        <v>0</v>
      </c>
      <c r="BI180" s="153">
        <f t="shared" si="38"/>
        <v>0</v>
      </c>
      <c r="BJ180" s="13" t="s">
        <v>85</v>
      </c>
      <c r="BK180" s="153">
        <f t="shared" si="39"/>
        <v>0</v>
      </c>
      <c r="BL180" s="13" t="s">
        <v>254</v>
      </c>
      <c r="BM180" s="152" t="s">
        <v>572</v>
      </c>
    </row>
    <row r="181" spans="2:65" s="1" customFormat="1" ht="24.2" customHeight="1">
      <c r="B181" s="139"/>
      <c r="C181" s="140" t="s">
        <v>379</v>
      </c>
      <c r="D181" s="140" t="s">
        <v>187</v>
      </c>
      <c r="E181" s="141" t="s">
        <v>1019</v>
      </c>
      <c r="F181" s="142" t="s">
        <v>1020</v>
      </c>
      <c r="G181" s="143" t="s">
        <v>190</v>
      </c>
      <c r="H181" s="144"/>
      <c r="I181" s="145"/>
      <c r="J181" s="146">
        <f t="shared" si="30"/>
        <v>0</v>
      </c>
      <c r="K181" s="147"/>
      <c r="L181" s="28"/>
      <c r="M181" s="148" t="s">
        <v>1</v>
      </c>
      <c r="N181" s="149" t="s">
        <v>38</v>
      </c>
      <c r="P181" s="150">
        <f t="shared" si="31"/>
        <v>0</v>
      </c>
      <c r="Q181" s="150">
        <v>5.5000000000000003E-4</v>
      </c>
      <c r="R181" s="150">
        <f t="shared" si="32"/>
        <v>0</v>
      </c>
      <c r="S181" s="150">
        <v>0</v>
      </c>
      <c r="T181" s="151">
        <f t="shared" si="33"/>
        <v>0</v>
      </c>
      <c r="AR181" s="152" t="s">
        <v>254</v>
      </c>
      <c r="AT181" s="152" t="s">
        <v>187</v>
      </c>
      <c r="AU181" s="152" t="s">
        <v>85</v>
      </c>
      <c r="AY181" s="13" t="s">
        <v>185</v>
      </c>
      <c r="BE181" s="153">
        <f t="shared" si="34"/>
        <v>0</v>
      </c>
      <c r="BF181" s="153">
        <f t="shared" si="35"/>
        <v>0</v>
      </c>
      <c r="BG181" s="153">
        <f t="shared" si="36"/>
        <v>0</v>
      </c>
      <c r="BH181" s="153">
        <f t="shared" si="37"/>
        <v>0</v>
      </c>
      <c r="BI181" s="153">
        <f t="shared" si="38"/>
        <v>0</v>
      </c>
      <c r="BJ181" s="13" t="s">
        <v>85</v>
      </c>
      <c r="BK181" s="153">
        <f t="shared" si="39"/>
        <v>0</v>
      </c>
      <c r="BL181" s="13" t="s">
        <v>254</v>
      </c>
      <c r="BM181" s="152" t="s">
        <v>580</v>
      </c>
    </row>
    <row r="182" spans="2:65" s="1" customFormat="1" ht="24.2" customHeight="1">
      <c r="B182" s="139"/>
      <c r="C182" s="140" t="s">
        <v>383</v>
      </c>
      <c r="D182" s="140" t="s">
        <v>187</v>
      </c>
      <c r="E182" s="141" t="s">
        <v>1021</v>
      </c>
      <c r="F182" s="142" t="s">
        <v>1022</v>
      </c>
      <c r="G182" s="143" t="s">
        <v>190</v>
      </c>
      <c r="H182" s="144"/>
      <c r="I182" s="145"/>
      <c r="J182" s="146">
        <f t="shared" si="30"/>
        <v>0</v>
      </c>
      <c r="K182" s="147"/>
      <c r="L182" s="28"/>
      <c r="M182" s="148" t="s">
        <v>1</v>
      </c>
      <c r="N182" s="149" t="s">
        <v>38</v>
      </c>
      <c r="P182" s="150">
        <f t="shared" si="31"/>
        <v>0</v>
      </c>
      <c r="Q182" s="150">
        <v>8.1999999999999998E-4</v>
      </c>
      <c r="R182" s="150">
        <f t="shared" si="32"/>
        <v>0</v>
      </c>
      <c r="S182" s="150">
        <v>0</v>
      </c>
      <c r="T182" s="151">
        <f t="shared" si="33"/>
        <v>0</v>
      </c>
      <c r="AR182" s="152" t="s">
        <v>254</v>
      </c>
      <c r="AT182" s="152" t="s">
        <v>187</v>
      </c>
      <c r="AU182" s="152" t="s">
        <v>85</v>
      </c>
      <c r="AY182" s="13" t="s">
        <v>185</v>
      </c>
      <c r="BE182" s="153">
        <f t="shared" si="34"/>
        <v>0</v>
      </c>
      <c r="BF182" s="153">
        <f t="shared" si="35"/>
        <v>0</v>
      </c>
      <c r="BG182" s="153">
        <f t="shared" si="36"/>
        <v>0</v>
      </c>
      <c r="BH182" s="153">
        <f t="shared" si="37"/>
        <v>0</v>
      </c>
      <c r="BI182" s="153">
        <f t="shared" si="38"/>
        <v>0</v>
      </c>
      <c r="BJ182" s="13" t="s">
        <v>85</v>
      </c>
      <c r="BK182" s="153">
        <f t="shared" si="39"/>
        <v>0</v>
      </c>
      <c r="BL182" s="13" t="s">
        <v>254</v>
      </c>
      <c r="BM182" s="152" t="s">
        <v>588</v>
      </c>
    </row>
    <row r="183" spans="2:65" s="1" customFormat="1" ht="16.5" customHeight="1">
      <c r="B183" s="139"/>
      <c r="C183" s="140" t="s">
        <v>387</v>
      </c>
      <c r="D183" s="140" t="s">
        <v>187</v>
      </c>
      <c r="E183" s="141" t="s">
        <v>1023</v>
      </c>
      <c r="F183" s="142" t="s">
        <v>1024</v>
      </c>
      <c r="G183" s="143" t="s">
        <v>190</v>
      </c>
      <c r="H183" s="144"/>
      <c r="I183" s="145"/>
      <c r="J183" s="146">
        <f t="shared" si="30"/>
        <v>0</v>
      </c>
      <c r="K183" s="147"/>
      <c r="L183" s="28"/>
      <c r="M183" s="148" t="s">
        <v>1</v>
      </c>
      <c r="N183" s="149" t="s">
        <v>38</v>
      </c>
      <c r="P183" s="150">
        <f t="shared" si="31"/>
        <v>0</v>
      </c>
      <c r="Q183" s="150">
        <v>1.2800000000000001E-3</v>
      </c>
      <c r="R183" s="150">
        <f t="shared" si="32"/>
        <v>0</v>
      </c>
      <c r="S183" s="150">
        <v>0</v>
      </c>
      <c r="T183" s="151">
        <f t="shared" si="33"/>
        <v>0</v>
      </c>
      <c r="AR183" s="152" t="s">
        <v>254</v>
      </c>
      <c r="AT183" s="152" t="s">
        <v>187</v>
      </c>
      <c r="AU183" s="152" t="s">
        <v>85</v>
      </c>
      <c r="AY183" s="13" t="s">
        <v>185</v>
      </c>
      <c r="BE183" s="153">
        <f t="shared" si="34"/>
        <v>0</v>
      </c>
      <c r="BF183" s="153">
        <f t="shared" si="35"/>
        <v>0</v>
      </c>
      <c r="BG183" s="153">
        <f t="shared" si="36"/>
        <v>0</v>
      </c>
      <c r="BH183" s="153">
        <f t="shared" si="37"/>
        <v>0</v>
      </c>
      <c r="BI183" s="153">
        <f t="shared" si="38"/>
        <v>0</v>
      </c>
      <c r="BJ183" s="13" t="s">
        <v>85</v>
      </c>
      <c r="BK183" s="153">
        <f t="shared" si="39"/>
        <v>0</v>
      </c>
      <c r="BL183" s="13" t="s">
        <v>254</v>
      </c>
      <c r="BM183" s="152" t="s">
        <v>598</v>
      </c>
    </row>
    <row r="184" spans="2:65" s="1" customFormat="1" ht="24.2" customHeight="1">
      <c r="B184" s="139"/>
      <c r="C184" s="140" t="s">
        <v>391</v>
      </c>
      <c r="D184" s="140" t="s">
        <v>187</v>
      </c>
      <c r="E184" s="141" t="s">
        <v>1025</v>
      </c>
      <c r="F184" s="142" t="s">
        <v>1026</v>
      </c>
      <c r="G184" s="143" t="s">
        <v>1027</v>
      </c>
      <c r="H184" s="144"/>
      <c r="I184" s="145"/>
      <c r="J184" s="146">
        <f t="shared" si="30"/>
        <v>0</v>
      </c>
      <c r="K184" s="147"/>
      <c r="L184" s="28"/>
      <c r="M184" s="148" t="s">
        <v>1</v>
      </c>
      <c r="N184" s="149" t="s">
        <v>38</v>
      </c>
      <c r="P184" s="150">
        <f t="shared" si="31"/>
        <v>0</v>
      </c>
      <c r="Q184" s="150">
        <v>5.2449999999999997E-3</v>
      </c>
      <c r="R184" s="150">
        <f t="shared" si="32"/>
        <v>0</v>
      </c>
      <c r="S184" s="150">
        <v>0</v>
      </c>
      <c r="T184" s="151">
        <f t="shared" si="33"/>
        <v>0</v>
      </c>
      <c r="AR184" s="152" t="s">
        <v>254</v>
      </c>
      <c r="AT184" s="152" t="s">
        <v>187</v>
      </c>
      <c r="AU184" s="152" t="s">
        <v>85</v>
      </c>
      <c r="AY184" s="13" t="s">
        <v>185</v>
      </c>
      <c r="BE184" s="153">
        <f t="shared" si="34"/>
        <v>0</v>
      </c>
      <c r="BF184" s="153">
        <f t="shared" si="35"/>
        <v>0</v>
      </c>
      <c r="BG184" s="153">
        <f t="shared" si="36"/>
        <v>0</v>
      </c>
      <c r="BH184" s="153">
        <f t="shared" si="37"/>
        <v>0</v>
      </c>
      <c r="BI184" s="153">
        <f t="shared" si="38"/>
        <v>0</v>
      </c>
      <c r="BJ184" s="13" t="s">
        <v>85</v>
      </c>
      <c r="BK184" s="153">
        <f t="shared" si="39"/>
        <v>0</v>
      </c>
      <c r="BL184" s="13" t="s">
        <v>254</v>
      </c>
      <c r="BM184" s="152" t="s">
        <v>606</v>
      </c>
    </row>
    <row r="185" spans="2:65" s="1" customFormat="1" ht="24.2" customHeight="1">
      <c r="B185" s="139"/>
      <c r="C185" s="140" t="s">
        <v>393</v>
      </c>
      <c r="D185" s="140" t="s">
        <v>187</v>
      </c>
      <c r="E185" s="141" t="s">
        <v>1028</v>
      </c>
      <c r="F185" s="142" t="s">
        <v>1029</v>
      </c>
      <c r="G185" s="143" t="s">
        <v>316</v>
      </c>
      <c r="H185" s="144"/>
      <c r="I185" s="145"/>
      <c r="J185" s="146">
        <f t="shared" si="30"/>
        <v>0</v>
      </c>
      <c r="K185" s="147"/>
      <c r="L185" s="28"/>
      <c r="M185" s="148" t="s">
        <v>1</v>
      </c>
      <c r="N185" s="149" t="s">
        <v>38</v>
      </c>
      <c r="P185" s="150">
        <f t="shared" si="31"/>
        <v>0</v>
      </c>
      <c r="Q185" s="150">
        <v>1.2999999999999999E-4</v>
      </c>
      <c r="R185" s="150">
        <f t="shared" si="32"/>
        <v>0</v>
      </c>
      <c r="S185" s="150">
        <v>0</v>
      </c>
      <c r="T185" s="151">
        <f t="shared" si="33"/>
        <v>0</v>
      </c>
      <c r="AR185" s="152" t="s">
        <v>254</v>
      </c>
      <c r="AT185" s="152" t="s">
        <v>187</v>
      </c>
      <c r="AU185" s="152" t="s">
        <v>85</v>
      </c>
      <c r="AY185" s="13" t="s">
        <v>185</v>
      </c>
      <c r="BE185" s="153">
        <f t="shared" si="34"/>
        <v>0</v>
      </c>
      <c r="BF185" s="153">
        <f t="shared" si="35"/>
        <v>0</v>
      </c>
      <c r="BG185" s="153">
        <f t="shared" si="36"/>
        <v>0</v>
      </c>
      <c r="BH185" s="153">
        <f t="shared" si="37"/>
        <v>0</v>
      </c>
      <c r="BI185" s="153">
        <f t="shared" si="38"/>
        <v>0</v>
      </c>
      <c r="BJ185" s="13" t="s">
        <v>85</v>
      </c>
      <c r="BK185" s="153">
        <f t="shared" si="39"/>
        <v>0</v>
      </c>
      <c r="BL185" s="13" t="s">
        <v>254</v>
      </c>
      <c r="BM185" s="152" t="s">
        <v>614</v>
      </c>
    </row>
    <row r="186" spans="2:65" s="1" customFormat="1" ht="24.2" customHeight="1">
      <c r="B186" s="139"/>
      <c r="C186" s="140" t="s">
        <v>397</v>
      </c>
      <c r="D186" s="140" t="s">
        <v>187</v>
      </c>
      <c r="E186" s="141" t="s">
        <v>1030</v>
      </c>
      <c r="F186" s="142" t="s">
        <v>1031</v>
      </c>
      <c r="G186" s="143" t="s">
        <v>1032</v>
      </c>
      <c r="H186" s="144"/>
      <c r="I186" s="145"/>
      <c r="J186" s="146">
        <f t="shared" si="30"/>
        <v>0</v>
      </c>
      <c r="K186" s="147"/>
      <c r="L186" s="28"/>
      <c r="M186" s="148" t="s">
        <v>1</v>
      </c>
      <c r="N186" s="149" t="s">
        <v>38</v>
      </c>
      <c r="P186" s="150">
        <f t="shared" si="31"/>
        <v>0</v>
      </c>
      <c r="Q186" s="150">
        <v>2.5999999999999998E-4</v>
      </c>
      <c r="R186" s="150">
        <f t="shared" si="32"/>
        <v>0</v>
      </c>
      <c r="S186" s="150">
        <v>0</v>
      </c>
      <c r="T186" s="151">
        <f t="shared" si="33"/>
        <v>0</v>
      </c>
      <c r="AR186" s="152" t="s">
        <v>254</v>
      </c>
      <c r="AT186" s="152" t="s">
        <v>187</v>
      </c>
      <c r="AU186" s="152" t="s">
        <v>85</v>
      </c>
      <c r="AY186" s="13" t="s">
        <v>185</v>
      </c>
      <c r="BE186" s="153">
        <f t="shared" si="34"/>
        <v>0</v>
      </c>
      <c r="BF186" s="153">
        <f t="shared" si="35"/>
        <v>0</v>
      </c>
      <c r="BG186" s="153">
        <f t="shared" si="36"/>
        <v>0</v>
      </c>
      <c r="BH186" s="153">
        <f t="shared" si="37"/>
        <v>0</v>
      </c>
      <c r="BI186" s="153">
        <f t="shared" si="38"/>
        <v>0</v>
      </c>
      <c r="BJ186" s="13" t="s">
        <v>85</v>
      </c>
      <c r="BK186" s="153">
        <f t="shared" si="39"/>
        <v>0</v>
      </c>
      <c r="BL186" s="13" t="s">
        <v>254</v>
      </c>
      <c r="BM186" s="152" t="s">
        <v>621</v>
      </c>
    </row>
    <row r="187" spans="2:65" s="1" customFormat="1" ht="21.75" customHeight="1">
      <c r="B187" s="139"/>
      <c r="C187" s="154" t="s">
        <v>401</v>
      </c>
      <c r="D187" s="154" t="s">
        <v>241</v>
      </c>
      <c r="E187" s="155" t="s">
        <v>1033</v>
      </c>
      <c r="F187" s="156" t="s">
        <v>1034</v>
      </c>
      <c r="G187" s="157" t="s">
        <v>316</v>
      </c>
      <c r="H187" s="158"/>
      <c r="I187" s="159"/>
      <c r="J187" s="160">
        <f t="shared" si="30"/>
        <v>0</v>
      </c>
      <c r="K187" s="161"/>
      <c r="L187" s="162"/>
      <c r="M187" s="163" t="s">
        <v>1</v>
      </c>
      <c r="N187" s="164" t="s">
        <v>38</v>
      </c>
      <c r="P187" s="150">
        <f t="shared" si="31"/>
        <v>0</v>
      </c>
      <c r="Q187" s="150">
        <v>6.0000000000000002E-5</v>
      </c>
      <c r="R187" s="150">
        <f t="shared" si="32"/>
        <v>0</v>
      </c>
      <c r="S187" s="150">
        <v>0</v>
      </c>
      <c r="T187" s="151">
        <f t="shared" si="33"/>
        <v>0</v>
      </c>
      <c r="AR187" s="152" t="s">
        <v>322</v>
      </c>
      <c r="AT187" s="152" t="s">
        <v>241</v>
      </c>
      <c r="AU187" s="152" t="s">
        <v>85</v>
      </c>
      <c r="AY187" s="13" t="s">
        <v>185</v>
      </c>
      <c r="BE187" s="153">
        <f t="shared" si="34"/>
        <v>0</v>
      </c>
      <c r="BF187" s="153">
        <f t="shared" si="35"/>
        <v>0</v>
      </c>
      <c r="BG187" s="153">
        <f t="shared" si="36"/>
        <v>0</v>
      </c>
      <c r="BH187" s="153">
        <f t="shared" si="37"/>
        <v>0</v>
      </c>
      <c r="BI187" s="153">
        <f t="shared" si="38"/>
        <v>0</v>
      </c>
      <c r="BJ187" s="13" t="s">
        <v>85</v>
      </c>
      <c r="BK187" s="153">
        <f t="shared" si="39"/>
        <v>0</v>
      </c>
      <c r="BL187" s="13" t="s">
        <v>254</v>
      </c>
      <c r="BM187" s="152" t="s">
        <v>629</v>
      </c>
    </row>
    <row r="188" spans="2:65" s="1" customFormat="1" ht="24.2" customHeight="1">
      <c r="B188" s="139"/>
      <c r="C188" s="140" t="s">
        <v>408</v>
      </c>
      <c r="D188" s="140" t="s">
        <v>187</v>
      </c>
      <c r="E188" s="141" t="s">
        <v>1035</v>
      </c>
      <c r="F188" s="142" t="s">
        <v>1036</v>
      </c>
      <c r="G188" s="143" t="s">
        <v>316</v>
      </c>
      <c r="H188" s="144"/>
      <c r="I188" s="145"/>
      <c r="J188" s="146">
        <f t="shared" si="30"/>
        <v>0</v>
      </c>
      <c r="K188" s="147"/>
      <c r="L188" s="28"/>
      <c r="M188" s="148" t="s">
        <v>1</v>
      </c>
      <c r="N188" s="149" t="s">
        <v>38</v>
      </c>
      <c r="P188" s="150">
        <f t="shared" si="31"/>
        <v>0</v>
      </c>
      <c r="Q188" s="150">
        <v>2.0000000000000002E-5</v>
      </c>
      <c r="R188" s="150">
        <f t="shared" si="32"/>
        <v>0</v>
      </c>
      <c r="S188" s="150">
        <v>0</v>
      </c>
      <c r="T188" s="151">
        <f t="shared" si="33"/>
        <v>0</v>
      </c>
      <c r="AR188" s="152" t="s">
        <v>254</v>
      </c>
      <c r="AT188" s="152" t="s">
        <v>187</v>
      </c>
      <c r="AU188" s="152" t="s">
        <v>85</v>
      </c>
      <c r="AY188" s="13" t="s">
        <v>185</v>
      </c>
      <c r="BE188" s="153">
        <f t="shared" si="34"/>
        <v>0</v>
      </c>
      <c r="BF188" s="153">
        <f t="shared" si="35"/>
        <v>0</v>
      </c>
      <c r="BG188" s="153">
        <f t="shared" si="36"/>
        <v>0</v>
      </c>
      <c r="BH188" s="153">
        <f t="shared" si="37"/>
        <v>0</v>
      </c>
      <c r="BI188" s="153">
        <f t="shared" si="38"/>
        <v>0</v>
      </c>
      <c r="BJ188" s="13" t="s">
        <v>85</v>
      </c>
      <c r="BK188" s="153">
        <f t="shared" si="39"/>
        <v>0</v>
      </c>
      <c r="BL188" s="13" t="s">
        <v>254</v>
      </c>
      <c r="BM188" s="152" t="s">
        <v>639</v>
      </c>
    </row>
    <row r="189" spans="2:65" s="1" customFormat="1" ht="16.5" customHeight="1">
      <c r="B189" s="139"/>
      <c r="C189" s="154" t="s">
        <v>412</v>
      </c>
      <c r="D189" s="154" t="s">
        <v>241</v>
      </c>
      <c r="E189" s="155" t="s">
        <v>1037</v>
      </c>
      <c r="F189" s="156" t="s">
        <v>1038</v>
      </c>
      <c r="G189" s="157" t="s">
        <v>316</v>
      </c>
      <c r="H189" s="158"/>
      <c r="I189" s="159"/>
      <c r="J189" s="160">
        <f t="shared" si="30"/>
        <v>0</v>
      </c>
      <c r="K189" s="161"/>
      <c r="L189" s="162"/>
      <c r="M189" s="163" t="s">
        <v>1</v>
      </c>
      <c r="N189" s="164" t="s">
        <v>38</v>
      </c>
      <c r="P189" s="150">
        <f t="shared" si="31"/>
        <v>0</v>
      </c>
      <c r="Q189" s="150">
        <v>8.0000000000000007E-5</v>
      </c>
      <c r="R189" s="150">
        <f t="shared" si="32"/>
        <v>0</v>
      </c>
      <c r="S189" s="150">
        <v>0</v>
      </c>
      <c r="T189" s="151">
        <f t="shared" si="33"/>
        <v>0</v>
      </c>
      <c r="AR189" s="152" t="s">
        <v>322</v>
      </c>
      <c r="AT189" s="152" t="s">
        <v>241</v>
      </c>
      <c r="AU189" s="152" t="s">
        <v>85</v>
      </c>
      <c r="AY189" s="13" t="s">
        <v>185</v>
      </c>
      <c r="BE189" s="153">
        <f t="shared" si="34"/>
        <v>0</v>
      </c>
      <c r="BF189" s="153">
        <f t="shared" si="35"/>
        <v>0</v>
      </c>
      <c r="BG189" s="153">
        <f t="shared" si="36"/>
        <v>0</v>
      </c>
      <c r="BH189" s="153">
        <f t="shared" si="37"/>
        <v>0</v>
      </c>
      <c r="BI189" s="153">
        <f t="shared" si="38"/>
        <v>0</v>
      </c>
      <c r="BJ189" s="13" t="s">
        <v>85</v>
      </c>
      <c r="BK189" s="153">
        <f t="shared" si="39"/>
        <v>0</v>
      </c>
      <c r="BL189" s="13" t="s">
        <v>254</v>
      </c>
      <c r="BM189" s="152" t="s">
        <v>647</v>
      </c>
    </row>
    <row r="190" spans="2:65" s="1" customFormat="1" ht="24.2" customHeight="1">
      <c r="B190" s="139"/>
      <c r="C190" s="140" t="s">
        <v>416</v>
      </c>
      <c r="D190" s="140" t="s">
        <v>187</v>
      </c>
      <c r="E190" s="141" t="s">
        <v>1039</v>
      </c>
      <c r="F190" s="142" t="s">
        <v>1040</v>
      </c>
      <c r="G190" s="143" t="s">
        <v>316</v>
      </c>
      <c r="H190" s="144"/>
      <c r="I190" s="145"/>
      <c r="J190" s="146">
        <f t="shared" si="30"/>
        <v>0</v>
      </c>
      <c r="K190" s="147"/>
      <c r="L190" s="28"/>
      <c r="M190" s="148" t="s">
        <v>1</v>
      </c>
      <c r="N190" s="149" t="s">
        <v>38</v>
      </c>
      <c r="P190" s="150">
        <f t="shared" si="31"/>
        <v>0</v>
      </c>
      <c r="Q190" s="150">
        <v>5.0000000000000002E-5</v>
      </c>
      <c r="R190" s="150">
        <f t="shared" si="32"/>
        <v>0</v>
      </c>
      <c r="S190" s="150">
        <v>0</v>
      </c>
      <c r="T190" s="151">
        <f t="shared" si="33"/>
        <v>0</v>
      </c>
      <c r="AR190" s="152" t="s">
        <v>254</v>
      </c>
      <c r="AT190" s="152" t="s">
        <v>187</v>
      </c>
      <c r="AU190" s="152" t="s">
        <v>85</v>
      </c>
      <c r="AY190" s="13" t="s">
        <v>185</v>
      </c>
      <c r="BE190" s="153">
        <f t="shared" si="34"/>
        <v>0</v>
      </c>
      <c r="BF190" s="153">
        <f t="shared" si="35"/>
        <v>0</v>
      </c>
      <c r="BG190" s="153">
        <f t="shared" si="36"/>
        <v>0</v>
      </c>
      <c r="BH190" s="153">
        <f t="shared" si="37"/>
        <v>0</v>
      </c>
      <c r="BI190" s="153">
        <f t="shared" si="38"/>
        <v>0</v>
      </c>
      <c r="BJ190" s="13" t="s">
        <v>85</v>
      </c>
      <c r="BK190" s="153">
        <f t="shared" si="39"/>
        <v>0</v>
      </c>
      <c r="BL190" s="13" t="s">
        <v>254</v>
      </c>
      <c r="BM190" s="152" t="s">
        <v>655</v>
      </c>
    </row>
    <row r="191" spans="2:65" s="1" customFormat="1" ht="16.5" customHeight="1">
      <c r="B191" s="139"/>
      <c r="C191" s="154" t="s">
        <v>420</v>
      </c>
      <c r="D191" s="154" t="s">
        <v>241</v>
      </c>
      <c r="E191" s="155" t="s">
        <v>1041</v>
      </c>
      <c r="F191" s="156" t="s">
        <v>1042</v>
      </c>
      <c r="G191" s="157" t="s">
        <v>316</v>
      </c>
      <c r="H191" s="158"/>
      <c r="I191" s="159"/>
      <c r="J191" s="160">
        <f t="shared" si="30"/>
        <v>0</v>
      </c>
      <c r="K191" s="161"/>
      <c r="L191" s="162"/>
      <c r="M191" s="163" t="s">
        <v>1</v>
      </c>
      <c r="N191" s="164" t="s">
        <v>38</v>
      </c>
      <c r="P191" s="150">
        <f t="shared" si="31"/>
        <v>0</v>
      </c>
      <c r="Q191" s="150">
        <v>1E-4</v>
      </c>
      <c r="R191" s="150">
        <f t="shared" si="32"/>
        <v>0</v>
      </c>
      <c r="S191" s="150">
        <v>0</v>
      </c>
      <c r="T191" s="151">
        <f t="shared" si="33"/>
        <v>0</v>
      </c>
      <c r="AR191" s="152" t="s">
        <v>322</v>
      </c>
      <c r="AT191" s="152" t="s">
        <v>241</v>
      </c>
      <c r="AU191" s="152" t="s">
        <v>85</v>
      </c>
      <c r="AY191" s="13" t="s">
        <v>185</v>
      </c>
      <c r="BE191" s="153">
        <f t="shared" si="34"/>
        <v>0</v>
      </c>
      <c r="BF191" s="153">
        <f t="shared" si="35"/>
        <v>0</v>
      </c>
      <c r="BG191" s="153">
        <f t="shared" si="36"/>
        <v>0</v>
      </c>
      <c r="BH191" s="153">
        <f t="shared" si="37"/>
        <v>0</v>
      </c>
      <c r="BI191" s="153">
        <f t="shared" si="38"/>
        <v>0</v>
      </c>
      <c r="BJ191" s="13" t="s">
        <v>85</v>
      </c>
      <c r="BK191" s="153">
        <f t="shared" si="39"/>
        <v>0</v>
      </c>
      <c r="BL191" s="13" t="s">
        <v>254</v>
      </c>
      <c r="BM191" s="152" t="s">
        <v>663</v>
      </c>
    </row>
    <row r="192" spans="2:65" s="1" customFormat="1" ht="24.2" customHeight="1">
      <c r="B192" s="139"/>
      <c r="C192" s="140" t="s">
        <v>424</v>
      </c>
      <c r="D192" s="140" t="s">
        <v>187</v>
      </c>
      <c r="E192" s="141" t="s">
        <v>1043</v>
      </c>
      <c r="F192" s="142" t="s">
        <v>1044</v>
      </c>
      <c r="G192" s="143" t="s">
        <v>316</v>
      </c>
      <c r="H192" s="144"/>
      <c r="I192" s="145"/>
      <c r="J192" s="146">
        <f t="shared" si="30"/>
        <v>0</v>
      </c>
      <c r="K192" s="147"/>
      <c r="L192" s="28"/>
      <c r="M192" s="148" t="s">
        <v>1</v>
      </c>
      <c r="N192" s="149" t="s">
        <v>38</v>
      </c>
      <c r="P192" s="150">
        <f t="shared" si="31"/>
        <v>0</v>
      </c>
      <c r="Q192" s="150">
        <v>5.0000000000000002E-5</v>
      </c>
      <c r="R192" s="150">
        <f t="shared" si="32"/>
        <v>0</v>
      </c>
      <c r="S192" s="150">
        <v>0</v>
      </c>
      <c r="T192" s="151">
        <f t="shared" si="33"/>
        <v>0</v>
      </c>
      <c r="AR192" s="152" t="s">
        <v>254</v>
      </c>
      <c r="AT192" s="152" t="s">
        <v>187</v>
      </c>
      <c r="AU192" s="152" t="s">
        <v>85</v>
      </c>
      <c r="AY192" s="13" t="s">
        <v>185</v>
      </c>
      <c r="BE192" s="153">
        <f t="shared" si="34"/>
        <v>0</v>
      </c>
      <c r="BF192" s="153">
        <f t="shared" si="35"/>
        <v>0</v>
      </c>
      <c r="BG192" s="153">
        <f t="shared" si="36"/>
        <v>0</v>
      </c>
      <c r="BH192" s="153">
        <f t="shared" si="37"/>
        <v>0</v>
      </c>
      <c r="BI192" s="153">
        <f t="shared" si="38"/>
        <v>0</v>
      </c>
      <c r="BJ192" s="13" t="s">
        <v>85</v>
      </c>
      <c r="BK192" s="153">
        <f t="shared" si="39"/>
        <v>0</v>
      </c>
      <c r="BL192" s="13" t="s">
        <v>254</v>
      </c>
      <c r="BM192" s="152" t="s">
        <v>671</v>
      </c>
    </row>
    <row r="193" spans="2:65" s="1" customFormat="1" ht="16.5" customHeight="1">
      <c r="B193" s="139"/>
      <c r="C193" s="154" t="s">
        <v>430</v>
      </c>
      <c r="D193" s="154" t="s">
        <v>241</v>
      </c>
      <c r="E193" s="155" t="s">
        <v>1045</v>
      </c>
      <c r="F193" s="156" t="s">
        <v>1046</v>
      </c>
      <c r="G193" s="157" t="s">
        <v>316</v>
      </c>
      <c r="H193" s="158"/>
      <c r="I193" s="159"/>
      <c r="J193" s="160">
        <f t="shared" si="30"/>
        <v>0</v>
      </c>
      <c r="K193" s="161"/>
      <c r="L193" s="162"/>
      <c r="M193" s="163" t="s">
        <v>1</v>
      </c>
      <c r="N193" s="164" t="s">
        <v>38</v>
      </c>
      <c r="P193" s="150">
        <f t="shared" si="31"/>
        <v>0</v>
      </c>
      <c r="Q193" s="150">
        <v>5.9000000000000003E-4</v>
      </c>
      <c r="R193" s="150">
        <f t="shared" si="32"/>
        <v>0</v>
      </c>
      <c r="S193" s="150">
        <v>0</v>
      </c>
      <c r="T193" s="151">
        <f t="shared" si="33"/>
        <v>0</v>
      </c>
      <c r="AR193" s="152" t="s">
        <v>322</v>
      </c>
      <c r="AT193" s="152" t="s">
        <v>241</v>
      </c>
      <c r="AU193" s="152" t="s">
        <v>85</v>
      </c>
      <c r="AY193" s="13" t="s">
        <v>185</v>
      </c>
      <c r="BE193" s="153">
        <f t="shared" si="34"/>
        <v>0</v>
      </c>
      <c r="BF193" s="153">
        <f t="shared" si="35"/>
        <v>0</v>
      </c>
      <c r="BG193" s="153">
        <f t="shared" si="36"/>
        <v>0</v>
      </c>
      <c r="BH193" s="153">
        <f t="shared" si="37"/>
        <v>0</v>
      </c>
      <c r="BI193" s="153">
        <f t="shared" si="38"/>
        <v>0</v>
      </c>
      <c r="BJ193" s="13" t="s">
        <v>85</v>
      </c>
      <c r="BK193" s="153">
        <f t="shared" si="39"/>
        <v>0</v>
      </c>
      <c r="BL193" s="13" t="s">
        <v>254</v>
      </c>
      <c r="BM193" s="152" t="s">
        <v>687</v>
      </c>
    </row>
    <row r="194" spans="2:65" s="1" customFormat="1" ht="24.2" customHeight="1">
      <c r="B194" s="139"/>
      <c r="C194" s="140" t="s">
        <v>434</v>
      </c>
      <c r="D194" s="140" t="s">
        <v>187</v>
      </c>
      <c r="E194" s="141" t="s">
        <v>1047</v>
      </c>
      <c r="F194" s="142" t="s">
        <v>1048</v>
      </c>
      <c r="G194" s="143" t="s">
        <v>316</v>
      </c>
      <c r="H194" s="144"/>
      <c r="I194" s="145"/>
      <c r="J194" s="146">
        <f t="shared" si="30"/>
        <v>0</v>
      </c>
      <c r="K194" s="147"/>
      <c r="L194" s="28"/>
      <c r="M194" s="148" t="s">
        <v>1</v>
      </c>
      <c r="N194" s="149" t="s">
        <v>38</v>
      </c>
      <c r="P194" s="150">
        <f t="shared" si="31"/>
        <v>0</v>
      </c>
      <c r="Q194" s="150">
        <v>6.0000000000000002E-5</v>
      </c>
      <c r="R194" s="150">
        <f t="shared" si="32"/>
        <v>0</v>
      </c>
      <c r="S194" s="150">
        <v>0</v>
      </c>
      <c r="T194" s="151">
        <f t="shared" si="33"/>
        <v>0</v>
      </c>
      <c r="AR194" s="152" t="s">
        <v>254</v>
      </c>
      <c r="AT194" s="152" t="s">
        <v>187</v>
      </c>
      <c r="AU194" s="152" t="s">
        <v>85</v>
      </c>
      <c r="AY194" s="13" t="s">
        <v>185</v>
      </c>
      <c r="BE194" s="153">
        <f t="shared" si="34"/>
        <v>0</v>
      </c>
      <c r="BF194" s="153">
        <f t="shared" si="35"/>
        <v>0</v>
      </c>
      <c r="BG194" s="153">
        <f t="shared" si="36"/>
        <v>0</v>
      </c>
      <c r="BH194" s="153">
        <f t="shared" si="37"/>
        <v>0</v>
      </c>
      <c r="BI194" s="153">
        <f t="shared" si="38"/>
        <v>0</v>
      </c>
      <c r="BJ194" s="13" t="s">
        <v>85</v>
      </c>
      <c r="BK194" s="153">
        <f t="shared" si="39"/>
        <v>0</v>
      </c>
      <c r="BL194" s="13" t="s">
        <v>254</v>
      </c>
      <c r="BM194" s="152" t="s">
        <v>697</v>
      </c>
    </row>
    <row r="195" spans="2:65" s="1" customFormat="1" ht="16.5" customHeight="1">
      <c r="B195" s="139"/>
      <c r="C195" s="154" t="s">
        <v>439</v>
      </c>
      <c r="D195" s="154" t="s">
        <v>241</v>
      </c>
      <c r="E195" s="155" t="s">
        <v>1049</v>
      </c>
      <c r="F195" s="156" t="s">
        <v>1050</v>
      </c>
      <c r="G195" s="157" t="s">
        <v>316</v>
      </c>
      <c r="H195" s="158"/>
      <c r="I195" s="159"/>
      <c r="J195" s="160">
        <f t="shared" si="30"/>
        <v>0</v>
      </c>
      <c r="K195" s="161"/>
      <c r="L195" s="162"/>
      <c r="M195" s="163" t="s">
        <v>1</v>
      </c>
      <c r="N195" s="164" t="s">
        <v>38</v>
      </c>
      <c r="P195" s="150">
        <f t="shared" si="31"/>
        <v>0</v>
      </c>
      <c r="Q195" s="150">
        <v>3.5000000000000001E-3</v>
      </c>
      <c r="R195" s="150">
        <f t="shared" si="32"/>
        <v>0</v>
      </c>
      <c r="S195" s="150">
        <v>0</v>
      </c>
      <c r="T195" s="151">
        <f t="shared" si="33"/>
        <v>0</v>
      </c>
      <c r="AR195" s="152" t="s">
        <v>322</v>
      </c>
      <c r="AT195" s="152" t="s">
        <v>241</v>
      </c>
      <c r="AU195" s="152" t="s">
        <v>85</v>
      </c>
      <c r="AY195" s="13" t="s">
        <v>185</v>
      </c>
      <c r="BE195" s="153">
        <f t="shared" si="34"/>
        <v>0</v>
      </c>
      <c r="BF195" s="153">
        <f t="shared" si="35"/>
        <v>0</v>
      </c>
      <c r="BG195" s="153">
        <f t="shared" si="36"/>
        <v>0</v>
      </c>
      <c r="BH195" s="153">
        <f t="shared" si="37"/>
        <v>0</v>
      </c>
      <c r="BI195" s="153">
        <f t="shared" si="38"/>
        <v>0</v>
      </c>
      <c r="BJ195" s="13" t="s">
        <v>85</v>
      </c>
      <c r="BK195" s="153">
        <f t="shared" si="39"/>
        <v>0</v>
      </c>
      <c r="BL195" s="13" t="s">
        <v>254</v>
      </c>
      <c r="BM195" s="152" t="s">
        <v>705</v>
      </c>
    </row>
    <row r="196" spans="2:65" s="1" customFormat="1" ht="21.75" customHeight="1">
      <c r="B196" s="139"/>
      <c r="C196" s="140" t="s">
        <v>443</v>
      </c>
      <c r="D196" s="140" t="s">
        <v>187</v>
      </c>
      <c r="E196" s="141" t="s">
        <v>1051</v>
      </c>
      <c r="F196" s="142" t="s">
        <v>1052</v>
      </c>
      <c r="G196" s="143" t="s">
        <v>316</v>
      </c>
      <c r="H196" s="144"/>
      <c r="I196" s="145"/>
      <c r="J196" s="146">
        <f t="shared" si="30"/>
        <v>0</v>
      </c>
      <c r="K196" s="147"/>
      <c r="L196" s="28"/>
      <c r="M196" s="148" t="s">
        <v>1</v>
      </c>
      <c r="N196" s="149" t="s">
        <v>38</v>
      </c>
      <c r="P196" s="150">
        <f t="shared" si="31"/>
        <v>0</v>
      </c>
      <c r="Q196" s="150">
        <v>2.0000000000000002E-5</v>
      </c>
      <c r="R196" s="150">
        <f t="shared" si="32"/>
        <v>0</v>
      </c>
      <c r="S196" s="150">
        <v>0</v>
      </c>
      <c r="T196" s="151">
        <f t="shared" si="33"/>
        <v>0</v>
      </c>
      <c r="AR196" s="152" t="s">
        <v>254</v>
      </c>
      <c r="AT196" s="152" t="s">
        <v>187</v>
      </c>
      <c r="AU196" s="152" t="s">
        <v>85</v>
      </c>
      <c r="AY196" s="13" t="s">
        <v>185</v>
      </c>
      <c r="BE196" s="153">
        <f t="shared" si="34"/>
        <v>0</v>
      </c>
      <c r="BF196" s="153">
        <f t="shared" si="35"/>
        <v>0</v>
      </c>
      <c r="BG196" s="153">
        <f t="shared" si="36"/>
        <v>0</v>
      </c>
      <c r="BH196" s="153">
        <f t="shared" si="37"/>
        <v>0</v>
      </c>
      <c r="BI196" s="153">
        <f t="shared" si="38"/>
        <v>0</v>
      </c>
      <c r="BJ196" s="13" t="s">
        <v>85</v>
      </c>
      <c r="BK196" s="153">
        <f t="shared" si="39"/>
        <v>0</v>
      </c>
      <c r="BL196" s="13" t="s">
        <v>254</v>
      </c>
      <c r="BM196" s="152" t="s">
        <v>715</v>
      </c>
    </row>
    <row r="197" spans="2:65" s="1" customFormat="1" ht="21.75" customHeight="1">
      <c r="B197" s="139"/>
      <c r="C197" s="154" t="s">
        <v>447</v>
      </c>
      <c r="D197" s="154" t="s">
        <v>241</v>
      </c>
      <c r="E197" s="155" t="s">
        <v>1053</v>
      </c>
      <c r="F197" s="156" t="s">
        <v>1054</v>
      </c>
      <c r="G197" s="157" t="s">
        <v>316</v>
      </c>
      <c r="H197" s="158"/>
      <c r="I197" s="159"/>
      <c r="J197" s="160">
        <f t="shared" si="30"/>
        <v>0</v>
      </c>
      <c r="K197" s="161"/>
      <c r="L197" s="162"/>
      <c r="M197" s="163" t="s">
        <v>1</v>
      </c>
      <c r="N197" s="164" t="s">
        <v>38</v>
      </c>
      <c r="P197" s="150">
        <f t="shared" si="31"/>
        <v>0</v>
      </c>
      <c r="Q197" s="150">
        <v>6.9999999999999994E-5</v>
      </c>
      <c r="R197" s="150">
        <f t="shared" si="32"/>
        <v>0</v>
      </c>
      <c r="S197" s="150">
        <v>0</v>
      </c>
      <c r="T197" s="151">
        <f t="shared" si="33"/>
        <v>0</v>
      </c>
      <c r="AR197" s="152" t="s">
        <v>322</v>
      </c>
      <c r="AT197" s="152" t="s">
        <v>241</v>
      </c>
      <c r="AU197" s="152" t="s">
        <v>85</v>
      </c>
      <c r="AY197" s="13" t="s">
        <v>185</v>
      </c>
      <c r="BE197" s="153">
        <f t="shared" si="34"/>
        <v>0</v>
      </c>
      <c r="BF197" s="153">
        <f t="shared" si="35"/>
        <v>0</v>
      </c>
      <c r="BG197" s="153">
        <f t="shared" si="36"/>
        <v>0</v>
      </c>
      <c r="BH197" s="153">
        <f t="shared" si="37"/>
        <v>0</v>
      </c>
      <c r="BI197" s="153">
        <f t="shared" si="38"/>
        <v>0</v>
      </c>
      <c r="BJ197" s="13" t="s">
        <v>85</v>
      </c>
      <c r="BK197" s="153">
        <f t="shared" si="39"/>
        <v>0</v>
      </c>
      <c r="BL197" s="13" t="s">
        <v>254</v>
      </c>
      <c r="BM197" s="152" t="s">
        <v>723</v>
      </c>
    </row>
    <row r="198" spans="2:65" s="1" customFormat="1" ht="16.5" customHeight="1">
      <c r="B198" s="139"/>
      <c r="C198" s="140" t="s">
        <v>451</v>
      </c>
      <c r="D198" s="140" t="s">
        <v>187</v>
      </c>
      <c r="E198" s="141" t="s">
        <v>1055</v>
      </c>
      <c r="F198" s="142" t="s">
        <v>1056</v>
      </c>
      <c r="G198" s="143" t="s">
        <v>316</v>
      </c>
      <c r="H198" s="144"/>
      <c r="I198" s="145"/>
      <c r="J198" s="146">
        <f t="shared" si="30"/>
        <v>0</v>
      </c>
      <c r="K198" s="147"/>
      <c r="L198" s="28"/>
      <c r="M198" s="148" t="s">
        <v>1</v>
      </c>
      <c r="N198" s="149" t="s">
        <v>38</v>
      </c>
      <c r="P198" s="150">
        <f t="shared" si="31"/>
        <v>0</v>
      </c>
      <c r="Q198" s="150">
        <v>5.0000000000000002E-5</v>
      </c>
      <c r="R198" s="150">
        <f t="shared" si="32"/>
        <v>0</v>
      </c>
      <c r="S198" s="150">
        <v>0</v>
      </c>
      <c r="T198" s="151">
        <f t="shared" si="33"/>
        <v>0</v>
      </c>
      <c r="AR198" s="152" t="s">
        <v>254</v>
      </c>
      <c r="AT198" s="152" t="s">
        <v>187</v>
      </c>
      <c r="AU198" s="152" t="s">
        <v>85</v>
      </c>
      <c r="AY198" s="13" t="s">
        <v>185</v>
      </c>
      <c r="BE198" s="153">
        <f t="shared" si="34"/>
        <v>0</v>
      </c>
      <c r="BF198" s="153">
        <f t="shared" si="35"/>
        <v>0</v>
      </c>
      <c r="BG198" s="153">
        <f t="shared" si="36"/>
        <v>0</v>
      </c>
      <c r="BH198" s="153">
        <f t="shared" si="37"/>
        <v>0</v>
      </c>
      <c r="BI198" s="153">
        <f t="shared" si="38"/>
        <v>0</v>
      </c>
      <c r="BJ198" s="13" t="s">
        <v>85</v>
      </c>
      <c r="BK198" s="153">
        <f t="shared" si="39"/>
        <v>0</v>
      </c>
      <c r="BL198" s="13" t="s">
        <v>254</v>
      </c>
      <c r="BM198" s="152" t="s">
        <v>733</v>
      </c>
    </row>
    <row r="199" spans="2:65" s="1" customFormat="1" ht="16.5" customHeight="1">
      <c r="B199" s="139"/>
      <c r="C199" s="154" t="s">
        <v>455</v>
      </c>
      <c r="D199" s="154" t="s">
        <v>241</v>
      </c>
      <c r="E199" s="155" t="s">
        <v>1057</v>
      </c>
      <c r="F199" s="156" t="s">
        <v>1058</v>
      </c>
      <c r="G199" s="157" t="s">
        <v>316</v>
      </c>
      <c r="H199" s="158"/>
      <c r="I199" s="159"/>
      <c r="J199" s="160">
        <f t="shared" si="30"/>
        <v>0</v>
      </c>
      <c r="K199" s="161"/>
      <c r="L199" s="162"/>
      <c r="M199" s="163" t="s">
        <v>1</v>
      </c>
      <c r="N199" s="164" t="s">
        <v>38</v>
      </c>
      <c r="P199" s="150">
        <f t="shared" si="31"/>
        <v>0</v>
      </c>
      <c r="Q199" s="150">
        <v>4.8999999999999998E-4</v>
      </c>
      <c r="R199" s="150">
        <f t="shared" si="32"/>
        <v>0</v>
      </c>
      <c r="S199" s="150">
        <v>0</v>
      </c>
      <c r="T199" s="151">
        <f t="shared" si="33"/>
        <v>0</v>
      </c>
      <c r="AR199" s="152" t="s">
        <v>322</v>
      </c>
      <c r="AT199" s="152" t="s">
        <v>241</v>
      </c>
      <c r="AU199" s="152" t="s">
        <v>85</v>
      </c>
      <c r="AY199" s="13" t="s">
        <v>185</v>
      </c>
      <c r="BE199" s="153">
        <f t="shared" si="34"/>
        <v>0</v>
      </c>
      <c r="BF199" s="153">
        <f t="shared" si="35"/>
        <v>0</v>
      </c>
      <c r="BG199" s="153">
        <f t="shared" si="36"/>
        <v>0</v>
      </c>
      <c r="BH199" s="153">
        <f t="shared" si="37"/>
        <v>0</v>
      </c>
      <c r="BI199" s="153">
        <f t="shared" si="38"/>
        <v>0</v>
      </c>
      <c r="BJ199" s="13" t="s">
        <v>85</v>
      </c>
      <c r="BK199" s="153">
        <f t="shared" si="39"/>
        <v>0</v>
      </c>
      <c r="BL199" s="13" t="s">
        <v>254</v>
      </c>
      <c r="BM199" s="152" t="s">
        <v>741</v>
      </c>
    </row>
    <row r="200" spans="2:65" s="1" customFormat="1" ht="24.2" customHeight="1">
      <c r="B200" s="139"/>
      <c r="C200" s="140" t="s">
        <v>461</v>
      </c>
      <c r="D200" s="140" t="s">
        <v>187</v>
      </c>
      <c r="E200" s="141" t="s">
        <v>1059</v>
      </c>
      <c r="F200" s="142" t="s">
        <v>1060</v>
      </c>
      <c r="G200" s="143" t="s">
        <v>190</v>
      </c>
      <c r="H200" s="144"/>
      <c r="I200" s="145"/>
      <c r="J200" s="146">
        <f t="shared" si="30"/>
        <v>0</v>
      </c>
      <c r="K200" s="147"/>
      <c r="L200" s="28"/>
      <c r="M200" s="148" t="s">
        <v>1</v>
      </c>
      <c r="N200" s="149" t="s">
        <v>38</v>
      </c>
      <c r="P200" s="150">
        <f t="shared" si="31"/>
        <v>0</v>
      </c>
      <c r="Q200" s="150">
        <v>1.9000000000000001E-4</v>
      </c>
      <c r="R200" s="150">
        <f t="shared" si="32"/>
        <v>0</v>
      </c>
      <c r="S200" s="150">
        <v>0</v>
      </c>
      <c r="T200" s="151">
        <f t="shared" si="33"/>
        <v>0</v>
      </c>
      <c r="AR200" s="152" t="s">
        <v>254</v>
      </c>
      <c r="AT200" s="152" t="s">
        <v>187</v>
      </c>
      <c r="AU200" s="152" t="s">
        <v>85</v>
      </c>
      <c r="AY200" s="13" t="s">
        <v>185</v>
      </c>
      <c r="BE200" s="153">
        <f t="shared" si="34"/>
        <v>0</v>
      </c>
      <c r="BF200" s="153">
        <f t="shared" si="35"/>
        <v>0</v>
      </c>
      <c r="BG200" s="153">
        <f t="shared" si="36"/>
        <v>0</v>
      </c>
      <c r="BH200" s="153">
        <f t="shared" si="37"/>
        <v>0</v>
      </c>
      <c r="BI200" s="153">
        <f t="shared" si="38"/>
        <v>0</v>
      </c>
      <c r="BJ200" s="13" t="s">
        <v>85</v>
      </c>
      <c r="BK200" s="153">
        <f t="shared" si="39"/>
        <v>0</v>
      </c>
      <c r="BL200" s="13" t="s">
        <v>254</v>
      </c>
      <c r="BM200" s="152" t="s">
        <v>749</v>
      </c>
    </row>
    <row r="201" spans="2:65" s="1" customFormat="1" ht="24.2" customHeight="1">
      <c r="B201" s="139"/>
      <c r="C201" s="140" t="s">
        <v>465</v>
      </c>
      <c r="D201" s="140" t="s">
        <v>187</v>
      </c>
      <c r="E201" s="141" t="s">
        <v>1061</v>
      </c>
      <c r="F201" s="142" t="s">
        <v>1062</v>
      </c>
      <c r="G201" s="143" t="s">
        <v>190</v>
      </c>
      <c r="H201" s="144"/>
      <c r="I201" s="145"/>
      <c r="J201" s="146">
        <f t="shared" si="30"/>
        <v>0</v>
      </c>
      <c r="K201" s="147"/>
      <c r="L201" s="28"/>
      <c r="M201" s="148" t="s">
        <v>1</v>
      </c>
      <c r="N201" s="149" t="s">
        <v>38</v>
      </c>
      <c r="P201" s="150">
        <f t="shared" si="31"/>
        <v>0</v>
      </c>
      <c r="Q201" s="150">
        <v>1.0000000000000001E-5</v>
      </c>
      <c r="R201" s="150">
        <f t="shared" si="32"/>
        <v>0</v>
      </c>
      <c r="S201" s="150">
        <v>0</v>
      </c>
      <c r="T201" s="151">
        <f t="shared" si="33"/>
        <v>0</v>
      </c>
      <c r="AR201" s="152" t="s">
        <v>254</v>
      </c>
      <c r="AT201" s="152" t="s">
        <v>187</v>
      </c>
      <c r="AU201" s="152" t="s">
        <v>85</v>
      </c>
      <c r="AY201" s="13" t="s">
        <v>185</v>
      </c>
      <c r="BE201" s="153">
        <f t="shared" si="34"/>
        <v>0</v>
      </c>
      <c r="BF201" s="153">
        <f t="shared" si="35"/>
        <v>0</v>
      </c>
      <c r="BG201" s="153">
        <f t="shared" si="36"/>
        <v>0</v>
      </c>
      <c r="BH201" s="153">
        <f t="shared" si="37"/>
        <v>0</v>
      </c>
      <c r="BI201" s="153">
        <f t="shared" si="38"/>
        <v>0</v>
      </c>
      <c r="BJ201" s="13" t="s">
        <v>85</v>
      </c>
      <c r="BK201" s="153">
        <f t="shared" si="39"/>
        <v>0</v>
      </c>
      <c r="BL201" s="13" t="s">
        <v>254</v>
      </c>
      <c r="BM201" s="152" t="s">
        <v>759</v>
      </c>
    </row>
    <row r="202" spans="2:65" s="1" customFormat="1" ht="24.2" customHeight="1">
      <c r="B202" s="139"/>
      <c r="C202" s="140" t="s">
        <v>469</v>
      </c>
      <c r="D202" s="140" t="s">
        <v>187</v>
      </c>
      <c r="E202" s="141" t="s">
        <v>1063</v>
      </c>
      <c r="F202" s="142" t="s">
        <v>1064</v>
      </c>
      <c r="G202" s="143" t="s">
        <v>404</v>
      </c>
      <c r="H202" s="165"/>
      <c r="I202" s="145"/>
      <c r="J202" s="146">
        <f t="shared" si="30"/>
        <v>0</v>
      </c>
      <c r="K202" s="147"/>
      <c r="L202" s="28"/>
      <c r="M202" s="148" t="s">
        <v>1</v>
      </c>
      <c r="N202" s="149" t="s">
        <v>38</v>
      </c>
      <c r="P202" s="150">
        <f t="shared" si="31"/>
        <v>0</v>
      </c>
      <c r="Q202" s="150">
        <v>0</v>
      </c>
      <c r="R202" s="150">
        <f t="shared" si="32"/>
        <v>0</v>
      </c>
      <c r="S202" s="150">
        <v>0</v>
      </c>
      <c r="T202" s="151">
        <f t="shared" si="33"/>
        <v>0</v>
      </c>
      <c r="AR202" s="152" t="s">
        <v>254</v>
      </c>
      <c r="AT202" s="152" t="s">
        <v>187</v>
      </c>
      <c r="AU202" s="152" t="s">
        <v>85</v>
      </c>
      <c r="AY202" s="13" t="s">
        <v>185</v>
      </c>
      <c r="BE202" s="153">
        <f t="shared" si="34"/>
        <v>0</v>
      </c>
      <c r="BF202" s="153">
        <f t="shared" si="35"/>
        <v>0</v>
      </c>
      <c r="BG202" s="153">
        <f t="shared" si="36"/>
        <v>0</v>
      </c>
      <c r="BH202" s="153">
        <f t="shared" si="37"/>
        <v>0</v>
      </c>
      <c r="BI202" s="153">
        <f t="shared" si="38"/>
        <v>0</v>
      </c>
      <c r="BJ202" s="13" t="s">
        <v>85</v>
      </c>
      <c r="BK202" s="153">
        <f t="shared" si="39"/>
        <v>0</v>
      </c>
      <c r="BL202" s="13" t="s">
        <v>254</v>
      </c>
      <c r="BM202" s="152" t="s">
        <v>767</v>
      </c>
    </row>
    <row r="203" spans="2:65" s="11" customFormat="1" ht="22.9" customHeight="1">
      <c r="B203" s="127"/>
      <c r="D203" s="128" t="s">
        <v>71</v>
      </c>
      <c r="E203" s="137" t="s">
        <v>1065</v>
      </c>
      <c r="F203" s="137" t="s">
        <v>1066</v>
      </c>
      <c r="I203" s="130"/>
      <c r="J203" s="138">
        <f>BK203</f>
        <v>0</v>
      </c>
      <c r="L203" s="127"/>
      <c r="M203" s="132"/>
      <c r="P203" s="133">
        <f>SUM(P204:P225)</f>
        <v>0</v>
      </c>
      <c r="R203" s="133">
        <f>SUM(R204:R225)</f>
        <v>0</v>
      </c>
      <c r="T203" s="134">
        <f>SUM(T204:T225)</f>
        <v>0</v>
      </c>
      <c r="AR203" s="128" t="s">
        <v>79</v>
      </c>
      <c r="AT203" s="135" t="s">
        <v>71</v>
      </c>
      <c r="AU203" s="135" t="s">
        <v>79</v>
      </c>
      <c r="AY203" s="128" t="s">
        <v>185</v>
      </c>
      <c r="BK203" s="136">
        <f>SUM(BK204:BK225)</f>
        <v>0</v>
      </c>
    </row>
    <row r="204" spans="2:65" s="1" customFormat="1" ht="24.2" customHeight="1">
      <c r="B204" s="139"/>
      <c r="C204" s="140" t="s">
        <v>473</v>
      </c>
      <c r="D204" s="140" t="s">
        <v>187</v>
      </c>
      <c r="E204" s="141" t="s">
        <v>1039</v>
      </c>
      <c r="F204" s="142" t="s">
        <v>1040</v>
      </c>
      <c r="G204" s="143" t="s">
        <v>316</v>
      </c>
      <c r="H204" s="144"/>
      <c r="I204" s="145"/>
      <c r="J204" s="146">
        <f t="shared" ref="J204:J225" si="40">ROUND(I204*H204,2)</f>
        <v>0</v>
      </c>
      <c r="K204" s="147"/>
      <c r="L204" s="28"/>
      <c r="M204" s="148" t="s">
        <v>1</v>
      </c>
      <c r="N204" s="149" t="s">
        <v>38</v>
      </c>
      <c r="P204" s="150">
        <f t="shared" ref="P204:P225" si="41">O204*H204</f>
        <v>0</v>
      </c>
      <c r="Q204" s="150">
        <v>5.0000000000000002E-5</v>
      </c>
      <c r="R204" s="150">
        <f t="shared" ref="R204:R225" si="42">Q204*H204</f>
        <v>0</v>
      </c>
      <c r="S204" s="150">
        <v>0</v>
      </c>
      <c r="T204" s="151">
        <f t="shared" ref="T204:T225" si="43">S204*H204</f>
        <v>0</v>
      </c>
      <c r="AR204" s="152" t="s">
        <v>191</v>
      </c>
      <c r="AT204" s="152" t="s">
        <v>187</v>
      </c>
      <c r="AU204" s="152" t="s">
        <v>85</v>
      </c>
      <c r="AY204" s="13" t="s">
        <v>185</v>
      </c>
      <c r="BE204" s="153">
        <f t="shared" ref="BE204:BE225" si="44">IF(N204="základná",J204,0)</f>
        <v>0</v>
      </c>
      <c r="BF204" s="153">
        <f t="shared" ref="BF204:BF225" si="45">IF(N204="znížená",J204,0)</f>
        <v>0</v>
      </c>
      <c r="BG204" s="153">
        <f t="shared" ref="BG204:BG225" si="46">IF(N204="zákl. prenesená",J204,0)</f>
        <v>0</v>
      </c>
      <c r="BH204" s="153">
        <f t="shared" ref="BH204:BH225" si="47">IF(N204="zníž. prenesená",J204,0)</f>
        <v>0</v>
      </c>
      <c r="BI204" s="153">
        <f t="shared" ref="BI204:BI225" si="48">IF(N204="nulová",J204,0)</f>
        <v>0</v>
      </c>
      <c r="BJ204" s="13" t="s">
        <v>85</v>
      </c>
      <c r="BK204" s="153">
        <f t="shared" ref="BK204:BK225" si="49">ROUND(I204*H204,2)</f>
        <v>0</v>
      </c>
      <c r="BL204" s="13" t="s">
        <v>191</v>
      </c>
      <c r="BM204" s="152" t="s">
        <v>777</v>
      </c>
    </row>
    <row r="205" spans="2:65" s="1" customFormat="1" ht="16.5" customHeight="1">
      <c r="B205" s="139"/>
      <c r="C205" s="154" t="s">
        <v>475</v>
      </c>
      <c r="D205" s="154" t="s">
        <v>241</v>
      </c>
      <c r="E205" s="155" t="s">
        <v>1041</v>
      </c>
      <c r="F205" s="156" t="s">
        <v>1042</v>
      </c>
      <c r="G205" s="157" t="s">
        <v>316</v>
      </c>
      <c r="H205" s="158"/>
      <c r="I205" s="159"/>
      <c r="J205" s="160">
        <f t="shared" si="40"/>
        <v>0</v>
      </c>
      <c r="K205" s="161"/>
      <c r="L205" s="162"/>
      <c r="M205" s="163" t="s">
        <v>1</v>
      </c>
      <c r="N205" s="164" t="s">
        <v>38</v>
      </c>
      <c r="P205" s="150">
        <f t="shared" si="41"/>
        <v>0</v>
      </c>
      <c r="Q205" s="150">
        <v>1E-4</v>
      </c>
      <c r="R205" s="150">
        <f t="shared" si="42"/>
        <v>0</v>
      </c>
      <c r="S205" s="150">
        <v>0</v>
      </c>
      <c r="T205" s="151">
        <f t="shared" si="43"/>
        <v>0</v>
      </c>
      <c r="AR205" s="152" t="s">
        <v>219</v>
      </c>
      <c r="AT205" s="152" t="s">
        <v>241</v>
      </c>
      <c r="AU205" s="152" t="s">
        <v>85</v>
      </c>
      <c r="AY205" s="13" t="s">
        <v>185</v>
      </c>
      <c r="BE205" s="153">
        <f t="shared" si="44"/>
        <v>0</v>
      </c>
      <c r="BF205" s="153">
        <f t="shared" si="45"/>
        <v>0</v>
      </c>
      <c r="BG205" s="153">
        <f t="shared" si="46"/>
        <v>0</v>
      </c>
      <c r="BH205" s="153">
        <f t="shared" si="47"/>
        <v>0</v>
      </c>
      <c r="BI205" s="153">
        <f t="shared" si="48"/>
        <v>0</v>
      </c>
      <c r="BJ205" s="13" t="s">
        <v>85</v>
      </c>
      <c r="BK205" s="153">
        <f t="shared" si="49"/>
        <v>0</v>
      </c>
      <c r="BL205" s="13" t="s">
        <v>191</v>
      </c>
      <c r="BM205" s="152" t="s">
        <v>783</v>
      </c>
    </row>
    <row r="206" spans="2:65" s="1" customFormat="1" ht="24.2" customHeight="1">
      <c r="B206" s="139"/>
      <c r="C206" s="140" t="s">
        <v>479</v>
      </c>
      <c r="D206" s="140" t="s">
        <v>187</v>
      </c>
      <c r="E206" s="141" t="s">
        <v>1043</v>
      </c>
      <c r="F206" s="142" t="s">
        <v>1044</v>
      </c>
      <c r="G206" s="143" t="s">
        <v>316</v>
      </c>
      <c r="H206" s="144"/>
      <c r="I206" s="145"/>
      <c r="J206" s="146">
        <f t="shared" si="40"/>
        <v>0</v>
      </c>
      <c r="K206" s="147"/>
      <c r="L206" s="28"/>
      <c r="M206" s="148" t="s">
        <v>1</v>
      </c>
      <c r="N206" s="149" t="s">
        <v>38</v>
      </c>
      <c r="P206" s="150">
        <f t="shared" si="41"/>
        <v>0</v>
      </c>
      <c r="Q206" s="150">
        <v>5.0000000000000002E-5</v>
      </c>
      <c r="R206" s="150">
        <f t="shared" si="42"/>
        <v>0</v>
      </c>
      <c r="S206" s="150">
        <v>0</v>
      </c>
      <c r="T206" s="151">
        <f t="shared" si="43"/>
        <v>0</v>
      </c>
      <c r="AR206" s="152" t="s">
        <v>191</v>
      </c>
      <c r="AT206" s="152" t="s">
        <v>187</v>
      </c>
      <c r="AU206" s="152" t="s">
        <v>85</v>
      </c>
      <c r="AY206" s="13" t="s">
        <v>185</v>
      </c>
      <c r="BE206" s="153">
        <f t="shared" si="44"/>
        <v>0</v>
      </c>
      <c r="BF206" s="153">
        <f t="shared" si="45"/>
        <v>0</v>
      </c>
      <c r="BG206" s="153">
        <f t="shared" si="46"/>
        <v>0</v>
      </c>
      <c r="BH206" s="153">
        <f t="shared" si="47"/>
        <v>0</v>
      </c>
      <c r="BI206" s="153">
        <f t="shared" si="48"/>
        <v>0</v>
      </c>
      <c r="BJ206" s="13" t="s">
        <v>85</v>
      </c>
      <c r="BK206" s="153">
        <f t="shared" si="49"/>
        <v>0</v>
      </c>
      <c r="BL206" s="13" t="s">
        <v>191</v>
      </c>
      <c r="BM206" s="152" t="s">
        <v>560</v>
      </c>
    </row>
    <row r="207" spans="2:65" s="1" customFormat="1" ht="16.5" customHeight="1">
      <c r="B207" s="139"/>
      <c r="C207" s="154" t="s">
        <v>483</v>
      </c>
      <c r="D207" s="154" t="s">
        <v>241</v>
      </c>
      <c r="E207" s="155" t="s">
        <v>1045</v>
      </c>
      <c r="F207" s="156" t="s">
        <v>1046</v>
      </c>
      <c r="G207" s="157" t="s">
        <v>316</v>
      </c>
      <c r="H207" s="158"/>
      <c r="I207" s="159"/>
      <c r="J207" s="160">
        <f t="shared" si="40"/>
        <v>0</v>
      </c>
      <c r="K207" s="161"/>
      <c r="L207" s="162"/>
      <c r="M207" s="163" t="s">
        <v>1</v>
      </c>
      <c r="N207" s="164" t="s">
        <v>38</v>
      </c>
      <c r="P207" s="150">
        <f t="shared" si="41"/>
        <v>0</v>
      </c>
      <c r="Q207" s="150">
        <v>5.9000000000000003E-4</v>
      </c>
      <c r="R207" s="150">
        <f t="shared" si="42"/>
        <v>0</v>
      </c>
      <c r="S207" s="150">
        <v>0</v>
      </c>
      <c r="T207" s="151">
        <f t="shared" si="43"/>
        <v>0</v>
      </c>
      <c r="AR207" s="152" t="s">
        <v>219</v>
      </c>
      <c r="AT207" s="152" t="s">
        <v>241</v>
      </c>
      <c r="AU207" s="152" t="s">
        <v>85</v>
      </c>
      <c r="AY207" s="13" t="s">
        <v>185</v>
      </c>
      <c r="BE207" s="153">
        <f t="shared" si="44"/>
        <v>0</v>
      </c>
      <c r="BF207" s="153">
        <f t="shared" si="45"/>
        <v>0</v>
      </c>
      <c r="BG207" s="153">
        <f t="shared" si="46"/>
        <v>0</v>
      </c>
      <c r="BH207" s="153">
        <f t="shared" si="47"/>
        <v>0</v>
      </c>
      <c r="BI207" s="153">
        <f t="shared" si="48"/>
        <v>0</v>
      </c>
      <c r="BJ207" s="13" t="s">
        <v>85</v>
      </c>
      <c r="BK207" s="153">
        <f t="shared" si="49"/>
        <v>0</v>
      </c>
      <c r="BL207" s="13" t="s">
        <v>191</v>
      </c>
      <c r="BM207" s="152" t="s">
        <v>552</v>
      </c>
    </row>
    <row r="208" spans="2:65" s="1" customFormat="1" ht="21.75" customHeight="1">
      <c r="B208" s="139"/>
      <c r="C208" s="140" t="s">
        <v>487</v>
      </c>
      <c r="D208" s="140" t="s">
        <v>187</v>
      </c>
      <c r="E208" s="141" t="s">
        <v>1067</v>
      </c>
      <c r="F208" s="142" t="s">
        <v>1068</v>
      </c>
      <c r="G208" s="143" t="s">
        <v>316</v>
      </c>
      <c r="H208" s="144"/>
      <c r="I208" s="145"/>
      <c r="J208" s="146">
        <f t="shared" si="40"/>
        <v>0</v>
      </c>
      <c r="K208" s="147"/>
      <c r="L208" s="28"/>
      <c r="M208" s="148" t="s">
        <v>1</v>
      </c>
      <c r="N208" s="149" t="s">
        <v>38</v>
      </c>
      <c r="P208" s="150">
        <f t="shared" si="41"/>
        <v>0</v>
      </c>
      <c r="Q208" s="150">
        <v>5.0000000000000002E-5</v>
      </c>
      <c r="R208" s="150">
        <f t="shared" si="42"/>
        <v>0</v>
      </c>
      <c r="S208" s="150">
        <v>0</v>
      </c>
      <c r="T208" s="151">
        <f t="shared" si="43"/>
        <v>0</v>
      </c>
      <c r="AR208" s="152" t="s">
        <v>191</v>
      </c>
      <c r="AT208" s="152" t="s">
        <v>187</v>
      </c>
      <c r="AU208" s="152" t="s">
        <v>85</v>
      </c>
      <c r="AY208" s="13" t="s">
        <v>185</v>
      </c>
      <c r="BE208" s="153">
        <f t="shared" si="44"/>
        <v>0</v>
      </c>
      <c r="BF208" s="153">
        <f t="shared" si="45"/>
        <v>0</v>
      </c>
      <c r="BG208" s="153">
        <f t="shared" si="46"/>
        <v>0</v>
      </c>
      <c r="BH208" s="153">
        <f t="shared" si="47"/>
        <v>0</v>
      </c>
      <c r="BI208" s="153">
        <f t="shared" si="48"/>
        <v>0</v>
      </c>
      <c r="BJ208" s="13" t="s">
        <v>85</v>
      </c>
      <c r="BK208" s="153">
        <f t="shared" si="49"/>
        <v>0</v>
      </c>
      <c r="BL208" s="13" t="s">
        <v>191</v>
      </c>
      <c r="BM208" s="152" t="s">
        <v>679</v>
      </c>
    </row>
    <row r="209" spans="2:65" s="1" customFormat="1" ht="21.75" customHeight="1">
      <c r="B209" s="139"/>
      <c r="C209" s="154" t="s">
        <v>491</v>
      </c>
      <c r="D209" s="154" t="s">
        <v>241</v>
      </c>
      <c r="E209" s="155" t="s">
        <v>1069</v>
      </c>
      <c r="F209" s="156" t="s">
        <v>1070</v>
      </c>
      <c r="G209" s="157" t="s">
        <v>316</v>
      </c>
      <c r="H209" s="158"/>
      <c r="I209" s="159"/>
      <c r="J209" s="160">
        <f t="shared" si="40"/>
        <v>0</v>
      </c>
      <c r="K209" s="161"/>
      <c r="L209" s="162"/>
      <c r="M209" s="163" t="s">
        <v>1</v>
      </c>
      <c r="N209" s="164" t="s">
        <v>38</v>
      </c>
      <c r="P209" s="150">
        <f t="shared" si="41"/>
        <v>0</v>
      </c>
      <c r="Q209" s="150">
        <v>1.2999999999999999E-4</v>
      </c>
      <c r="R209" s="150">
        <f t="shared" si="42"/>
        <v>0</v>
      </c>
      <c r="S209" s="150">
        <v>0</v>
      </c>
      <c r="T209" s="151">
        <f t="shared" si="43"/>
        <v>0</v>
      </c>
      <c r="AR209" s="152" t="s">
        <v>219</v>
      </c>
      <c r="AT209" s="152" t="s">
        <v>241</v>
      </c>
      <c r="AU209" s="152" t="s">
        <v>85</v>
      </c>
      <c r="AY209" s="13" t="s">
        <v>185</v>
      </c>
      <c r="BE209" s="153">
        <f t="shared" si="44"/>
        <v>0</v>
      </c>
      <c r="BF209" s="153">
        <f t="shared" si="45"/>
        <v>0</v>
      </c>
      <c r="BG209" s="153">
        <f t="shared" si="46"/>
        <v>0</v>
      </c>
      <c r="BH209" s="153">
        <f t="shared" si="47"/>
        <v>0</v>
      </c>
      <c r="BI209" s="153">
        <f t="shared" si="48"/>
        <v>0</v>
      </c>
      <c r="BJ209" s="13" t="s">
        <v>85</v>
      </c>
      <c r="BK209" s="153">
        <f t="shared" si="49"/>
        <v>0</v>
      </c>
      <c r="BL209" s="13" t="s">
        <v>191</v>
      </c>
      <c r="BM209" s="152" t="s">
        <v>1071</v>
      </c>
    </row>
    <row r="210" spans="2:65" s="1" customFormat="1" ht="16.5" customHeight="1">
      <c r="B210" s="139"/>
      <c r="C210" s="140" t="s">
        <v>495</v>
      </c>
      <c r="D210" s="140" t="s">
        <v>187</v>
      </c>
      <c r="E210" s="141" t="s">
        <v>1072</v>
      </c>
      <c r="F210" s="142" t="s">
        <v>1073</v>
      </c>
      <c r="G210" s="143" t="s">
        <v>316</v>
      </c>
      <c r="H210" s="144"/>
      <c r="I210" s="145"/>
      <c r="J210" s="146">
        <f t="shared" si="40"/>
        <v>0</v>
      </c>
      <c r="K210" s="147"/>
      <c r="L210" s="28"/>
      <c r="M210" s="148" t="s">
        <v>1</v>
      </c>
      <c r="N210" s="149" t="s">
        <v>38</v>
      </c>
      <c r="P210" s="150">
        <f t="shared" si="41"/>
        <v>0</v>
      </c>
      <c r="Q210" s="150">
        <v>4.5000000000000003E-5</v>
      </c>
      <c r="R210" s="150">
        <f t="shared" si="42"/>
        <v>0</v>
      </c>
      <c r="S210" s="150">
        <v>0</v>
      </c>
      <c r="T210" s="151">
        <f t="shared" si="43"/>
        <v>0</v>
      </c>
      <c r="AR210" s="152" t="s">
        <v>191</v>
      </c>
      <c r="AT210" s="152" t="s">
        <v>187</v>
      </c>
      <c r="AU210" s="152" t="s">
        <v>85</v>
      </c>
      <c r="AY210" s="13" t="s">
        <v>185</v>
      </c>
      <c r="BE210" s="153">
        <f t="shared" si="44"/>
        <v>0</v>
      </c>
      <c r="BF210" s="153">
        <f t="shared" si="45"/>
        <v>0</v>
      </c>
      <c r="BG210" s="153">
        <f t="shared" si="46"/>
        <v>0</v>
      </c>
      <c r="BH210" s="153">
        <f t="shared" si="47"/>
        <v>0</v>
      </c>
      <c r="BI210" s="153">
        <f t="shared" si="48"/>
        <v>0</v>
      </c>
      <c r="BJ210" s="13" t="s">
        <v>85</v>
      </c>
      <c r="BK210" s="153">
        <f t="shared" si="49"/>
        <v>0</v>
      </c>
      <c r="BL210" s="13" t="s">
        <v>191</v>
      </c>
      <c r="BM210" s="152" t="s">
        <v>1074</v>
      </c>
    </row>
    <row r="211" spans="2:65" s="1" customFormat="1" ht="21.75" customHeight="1">
      <c r="B211" s="139"/>
      <c r="C211" s="154" t="s">
        <v>499</v>
      </c>
      <c r="D211" s="154" t="s">
        <v>241</v>
      </c>
      <c r="E211" s="155" t="s">
        <v>1075</v>
      </c>
      <c r="F211" s="156" t="s">
        <v>1076</v>
      </c>
      <c r="G211" s="157" t="s">
        <v>316</v>
      </c>
      <c r="H211" s="158"/>
      <c r="I211" s="159"/>
      <c r="J211" s="160">
        <f t="shared" si="40"/>
        <v>0</v>
      </c>
      <c r="K211" s="161"/>
      <c r="L211" s="162"/>
      <c r="M211" s="163" t="s">
        <v>1</v>
      </c>
      <c r="N211" s="164" t="s">
        <v>38</v>
      </c>
      <c r="P211" s="150">
        <f t="shared" si="41"/>
        <v>0</v>
      </c>
      <c r="Q211" s="150">
        <v>4.2999999999999999E-4</v>
      </c>
      <c r="R211" s="150">
        <f t="shared" si="42"/>
        <v>0</v>
      </c>
      <c r="S211" s="150">
        <v>0</v>
      </c>
      <c r="T211" s="151">
        <f t="shared" si="43"/>
        <v>0</v>
      </c>
      <c r="AR211" s="152" t="s">
        <v>219</v>
      </c>
      <c r="AT211" s="152" t="s">
        <v>241</v>
      </c>
      <c r="AU211" s="152" t="s">
        <v>85</v>
      </c>
      <c r="AY211" s="13" t="s">
        <v>185</v>
      </c>
      <c r="BE211" s="153">
        <f t="shared" si="44"/>
        <v>0</v>
      </c>
      <c r="BF211" s="153">
        <f t="shared" si="45"/>
        <v>0</v>
      </c>
      <c r="BG211" s="153">
        <f t="shared" si="46"/>
        <v>0</v>
      </c>
      <c r="BH211" s="153">
        <f t="shared" si="47"/>
        <v>0</v>
      </c>
      <c r="BI211" s="153">
        <f t="shared" si="48"/>
        <v>0</v>
      </c>
      <c r="BJ211" s="13" t="s">
        <v>85</v>
      </c>
      <c r="BK211" s="153">
        <f t="shared" si="49"/>
        <v>0</v>
      </c>
      <c r="BL211" s="13" t="s">
        <v>191</v>
      </c>
      <c r="BM211" s="152" t="s">
        <v>1077</v>
      </c>
    </row>
    <row r="212" spans="2:65" s="1" customFormat="1" ht="16.5" customHeight="1">
      <c r="B212" s="139"/>
      <c r="C212" s="140" t="s">
        <v>505</v>
      </c>
      <c r="D212" s="140" t="s">
        <v>187</v>
      </c>
      <c r="E212" s="141" t="s">
        <v>1078</v>
      </c>
      <c r="F212" s="142" t="s">
        <v>1079</v>
      </c>
      <c r="G212" s="143" t="s">
        <v>316</v>
      </c>
      <c r="H212" s="144"/>
      <c r="I212" s="145"/>
      <c r="J212" s="146">
        <f t="shared" si="40"/>
        <v>0</v>
      </c>
      <c r="K212" s="147"/>
      <c r="L212" s="28"/>
      <c r="M212" s="148" t="s">
        <v>1</v>
      </c>
      <c r="N212" s="149" t="s">
        <v>38</v>
      </c>
      <c r="P212" s="150">
        <f t="shared" si="41"/>
        <v>0</v>
      </c>
      <c r="Q212" s="150">
        <v>5.0000000000000002E-5</v>
      </c>
      <c r="R212" s="150">
        <f t="shared" si="42"/>
        <v>0</v>
      </c>
      <c r="S212" s="150">
        <v>0</v>
      </c>
      <c r="T212" s="151">
        <f t="shared" si="43"/>
        <v>0</v>
      </c>
      <c r="AR212" s="152" t="s">
        <v>191</v>
      </c>
      <c r="AT212" s="152" t="s">
        <v>187</v>
      </c>
      <c r="AU212" s="152" t="s">
        <v>85</v>
      </c>
      <c r="AY212" s="13" t="s">
        <v>185</v>
      </c>
      <c r="BE212" s="153">
        <f t="shared" si="44"/>
        <v>0</v>
      </c>
      <c r="BF212" s="153">
        <f t="shared" si="45"/>
        <v>0</v>
      </c>
      <c r="BG212" s="153">
        <f t="shared" si="46"/>
        <v>0</v>
      </c>
      <c r="BH212" s="153">
        <f t="shared" si="47"/>
        <v>0</v>
      </c>
      <c r="BI212" s="153">
        <f t="shared" si="48"/>
        <v>0</v>
      </c>
      <c r="BJ212" s="13" t="s">
        <v>85</v>
      </c>
      <c r="BK212" s="153">
        <f t="shared" si="49"/>
        <v>0</v>
      </c>
      <c r="BL212" s="13" t="s">
        <v>191</v>
      </c>
      <c r="BM212" s="152" t="s">
        <v>1080</v>
      </c>
    </row>
    <row r="213" spans="2:65" s="1" customFormat="1" ht="16.5" customHeight="1">
      <c r="B213" s="139"/>
      <c r="C213" s="154" t="s">
        <v>509</v>
      </c>
      <c r="D213" s="154" t="s">
        <v>241</v>
      </c>
      <c r="E213" s="155" t="s">
        <v>1081</v>
      </c>
      <c r="F213" s="156" t="s">
        <v>1082</v>
      </c>
      <c r="G213" s="157" t="s">
        <v>316</v>
      </c>
      <c r="H213" s="158"/>
      <c r="I213" s="159"/>
      <c r="J213" s="160">
        <f t="shared" si="40"/>
        <v>0</v>
      </c>
      <c r="K213" s="161"/>
      <c r="L213" s="162"/>
      <c r="M213" s="163" t="s">
        <v>1</v>
      </c>
      <c r="N213" s="164" t="s">
        <v>38</v>
      </c>
      <c r="P213" s="150">
        <f t="shared" si="41"/>
        <v>0</v>
      </c>
      <c r="Q213" s="150">
        <v>6.7000000000000002E-4</v>
      </c>
      <c r="R213" s="150">
        <f t="shared" si="42"/>
        <v>0</v>
      </c>
      <c r="S213" s="150">
        <v>0</v>
      </c>
      <c r="T213" s="151">
        <f t="shared" si="43"/>
        <v>0</v>
      </c>
      <c r="AR213" s="152" t="s">
        <v>219</v>
      </c>
      <c r="AT213" s="152" t="s">
        <v>241</v>
      </c>
      <c r="AU213" s="152" t="s">
        <v>85</v>
      </c>
      <c r="AY213" s="13" t="s">
        <v>185</v>
      </c>
      <c r="BE213" s="153">
        <f t="shared" si="44"/>
        <v>0</v>
      </c>
      <c r="BF213" s="153">
        <f t="shared" si="45"/>
        <v>0</v>
      </c>
      <c r="BG213" s="153">
        <f t="shared" si="46"/>
        <v>0</v>
      </c>
      <c r="BH213" s="153">
        <f t="shared" si="47"/>
        <v>0</v>
      </c>
      <c r="BI213" s="153">
        <f t="shared" si="48"/>
        <v>0</v>
      </c>
      <c r="BJ213" s="13" t="s">
        <v>85</v>
      </c>
      <c r="BK213" s="153">
        <f t="shared" si="49"/>
        <v>0</v>
      </c>
      <c r="BL213" s="13" t="s">
        <v>191</v>
      </c>
      <c r="BM213" s="152" t="s">
        <v>1083</v>
      </c>
    </row>
    <row r="214" spans="2:65" s="1" customFormat="1" ht="16.5" customHeight="1">
      <c r="B214" s="139"/>
      <c r="C214" s="140" t="s">
        <v>513</v>
      </c>
      <c r="D214" s="140" t="s">
        <v>187</v>
      </c>
      <c r="E214" s="141" t="s">
        <v>1084</v>
      </c>
      <c r="F214" s="142" t="s">
        <v>1085</v>
      </c>
      <c r="G214" s="143" t="s">
        <v>316</v>
      </c>
      <c r="H214" s="144"/>
      <c r="I214" s="145"/>
      <c r="J214" s="146">
        <f t="shared" si="40"/>
        <v>0</v>
      </c>
      <c r="K214" s="147"/>
      <c r="L214" s="28"/>
      <c r="M214" s="148" t="s">
        <v>1</v>
      </c>
      <c r="N214" s="149" t="s">
        <v>38</v>
      </c>
      <c r="P214" s="150">
        <f t="shared" si="41"/>
        <v>0</v>
      </c>
      <c r="Q214" s="150">
        <v>5.0000000000000002E-5</v>
      </c>
      <c r="R214" s="150">
        <f t="shared" si="42"/>
        <v>0</v>
      </c>
      <c r="S214" s="150">
        <v>0</v>
      </c>
      <c r="T214" s="151">
        <f t="shared" si="43"/>
        <v>0</v>
      </c>
      <c r="AR214" s="152" t="s">
        <v>191</v>
      </c>
      <c r="AT214" s="152" t="s">
        <v>187</v>
      </c>
      <c r="AU214" s="152" t="s">
        <v>85</v>
      </c>
      <c r="AY214" s="13" t="s">
        <v>185</v>
      </c>
      <c r="BE214" s="153">
        <f t="shared" si="44"/>
        <v>0</v>
      </c>
      <c r="BF214" s="153">
        <f t="shared" si="45"/>
        <v>0</v>
      </c>
      <c r="BG214" s="153">
        <f t="shared" si="46"/>
        <v>0</v>
      </c>
      <c r="BH214" s="153">
        <f t="shared" si="47"/>
        <v>0</v>
      </c>
      <c r="BI214" s="153">
        <f t="shared" si="48"/>
        <v>0</v>
      </c>
      <c r="BJ214" s="13" t="s">
        <v>85</v>
      </c>
      <c r="BK214" s="153">
        <f t="shared" si="49"/>
        <v>0</v>
      </c>
      <c r="BL214" s="13" t="s">
        <v>191</v>
      </c>
      <c r="BM214" s="152" t="s">
        <v>1086</v>
      </c>
    </row>
    <row r="215" spans="2:65" s="1" customFormat="1" ht="16.5" customHeight="1">
      <c r="B215" s="139"/>
      <c r="C215" s="154" t="s">
        <v>517</v>
      </c>
      <c r="D215" s="154" t="s">
        <v>241</v>
      </c>
      <c r="E215" s="155" t="s">
        <v>1087</v>
      </c>
      <c r="F215" s="156" t="s">
        <v>1088</v>
      </c>
      <c r="G215" s="157" t="s">
        <v>316</v>
      </c>
      <c r="H215" s="158"/>
      <c r="I215" s="159"/>
      <c r="J215" s="160">
        <f t="shared" si="40"/>
        <v>0</v>
      </c>
      <c r="K215" s="161"/>
      <c r="L215" s="162"/>
      <c r="M215" s="163" t="s">
        <v>1</v>
      </c>
      <c r="N215" s="164" t="s">
        <v>38</v>
      </c>
      <c r="P215" s="150">
        <f t="shared" si="41"/>
        <v>0</v>
      </c>
      <c r="Q215" s="150">
        <v>7.7999999999999999E-4</v>
      </c>
      <c r="R215" s="150">
        <f t="shared" si="42"/>
        <v>0</v>
      </c>
      <c r="S215" s="150">
        <v>0</v>
      </c>
      <c r="T215" s="151">
        <f t="shared" si="43"/>
        <v>0</v>
      </c>
      <c r="AR215" s="152" t="s">
        <v>219</v>
      </c>
      <c r="AT215" s="152" t="s">
        <v>241</v>
      </c>
      <c r="AU215" s="152" t="s">
        <v>85</v>
      </c>
      <c r="AY215" s="13" t="s">
        <v>185</v>
      </c>
      <c r="BE215" s="153">
        <f t="shared" si="44"/>
        <v>0</v>
      </c>
      <c r="BF215" s="153">
        <f t="shared" si="45"/>
        <v>0</v>
      </c>
      <c r="BG215" s="153">
        <f t="shared" si="46"/>
        <v>0</v>
      </c>
      <c r="BH215" s="153">
        <f t="shared" si="47"/>
        <v>0</v>
      </c>
      <c r="BI215" s="153">
        <f t="shared" si="48"/>
        <v>0</v>
      </c>
      <c r="BJ215" s="13" t="s">
        <v>85</v>
      </c>
      <c r="BK215" s="153">
        <f t="shared" si="49"/>
        <v>0</v>
      </c>
      <c r="BL215" s="13" t="s">
        <v>191</v>
      </c>
      <c r="BM215" s="152" t="s">
        <v>1089</v>
      </c>
    </row>
    <row r="216" spans="2:65" s="1" customFormat="1" ht="16.5" customHeight="1">
      <c r="B216" s="139"/>
      <c r="C216" s="140" t="s">
        <v>521</v>
      </c>
      <c r="D216" s="140" t="s">
        <v>187</v>
      </c>
      <c r="E216" s="141" t="s">
        <v>1090</v>
      </c>
      <c r="F216" s="142" t="s">
        <v>1091</v>
      </c>
      <c r="G216" s="143" t="s">
        <v>316</v>
      </c>
      <c r="H216" s="144"/>
      <c r="I216" s="145"/>
      <c r="J216" s="146">
        <f t="shared" si="40"/>
        <v>0</v>
      </c>
      <c r="K216" s="147"/>
      <c r="L216" s="28"/>
      <c r="M216" s="148" t="s">
        <v>1</v>
      </c>
      <c r="N216" s="149" t="s">
        <v>38</v>
      </c>
      <c r="P216" s="150">
        <f t="shared" si="41"/>
        <v>0</v>
      </c>
      <c r="Q216" s="150">
        <v>5.0000000000000002E-5</v>
      </c>
      <c r="R216" s="150">
        <f t="shared" si="42"/>
        <v>0</v>
      </c>
      <c r="S216" s="150">
        <v>0</v>
      </c>
      <c r="T216" s="151">
        <f t="shared" si="43"/>
        <v>0</v>
      </c>
      <c r="AR216" s="152" t="s">
        <v>191</v>
      </c>
      <c r="AT216" s="152" t="s">
        <v>187</v>
      </c>
      <c r="AU216" s="152" t="s">
        <v>85</v>
      </c>
      <c r="AY216" s="13" t="s">
        <v>185</v>
      </c>
      <c r="BE216" s="153">
        <f t="shared" si="44"/>
        <v>0</v>
      </c>
      <c r="BF216" s="153">
        <f t="shared" si="45"/>
        <v>0</v>
      </c>
      <c r="BG216" s="153">
        <f t="shared" si="46"/>
        <v>0</v>
      </c>
      <c r="BH216" s="153">
        <f t="shared" si="47"/>
        <v>0</v>
      </c>
      <c r="BI216" s="153">
        <f t="shared" si="48"/>
        <v>0</v>
      </c>
      <c r="BJ216" s="13" t="s">
        <v>85</v>
      </c>
      <c r="BK216" s="153">
        <f t="shared" si="49"/>
        <v>0</v>
      </c>
      <c r="BL216" s="13" t="s">
        <v>191</v>
      </c>
      <c r="BM216" s="152" t="s">
        <v>1092</v>
      </c>
    </row>
    <row r="217" spans="2:65" s="1" customFormat="1" ht="16.5" customHeight="1">
      <c r="B217" s="139"/>
      <c r="C217" s="154" t="s">
        <v>525</v>
      </c>
      <c r="D217" s="154" t="s">
        <v>241</v>
      </c>
      <c r="E217" s="155" t="s">
        <v>1093</v>
      </c>
      <c r="F217" s="156" t="s">
        <v>1094</v>
      </c>
      <c r="G217" s="157" t="s">
        <v>316</v>
      </c>
      <c r="H217" s="158"/>
      <c r="I217" s="159"/>
      <c r="J217" s="160">
        <f t="shared" si="40"/>
        <v>0</v>
      </c>
      <c r="K217" s="161"/>
      <c r="L217" s="162"/>
      <c r="M217" s="163" t="s">
        <v>1</v>
      </c>
      <c r="N217" s="164" t="s">
        <v>38</v>
      </c>
      <c r="P217" s="150">
        <f t="shared" si="41"/>
        <v>0</v>
      </c>
      <c r="Q217" s="150">
        <v>6.8999999999999997E-4</v>
      </c>
      <c r="R217" s="150">
        <f t="shared" si="42"/>
        <v>0</v>
      </c>
      <c r="S217" s="150">
        <v>0</v>
      </c>
      <c r="T217" s="151">
        <f t="shared" si="43"/>
        <v>0</v>
      </c>
      <c r="AR217" s="152" t="s">
        <v>219</v>
      </c>
      <c r="AT217" s="152" t="s">
        <v>241</v>
      </c>
      <c r="AU217" s="152" t="s">
        <v>85</v>
      </c>
      <c r="AY217" s="13" t="s">
        <v>185</v>
      </c>
      <c r="BE217" s="153">
        <f t="shared" si="44"/>
        <v>0</v>
      </c>
      <c r="BF217" s="153">
        <f t="shared" si="45"/>
        <v>0</v>
      </c>
      <c r="BG217" s="153">
        <f t="shared" si="46"/>
        <v>0</v>
      </c>
      <c r="BH217" s="153">
        <f t="shared" si="47"/>
        <v>0</v>
      </c>
      <c r="BI217" s="153">
        <f t="shared" si="48"/>
        <v>0</v>
      </c>
      <c r="BJ217" s="13" t="s">
        <v>85</v>
      </c>
      <c r="BK217" s="153">
        <f t="shared" si="49"/>
        <v>0</v>
      </c>
      <c r="BL217" s="13" t="s">
        <v>191</v>
      </c>
      <c r="BM217" s="152" t="s">
        <v>1095</v>
      </c>
    </row>
    <row r="218" spans="2:65" s="1" customFormat="1" ht="16.5" customHeight="1">
      <c r="B218" s="139"/>
      <c r="C218" s="140" t="s">
        <v>529</v>
      </c>
      <c r="D218" s="140" t="s">
        <v>187</v>
      </c>
      <c r="E218" s="141" t="s">
        <v>1096</v>
      </c>
      <c r="F218" s="142" t="s">
        <v>1097</v>
      </c>
      <c r="G218" s="143" t="s">
        <v>316</v>
      </c>
      <c r="H218" s="144"/>
      <c r="I218" s="145"/>
      <c r="J218" s="146">
        <f t="shared" si="40"/>
        <v>0</v>
      </c>
      <c r="K218" s="147"/>
      <c r="L218" s="28"/>
      <c r="M218" s="148" t="s">
        <v>1</v>
      </c>
      <c r="N218" s="149" t="s">
        <v>38</v>
      </c>
      <c r="P218" s="150">
        <f t="shared" si="41"/>
        <v>0</v>
      </c>
      <c r="Q218" s="150">
        <v>2.0000000000000002E-5</v>
      </c>
      <c r="R218" s="150">
        <f t="shared" si="42"/>
        <v>0</v>
      </c>
      <c r="S218" s="150">
        <v>0</v>
      </c>
      <c r="T218" s="151">
        <f t="shared" si="43"/>
        <v>0</v>
      </c>
      <c r="AR218" s="152" t="s">
        <v>191</v>
      </c>
      <c r="AT218" s="152" t="s">
        <v>187</v>
      </c>
      <c r="AU218" s="152" t="s">
        <v>85</v>
      </c>
      <c r="AY218" s="13" t="s">
        <v>185</v>
      </c>
      <c r="BE218" s="153">
        <f t="shared" si="44"/>
        <v>0</v>
      </c>
      <c r="BF218" s="153">
        <f t="shared" si="45"/>
        <v>0</v>
      </c>
      <c r="BG218" s="153">
        <f t="shared" si="46"/>
        <v>0</v>
      </c>
      <c r="BH218" s="153">
        <f t="shared" si="47"/>
        <v>0</v>
      </c>
      <c r="BI218" s="153">
        <f t="shared" si="48"/>
        <v>0</v>
      </c>
      <c r="BJ218" s="13" t="s">
        <v>85</v>
      </c>
      <c r="BK218" s="153">
        <f t="shared" si="49"/>
        <v>0</v>
      </c>
      <c r="BL218" s="13" t="s">
        <v>191</v>
      </c>
      <c r="BM218" s="152" t="s">
        <v>1098</v>
      </c>
    </row>
    <row r="219" spans="2:65" s="1" customFormat="1" ht="16.5" customHeight="1">
      <c r="B219" s="139"/>
      <c r="C219" s="154" t="s">
        <v>534</v>
      </c>
      <c r="D219" s="154" t="s">
        <v>241</v>
      </c>
      <c r="E219" s="155" t="s">
        <v>1099</v>
      </c>
      <c r="F219" s="156" t="s">
        <v>1100</v>
      </c>
      <c r="G219" s="157" t="s">
        <v>316</v>
      </c>
      <c r="H219" s="158"/>
      <c r="I219" s="159"/>
      <c r="J219" s="160">
        <f t="shared" si="40"/>
        <v>0</v>
      </c>
      <c r="K219" s="161"/>
      <c r="L219" s="162"/>
      <c r="M219" s="163" t="s">
        <v>1</v>
      </c>
      <c r="N219" s="164" t="s">
        <v>38</v>
      </c>
      <c r="P219" s="150">
        <f t="shared" si="41"/>
        <v>0</v>
      </c>
      <c r="Q219" s="150">
        <v>6.9999999999999994E-5</v>
      </c>
      <c r="R219" s="150">
        <f t="shared" si="42"/>
        <v>0</v>
      </c>
      <c r="S219" s="150">
        <v>0</v>
      </c>
      <c r="T219" s="151">
        <f t="shared" si="43"/>
        <v>0</v>
      </c>
      <c r="AR219" s="152" t="s">
        <v>219</v>
      </c>
      <c r="AT219" s="152" t="s">
        <v>241</v>
      </c>
      <c r="AU219" s="152" t="s">
        <v>85</v>
      </c>
      <c r="AY219" s="13" t="s">
        <v>185</v>
      </c>
      <c r="BE219" s="153">
        <f t="shared" si="44"/>
        <v>0</v>
      </c>
      <c r="BF219" s="153">
        <f t="shared" si="45"/>
        <v>0</v>
      </c>
      <c r="BG219" s="153">
        <f t="shared" si="46"/>
        <v>0</v>
      </c>
      <c r="BH219" s="153">
        <f t="shared" si="47"/>
        <v>0</v>
      </c>
      <c r="BI219" s="153">
        <f t="shared" si="48"/>
        <v>0</v>
      </c>
      <c r="BJ219" s="13" t="s">
        <v>85</v>
      </c>
      <c r="BK219" s="153">
        <f t="shared" si="49"/>
        <v>0</v>
      </c>
      <c r="BL219" s="13" t="s">
        <v>191</v>
      </c>
      <c r="BM219" s="152" t="s">
        <v>1101</v>
      </c>
    </row>
    <row r="220" spans="2:65" s="1" customFormat="1" ht="24.2" customHeight="1">
      <c r="B220" s="139"/>
      <c r="C220" s="140" t="s">
        <v>540</v>
      </c>
      <c r="D220" s="140" t="s">
        <v>187</v>
      </c>
      <c r="E220" s="141" t="s">
        <v>1102</v>
      </c>
      <c r="F220" s="142" t="s">
        <v>1103</v>
      </c>
      <c r="G220" s="143" t="s">
        <v>1027</v>
      </c>
      <c r="H220" s="144"/>
      <c r="I220" s="145"/>
      <c r="J220" s="146">
        <f t="shared" si="40"/>
        <v>0</v>
      </c>
      <c r="K220" s="147"/>
      <c r="L220" s="28"/>
      <c r="M220" s="148" t="s">
        <v>1</v>
      </c>
      <c r="N220" s="149" t="s">
        <v>38</v>
      </c>
      <c r="P220" s="150">
        <f t="shared" si="41"/>
        <v>0</v>
      </c>
      <c r="Q220" s="150">
        <v>2.0000000000000002E-5</v>
      </c>
      <c r="R220" s="150">
        <f t="shared" si="42"/>
        <v>0</v>
      </c>
      <c r="S220" s="150">
        <v>0</v>
      </c>
      <c r="T220" s="151">
        <f t="shared" si="43"/>
        <v>0</v>
      </c>
      <c r="AR220" s="152" t="s">
        <v>191</v>
      </c>
      <c r="AT220" s="152" t="s">
        <v>187</v>
      </c>
      <c r="AU220" s="152" t="s">
        <v>85</v>
      </c>
      <c r="AY220" s="13" t="s">
        <v>185</v>
      </c>
      <c r="BE220" s="153">
        <f t="shared" si="44"/>
        <v>0</v>
      </c>
      <c r="BF220" s="153">
        <f t="shared" si="45"/>
        <v>0</v>
      </c>
      <c r="BG220" s="153">
        <f t="shared" si="46"/>
        <v>0</v>
      </c>
      <c r="BH220" s="153">
        <f t="shared" si="47"/>
        <v>0</v>
      </c>
      <c r="BI220" s="153">
        <f t="shared" si="48"/>
        <v>0</v>
      </c>
      <c r="BJ220" s="13" t="s">
        <v>85</v>
      </c>
      <c r="BK220" s="153">
        <f t="shared" si="49"/>
        <v>0</v>
      </c>
      <c r="BL220" s="13" t="s">
        <v>191</v>
      </c>
      <c r="BM220" s="152" t="s">
        <v>1104</v>
      </c>
    </row>
    <row r="221" spans="2:65" s="1" customFormat="1" ht="16.5" customHeight="1">
      <c r="B221" s="139"/>
      <c r="C221" s="154" t="s">
        <v>544</v>
      </c>
      <c r="D221" s="154" t="s">
        <v>241</v>
      </c>
      <c r="E221" s="155" t="s">
        <v>1105</v>
      </c>
      <c r="F221" s="156" t="s">
        <v>1106</v>
      </c>
      <c r="G221" s="157" t="s">
        <v>316</v>
      </c>
      <c r="H221" s="158"/>
      <c r="I221" s="159"/>
      <c r="J221" s="160">
        <f t="shared" si="40"/>
        <v>0</v>
      </c>
      <c r="K221" s="161"/>
      <c r="L221" s="162"/>
      <c r="M221" s="163" t="s">
        <v>1</v>
      </c>
      <c r="N221" s="164" t="s">
        <v>38</v>
      </c>
      <c r="P221" s="150">
        <f t="shared" si="41"/>
        <v>0</v>
      </c>
      <c r="Q221" s="150">
        <v>2.3E-3</v>
      </c>
      <c r="R221" s="150">
        <f t="shared" si="42"/>
        <v>0</v>
      </c>
      <c r="S221" s="150">
        <v>0</v>
      </c>
      <c r="T221" s="151">
        <f t="shared" si="43"/>
        <v>0</v>
      </c>
      <c r="AR221" s="152" t="s">
        <v>219</v>
      </c>
      <c r="AT221" s="152" t="s">
        <v>241</v>
      </c>
      <c r="AU221" s="152" t="s">
        <v>85</v>
      </c>
      <c r="AY221" s="13" t="s">
        <v>185</v>
      </c>
      <c r="BE221" s="153">
        <f t="shared" si="44"/>
        <v>0</v>
      </c>
      <c r="BF221" s="153">
        <f t="shared" si="45"/>
        <v>0</v>
      </c>
      <c r="BG221" s="153">
        <f t="shared" si="46"/>
        <v>0</v>
      </c>
      <c r="BH221" s="153">
        <f t="shared" si="47"/>
        <v>0</v>
      </c>
      <c r="BI221" s="153">
        <f t="shared" si="48"/>
        <v>0</v>
      </c>
      <c r="BJ221" s="13" t="s">
        <v>85</v>
      </c>
      <c r="BK221" s="153">
        <f t="shared" si="49"/>
        <v>0</v>
      </c>
      <c r="BL221" s="13" t="s">
        <v>191</v>
      </c>
      <c r="BM221" s="152" t="s">
        <v>1107</v>
      </c>
    </row>
    <row r="222" spans="2:65" s="1" customFormat="1" ht="24.2" customHeight="1">
      <c r="B222" s="139"/>
      <c r="C222" s="140" t="s">
        <v>548</v>
      </c>
      <c r="D222" s="140" t="s">
        <v>187</v>
      </c>
      <c r="E222" s="141" t="s">
        <v>1108</v>
      </c>
      <c r="F222" s="142" t="s">
        <v>1109</v>
      </c>
      <c r="G222" s="143" t="s">
        <v>316</v>
      </c>
      <c r="H222" s="144"/>
      <c r="I222" s="145"/>
      <c r="J222" s="146">
        <f t="shared" si="40"/>
        <v>0</v>
      </c>
      <c r="K222" s="147"/>
      <c r="L222" s="28"/>
      <c r="M222" s="148" t="s">
        <v>1</v>
      </c>
      <c r="N222" s="149" t="s">
        <v>38</v>
      </c>
      <c r="P222" s="150">
        <f t="shared" si="41"/>
        <v>0</v>
      </c>
      <c r="Q222" s="150">
        <v>5.9999999999999995E-4</v>
      </c>
      <c r="R222" s="150">
        <f t="shared" si="42"/>
        <v>0</v>
      </c>
      <c r="S222" s="150">
        <v>0</v>
      </c>
      <c r="T222" s="151">
        <f t="shared" si="43"/>
        <v>0</v>
      </c>
      <c r="AR222" s="152" t="s">
        <v>191</v>
      </c>
      <c r="AT222" s="152" t="s">
        <v>187</v>
      </c>
      <c r="AU222" s="152" t="s">
        <v>85</v>
      </c>
      <c r="AY222" s="13" t="s">
        <v>185</v>
      </c>
      <c r="BE222" s="153">
        <f t="shared" si="44"/>
        <v>0</v>
      </c>
      <c r="BF222" s="153">
        <f t="shared" si="45"/>
        <v>0</v>
      </c>
      <c r="BG222" s="153">
        <f t="shared" si="46"/>
        <v>0</v>
      </c>
      <c r="BH222" s="153">
        <f t="shared" si="47"/>
        <v>0</v>
      </c>
      <c r="BI222" s="153">
        <f t="shared" si="48"/>
        <v>0</v>
      </c>
      <c r="BJ222" s="13" t="s">
        <v>85</v>
      </c>
      <c r="BK222" s="153">
        <f t="shared" si="49"/>
        <v>0</v>
      </c>
      <c r="BL222" s="13" t="s">
        <v>191</v>
      </c>
      <c r="BM222" s="152" t="s">
        <v>1110</v>
      </c>
    </row>
    <row r="223" spans="2:65" s="1" customFormat="1" ht="24.2" customHeight="1">
      <c r="B223" s="139"/>
      <c r="C223" s="140" t="s">
        <v>1016</v>
      </c>
      <c r="D223" s="140" t="s">
        <v>187</v>
      </c>
      <c r="E223" s="141" t="s">
        <v>1111</v>
      </c>
      <c r="F223" s="142" t="s">
        <v>1112</v>
      </c>
      <c r="G223" s="143" t="s">
        <v>316</v>
      </c>
      <c r="H223" s="144"/>
      <c r="I223" s="145"/>
      <c r="J223" s="146">
        <f t="shared" si="40"/>
        <v>0</v>
      </c>
      <c r="K223" s="147"/>
      <c r="L223" s="28"/>
      <c r="M223" s="148" t="s">
        <v>1</v>
      </c>
      <c r="N223" s="149" t="s">
        <v>38</v>
      </c>
      <c r="P223" s="150">
        <f t="shared" si="41"/>
        <v>0</v>
      </c>
      <c r="Q223" s="150">
        <v>0</v>
      </c>
      <c r="R223" s="150">
        <f t="shared" si="42"/>
        <v>0</v>
      </c>
      <c r="S223" s="150">
        <v>0</v>
      </c>
      <c r="T223" s="151">
        <f t="shared" si="43"/>
        <v>0</v>
      </c>
      <c r="AR223" s="152" t="s">
        <v>191</v>
      </c>
      <c r="AT223" s="152" t="s">
        <v>187</v>
      </c>
      <c r="AU223" s="152" t="s">
        <v>85</v>
      </c>
      <c r="AY223" s="13" t="s">
        <v>185</v>
      </c>
      <c r="BE223" s="153">
        <f t="shared" si="44"/>
        <v>0</v>
      </c>
      <c r="BF223" s="153">
        <f t="shared" si="45"/>
        <v>0</v>
      </c>
      <c r="BG223" s="153">
        <f t="shared" si="46"/>
        <v>0</v>
      </c>
      <c r="BH223" s="153">
        <f t="shared" si="47"/>
        <v>0</v>
      </c>
      <c r="BI223" s="153">
        <f t="shared" si="48"/>
        <v>0</v>
      </c>
      <c r="BJ223" s="13" t="s">
        <v>85</v>
      </c>
      <c r="BK223" s="153">
        <f t="shared" si="49"/>
        <v>0</v>
      </c>
      <c r="BL223" s="13" t="s">
        <v>191</v>
      </c>
      <c r="BM223" s="152" t="s">
        <v>1113</v>
      </c>
    </row>
    <row r="224" spans="2:65" s="1" customFormat="1" ht="24.2" customHeight="1">
      <c r="B224" s="139"/>
      <c r="C224" s="154" t="s">
        <v>568</v>
      </c>
      <c r="D224" s="154" t="s">
        <v>241</v>
      </c>
      <c r="E224" s="155" t="s">
        <v>1114</v>
      </c>
      <c r="F224" s="156" t="s">
        <v>1115</v>
      </c>
      <c r="G224" s="157" t="s">
        <v>316</v>
      </c>
      <c r="H224" s="158"/>
      <c r="I224" s="159"/>
      <c r="J224" s="160">
        <f t="shared" si="40"/>
        <v>0</v>
      </c>
      <c r="K224" s="161"/>
      <c r="L224" s="162"/>
      <c r="M224" s="163" t="s">
        <v>1</v>
      </c>
      <c r="N224" s="164" t="s">
        <v>38</v>
      </c>
      <c r="P224" s="150">
        <f t="shared" si="41"/>
        <v>0</v>
      </c>
      <c r="Q224" s="150">
        <v>1.1000000000000001E-3</v>
      </c>
      <c r="R224" s="150">
        <f t="shared" si="42"/>
        <v>0</v>
      </c>
      <c r="S224" s="150">
        <v>0</v>
      </c>
      <c r="T224" s="151">
        <f t="shared" si="43"/>
        <v>0</v>
      </c>
      <c r="AR224" s="152" t="s">
        <v>219</v>
      </c>
      <c r="AT224" s="152" t="s">
        <v>241</v>
      </c>
      <c r="AU224" s="152" t="s">
        <v>85</v>
      </c>
      <c r="AY224" s="13" t="s">
        <v>185</v>
      </c>
      <c r="BE224" s="153">
        <f t="shared" si="44"/>
        <v>0</v>
      </c>
      <c r="BF224" s="153">
        <f t="shared" si="45"/>
        <v>0</v>
      </c>
      <c r="BG224" s="153">
        <f t="shared" si="46"/>
        <v>0</v>
      </c>
      <c r="BH224" s="153">
        <f t="shared" si="47"/>
        <v>0</v>
      </c>
      <c r="BI224" s="153">
        <f t="shared" si="48"/>
        <v>0</v>
      </c>
      <c r="BJ224" s="13" t="s">
        <v>85</v>
      </c>
      <c r="BK224" s="153">
        <f t="shared" si="49"/>
        <v>0</v>
      </c>
      <c r="BL224" s="13" t="s">
        <v>191</v>
      </c>
      <c r="BM224" s="152" t="s">
        <v>1116</v>
      </c>
    </row>
    <row r="225" spans="2:65" s="1" customFormat="1" ht="24.2" customHeight="1">
      <c r="B225" s="139"/>
      <c r="C225" s="140" t="s">
        <v>572</v>
      </c>
      <c r="D225" s="140" t="s">
        <v>187</v>
      </c>
      <c r="E225" s="141" t="s">
        <v>1117</v>
      </c>
      <c r="F225" s="142" t="s">
        <v>1064</v>
      </c>
      <c r="G225" s="143" t="s">
        <v>404</v>
      </c>
      <c r="H225" s="165"/>
      <c r="I225" s="145"/>
      <c r="J225" s="146">
        <f t="shared" si="40"/>
        <v>0</v>
      </c>
      <c r="K225" s="147"/>
      <c r="L225" s="28"/>
      <c r="M225" s="148" t="s">
        <v>1</v>
      </c>
      <c r="N225" s="149" t="s">
        <v>38</v>
      </c>
      <c r="P225" s="150">
        <f t="shared" si="41"/>
        <v>0</v>
      </c>
      <c r="Q225" s="150">
        <v>0</v>
      </c>
      <c r="R225" s="150">
        <f t="shared" si="42"/>
        <v>0</v>
      </c>
      <c r="S225" s="150">
        <v>0</v>
      </c>
      <c r="T225" s="151">
        <f t="shared" si="43"/>
        <v>0</v>
      </c>
      <c r="AR225" s="152" t="s">
        <v>191</v>
      </c>
      <c r="AT225" s="152" t="s">
        <v>187</v>
      </c>
      <c r="AU225" s="152" t="s">
        <v>85</v>
      </c>
      <c r="AY225" s="13" t="s">
        <v>185</v>
      </c>
      <c r="BE225" s="153">
        <f t="shared" si="44"/>
        <v>0</v>
      </c>
      <c r="BF225" s="153">
        <f t="shared" si="45"/>
        <v>0</v>
      </c>
      <c r="BG225" s="153">
        <f t="shared" si="46"/>
        <v>0</v>
      </c>
      <c r="BH225" s="153">
        <f t="shared" si="47"/>
        <v>0</v>
      </c>
      <c r="BI225" s="153">
        <f t="shared" si="48"/>
        <v>0</v>
      </c>
      <c r="BJ225" s="13" t="s">
        <v>85</v>
      </c>
      <c r="BK225" s="153">
        <f t="shared" si="49"/>
        <v>0</v>
      </c>
      <c r="BL225" s="13" t="s">
        <v>191</v>
      </c>
      <c r="BM225" s="152" t="s">
        <v>1118</v>
      </c>
    </row>
    <row r="226" spans="2:65" s="11" customFormat="1" ht="22.9" customHeight="1">
      <c r="B226" s="127"/>
      <c r="D226" s="128" t="s">
        <v>71</v>
      </c>
      <c r="E226" s="137" t="s">
        <v>1119</v>
      </c>
      <c r="F226" s="137" t="s">
        <v>1120</v>
      </c>
      <c r="I226" s="130"/>
      <c r="J226" s="138">
        <f>BK226</f>
        <v>0</v>
      </c>
      <c r="L226" s="127"/>
      <c r="M226" s="132"/>
      <c r="P226" s="133">
        <f>SUM(P227:P234)</f>
        <v>0</v>
      </c>
      <c r="R226" s="133">
        <f>SUM(R227:R234)</f>
        <v>0</v>
      </c>
      <c r="T226" s="134">
        <f>SUM(T227:T234)</f>
        <v>0</v>
      </c>
      <c r="AR226" s="128" t="s">
        <v>79</v>
      </c>
      <c r="AT226" s="135" t="s">
        <v>71</v>
      </c>
      <c r="AU226" s="135" t="s">
        <v>79</v>
      </c>
      <c r="AY226" s="128" t="s">
        <v>185</v>
      </c>
      <c r="BK226" s="136">
        <f>SUM(BK227:BK234)</f>
        <v>0</v>
      </c>
    </row>
    <row r="227" spans="2:65" s="1" customFormat="1" ht="24.2" customHeight="1">
      <c r="B227" s="139"/>
      <c r="C227" s="140" t="s">
        <v>576</v>
      </c>
      <c r="D227" s="140" t="s">
        <v>187</v>
      </c>
      <c r="E227" s="141" t="s">
        <v>1121</v>
      </c>
      <c r="F227" s="142" t="s">
        <v>1122</v>
      </c>
      <c r="G227" s="143" t="s">
        <v>316</v>
      </c>
      <c r="H227" s="144"/>
      <c r="I227" s="145"/>
      <c r="J227" s="146">
        <f t="shared" ref="J227:J234" si="50">ROUND(I227*H227,2)</f>
        <v>0</v>
      </c>
      <c r="K227" s="147"/>
      <c r="L227" s="28"/>
      <c r="M227" s="148" t="s">
        <v>1</v>
      </c>
      <c r="N227" s="149" t="s">
        <v>38</v>
      </c>
      <c r="P227" s="150">
        <f t="shared" ref="P227:P234" si="51">O227*H227</f>
        <v>0</v>
      </c>
      <c r="Q227" s="150">
        <v>1.6618749999999999E-3</v>
      </c>
      <c r="R227" s="150">
        <f t="shared" ref="R227:R234" si="52">Q227*H227</f>
        <v>0</v>
      </c>
      <c r="S227" s="150">
        <v>0</v>
      </c>
      <c r="T227" s="151">
        <f t="shared" ref="T227:T234" si="53">S227*H227</f>
        <v>0</v>
      </c>
      <c r="AR227" s="152" t="s">
        <v>191</v>
      </c>
      <c r="AT227" s="152" t="s">
        <v>187</v>
      </c>
      <c r="AU227" s="152" t="s">
        <v>85</v>
      </c>
      <c r="AY227" s="13" t="s">
        <v>185</v>
      </c>
      <c r="BE227" s="153">
        <f t="shared" ref="BE227:BE234" si="54">IF(N227="základná",J227,0)</f>
        <v>0</v>
      </c>
      <c r="BF227" s="153">
        <f t="shared" ref="BF227:BF234" si="55">IF(N227="znížená",J227,0)</f>
        <v>0</v>
      </c>
      <c r="BG227" s="153">
        <f t="shared" ref="BG227:BG234" si="56">IF(N227="zákl. prenesená",J227,0)</f>
        <v>0</v>
      </c>
      <c r="BH227" s="153">
        <f t="shared" ref="BH227:BH234" si="57">IF(N227="zníž. prenesená",J227,0)</f>
        <v>0</v>
      </c>
      <c r="BI227" s="153">
        <f t="shared" ref="BI227:BI234" si="58">IF(N227="nulová",J227,0)</f>
        <v>0</v>
      </c>
      <c r="BJ227" s="13" t="s">
        <v>85</v>
      </c>
      <c r="BK227" s="153">
        <f t="shared" ref="BK227:BK234" si="59">ROUND(I227*H227,2)</f>
        <v>0</v>
      </c>
      <c r="BL227" s="13" t="s">
        <v>191</v>
      </c>
      <c r="BM227" s="152" t="s">
        <v>1123</v>
      </c>
    </row>
    <row r="228" spans="2:65" s="1" customFormat="1" ht="24.2" customHeight="1">
      <c r="B228" s="139"/>
      <c r="C228" s="154" t="s">
        <v>580</v>
      </c>
      <c r="D228" s="154" t="s">
        <v>241</v>
      </c>
      <c r="E228" s="155" t="s">
        <v>1124</v>
      </c>
      <c r="F228" s="156" t="s">
        <v>1125</v>
      </c>
      <c r="G228" s="157" t="s">
        <v>316</v>
      </c>
      <c r="H228" s="158"/>
      <c r="I228" s="159"/>
      <c r="J228" s="160">
        <f t="shared" si="50"/>
        <v>0</v>
      </c>
      <c r="K228" s="161"/>
      <c r="L228" s="162"/>
      <c r="M228" s="163" t="s">
        <v>1</v>
      </c>
      <c r="N228" s="164" t="s">
        <v>38</v>
      </c>
      <c r="P228" s="150">
        <f t="shared" si="51"/>
        <v>0</v>
      </c>
      <c r="Q228" s="150">
        <v>1E-4</v>
      </c>
      <c r="R228" s="150">
        <f t="shared" si="52"/>
        <v>0</v>
      </c>
      <c r="S228" s="150">
        <v>0</v>
      </c>
      <c r="T228" s="151">
        <f t="shared" si="53"/>
        <v>0</v>
      </c>
      <c r="AR228" s="152" t="s">
        <v>219</v>
      </c>
      <c r="AT228" s="152" t="s">
        <v>241</v>
      </c>
      <c r="AU228" s="152" t="s">
        <v>85</v>
      </c>
      <c r="AY228" s="13" t="s">
        <v>185</v>
      </c>
      <c r="BE228" s="153">
        <f t="shared" si="54"/>
        <v>0</v>
      </c>
      <c r="BF228" s="153">
        <f t="shared" si="55"/>
        <v>0</v>
      </c>
      <c r="BG228" s="153">
        <f t="shared" si="56"/>
        <v>0</v>
      </c>
      <c r="BH228" s="153">
        <f t="shared" si="57"/>
        <v>0</v>
      </c>
      <c r="BI228" s="153">
        <f t="shared" si="58"/>
        <v>0</v>
      </c>
      <c r="BJ228" s="13" t="s">
        <v>85</v>
      </c>
      <c r="BK228" s="153">
        <f t="shared" si="59"/>
        <v>0</v>
      </c>
      <c r="BL228" s="13" t="s">
        <v>191</v>
      </c>
      <c r="BM228" s="152" t="s">
        <v>1126</v>
      </c>
    </row>
    <row r="229" spans="2:65" s="1" customFormat="1" ht="24.2" customHeight="1">
      <c r="B229" s="139"/>
      <c r="C229" s="154" t="s">
        <v>584</v>
      </c>
      <c r="D229" s="154" t="s">
        <v>241</v>
      </c>
      <c r="E229" s="155" t="s">
        <v>1127</v>
      </c>
      <c r="F229" s="156" t="s">
        <v>1128</v>
      </c>
      <c r="G229" s="157" t="s">
        <v>316</v>
      </c>
      <c r="H229" s="158"/>
      <c r="I229" s="159"/>
      <c r="J229" s="160">
        <f t="shared" si="50"/>
        <v>0</v>
      </c>
      <c r="K229" s="161"/>
      <c r="L229" s="162"/>
      <c r="M229" s="163" t="s">
        <v>1</v>
      </c>
      <c r="N229" s="164" t="s">
        <v>38</v>
      </c>
      <c r="P229" s="150">
        <f t="shared" si="51"/>
        <v>0</v>
      </c>
      <c r="Q229" s="150">
        <v>1.23E-3</v>
      </c>
      <c r="R229" s="150">
        <f t="shared" si="52"/>
        <v>0</v>
      </c>
      <c r="S229" s="150">
        <v>0</v>
      </c>
      <c r="T229" s="151">
        <f t="shared" si="53"/>
        <v>0</v>
      </c>
      <c r="AR229" s="152" t="s">
        <v>219</v>
      </c>
      <c r="AT229" s="152" t="s">
        <v>241</v>
      </c>
      <c r="AU229" s="152" t="s">
        <v>85</v>
      </c>
      <c r="AY229" s="13" t="s">
        <v>185</v>
      </c>
      <c r="BE229" s="153">
        <f t="shared" si="54"/>
        <v>0</v>
      </c>
      <c r="BF229" s="153">
        <f t="shared" si="55"/>
        <v>0</v>
      </c>
      <c r="BG229" s="153">
        <f t="shared" si="56"/>
        <v>0</v>
      </c>
      <c r="BH229" s="153">
        <f t="shared" si="57"/>
        <v>0</v>
      </c>
      <c r="BI229" s="153">
        <f t="shared" si="58"/>
        <v>0</v>
      </c>
      <c r="BJ229" s="13" t="s">
        <v>85</v>
      </c>
      <c r="BK229" s="153">
        <f t="shared" si="59"/>
        <v>0</v>
      </c>
      <c r="BL229" s="13" t="s">
        <v>191</v>
      </c>
      <c r="BM229" s="152" t="s">
        <v>1129</v>
      </c>
    </row>
    <row r="230" spans="2:65" s="1" customFormat="1" ht="24.2" customHeight="1">
      <c r="B230" s="139"/>
      <c r="C230" s="154" t="s">
        <v>588</v>
      </c>
      <c r="D230" s="154" t="s">
        <v>241</v>
      </c>
      <c r="E230" s="155" t="s">
        <v>1130</v>
      </c>
      <c r="F230" s="156" t="s">
        <v>1131</v>
      </c>
      <c r="G230" s="157" t="s">
        <v>316</v>
      </c>
      <c r="H230" s="158"/>
      <c r="I230" s="159"/>
      <c r="J230" s="160">
        <f t="shared" si="50"/>
        <v>0</v>
      </c>
      <c r="K230" s="161"/>
      <c r="L230" s="162"/>
      <c r="M230" s="163" t="s">
        <v>1</v>
      </c>
      <c r="N230" s="164" t="s">
        <v>38</v>
      </c>
      <c r="P230" s="150">
        <f t="shared" si="51"/>
        <v>0</v>
      </c>
      <c r="Q230" s="150">
        <v>1.23E-3</v>
      </c>
      <c r="R230" s="150">
        <f t="shared" si="52"/>
        <v>0</v>
      </c>
      <c r="S230" s="150">
        <v>0</v>
      </c>
      <c r="T230" s="151">
        <f t="shared" si="53"/>
        <v>0</v>
      </c>
      <c r="AR230" s="152" t="s">
        <v>219</v>
      </c>
      <c r="AT230" s="152" t="s">
        <v>241</v>
      </c>
      <c r="AU230" s="152" t="s">
        <v>85</v>
      </c>
      <c r="AY230" s="13" t="s">
        <v>185</v>
      </c>
      <c r="BE230" s="153">
        <f t="shared" si="54"/>
        <v>0</v>
      </c>
      <c r="BF230" s="153">
        <f t="shared" si="55"/>
        <v>0</v>
      </c>
      <c r="BG230" s="153">
        <f t="shared" si="56"/>
        <v>0</v>
      </c>
      <c r="BH230" s="153">
        <f t="shared" si="57"/>
        <v>0</v>
      </c>
      <c r="BI230" s="153">
        <f t="shared" si="58"/>
        <v>0</v>
      </c>
      <c r="BJ230" s="13" t="s">
        <v>85</v>
      </c>
      <c r="BK230" s="153">
        <f t="shared" si="59"/>
        <v>0</v>
      </c>
      <c r="BL230" s="13" t="s">
        <v>191</v>
      </c>
      <c r="BM230" s="152" t="s">
        <v>1132</v>
      </c>
    </row>
    <row r="231" spans="2:65" s="1" customFormat="1" ht="24.2" customHeight="1">
      <c r="B231" s="139"/>
      <c r="C231" s="154" t="s">
        <v>594</v>
      </c>
      <c r="D231" s="154" t="s">
        <v>241</v>
      </c>
      <c r="E231" s="155" t="s">
        <v>1133</v>
      </c>
      <c r="F231" s="156" t="s">
        <v>1134</v>
      </c>
      <c r="G231" s="157" t="s">
        <v>316</v>
      </c>
      <c r="H231" s="158"/>
      <c r="I231" s="159"/>
      <c r="J231" s="160">
        <f t="shared" si="50"/>
        <v>0</v>
      </c>
      <c r="K231" s="161"/>
      <c r="L231" s="162"/>
      <c r="M231" s="163" t="s">
        <v>1</v>
      </c>
      <c r="N231" s="164" t="s">
        <v>38</v>
      </c>
      <c r="P231" s="150">
        <f t="shared" si="51"/>
        <v>0</v>
      </c>
      <c r="Q231" s="150">
        <v>1.23E-3</v>
      </c>
      <c r="R231" s="150">
        <f t="shared" si="52"/>
        <v>0</v>
      </c>
      <c r="S231" s="150">
        <v>0</v>
      </c>
      <c r="T231" s="151">
        <f t="shared" si="53"/>
        <v>0</v>
      </c>
      <c r="AR231" s="152" t="s">
        <v>219</v>
      </c>
      <c r="AT231" s="152" t="s">
        <v>241</v>
      </c>
      <c r="AU231" s="152" t="s">
        <v>85</v>
      </c>
      <c r="AY231" s="13" t="s">
        <v>185</v>
      </c>
      <c r="BE231" s="153">
        <f t="shared" si="54"/>
        <v>0</v>
      </c>
      <c r="BF231" s="153">
        <f t="shared" si="55"/>
        <v>0</v>
      </c>
      <c r="BG231" s="153">
        <f t="shared" si="56"/>
        <v>0</v>
      </c>
      <c r="BH231" s="153">
        <f t="shared" si="57"/>
        <v>0</v>
      </c>
      <c r="BI231" s="153">
        <f t="shared" si="58"/>
        <v>0</v>
      </c>
      <c r="BJ231" s="13" t="s">
        <v>85</v>
      </c>
      <c r="BK231" s="153">
        <f t="shared" si="59"/>
        <v>0</v>
      </c>
      <c r="BL231" s="13" t="s">
        <v>191</v>
      </c>
      <c r="BM231" s="152" t="s">
        <v>1135</v>
      </c>
    </row>
    <row r="232" spans="2:65" s="1" customFormat="1" ht="24.2" customHeight="1">
      <c r="B232" s="139"/>
      <c r="C232" s="140" t="s">
        <v>598</v>
      </c>
      <c r="D232" s="140" t="s">
        <v>187</v>
      </c>
      <c r="E232" s="141" t="s">
        <v>1136</v>
      </c>
      <c r="F232" s="142" t="s">
        <v>1137</v>
      </c>
      <c r="G232" s="143" t="s">
        <v>316</v>
      </c>
      <c r="H232" s="144"/>
      <c r="I232" s="145"/>
      <c r="J232" s="146">
        <f t="shared" si="50"/>
        <v>0</v>
      </c>
      <c r="K232" s="147"/>
      <c r="L232" s="28"/>
      <c r="M232" s="148" t="s">
        <v>1</v>
      </c>
      <c r="N232" s="149" t="s">
        <v>38</v>
      </c>
      <c r="P232" s="150">
        <f t="shared" si="51"/>
        <v>0</v>
      </c>
      <c r="Q232" s="150">
        <v>1.66E-3</v>
      </c>
      <c r="R232" s="150">
        <f t="shared" si="52"/>
        <v>0</v>
      </c>
      <c r="S232" s="150">
        <v>0</v>
      </c>
      <c r="T232" s="151">
        <f t="shared" si="53"/>
        <v>0</v>
      </c>
      <c r="AR232" s="152" t="s">
        <v>191</v>
      </c>
      <c r="AT232" s="152" t="s">
        <v>187</v>
      </c>
      <c r="AU232" s="152" t="s">
        <v>85</v>
      </c>
      <c r="AY232" s="13" t="s">
        <v>185</v>
      </c>
      <c r="BE232" s="153">
        <f t="shared" si="54"/>
        <v>0</v>
      </c>
      <c r="BF232" s="153">
        <f t="shared" si="55"/>
        <v>0</v>
      </c>
      <c r="BG232" s="153">
        <f t="shared" si="56"/>
        <v>0</v>
      </c>
      <c r="BH232" s="153">
        <f t="shared" si="57"/>
        <v>0</v>
      </c>
      <c r="BI232" s="153">
        <f t="shared" si="58"/>
        <v>0</v>
      </c>
      <c r="BJ232" s="13" t="s">
        <v>85</v>
      </c>
      <c r="BK232" s="153">
        <f t="shared" si="59"/>
        <v>0</v>
      </c>
      <c r="BL232" s="13" t="s">
        <v>191</v>
      </c>
      <c r="BM232" s="152" t="s">
        <v>1138</v>
      </c>
    </row>
    <row r="233" spans="2:65" s="1" customFormat="1" ht="16.5" customHeight="1">
      <c r="B233" s="139"/>
      <c r="C233" s="154" t="s">
        <v>602</v>
      </c>
      <c r="D233" s="154" t="s">
        <v>241</v>
      </c>
      <c r="E233" s="155" t="s">
        <v>1139</v>
      </c>
      <c r="F233" s="156" t="s">
        <v>1140</v>
      </c>
      <c r="G233" s="157" t="s">
        <v>316</v>
      </c>
      <c r="H233" s="158"/>
      <c r="I233" s="159"/>
      <c r="J233" s="160">
        <f t="shared" si="50"/>
        <v>0</v>
      </c>
      <c r="K233" s="161"/>
      <c r="L233" s="162"/>
      <c r="M233" s="163" t="s">
        <v>1</v>
      </c>
      <c r="N233" s="164" t="s">
        <v>38</v>
      </c>
      <c r="P233" s="150">
        <f t="shared" si="51"/>
        <v>0</v>
      </c>
      <c r="Q233" s="150">
        <v>2.7999999999999998E-4</v>
      </c>
      <c r="R233" s="150">
        <f t="shared" si="52"/>
        <v>0</v>
      </c>
      <c r="S233" s="150">
        <v>0</v>
      </c>
      <c r="T233" s="151">
        <f t="shared" si="53"/>
        <v>0</v>
      </c>
      <c r="AR233" s="152" t="s">
        <v>219</v>
      </c>
      <c r="AT233" s="152" t="s">
        <v>241</v>
      </c>
      <c r="AU233" s="152" t="s">
        <v>85</v>
      </c>
      <c r="AY233" s="13" t="s">
        <v>185</v>
      </c>
      <c r="BE233" s="153">
        <f t="shared" si="54"/>
        <v>0</v>
      </c>
      <c r="BF233" s="153">
        <f t="shared" si="55"/>
        <v>0</v>
      </c>
      <c r="BG233" s="153">
        <f t="shared" si="56"/>
        <v>0</v>
      </c>
      <c r="BH233" s="153">
        <f t="shared" si="57"/>
        <v>0</v>
      </c>
      <c r="BI233" s="153">
        <f t="shared" si="58"/>
        <v>0</v>
      </c>
      <c r="BJ233" s="13" t="s">
        <v>85</v>
      </c>
      <c r="BK233" s="153">
        <f t="shared" si="59"/>
        <v>0</v>
      </c>
      <c r="BL233" s="13" t="s">
        <v>191</v>
      </c>
      <c r="BM233" s="152" t="s">
        <v>1141</v>
      </c>
    </row>
    <row r="234" spans="2:65" s="1" customFormat="1" ht="24.2" customHeight="1">
      <c r="B234" s="139"/>
      <c r="C234" s="140" t="s">
        <v>606</v>
      </c>
      <c r="D234" s="140" t="s">
        <v>187</v>
      </c>
      <c r="E234" s="141" t="s">
        <v>1142</v>
      </c>
      <c r="F234" s="142" t="s">
        <v>1064</v>
      </c>
      <c r="G234" s="143" t="s">
        <v>404</v>
      </c>
      <c r="H234" s="165"/>
      <c r="I234" s="145"/>
      <c r="J234" s="146">
        <f t="shared" si="50"/>
        <v>0</v>
      </c>
      <c r="K234" s="147"/>
      <c r="L234" s="28"/>
      <c r="M234" s="148" t="s">
        <v>1</v>
      </c>
      <c r="N234" s="149" t="s">
        <v>38</v>
      </c>
      <c r="P234" s="150">
        <f t="shared" si="51"/>
        <v>0</v>
      </c>
      <c r="Q234" s="150">
        <v>0</v>
      </c>
      <c r="R234" s="150">
        <f t="shared" si="52"/>
        <v>0</v>
      </c>
      <c r="S234" s="150">
        <v>0</v>
      </c>
      <c r="T234" s="151">
        <f t="shared" si="53"/>
        <v>0</v>
      </c>
      <c r="AR234" s="152" t="s">
        <v>191</v>
      </c>
      <c r="AT234" s="152" t="s">
        <v>187</v>
      </c>
      <c r="AU234" s="152" t="s">
        <v>85</v>
      </c>
      <c r="AY234" s="13" t="s">
        <v>185</v>
      </c>
      <c r="BE234" s="153">
        <f t="shared" si="54"/>
        <v>0</v>
      </c>
      <c r="BF234" s="153">
        <f t="shared" si="55"/>
        <v>0</v>
      </c>
      <c r="BG234" s="153">
        <f t="shared" si="56"/>
        <v>0</v>
      </c>
      <c r="BH234" s="153">
        <f t="shared" si="57"/>
        <v>0</v>
      </c>
      <c r="BI234" s="153">
        <f t="shared" si="58"/>
        <v>0</v>
      </c>
      <c r="BJ234" s="13" t="s">
        <v>85</v>
      </c>
      <c r="BK234" s="153">
        <f t="shared" si="59"/>
        <v>0</v>
      </c>
      <c r="BL234" s="13" t="s">
        <v>191</v>
      </c>
      <c r="BM234" s="152" t="s">
        <v>1143</v>
      </c>
    </row>
    <row r="235" spans="2:65" s="11" customFormat="1" ht="22.9" customHeight="1">
      <c r="B235" s="127"/>
      <c r="D235" s="128" t="s">
        <v>71</v>
      </c>
      <c r="E235" s="137" t="s">
        <v>1144</v>
      </c>
      <c r="F235" s="137" t="s">
        <v>1145</v>
      </c>
      <c r="I235" s="130"/>
      <c r="J235" s="138">
        <f>BK235</f>
        <v>0</v>
      </c>
      <c r="L235" s="127"/>
      <c r="M235" s="132"/>
      <c r="P235" s="133">
        <f>SUM(P236:P261)</f>
        <v>0</v>
      </c>
      <c r="R235" s="133">
        <f>SUM(R236:R261)</f>
        <v>0</v>
      </c>
      <c r="T235" s="134">
        <f>SUM(T236:T261)</f>
        <v>0</v>
      </c>
      <c r="AR235" s="128" t="s">
        <v>85</v>
      </c>
      <c r="AT235" s="135" t="s">
        <v>71</v>
      </c>
      <c r="AU235" s="135" t="s">
        <v>79</v>
      </c>
      <c r="AY235" s="128" t="s">
        <v>185</v>
      </c>
      <c r="BK235" s="136">
        <f>SUM(BK236:BK261)</f>
        <v>0</v>
      </c>
    </row>
    <row r="236" spans="2:65" s="1" customFormat="1" ht="24.2" customHeight="1">
      <c r="B236" s="139"/>
      <c r="C236" s="140" t="s">
        <v>610</v>
      </c>
      <c r="D236" s="140" t="s">
        <v>187</v>
      </c>
      <c r="E236" s="141" t="s">
        <v>1146</v>
      </c>
      <c r="F236" s="142" t="s">
        <v>1147</v>
      </c>
      <c r="G236" s="143" t="s">
        <v>316</v>
      </c>
      <c r="H236" s="144"/>
      <c r="I236" s="145"/>
      <c r="J236" s="146">
        <f t="shared" ref="J236:J261" si="60">ROUND(I236*H236,2)</f>
        <v>0</v>
      </c>
      <c r="K236" s="147"/>
      <c r="L236" s="28"/>
      <c r="M236" s="148" t="s">
        <v>1</v>
      </c>
      <c r="N236" s="149" t="s">
        <v>38</v>
      </c>
      <c r="P236" s="150">
        <f t="shared" ref="P236:P261" si="61">O236*H236</f>
        <v>0</v>
      </c>
      <c r="Q236" s="150">
        <v>1.7000000000000001E-4</v>
      </c>
      <c r="R236" s="150">
        <f t="shared" ref="R236:R261" si="62">Q236*H236</f>
        <v>0</v>
      </c>
      <c r="S236" s="150">
        <v>0</v>
      </c>
      <c r="T236" s="151">
        <f t="shared" ref="T236:T261" si="63">S236*H236</f>
        <v>0</v>
      </c>
      <c r="AR236" s="152" t="s">
        <v>254</v>
      </c>
      <c r="AT236" s="152" t="s">
        <v>187</v>
      </c>
      <c r="AU236" s="152" t="s">
        <v>85</v>
      </c>
      <c r="AY236" s="13" t="s">
        <v>185</v>
      </c>
      <c r="BE236" s="153">
        <f t="shared" ref="BE236:BE261" si="64">IF(N236="základná",J236,0)</f>
        <v>0</v>
      </c>
      <c r="BF236" s="153">
        <f t="shared" ref="BF236:BF261" si="65">IF(N236="znížená",J236,0)</f>
        <v>0</v>
      </c>
      <c r="BG236" s="153">
        <f t="shared" ref="BG236:BG261" si="66">IF(N236="zákl. prenesená",J236,0)</f>
        <v>0</v>
      </c>
      <c r="BH236" s="153">
        <f t="shared" ref="BH236:BH261" si="67">IF(N236="zníž. prenesená",J236,0)</f>
        <v>0</v>
      </c>
      <c r="BI236" s="153">
        <f t="shared" ref="BI236:BI261" si="68">IF(N236="nulová",J236,0)</f>
        <v>0</v>
      </c>
      <c r="BJ236" s="13" t="s">
        <v>85</v>
      </c>
      <c r="BK236" s="153">
        <f t="shared" ref="BK236:BK261" si="69">ROUND(I236*H236,2)</f>
        <v>0</v>
      </c>
      <c r="BL236" s="13" t="s">
        <v>254</v>
      </c>
      <c r="BM236" s="152" t="s">
        <v>1148</v>
      </c>
    </row>
    <row r="237" spans="2:65" s="1" customFormat="1" ht="24.2" customHeight="1">
      <c r="B237" s="139"/>
      <c r="C237" s="154" t="s">
        <v>614</v>
      </c>
      <c r="D237" s="154" t="s">
        <v>241</v>
      </c>
      <c r="E237" s="155" t="s">
        <v>1149</v>
      </c>
      <c r="F237" s="156" t="s">
        <v>1150</v>
      </c>
      <c r="G237" s="157" t="s">
        <v>316</v>
      </c>
      <c r="H237" s="158"/>
      <c r="I237" s="159"/>
      <c r="J237" s="160">
        <f t="shared" si="60"/>
        <v>0</v>
      </c>
      <c r="K237" s="161"/>
      <c r="L237" s="162"/>
      <c r="M237" s="163" t="s">
        <v>1</v>
      </c>
      <c r="N237" s="164" t="s">
        <v>38</v>
      </c>
      <c r="P237" s="150">
        <f t="shared" si="61"/>
        <v>0</v>
      </c>
      <c r="Q237" s="150">
        <v>2.75E-2</v>
      </c>
      <c r="R237" s="150">
        <f t="shared" si="62"/>
        <v>0</v>
      </c>
      <c r="S237" s="150">
        <v>0</v>
      </c>
      <c r="T237" s="151">
        <f t="shared" si="63"/>
        <v>0</v>
      </c>
      <c r="AR237" s="152" t="s">
        <v>322</v>
      </c>
      <c r="AT237" s="152" t="s">
        <v>241</v>
      </c>
      <c r="AU237" s="152" t="s">
        <v>85</v>
      </c>
      <c r="AY237" s="13" t="s">
        <v>185</v>
      </c>
      <c r="BE237" s="153">
        <f t="shared" si="64"/>
        <v>0</v>
      </c>
      <c r="BF237" s="153">
        <f t="shared" si="65"/>
        <v>0</v>
      </c>
      <c r="BG237" s="153">
        <f t="shared" si="66"/>
        <v>0</v>
      </c>
      <c r="BH237" s="153">
        <f t="shared" si="67"/>
        <v>0</v>
      </c>
      <c r="BI237" s="153">
        <f t="shared" si="68"/>
        <v>0</v>
      </c>
      <c r="BJ237" s="13" t="s">
        <v>85</v>
      </c>
      <c r="BK237" s="153">
        <f t="shared" si="69"/>
        <v>0</v>
      </c>
      <c r="BL237" s="13" t="s">
        <v>254</v>
      </c>
      <c r="BM237" s="152" t="s">
        <v>1151</v>
      </c>
    </row>
    <row r="238" spans="2:65" s="1" customFormat="1" ht="24.2" customHeight="1">
      <c r="B238" s="139"/>
      <c r="C238" s="140" t="s">
        <v>347</v>
      </c>
      <c r="D238" s="140" t="s">
        <v>187</v>
      </c>
      <c r="E238" s="141" t="s">
        <v>1152</v>
      </c>
      <c r="F238" s="142" t="s">
        <v>1153</v>
      </c>
      <c r="G238" s="143" t="s">
        <v>316</v>
      </c>
      <c r="H238" s="144"/>
      <c r="I238" s="145"/>
      <c r="J238" s="146">
        <f t="shared" si="60"/>
        <v>0</v>
      </c>
      <c r="K238" s="147"/>
      <c r="L238" s="28"/>
      <c r="M238" s="148" t="s">
        <v>1</v>
      </c>
      <c r="N238" s="149" t="s">
        <v>38</v>
      </c>
      <c r="P238" s="150">
        <f t="shared" si="61"/>
        <v>0</v>
      </c>
      <c r="Q238" s="150">
        <v>2.3E-3</v>
      </c>
      <c r="R238" s="150">
        <f t="shared" si="62"/>
        <v>0</v>
      </c>
      <c r="S238" s="150">
        <v>0</v>
      </c>
      <c r="T238" s="151">
        <f t="shared" si="63"/>
        <v>0</v>
      </c>
      <c r="AR238" s="152" t="s">
        <v>254</v>
      </c>
      <c r="AT238" s="152" t="s">
        <v>187</v>
      </c>
      <c r="AU238" s="152" t="s">
        <v>85</v>
      </c>
      <c r="AY238" s="13" t="s">
        <v>185</v>
      </c>
      <c r="BE238" s="153">
        <f t="shared" si="64"/>
        <v>0</v>
      </c>
      <c r="BF238" s="153">
        <f t="shared" si="65"/>
        <v>0</v>
      </c>
      <c r="BG238" s="153">
        <f t="shared" si="66"/>
        <v>0</v>
      </c>
      <c r="BH238" s="153">
        <f t="shared" si="67"/>
        <v>0</v>
      </c>
      <c r="BI238" s="153">
        <f t="shared" si="68"/>
        <v>0</v>
      </c>
      <c r="BJ238" s="13" t="s">
        <v>85</v>
      </c>
      <c r="BK238" s="153">
        <f t="shared" si="69"/>
        <v>0</v>
      </c>
      <c r="BL238" s="13" t="s">
        <v>254</v>
      </c>
      <c r="BM238" s="152" t="s">
        <v>1154</v>
      </c>
    </row>
    <row r="239" spans="2:65" s="1" customFormat="1" ht="16.5" customHeight="1">
      <c r="B239" s="139"/>
      <c r="C239" s="154" t="s">
        <v>621</v>
      </c>
      <c r="D239" s="154" t="s">
        <v>241</v>
      </c>
      <c r="E239" s="155" t="s">
        <v>1155</v>
      </c>
      <c r="F239" s="156" t="s">
        <v>1156</v>
      </c>
      <c r="G239" s="157" t="s">
        <v>316</v>
      </c>
      <c r="H239" s="158"/>
      <c r="I239" s="159"/>
      <c r="J239" s="160">
        <f t="shared" si="60"/>
        <v>0</v>
      </c>
      <c r="K239" s="161"/>
      <c r="L239" s="162"/>
      <c r="M239" s="163" t="s">
        <v>1</v>
      </c>
      <c r="N239" s="164" t="s">
        <v>38</v>
      </c>
      <c r="P239" s="150">
        <f t="shared" si="61"/>
        <v>0</v>
      </c>
      <c r="Q239" s="150">
        <v>1.41E-2</v>
      </c>
      <c r="R239" s="150">
        <f t="shared" si="62"/>
        <v>0</v>
      </c>
      <c r="S239" s="150">
        <v>0</v>
      </c>
      <c r="T239" s="151">
        <f t="shared" si="63"/>
        <v>0</v>
      </c>
      <c r="AR239" s="152" t="s">
        <v>322</v>
      </c>
      <c r="AT239" s="152" t="s">
        <v>241</v>
      </c>
      <c r="AU239" s="152" t="s">
        <v>85</v>
      </c>
      <c r="AY239" s="13" t="s">
        <v>185</v>
      </c>
      <c r="BE239" s="153">
        <f t="shared" si="64"/>
        <v>0</v>
      </c>
      <c r="BF239" s="153">
        <f t="shared" si="65"/>
        <v>0</v>
      </c>
      <c r="BG239" s="153">
        <f t="shared" si="66"/>
        <v>0</v>
      </c>
      <c r="BH239" s="153">
        <f t="shared" si="67"/>
        <v>0</v>
      </c>
      <c r="BI239" s="153">
        <f t="shared" si="68"/>
        <v>0</v>
      </c>
      <c r="BJ239" s="13" t="s">
        <v>85</v>
      </c>
      <c r="BK239" s="153">
        <f t="shared" si="69"/>
        <v>0</v>
      </c>
      <c r="BL239" s="13" t="s">
        <v>254</v>
      </c>
      <c r="BM239" s="152" t="s">
        <v>1157</v>
      </c>
    </row>
    <row r="240" spans="2:65" s="1" customFormat="1" ht="24.2" customHeight="1">
      <c r="B240" s="139"/>
      <c r="C240" s="140" t="s">
        <v>625</v>
      </c>
      <c r="D240" s="140" t="s">
        <v>187</v>
      </c>
      <c r="E240" s="141" t="s">
        <v>1158</v>
      </c>
      <c r="F240" s="142" t="s">
        <v>1159</v>
      </c>
      <c r="G240" s="143" t="s">
        <v>316</v>
      </c>
      <c r="H240" s="144"/>
      <c r="I240" s="145"/>
      <c r="J240" s="146">
        <f t="shared" si="60"/>
        <v>0</v>
      </c>
      <c r="K240" s="147"/>
      <c r="L240" s="28"/>
      <c r="M240" s="148" t="s">
        <v>1</v>
      </c>
      <c r="N240" s="149" t="s">
        <v>38</v>
      </c>
      <c r="P240" s="150">
        <f t="shared" si="61"/>
        <v>0</v>
      </c>
      <c r="Q240" s="150">
        <v>8.0000000000000004E-4</v>
      </c>
      <c r="R240" s="150">
        <f t="shared" si="62"/>
        <v>0</v>
      </c>
      <c r="S240" s="150">
        <v>0</v>
      </c>
      <c r="T240" s="151">
        <f t="shared" si="63"/>
        <v>0</v>
      </c>
      <c r="AR240" s="152" t="s">
        <v>254</v>
      </c>
      <c r="AT240" s="152" t="s">
        <v>187</v>
      </c>
      <c r="AU240" s="152" t="s">
        <v>85</v>
      </c>
      <c r="AY240" s="13" t="s">
        <v>185</v>
      </c>
      <c r="BE240" s="153">
        <f t="shared" si="64"/>
        <v>0</v>
      </c>
      <c r="BF240" s="153">
        <f t="shared" si="65"/>
        <v>0</v>
      </c>
      <c r="BG240" s="153">
        <f t="shared" si="66"/>
        <v>0</v>
      </c>
      <c r="BH240" s="153">
        <f t="shared" si="67"/>
        <v>0</v>
      </c>
      <c r="BI240" s="153">
        <f t="shared" si="68"/>
        <v>0</v>
      </c>
      <c r="BJ240" s="13" t="s">
        <v>85</v>
      </c>
      <c r="BK240" s="153">
        <f t="shared" si="69"/>
        <v>0</v>
      </c>
      <c r="BL240" s="13" t="s">
        <v>254</v>
      </c>
      <c r="BM240" s="152" t="s">
        <v>1160</v>
      </c>
    </row>
    <row r="241" spans="2:65" s="1" customFormat="1" ht="16.5" customHeight="1">
      <c r="B241" s="139"/>
      <c r="C241" s="154" t="s">
        <v>629</v>
      </c>
      <c r="D241" s="154" t="s">
        <v>241</v>
      </c>
      <c r="E241" s="155" t="s">
        <v>1161</v>
      </c>
      <c r="F241" s="156" t="s">
        <v>1162</v>
      </c>
      <c r="G241" s="157" t="s">
        <v>316</v>
      </c>
      <c r="H241" s="158"/>
      <c r="I241" s="159"/>
      <c r="J241" s="160">
        <f t="shared" si="60"/>
        <v>0</v>
      </c>
      <c r="K241" s="161"/>
      <c r="L241" s="162"/>
      <c r="M241" s="163" t="s">
        <v>1</v>
      </c>
      <c r="N241" s="164" t="s">
        <v>38</v>
      </c>
      <c r="P241" s="150">
        <f t="shared" si="61"/>
        <v>0</v>
      </c>
      <c r="Q241" s="150">
        <v>3.1700000000000001E-3</v>
      </c>
      <c r="R241" s="150">
        <f t="shared" si="62"/>
        <v>0</v>
      </c>
      <c r="S241" s="150">
        <v>0</v>
      </c>
      <c r="T241" s="151">
        <f t="shared" si="63"/>
        <v>0</v>
      </c>
      <c r="AR241" s="152" t="s">
        <v>322</v>
      </c>
      <c r="AT241" s="152" t="s">
        <v>241</v>
      </c>
      <c r="AU241" s="152" t="s">
        <v>85</v>
      </c>
      <c r="AY241" s="13" t="s">
        <v>185</v>
      </c>
      <c r="BE241" s="153">
        <f t="shared" si="64"/>
        <v>0</v>
      </c>
      <c r="BF241" s="153">
        <f t="shared" si="65"/>
        <v>0</v>
      </c>
      <c r="BG241" s="153">
        <f t="shared" si="66"/>
        <v>0</v>
      </c>
      <c r="BH241" s="153">
        <f t="shared" si="67"/>
        <v>0</v>
      </c>
      <c r="BI241" s="153">
        <f t="shared" si="68"/>
        <v>0</v>
      </c>
      <c r="BJ241" s="13" t="s">
        <v>85</v>
      </c>
      <c r="BK241" s="153">
        <f t="shared" si="69"/>
        <v>0</v>
      </c>
      <c r="BL241" s="13" t="s">
        <v>254</v>
      </c>
      <c r="BM241" s="152" t="s">
        <v>1163</v>
      </c>
    </row>
    <row r="242" spans="2:65" s="1" customFormat="1" ht="24.2" customHeight="1">
      <c r="B242" s="139"/>
      <c r="C242" s="140" t="s">
        <v>635</v>
      </c>
      <c r="D242" s="140" t="s">
        <v>187</v>
      </c>
      <c r="E242" s="141" t="s">
        <v>1164</v>
      </c>
      <c r="F242" s="142" t="s">
        <v>1165</v>
      </c>
      <c r="G242" s="143" t="s">
        <v>316</v>
      </c>
      <c r="H242" s="144"/>
      <c r="I242" s="145"/>
      <c r="J242" s="146">
        <f t="shared" si="60"/>
        <v>0</v>
      </c>
      <c r="K242" s="147"/>
      <c r="L242" s="28"/>
      <c r="M242" s="148" t="s">
        <v>1</v>
      </c>
      <c r="N242" s="149" t="s">
        <v>38</v>
      </c>
      <c r="P242" s="150">
        <f t="shared" si="61"/>
        <v>0</v>
      </c>
      <c r="Q242" s="150">
        <v>7.2999999999999996E-4</v>
      </c>
      <c r="R242" s="150">
        <f t="shared" si="62"/>
        <v>0</v>
      </c>
      <c r="S242" s="150">
        <v>0</v>
      </c>
      <c r="T242" s="151">
        <f t="shared" si="63"/>
        <v>0</v>
      </c>
      <c r="AR242" s="152" t="s">
        <v>254</v>
      </c>
      <c r="AT242" s="152" t="s">
        <v>187</v>
      </c>
      <c r="AU242" s="152" t="s">
        <v>85</v>
      </c>
      <c r="AY242" s="13" t="s">
        <v>185</v>
      </c>
      <c r="BE242" s="153">
        <f t="shared" si="64"/>
        <v>0</v>
      </c>
      <c r="BF242" s="153">
        <f t="shared" si="65"/>
        <v>0</v>
      </c>
      <c r="BG242" s="153">
        <f t="shared" si="66"/>
        <v>0</v>
      </c>
      <c r="BH242" s="153">
        <f t="shared" si="67"/>
        <v>0</v>
      </c>
      <c r="BI242" s="153">
        <f t="shared" si="68"/>
        <v>0</v>
      </c>
      <c r="BJ242" s="13" t="s">
        <v>85</v>
      </c>
      <c r="BK242" s="153">
        <f t="shared" si="69"/>
        <v>0</v>
      </c>
      <c r="BL242" s="13" t="s">
        <v>254</v>
      </c>
      <c r="BM242" s="152" t="s">
        <v>1166</v>
      </c>
    </row>
    <row r="243" spans="2:65" s="1" customFormat="1" ht="16.5" customHeight="1">
      <c r="B243" s="139"/>
      <c r="C243" s="154" t="s">
        <v>639</v>
      </c>
      <c r="D243" s="154" t="s">
        <v>241</v>
      </c>
      <c r="E243" s="155" t="s">
        <v>1167</v>
      </c>
      <c r="F243" s="156" t="s">
        <v>1168</v>
      </c>
      <c r="G243" s="157" t="s">
        <v>316</v>
      </c>
      <c r="H243" s="158"/>
      <c r="I243" s="159"/>
      <c r="J243" s="160">
        <f t="shared" si="60"/>
        <v>0</v>
      </c>
      <c r="K243" s="161"/>
      <c r="L243" s="162"/>
      <c r="M243" s="163" t="s">
        <v>1</v>
      </c>
      <c r="N243" s="164" t="s">
        <v>38</v>
      </c>
      <c r="P243" s="150">
        <f t="shared" si="61"/>
        <v>0</v>
      </c>
      <c r="Q243" s="150">
        <v>1.8499999999999999E-2</v>
      </c>
      <c r="R243" s="150">
        <f t="shared" si="62"/>
        <v>0</v>
      </c>
      <c r="S243" s="150">
        <v>0</v>
      </c>
      <c r="T243" s="151">
        <f t="shared" si="63"/>
        <v>0</v>
      </c>
      <c r="AR243" s="152" t="s">
        <v>322</v>
      </c>
      <c r="AT243" s="152" t="s">
        <v>241</v>
      </c>
      <c r="AU243" s="152" t="s">
        <v>85</v>
      </c>
      <c r="AY243" s="13" t="s">
        <v>185</v>
      </c>
      <c r="BE243" s="153">
        <f t="shared" si="64"/>
        <v>0</v>
      </c>
      <c r="BF243" s="153">
        <f t="shared" si="65"/>
        <v>0</v>
      </c>
      <c r="BG243" s="153">
        <f t="shared" si="66"/>
        <v>0</v>
      </c>
      <c r="BH243" s="153">
        <f t="shared" si="67"/>
        <v>0</v>
      </c>
      <c r="BI243" s="153">
        <f t="shared" si="68"/>
        <v>0</v>
      </c>
      <c r="BJ243" s="13" t="s">
        <v>85</v>
      </c>
      <c r="BK243" s="153">
        <f t="shared" si="69"/>
        <v>0</v>
      </c>
      <c r="BL243" s="13" t="s">
        <v>254</v>
      </c>
      <c r="BM243" s="152" t="s">
        <v>1169</v>
      </c>
    </row>
    <row r="244" spans="2:65" s="1" customFormat="1" ht="16.5" customHeight="1">
      <c r="B244" s="139"/>
      <c r="C244" s="140" t="s">
        <v>643</v>
      </c>
      <c r="D244" s="140" t="s">
        <v>187</v>
      </c>
      <c r="E244" s="141" t="s">
        <v>1170</v>
      </c>
      <c r="F244" s="142" t="s">
        <v>1171</v>
      </c>
      <c r="G244" s="143" t="s">
        <v>316</v>
      </c>
      <c r="H244" s="144"/>
      <c r="I244" s="145"/>
      <c r="J244" s="146">
        <f t="shared" si="60"/>
        <v>0</v>
      </c>
      <c r="K244" s="147"/>
      <c r="L244" s="28"/>
      <c r="M244" s="148" t="s">
        <v>1</v>
      </c>
      <c r="N244" s="149" t="s">
        <v>38</v>
      </c>
      <c r="P244" s="150">
        <f t="shared" si="61"/>
        <v>0</v>
      </c>
      <c r="Q244" s="150">
        <v>1.2E-4</v>
      </c>
      <c r="R244" s="150">
        <f t="shared" si="62"/>
        <v>0</v>
      </c>
      <c r="S244" s="150">
        <v>0</v>
      </c>
      <c r="T244" s="151">
        <f t="shared" si="63"/>
        <v>0</v>
      </c>
      <c r="AR244" s="152" t="s">
        <v>254</v>
      </c>
      <c r="AT244" s="152" t="s">
        <v>187</v>
      </c>
      <c r="AU244" s="152" t="s">
        <v>85</v>
      </c>
      <c r="AY244" s="13" t="s">
        <v>185</v>
      </c>
      <c r="BE244" s="153">
        <f t="shared" si="64"/>
        <v>0</v>
      </c>
      <c r="BF244" s="153">
        <f t="shared" si="65"/>
        <v>0</v>
      </c>
      <c r="BG244" s="153">
        <f t="shared" si="66"/>
        <v>0</v>
      </c>
      <c r="BH244" s="153">
        <f t="shared" si="67"/>
        <v>0</v>
      </c>
      <c r="BI244" s="153">
        <f t="shared" si="68"/>
        <v>0</v>
      </c>
      <c r="BJ244" s="13" t="s">
        <v>85</v>
      </c>
      <c r="BK244" s="153">
        <f t="shared" si="69"/>
        <v>0</v>
      </c>
      <c r="BL244" s="13" t="s">
        <v>254</v>
      </c>
      <c r="BM244" s="152" t="s">
        <v>1172</v>
      </c>
    </row>
    <row r="245" spans="2:65" s="1" customFormat="1" ht="24.2" customHeight="1">
      <c r="B245" s="139"/>
      <c r="C245" s="154" t="s">
        <v>647</v>
      </c>
      <c r="D245" s="154" t="s">
        <v>241</v>
      </c>
      <c r="E245" s="155" t="s">
        <v>1173</v>
      </c>
      <c r="F245" s="156" t="s">
        <v>1174</v>
      </c>
      <c r="G245" s="157" t="s">
        <v>316</v>
      </c>
      <c r="H245" s="158"/>
      <c r="I245" s="159"/>
      <c r="J245" s="160">
        <f t="shared" si="60"/>
        <v>0</v>
      </c>
      <c r="K245" s="161"/>
      <c r="L245" s="162"/>
      <c r="M245" s="163" t="s">
        <v>1</v>
      </c>
      <c r="N245" s="164" t="s">
        <v>38</v>
      </c>
      <c r="P245" s="150">
        <f t="shared" si="61"/>
        <v>0</v>
      </c>
      <c r="Q245" s="150">
        <v>7.9000000000000001E-4</v>
      </c>
      <c r="R245" s="150">
        <f t="shared" si="62"/>
        <v>0</v>
      </c>
      <c r="S245" s="150">
        <v>0</v>
      </c>
      <c r="T245" s="151">
        <f t="shared" si="63"/>
        <v>0</v>
      </c>
      <c r="AR245" s="152" t="s">
        <v>322</v>
      </c>
      <c r="AT245" s="152" t="s">
        <v>241</v>
      </c>
      <c r="AU245" s="152" t="s">
        <v>85</v>
      </c>
      <c r="AY245" s="13" t="s">
        <v>185</v>
      </c>
      <c r="BE245" s="153">
        <f t="shared" si="64"/>
        <v>0</v>
      </c>
      <c r="BF245" s="153">
        <f t="shared" si="65"/>
        <v>0</v>
      </c>
      <c r="BG245" s="153">
        <f t="shared" si="66"/>
        <v>0</v>
      </c>
      <c r="BH245" s="153">
        <f t="shared" si="67"/>
        <v>0</v>
      </c>
      <c r="BI245" s="153">
        <f t="shared" si="68"/>
        <v>0</v>
      </c>
      <c r="BJ245" s="13" t="s">
        <v>85</v>
      </c>
      <c r="BK245" s="153">
        <f t="shared" si="69"/>
        <v>0</v>
      </c>
      <c r="BL245" s="13" t="s">
        <v>254</v>
      </c>
      <c r="BM245" s="152" t="s">
        <v>1175</v>
      </c>
    </row>
    <row r="246" spans="2:65" s="1" customFormat="1" ht="16.5" customHeight="1">
      <c r="B246" s="139"/>
      <c r="C246" s="140" t="s">
        <v>651</v>
      </c>
      <c r="D246" s="140" t="s">
        <v>187</v>
      </c>
      <c r="E246" s="141" t="s">
        <v>1176</v>
      </c>
      <c r="F246" s="142" t="s">
        <v>1177</v>
      </c>
      <c r="G246" s="143" t="s">
        <v>316</v>
      </c>
      <c r="H246" s="144"/>
      <c r="I246" s="145"/>
      <c r="J246" s="146">
        <f t="shared" si="60"/>
        <v>0</v>
      </c>
      <c r="K246" s="147"/>
      <c r="L246" s="28"/>
      <c r="M246" s="148" t="s">
        <v>1</v>
      </c>
      <c r="N246" s="149" t="s">
        <v>38</v>
      </c>
      <c r="P246" s="150">
        <f t="shared" si="61"/>
        <v>0</v>
      </c>
      <c r="Q246" s="150">
        <v>8.0000000000000007E-5</v>
      </c>
      <c r="R246" s="150">
        <f t="shared" si="62"/>
        <v>0</v>
      </c>
      <c r="S246" s="150">
        <v>0</v>
      </c>
      <c r="T246" s="151">
        <f t="shared" si="63"/>
        <v>0</v>
      </c>
      <c r="AR246" s="152" t="s">
        <v>254</v>
      </c>
      <c r="AT246" s="152" t="s">
        <v>187</v>
      </c>
      <c r="AU246" s="152" t="s">
        <v>85</v>
      </c>
      <c r="AY246" s="13" t="s">
        <v>185</v>
      </c>
      <c r="BE246" s="153">
        <f t="shared" si="64"/>
        <v>0</v>
      </c>
      <c r="BF246" s="153">
        <f t="shared" si="65"/>
        <v>0</v>
      </c>
      <c r="BG246" s="153">
        <f t="shared" si="66"/>
        <v>0</v>
      </c>
      <c r="BH246" s="153">
        <f t="shared" si="67"/>
        <v>0</v>
      </c>
      <c r="BI246" s="153">
        <f t="shared" si="68"/>
        <v>0</v>
      </c>
      <c r="BJ246" s="13" t="s">
        <v>85</v>
      </c>
      <c r="BK246" s="153">
        <f t="shared" si="69"/>
        <v>0</v>
      </c>
      <c r="BL246" s="13" t="s">
        <v>254</v>
      </c>
      <c r="BM246" s="152" t="s">
        <v>1178</v>
      </c>
    </row>
    <row r="247" spans="2:65" s="1" customFormat="1" ht="24.2" customHeight="1">
      <c r="B247" s="139"/>
      <c r="C247" s="154" t="s">
        <v>655</v>
      </c>
      <c r="D247" s="154" t="s">
        <v>241</v>
      </c>
      <c r="E247" s="155" t="s">
        <v>1179</v>
      </c>
      <c r="F247" s="156" t="s">
        <v>1180</v>
      </c>
      <c r="G247" s="157" t="s">
        <v>316</v>
      </c>
      <c r="H247" s="158"/>
      <c r="I247" s="159"/>
      <c r="J247" s="160">
        <f t="shared" si="60"/>
        <v>0</v>
      </c>
      <c r="K247" s="161"/>
      <c r="L247" s="162"/>
      <c r="M247" s="163" t="s">
        <v>1</v>
      </c>
      <c r="N247" s="164" t="s">
        <v>38</v>
      </c>
      <c r="P247" s="150">
        <f t="shared" si="61"/>
        <v>0</v>
      </c>
      <c r="Q247" s="150">
        <v>1.6000000000000001E-4</v>
      </c>
      <c r="R247" s="150">
        <f t="shared" si="62"/>
        <v>0</v>
      </c>
      <c r="S247" s="150">
        <v>0</v>
      </c>
      <c r="T247" s="151">
        <f t="shared" si="63"/>
        <v>0</v>
      </c>
      <c r="AR247" s="152" t="s">
        <v>322</v>
      </c>
      <c r="AT247" s="152" t="s">
        <v>241</v>
      </c>
      <c r="AU247" s="152" t="s">
        <v>85</v>
      </c>
      <c r="AY247" s="13" t="s">
        <v>185</v>
      </c>
      <c r="BE247" s="153">
        <f t="shared" si="64"/>
        <v>0</v>
      </c>
      <c r="BF247" s="153">
        <f t="shared" si="65"/>
        <v>0</v>
      </c>
      <c r="BG247" s="153">
        <f t="shared" si="66"/>
        <v>0</v>
      </c>
      <c r="BH247" s="153">
        <f t="shared" si="67"/>
        <v>0</v>
      </c>
      <c r="BI247" s="153">
        <f t="shared" si="68"/>
        <v>0</v>
      </c>
      <c r="BJ247" s="13" t="s">
        <v>85</v>
      </c>
      <c r="BK247" s="153">
        <f t="shared" si="69"/>
        <v>0</v>
      </c>
      <c r="BL247" s="13" t="s">
        <v>254</v>
      </c>
      <c r="BM247" s="152" t="s">
        <v>1181</v>
      </c>
    </row>
    <row r="248" spans="2:65" s="1" customFormat="1" ht="33" customHeight="1">
      <c r="B248" s="139"/>
      <c r="C248" s="140" t="s">
        <v>659</v>
      </c>
      <c r="D248" s="140" t="s">
        <v>187</v>
      </c>
      <c r="E248" s="141" t="s">
        <v>1182</v>
      </c>
      <c r="F248" s="142" t="s">
        <v>1183</v>
      </c>
      <c r="G248" s="143" t="s">
        <v>316</v>
      </c>
      <c r="H248" s="144"/>
      <c r="I248" s="145"/>
      <c r="J248" s="146">
        <f t="shared" si="60"/>
        <v>0</v>
      </c>
      <c r="K248" s="147"/>
      <c r="L248" s="28"/>
      <c r="M248" s="148" t="s">
        <v>1</v>
      </c>
      <c r="N248" s="149" t="s">
        <v>38</v>
      </c>
      <c r="P248" s="150">
        <f t="shared" si="61"/>
        <v>0</v>
      </c>
      <c r="Q248" s="150">
        <v>1E-4</v>
      </c>
      <c r="R248" s="150">
        <f t="shared" si="62"/>
        <v>0</v>
      </c>
      <c r="S248" s="150">
        <v>0</v>
      </c>
      <c r="T248" s="151">
        <f t="shared" si="63"/>
        <v>0</v>
      </c>
      <c r="AR248" s="152" t="s">
        <v>254</v>
      </c>
      <c r="AT248" s="152" t="s">
        <v>187</v>
      </c>
      <c r="AU248" s="152" t="s">
        <v>85</v>
      </c>
      <c r="AY248" s="13" t="s">
        <v>185</v>
      </c>
      <c r="BE248" s="153">
        <f t="shared" si="64"/>
        <v>0</v>
      </c>
      <c r="BF248" s="153">
        <f t="shared" si="65"/>
        <v>0</v>
      </c>
      <c r="BG248" s="153">
        <f t="shared" si="66"/>
        <v>0</v>
      </c>
      <c r="BH248" s="153">
        <f t="shared" si="67"/>
        <v>0</v>
      </c>
      <c r="BI248" s="153">
        <f t="shared" si="68"/>
        <v>0</v>
      </c>
      <c r="BJ248" s="13" t="s">
        <v>85</v>
      </c>
      <c r="BK248" s="153">
        <f t="shared" si="69"/>
        <v>0</v>
      </c>
      <c r="BL248" s="13" t="s">
        <v>254</v>
      </c>
      <c r="BM248" s="152" t="s">
        <v>1184</v>
      </c>
    </row>
    <row r="249" spans="2:65" s="1" customFormat="1" ht="16.5" customHeight="1">
      <c r="B249" s="139"/>
      <c r="C249" s="154" t="s">
        <v>663</v>
      </c>
      <c r="D249" s="154" t="s">
        <v>241</v>
      </c>
      <c r="E249" s="155" t="s">
        <v>1185</v>
      </c>
      <c r="F249" s="156" t="s">
        <v>1186</v>
      </c>
      <c r="G249" s="157" t="s">
        <v>316</v>
      </c>
      <c r="H249" s="158"/>
      <c r="I249" s="159"/>
      <c r="J249" s="160">
        <f t="shared" si="60"/>
        <v>0</v>
      </c>
      <c r="K249" s="161"/>
      <c r="L249" s="162"/>
      <c r="M249" s="163" t="s">
        <v>1</v>
      </c>
      <c r="N249" s="164" t="s">
        <v>38</v>
      </c>
      <c r="P249" s="150">
        <f t="shared" si="61"/>
        <v>0</v>
      </c>
      <c r="Q249" s="150">
        <v>1.2999999999999999E-3</v>
      </c>
      <c r="R249" s="150">
        <f t="shared" si="62"/>
        <v>0</v>
      </c>
      <c r="S249" s="150">
        <v>0</v>
      </c>
      <c r="T249" s="151">
        <f t="shared" si="63"/>
        <v>0</v>
      </c>
      <c r="AR249" s="152" t="s">
        <v>322</v>
      </c>
      <c r="AT249" s="152" t="s">
        <v>241</v>
      </c>
      <c r="AU249" s="152" t="s">
        <v>85</v>
      </c>
      <c r="AY249" s="13" t="s">
        <v>185</v>
      </c>
      <c r="BE249" s="153">
        <f t="shared" si="64"/>
        <v>0</v>
      </c>
      <c r="BF249" s="153">
        <f t="shared" si="65"/>
        <v>0</v>
      </c>
      <c r="BG249" s="153">
        <f t="shared" si="66"/>
        <v>0</v>
      </c>
      <c r="BH249" s="153">
        <f t="shared" si="67"/>
        <v>0</v>
      </c>
      <c r="BI249" s="153">
        <f t="shared" si="68"/>
        <v>0</v>
      </c>
      <c r="BJ249" s="13" t="s">
        <v>85</v>
      </c>
      <c r="BK249" s="153">
        <f t="shared" si="69"/>
        <v>0</v>
      </c>
      <c r="BL249" s="13" t="s">
        <v>254</v>
      </c>
      <c r="BM249" s="152" t="s">
        <v>1187</v>
      </c>
    </row>
    <row r="250" spans="2:65" s="1" customFormat="1" ht="16.5" customHeight="1">
      <c r="B250" s="139"/>
      <c r="C250" s="154" t="s">
        <v>667</v>
      </c>
      <c r="D250" s="154" t="s">
        <v>241</v>
      </c>
      <c r="E250" s="155" t="s">
        <v>1188</v>
      </c>
      <c r="F250" s="156" t="s">
        <v>1189</v>
      </c>
      <c r="G250" s="157" t="s">
        <v>316</v>
      </c>
      <c r="H250" s="158"/>
      <c r="I250" s="159"/>
      <c r="J250" s="160">
        <f t="shared" si="60"/>
        <v>0</v>
      </c>
      <c r="K250" s="161"/>
      <c r="L250" s="162"/>
      <c r="M250" s="163" t="s">
        <v>1</v>
      </c>
      <c r="N250" s="164" t="s">
        <v>38</v>
      </c>
      <c r="P250" s="150">
        <f t="shared" si="61"/>
        <v>0</v>
      </c>
      <c r="Q250" s="150">
        <v>2E-3</v>
      </c>
      <c r="R250" s="150">
        <f t="shared" si="62"/>
        <v>0</v>
      </c>
      <c r="S250" s="150">
        <v>0</v>
      </c>
      <c r="T250" s="151">
        <f t="shared" si="63"/>
        <v>0</v>
      </c>
      <c r="AR250" s="152" t="s">
        <v>322</v>
      </c>
      <c r="AT250" s="152" t="s">
        <v>241</v>
      </c>
      <c r="AU250" s="152" t="s">
        <v>85</v>
      </c>
      <c r="AY250" s="13" t="s">
        <v>185</v>
      </c>
      <c r="BE250" s="153">
        <f t="shared" si="64"/>
        <v>0</v>
      </c>
      <c r="BF250" s="153">
        <f t="shared" si="65"/>
        <v>0</v>
      </c>
      <c r="BG250" s="153">
        <f t="shared" si="66"/>
        <v>0</v>
      </c>
      <c r="BH250" s="153">
        <f t="shared" si="67"/>
        <v>0</v>
      </c>
      <c r="BI250" s="153">
        <f t="shared" si="68"/>
        <v>0</v>
      </c>
      <c r="BJ250" s="13" t="s">
        <v>85</v>
      </c>
      <c r="BK250" s="153">
        <f t="shared" si="69"/>
        <v>0</v>
      </c>
      <c r="BL250" s="13" t="s">
        <v>254</v>
      </c>
      <c r="BM250" s="152" t="s">
        <v>1190</v>
      </c>
    </row>
    <row r="251" spans="2:65" s="1" customFormat="1" ht="24.2" customHeight="1">
      <c r="B251" s="139"/>
      <c r="C251" s="140" t="s">
        <v>671</v>
      </c>
      <c r="D251" s="140" t="s">
        <v>187</v>
      </c>
      <c r="E251" s="141" t="s">
        <v>1191</v>
      </c>
      <c r="F251" s="142" t="s">
        <v>1192</v>
      </c>
      <c r="G251" s="143" t="s">
        <v>316</v>
      </c>
      <c r="H251" s="144"/>
      <c r="I251" s="145"/>
      <c r="J251" s="146">
        <f t="shared" si="60"/>
        <v>0</v>
      </c>
      <c r="K251" s="147"/>
      <c r="L251" s="28"/>
      <c r="M251" s="148" t="s">
        <v>1</v>
      </c>
      <c r="N251" s="149" t="s">
        <v>38</v>
      </c>
      <c r="P251" s="150">
        <f t="shared" si="61"/>
        <v>0</v>
      </c>
      <c r="Q251" s="150">
        <v>1E-4</v>
      </c>
      <c r="R251" s="150">
        <f t="shared" si="62"/>
        <v>0</v>
      </c>
      <c r="S251" s="150">
        <v>0</v>
      </c>
      <c r="T251" s="151">
        <f t="shared" si="63"/>
        <v>0</v>
      </c>
      <c r="AR251" s="152" t="s">
        <v>254</v>
      </c>
      <c r="AT251" s="152" t="s">
        <v>187</v>
      </c>
      <c r="AU251" s="152" t="s">
        <v>85</v>
      </c>
      <c r="AY251" s="13" t="s">
        <v>185</v>
      </c>
      <c r="BE251" s="153">
        <f t="shared" si="64"/>
        <v>0</v>
      </c>
      <c r="BF251" s="153">
        <f t="shared" si="65"/>
        <v>0</v>
      </c>
      <c r="BG251" s="153">
        <f t="shared" si="66"/>
        <v>0</v>
      </c>
      <c r="BH251" s="153">
        <f t="shared" si="67"/>
        <v>0</v>
      </c>
      <c r="BI251" s="153">
        <f t="shared" si="68"/>
        <v>0</v>
      </c>
      <c r="BJ251" s="13" t="s">
        <v>85</v>
      </c>
      <c r="BK251" s="153">
        <f t="shared" si="69"/>
        <v>0</v>
      </c>
      <c r="BL251" s="13" t="s">
        <v>254</v>
      </c>
      <c r="BM251" s="152" t="s">
        <v>1193</v>
      </c>
    </row>
    <row r="252" spans="2:65" s="1" customFormat="1" ht="16.5" customHeight="1">
      <c r="B252" s="139"/>
      <c r="C252" s="154" t="s">
        <v>675</v>
      </c>
      <c r="D252" s="154" t="s">
        <v>241</v>
      </c>
      <c r="E252" s="155" t="s">
        <v>1194</v>
      </c>
      <c r="F252" s="156" t="s">
        <v>1195</v>
      </c>
      <c r="G252" s="157" t="s">
        <v>316</v>
      </c>
      <c r="H252" s="158"/>
      <c r="I252" s="159"/>
      <c r="J252" s="160">
        <f t="shared" si="60"/>
        <v>0</v>
      </c>
      <c r="K252" s="161"/>
      <c r="L252" s="162"/>
      <c r="M252" s="163" t="s">
        <v>1</v>
      </c>
      <c r="N252" s="164" t="s">
        <v>38</v>
      </c>
      <c r="P252" s="150">
        <f t="shared" si="61"/>
        <v>0</v>
      </c>
      <c r="Q252" s="150">
        <v>1.24E-3</v>
      </c>
      <c r="R252" s="150">
        <f t="shared" si="62"/>
        <v>0</v>
      </c>
      <c r="S252" s="150">
        <v>0</v>
      </c>
      <c r="T252" s="151">
        <f t="shared" si="63"/>
        <v>0</v>
      </c>
      <c r="AR252" s="152" t="s">
        <v>322</v>
      </c>
      <c r="AT252" s="152" t="s">
        <v>241</v>
      </c>
      <c r="AU252" s="152" t="s">
        <v>85</v>
      </c>
      <c r="AY252" s="13" t="s">
        <v>185</v>
      </c>
      <c r="BE252" s="153">
        <f t="shared" si="64"/>
        <v>0</v>
      </c>
      <c r="BF252" s="153">
        <f t="shared" si="65"/>
        <v>0</v>
      </c>
      <c r="BG252" s="153">
        <f t="shared" si="66"/>
        <v>0</v>
      </c>
      <c r="BH252" s="153">
        <f t="shared" si="67"/>
        <v>0</v>
      </c>
      <c r="BI252" s="153">
        <f t="shared" si="68"/>
        <v>0</v>
      </c>
      <c r="BJ252" s="13" t="s">
        <v>85</v>
      </c>
      <c r="BK252" s="153">
        <f t="shared" si="69"/>
        <v>0</v>
      </c>
      <c r="BL252" s="13" t="s">
        <v>254</v>
      </c>
      <c r="BM252" s="152" t="s">
        <v>1196</v>
      </c>
    </row>
    <row r="253" spans="2:65" s="1" customFormat="1" ht="21.75" customHeight="1">
      <c r="B253" s="139"/>
      <c r="C253" s="140" t="s">
        <v>687</v>
      </c>
      <c r="D253" s="140" t="s">
        <v>187</v>
      </c>
      <c r="E253" s="141" t="s">
        <v>1197</v>
      </c>
      <c r="F253" s="142" t="s">
        <v>1198</v>
      </c>
      <c r="G253" s="143" t="s">
        <v>316</v>
      </c>
      <c r="H253" s="144"/>
      <c r="I253" s="145"/>
      <c r="J253" s="146">
        <f t="shared" si="60"/>
        <v>0</v>
      </c>
      <c r="K253" s="147"/>
      <c r="L253" s="28"/>
      <c r="M253" s="148" t="s">
        <v>1</v>
      </c>
      <c r="N253" s="149" t="s">
        <v>38</v>
      </c>
      <c r="P253" s="150">
        <f t="shared" si="61"/>
        <v>0</v>
      </c>
      <c r="Q253" s="150">
        <v>0</v>
      </c>
      <c r="R253" s="150">
        <f t="shared" si="62"/>
        <v>0</v>
      </c>
      <c r="S253" s="150">
        <v>0</v>
      </c>
      <c r="T253" s="151">
        <f t="shared" si="63"/>
        <v>0</v>
      </c>
      <c r="AR253" s="152" t="s">
        <v>254</v>
      </c>
      <c r="AT253" s="152" t="s">
        <v>187</v>
      </c>
      <c r="AU253" s="152" t="s">
        <v>85</v>
      </c>
      <c r="AY253" s="13" t="s">
        <v>185</v>
      </c>
      <c r="BE253" s="153">
        <f t="shared" si="64"/>
        <v>0</v>
      </c>
      <c r="BF253" s="153">
        <f t="shared" si="65"/>
        <v>0</v>
      </c>
      <c r="BG253" s="153">
        <f t="shared" si="66"/>
        <v>0</v>
      </c>
      <c r="BH253" s="153">
        <f t="shared" si="67"/>
        <v>0</v>
      </c>
      <c r="BI253" s="153">
        <f t="shared" si="68"/>
        <v>0</v>
      </c>
      <c r="BJ253" s="13" t="s">
        <v>85</v>
      </c>
      <c r="BK253" s="153">
        <f t="shared" si="69"/>
        <v>0</v>
      </c>
      <c r="BL253" s="13" t="s">
        <v>254</v>
      </c>
      <c r="BM253" s="152" t="s">
        <v>1199</v>
      </c>
    </row>
    <row r="254" spans="2:65" s="1" customFormat="1" ht="16.5" customHeight="1">
      <c r="B254" s="139"/>
      <c r="C254" s="154" t="s">
        <v>691</v>
      </c>
      <c r="D254" s="154" t="s">
        <v>241</v>
      </c>
      <c r="E254" s="155" t="s">
        <v>1200</v>
      </c>
      <c r="F254" s="156" t="s">
        <v>1201</v>
      </c>
      <c r="G254" s="157" t="s">
        <v>316</v>
      </c>
      <c r="H254" s="158"/>
      <c r="I254" s="159"/>
      <c r="J254" s="160">
        <f t="shared" si="60"/>
        <v>0</v>
      </c>
      <c r="K254" s="161"/>
      <c r="L254" s="162"/>
      <c r="M254" s="163" t="s">
        <v>1</v>
      </c>
      <c r="N254" s="164" t="s">
        <v>38</v>
      </c>
      <c r="P254" s="150">
        <f t="shared" si="61"/>
        <v>0</v>
      </c>
      <c r="Q254" s="150">
        <v>1.4E-3</v>
      </c>
      <c r="R254" s="150">
        <f t="shared" si="62"/>
        <v>0</v>
      </c>
      <c r="S254" s="150">
        <v>0</v>
      </c>
      <c r="T254" s="151">
        <f t="shared" si="63"/>
        <v>0</v>
      </c>
      <c r="AR254" s="152" t="s">
        <v>322</v>
      </c>
      <c r="AT254" s="152" t="s">
        <v>241</v>
      </c>
      <c r="AU254" s="152" t="s">
        <v>85</v>
      </c>
      <c r="AY254" s="13" t="s">
        <v>185</v>
      </c>
      <c r="BE254" s="153">
        <f t="shared" si="64"/>
        <v>0</v>
      </c>
      <c r="BF254" s="153">
        <f t="shared" si="65"/>
        <v>0</v>
      </c>
      <c r="BG254" s="153">
        <f t="shared" si="66"/>
        <v>0</v>
      </c>
      <c r="BH254" s="153">
        <f t="shared" si="67"/>
        <v>0</v>
      </c>
      <c r="BI254" s="153">
        <f t="shared" si="68"/>
        <v>0</v>
      </c>
      <c r="BJ254" s="13" t="s">
        <v>85</v>
      </c>
      <c r="BK254" s="153">
        <f t="shared" si="69"/>
        <v>0</v>
      </c>
      <c r="BL254" s="13" t="s">
        <v>254</v>
      </c>
      <c r="BM254" s="152" t="s">
        <v>1202</v>
      </c>
    </row>
    <row r="255" spans="2:65" s="1" customFormat="1" ht="16.5" customHeight="1">
      <c r="B255" s="139"/>
      <c r="C255" s="140" t="s">
        <v>697</v>
      </c>
      <c r="D255" s="140" t="s">
        <v>187</v>
      </c>
      <c r="E255" s="141" t="s">
        <v>1203</v>
      </c>
      <c r="F255" s="142" t="s">
        <v>1204</v>
      </c>
      <c r="G255" s="143" t="s">
        <v>316</v>
      </c>
      <c r="H255" s="144"/>
      <c r="I255" s="145"/>
      <c r="J255" s="146">
        <f t="shared" si="60"/>
        <v>0</v>
      </c>
      <c r="K255" s="147"/>
      <c r="L255" s="28"/>
      <c r="M255" s="148" t="s">
        <v>1</v>
      </c>
      <c r="N255" s="149" t="s">
        <v>38</v>
      </c>
      <c r="P255" s="150">
        <f t="shared" si="61"/>
        <v>0</v>
      </c>
      <c r="Q255" s="150">
        <v>0</v>
      </c>
      <c r="R255" s="150">
        <f t="shared" si="62"/>
        <v>0</v>
      </c>
      <c r="S255" s="150">
        <v>0</v>
      </c>
      <c r="T255" s="151">
        <f t="shared" si="63"/>
        <v>0</v>
      </c>
      <c r="AR255" s="152" t="s">
        <v>254</v>
      </c>
      <c r="AT255" s="152" t="s">
        <v>187</v>
      </c>
      <c r="AU255" s="152" t="s">
        <v>85</v>
      </c>
      <c r="AY255" s="13" t="s">
        <v>185</v>
      </c>
      <c r="BE255" s="153">
        <f t="shared" si="64"/>
        <v>0</v>
      </c>
      <c r="BF255" s="153">
        <f t="shared" si="65"/>
        <v>0</v>
      </c>
      <c r="BG255" s="153">
        <f t="shared" si="66"/>
        <v>0</v>
      </c>
      <c r="BH255" s="153">
        <f t="shared" si="67"/>
        <v>0</v>
      </c>
      <c r="BI255" s="153">
        <f t="shared" si="68"/>
        <v>0</v>
      </c>
      <c r="BJ255" s="13" t="s">
        <v>85</v>
      </c>
      <c r="BK255" s="153">
        <f t="shared" si="69"/>
        <v>0</v>
      </c>
      <c r="BL255" s="13" t="s">
        <v>254</v>
      </c>
      <c r="BM255" s="152" t="s">
        <v>1205</v>
      </c>
    </row>
    <row r="256" spans="2:65" s="1" customFormat="1" ht="16.5" customHeight="1">
      <c r="B256" s="139"/>
      <c r="C256" s="154" t="s">
        <v>701</v>
      </c>
      <c r="D256" s="154" t="s">
        <v>241</v>
      </c>
      <c r="E256" s="155" t="s">
        <v>1206</v>
      </c>
      <c r="F256" s="156" t="s">
        <v>1207</v>
      </c>
      <c r="G256" s="157" t="s">
        <v>316</v>
      </c>
      <c r="H256" s="158"/>
      <c r="I256" s="159"/>
      <c r="J256" s="160">
        <f t="shared" si="60"/>
        <v>0</v>
      </c>
      <c r="K256" s="161"/>
      <c r="L256" s="162"/>
      <c r="M256" s="163" t="s">
        <v>1</v>
      </c>
      <c r="N256" s="164" t="s">
        <v>38</v>
      </c>
      <c r="P256" s="150">
        <f t="shared" si="61"/>
        <v>0</v>
      </c>
      <c r="Q256" s="150">
        <v>5.4000000000000001E-4</v>
      </c>
      <c r="R256" s="150">
        <f t="shared" si="62"/>
        <v>0</v>
      </c>
      <c r="S256" s="150">
        <v>0</v>
      </c>
      <c r="T256" s="151">
        <f t="shared" si="63"/>
        <v>0</v>
      </c>
      <c r="AR256" s="152" t="s">
        <v>322</v>
      </c>
      <c r="AT256" s="152" t="s">
        <v>241</v>
      </c>
      <c r="AU256" s="152" t="s">
        <v>85</v>
      </c>
      <c r="AY256" s="13" t="s">
        <v>185</v>
      </c>
      <c r="BE256" s="153">
        <f t="shared" si="64"/>
        <v>0</v>
      </c>
      <c r="BF256" s="153">
        <f t="shared" si="65"/>
        <v>0</v>
      </c>
      <c r="BG256" s="153">
        <f t="shared" si="66"/>
        <v>0</v>
      </c>
      <c r="BH256" s="153">
        <f t="shared" si="67"/>
        <v>0</v>
      </c>
      <c r="BI256" s="153">
        <f t="shared" si="68"/>
        <v>0</v>
      </c>
      <c r="BJ256" s="13" t="s">
        <v>85</v>
      </c>
      <c r="BK256" s="153">
        <f t="shared" si="69"/>
        <v>0</v>
      </c>
      <c r="BL256" s="13" t="s">
        <v>254</v>
      </c>
      <c r="BM256" s="152" t="s">
        <v>1208</v>
      </c>
    </row>
    <row r="257" spans="2:65" s="1" customFormat="1" ht="24.2" customHeight="1">
      <c r="B257" s="139"/>
      <c r="C257" s="140" t="s">
        <v>705</v>
      </c>
      <c r="D257" s="140" t="s">
        <v>187</v>
      </c>
      <c r="E257" s="141" t="s">
        <v>1209</v>
      </c>
      <c r="F257" s="142" t="s">
        <v>1210</v>
      </c>
      <c r="G257" s="143" t="s">
        <v>316</v>
      </c>
      <c r="H257" s="144"/>
      <c r="I257" s="145"/>
      <c r="J257" s="146">
        <f t="shared" si="60"/>
        <v>0</v>
      </c>
      <c r="K257" s="147"/>
      <c r="L257" s="28"/>
      <c r="M257" s="148" t="s">
        <v>1</v>
      </c>
      <c r="N257" s="149" t="s">
        <v>38</v>
      </c>
      <c r="P257" s="150">
        <f t="shared" si="61"/>
        <v>0</v>
      </c>
      <c r="Q257" s="150">
        <v>0</v>
      </c>
      <c r="R257" s="150">
        <f t="shared" si="62"/>
        <v>0</v>
      </c>
      <c r="S257" s="150">
        <v>0</v>
      </c>
      <c r="T257" s="151">
        <f t="shared" si="63"/>
        <v>0</v>
      </c>
      <c r="AR257" s="152" t="s">
        <v>254</v>
      </c>
      <c r="AT257" s="152" t="s">
        <v>187</v>
      </c>
      <c r="AU257" s="152" t="s">
        <v>85</v>
      </c>
      <c r="AY257" s="13" t="s">
        <v>185</v>
      </c>
      <c r="BE257" s="153">
        <f t="shared" si="64"/>
        <v>0</v>
      </c>
      <c r="BF257" s="153">
        <f t="shared" si="65"/>
        <v>0</v>
      </c>
      <c r="BG257" s="153">
        <f t="shared" si="66"/>
        <v>0</v>
      </c>
      <c r="BH257" s="153">
        <f t="shared" si="67"/>
        <v>0</v>
      </c>
      <c r="BI257" s="153">
        <f t="shared" si="68"/>
        <v>0</v>
      </c>
      <c r="BJ257" s="13" t="s">
        <v>85</v>
      </c>
      <c r="BK257" s="153">
        <f t="shared" si="69"/>
        <v>0</v>
      </c>
      <c r="BL257" s="13" t="s">
        <v>254</v>
      </c>
      <c r="BM257" s="152" t="s">
        <v>1211</v>
      </c>
    </row>
    <row r="258" spans="2:65" s="1" customFormat="1" ht="21.75" customHeight="1">
      <c r="B258" s="139"/>
      <c r="C258" s="154" t="s">
        <v>709</v>
      </c>
      <c r="D258" s="154" t="s">
        <v>241</v>
      </c>
      <c r="E258" s="155" t="s">
        <v>1212</v>
      </c>
      <c r="F258" s="156" t="s">
        <v>1213</v>
      </c>
      <c r="G258" s="157" t="s">
        <v>316</v>
      </c>
      <c r="H258" s="158"/>
      <c r="I258" s="159"/>
      <c r="J258" s="160">
        <f t="shared" si="60"/>
        <v>0</v>
      </c>
      <c r="K258" s="161"/>
      <c r="L258" s="162"/>
      <c r="M258" s="163" t="s">
        <v>1</v>
      </c>
      <c r="N258" s="164" t="s">
        <v>38</v>
      </c>
      <c r="P258" s="150">
        <f t="shared" si="61"/>
        <v>0</v>
      </c>
      <c r="Q258" s="150">
        <v>3.3E-4</v>
      </c>
      <c r="R258" s="150">
        <f t="shared" si="62"/>
        <v>0</v>
      </c>
      <c r="S258" s="150">
        <v>0</v>
      </c>
      <c r="T258" s="151">
        <f t="shared" si="63"/>
        <v>0</v>
      </c>
      <c r="AR258" s="152" t="s">
        <v>322</v>
      </c>
      <c r="AT258" s="152" t="s">
        <v>241</v>
      </c>
      <c r="AU258" s="152" t="s">
        <v>85</v>
      </c>
      <c r="AY258" s="13" t="s">
        <v>185</v>
      </c>
      <c r="BE258" s="153">
        <f t="shared" si="64"/>
        <v>0</v>
      </c>
      <c r="BF258" s="153">
        <f t="shared" si="65"/>
        <v>0</v>
      </c>
      <c r="BG258" s="153">
        <f t="shared" si="66"/>
        <v>0</v>
      </c>
      <c r="BH258" s="153">
        <f t="shared" si="67"/>
        <v>0</v>
      </c>
      <c r="BI258" s="153">
        <f t="shared" si="68"/>
        <v>0</v>
      </c>
      <c r="BJ258" s="13" t="s">
        <v>85</v>
      </c>
      <c r="BK258" s="153">
        <f t="shared" si="69"/>
        <v>0</v>
      </c>
      <c r="BL258" s="13" t="s">
        <v>254</v>
      </c>
      <c r="BM258" s="152" t="s">
        <v>1214</v>
      </c>
    </row>
    <row r="259" spans="2:65" s="1" customFormat="1" ht="33" customHeight="1">
      <c r="B259" s="139"/>
      <c r="C259" s="140" t="s">
        <v>715</v>
      </c>
      <c r="D259" s="140" t="s">
        <v>187</v>
      </c>
      <c r="E259" s="141" t="s">
        <v>1215</v>
      </c>
      <c r="F259" s="142" t="s">
        <v>1216</v>
      </c>
      <c r="G259" s="143" t="s">
        <v>316</v>
      </c>
      <c r="H259" s="144"/>
      <c r="I259" s="145"/>
      <c r="J259" s="146">
        <f t="shared" si="60"/>
        <v>0</v>
      </c>
      <c r="K259" s="147"/>
      <c r="L259" s="28"/>
      <c r="M259" s="148" t="s">
        <v>1</v>
      </c>
      <c r="N259" s="149" t="s">
        <v>38</v>
      </c>
      <c r="P259" s="150">
        <f t="shared" si="61"/>
        <v>0</v>
      </c>
      <c r="Q259" s="150">
        <v>1.0000000000000001E-5</v>
      </c>
      <c r="R259" s="150">
        <f t="shared" si="62"/>
        <v>0</v>
      </c>
      <c r="S259" s="150">
        <v>0</v>
      </c>
      <c r="T259" s="151">
        <f t="shared" si="63"/>
        <v>0</v>
      </c>
      <c r="AR259" s="152" t="s">
        <v>254</v>
      </c>
      <c r="AT259" s="152" t="s">
        <v>187</v>
      </c>
      <c r="AU259" s="152" t="s">
        <v>85</v>
      </c>
      <c r="AY259" s="13" t="s">
        <v>185</v>
      </c>
      <c r="BE259" s="153">
        <f t="shared" si="64"/>
        <v>0</v>
      </c>
      <c r="BF259" s="153">
        <f t="shared" si="65"/>
        <v>0</v>
      </c>
      <c r="BG259" s="153">
        <f t="shared" si="66"/>
        <v>0</v>
      </c>
      <c r="BH259" s="153">
        <f t="shared" si="67"/>
        <v>0</v>
      </c>
      <c r="BI259" s="153">
        <f t="shared" si="68"/>
        <v>0</v>
      </c>
      <c r="BJ259" s="13" t="s">
        <v>85</v>
      </c>
      <c r="BK259" s="153">
        <f t="shared" si="69"/>
        <v>0</v>
      </c>
      <c r="BL259" s="13" t="s">
        <v>254</v>
      </c>
      <c r="BM259" s="152" t="s">
        <v>1217</v>
      </c>
    </row>
    <row r="260" spans="2:65" s="1" customFormat="1" ht="24.2" customHeight="1">
      <c r="B260" s="139"/>
      <c r="C260" s="154" t="s">
        <v>719</v>
      </c>
      <c r="D260" s="154" t="s">
        <v>241</v>
      </c>
      <c r="E260" s="155" t="s">
        <v>1218</v>
      </c>
      <c r="F260" s="156" t="s">
        <v>1219</v>
      </c>
      <c r="G260" s="157" t="s">
        <v>316</v>
      </c>
      <c r="H260" s="158"/>
      <c r="I260" s="159"/>
      <c r="J260" s="160">
        <f t="shared" si="60"/>
        <v>0</v>
      </c>
      <c r="K260" s="161"/>
      <c r="L260" s="162"/>
      <c r="M260" s="163" t="s">
        <v>1</v>
      </c>
      <c r="N260" s="164" t="s">
        <v>38</v>
      </c>
      <c r="P260" s="150">
        <f t="shared" si="61"/>
        <v>0</v>
      </c>
      <c r="Q260" s="150">
        <v>3.6000000000000002E-4</v>
      </c>
      <c r="R260" s="150">
        <f t="shared" si="62"/>
        <v>0</v>
      </c>
      <c r="S260" s="150">
        <v>0</v>
      </c>
      <c r="T260" s="151">
        <f t="shared" si="63"/>
        <v>0</v>
      </c>
      <c r="AR260" s="152" t="s">
        <v>322</v>
      </c>
      <c r="AT260" s="152" t="s">
        <v>241</v>
      </c>
      <c r="AU260" s="152" t="s">
        <v>85</v>
      </c>
      <c r="AY260" s="13" t="s">
        <v>185</v>
      </c>
      <c r="BE260" s="153">
        <f t="shared" si="64"/>
        <v>0</v>
      </c>
      <c r="BF260" s="153">
        <f t="shared" si="65"/>
        <v>0</v>
      </c>
      <c r="BG260" s="153">
        <f t="shared" si="66"/>
        <v>0</v>
      </c>
      <c r="BH260" s="153">
        <f t="shared" si="67"/>
        <v>0</v>
      </c>
      <c r="BI260" s="153">
        <f t="shared" si="68"/>
        <v>0</v>
      </c>
      <c r="BJ260" s="13" t="s">
        <v>85</v>
      </c>
      <c r="BK260" s="153">
        <f t="shared" si="69"/>
        <v>0</v>
      </c>
      <c r="BL260" s="13" t="s">
        <v>254</v>
      </c>
      <c r="BM260" s="152" t="s">
        <v>1220</v>
      </c>
    </row>
    <row r="261" spans="2:65" s="1" customFormat="1" ht="24.2" customHeight="1">
      <c r="B261" s="139"/>
      <c r="C261" s="140" t="s">
        <v>723</v>
      </c>
      <c r="D261" s="140" t="s">
        <v>187</v>
      </c>
      <c r="E261" s="141" t="s">
        <v>1221</v>
      </c>
      <c r="F261" s="142" t="s">
        <v>1222</v>
      </c>
      <c r="G261" s="143" t="s">
        <v>404</v>
      </c>
      <c r="H261" s="165"/>
      <c r="I261" s="145"/>
      <c r="J261" s="146">
        <f t="shared" si="60"/>
        <v>0</v>
      </c>
      <c r="K261" s="147"/>
      <c r="L261" s="28"/>
      <c r="M261" s="148" t="s">
        <v>1</v>
      </c>
      <c r="N261" s="149" t="s">
        <v>38</v>
      </c>
      <c r="P261" s="150">
        <f t="shared" si="61"/>
        <v>0</v>
      </c>
      <c r="Q261" s="150">
        <v>0</v>
      </c>
      <c r="R261" s="150">
        <f t="shared" si="62"/>
        <v>0</v>
      </c>
      <c r="S261" s="150">
        <v>0</v>
      </c>
      <c r="T261" s="151">
        <f t="shared" si="63"/>
        <v>0</v>
      </c>
      <c r="AR261" s="152" t="s">
        <v>254</v>
      </c>
      <c r="AT261" s="152" t="s">
        <v>187</v>
      </c>
      <c r="AU261" s="152" t="s">
        <v>85</v>
      </c>
      <c r="AY261" s="13" t="s">
        <v>185</v>
      </c>
      <c r="BE261" s="153">
        <f t="shared" si="64"/>
        <v>0</v>
      </c>
      <c r="BF261" s="153">
        <f t="shared" si="65"/>
        <v>0</v>
      </c>
      <c r="BG261" s="153">
        <f t="shared" si="66"/>
        <v>0</v>
      </c>
      <c r="BH261" s="153">
        <f t="shared" si="67"/>
        <v>0</v>
      </c>
      <c r="BI261" s="153">
        <f t="shared" si="68"/>
        <v>0</v>
      </c>
      <c r="BJ261" s="13" t="s">
        <v>85</v>
      </c>
      <c r="BK261" s="153">
        <f t="shared" si="69"/>
        <v>0</v>
      </c>
      <c r="BL261" s="13" t="s">
        <v>254</v>
      </c>
      <c r="BM261" s="152" t="s">
        <v>1223</v>
      </c>
    </row>
    <row r="262" spans="2:65" s="11" customFormat="1" ht="22.9" customHeight="1">
      <c r="B262" s="127"/>
      <c r="D262" s="128" t="s">
        <v>71</v>
      </c>
      <c r="E262" s="137" t="s">
        <v>1224</v>
      </c>
      <c r="F262" s="137" t="s">
        <v>1225</v>
      </c>
      <c r="I262" s="130"/>
      <c r="J262" s="138">
        <f>BK262</f>
        <v>0</v>
      </c>
      <c r="L262" s="127"/>
      <c r="M262" s="132"/>
      <c r="P262" s="133">
        <f>P263</f>
        <v>0</v>
      </c>
      <c r="R262" s="133">
        <f>R263</f>
        <v>0</v>
      </c>
      <c r="T262" s="134">
        <f>T263</f>
        <v>0</v>
      </c>
      <c r="AR262" s="128" t="s">
        <v>85</v>
      </c>
      <c r="AT262" s="135" t="s">
        <v>71</v>
      </c>
      <c r="AU262" s="135" t="s">
        <v>79</v>
      </c>
      <c r="AY262" s="128" t="s">
        <v>185</v>
      </c>
      <c r="BK262" s="136">
        <f>BK263</f>
        <v>0</v>
      </c>
    </row>
    <row r="263" spans="2:65" s="1" customFormat="1" ht="24.2" customHeight="1">
      <c r="B263" s="139"/>
      <c r="C263" s="140" t="s">
        <v>729</v>
      </c>
      <c r="D263" s="140" t="s">
        <v>187</v>
      </c>
      <c r="E263" s="141" t="s">
        <v>1226</v>
      </c>
      <c r="F263" s="142" t="s">
        <v>1227</v>
      </c>
      <c r="G263" s="143" t="s">
        <v>992</v>
      </c>
      <c r="H263" s="144"/>
      <c r="I263" s="145"/>
      <c r="J263" s="146">
        <f>ROUND(I263*H263,2)</f>
        <v>0</v>
      </c>
      <c r="K263" s="147"/>
      <c r="L263" s="28"/>
      <c r="M263" s="148" t="s">
        <v>1</v>
      </c>
      <c r="N263" s="149" t="s">
        <v>38</v>
      </c>
      <c r="P263" s="150">
        <f>O263*H263</f>
        <v>0</v>
      </c>
      <c r="Q263" s="150">
        <v>0</v>
      </c>
      <c r="R263" s="150">
        <f>Q263*H263</f>
        <v>0</v>
      </c>
      <c r="S263" s="150">
        <v>0</v>
      </c>
      <c r="T263" s="151">
        <f>S263*H263</f>
        <v>0</v>
      </c>
      <c r="AR263" s="152" t="s">
        <v>254</v>
      </c>
      <c r="AT263" s="152" t="s">
        <v>187</v>
      </c>
      <c r="AU263" s="152" t="s">
        <v>85</v>
      </c>
      <c r="AY263" s="13" t="s">
        <v>185</v>
      </c>
      <c r="BE263" s="153">
        <f>IF(N263="základná",J263,0)</f>
        <v>0</v>
      </c>
      <c r="BF263" s="153">
        <f>IF(N263="znížená",J263,0)</f>
        <v>0</v>
      </c>
      <c r="BG263" s="153">
        <f>IF(N263="zákl. prenesená",J263,0)</f>
        <v>0</v>
      </c>
      <c r="BH263" s="153">
        <f>IF(N263="zníž. prenesená",J263,0)</f>
        <v>0</v>
      </c>
      <c r="BI263" s="153">
        <f>IF(N263="nulová",J263,0)</f>
        <v>0</v>
      </c>
      <c r="BJ263" s="13" t="s">
        <v>85</v>
      </c>
      <c r="BK263" s="153">
        <f>ROUND(I263*H263,2)</f>
        <v>0</v>
      </c>
      <c r="BL263" s="13" t="s">
        <v>254</v>
      </c>
      <c r="BM263" s="152" t="s">
        <v>1228</v>
      </c>
    </row>
    <row r="264" spans="2:65" s="11" customFormat="1" ht="25.9" customHeight="1">
      <c r="B264" s="127"/>
      <c r="D264" s="128" t="s">
        <v>71</v>
      </c>
      <c r="E264" s="129" t="s">
        <v>1229</v>
      </c>
      <c r="F264" s="129" t="s">
        <v>1230</v>
      </c>
      <c r="I264" s="130"/>
      <c r="J264" s="131">
        <f>BK264</f>
        <v>0</v>
      </c>
      <c r="L264" s="127"/>
      <c r="M264" s="132"/>
      <c r="P264" s="133">
        <f>SUM(P265:P266)</f>
        <v>0</v>
      </c>
      <c r="R264" s="133">
        <f>SUM(R265:R266)</f>
        <v>0</v>
      </c>
      <c r="T264" s="134">
        <f>SUM(T265:T266)</f>
        <v>0</v>
      </c>
      <c r="AR264" s="128" t="s">
        <v>191</v>
      </c>
      <c r="AT264" s="135" t="s">
        <v>71</v>
      </c>
      <c r="AU264" s="135" t="s">
        <v>72</v>
      </c>
      <c r="AY264" s="128" t="s">
        <v>185</v>
      </c>
      <c r="BK264" s="136">
        <f>SUM(BK265:BK266)</f>
        <v>0</v>
      </c>
    </row>
    <row r="265" spans="2:65" s="1" customFormat="1" ht="62.65" customHeight="1">
      <c r="B265" s="139"/>
      <c r="C265" s="140" t="s">
        <v>733</v>
      </c>
      <c r="D265" s="140" t="s">
        <v>187</v>
      </c>
      <c r="E265" s="141" t="s">
        <v>1231</v>
      </c>
      <c r="F265" s="142" t="s">
        <v>1232</v>
      </c>
      <c r="G265" s="143" t="s">
        <v>1233</v>
      </c>
      <c r="H265" s="144"/>
      <c r="I265" s="145"/>
      <c r="J265" s="146">
        <f>ROUND(I265*H265,2)</f>
        <v>0</v>
      </c>
      <c r="K265" s="147"/>
      <c r="L265" s="28"/>
      <c r="M265" s="148" t="s">
        <v>1</v>
      </c>
      <c r="N265" s="149" t="s">
        <v>38</v>
      </c>
      <c r="P265" s="150">
        <f>O265*H265</f>
        <v>0</v>
      </c>
      <c r="Q265" s="150">
        <v>0</v>
      </c>
      <c r="R265" s="150">
        <f>Q265*H265</f>
        <v>0</v>
      </c>
      <c r="S265" s="150">
        <v>0</v>
      </c>
      <c r="T265" s="151">
        <f>S265*H265</f>
        <v>0</v>
      </c>
      <c r="AR265" s="152" t="s">
        <v>1234</v>
      </c>
      <c r="AT265" s="152" t="s">
        <v>187</v>
      </c>
      <c r="AU265" s="152" t="s">
        <v>79</v>
      </c>
      <c r="AY265" s="13" t="s">
        <v>185</v>
      </c>
      <c r="BE265" s="153">
        <f>IF(N265="základná",J265,0)</f>
        <v>0</v>
      </c>
      <c r="BF265" s="153">
        <f>IF(N265="znížená",J265,0)</f>
        <v>0</v>
      </c>
      <c r="BG265" s="153">
        <f>IF(N265="zákl. prenesená",J265,0)</f>
        <v>0</v>
      </c>
      <c r="BH265" s="153">
        <f>IF(N265="zníž. prenesená",J265,0)</f>
        <v>0</v>
      </c>
      <c r="BI265" s="153">
        <f>IF(N265="nulová",J265,0)</f>
        <v>0</v>
      </c>
      <c r="BJ265" s="13" t="s">
        <v>85</v>
      </c>
      <c r="BK265" s="153">
        <f>ROUND(I265*H265,2)</f>
        <v>0</v>
      </c>
      <c r="BL265" s="13" t="s">
        <v>1234</v>
      </c>
      <c r="BM265" s="152" t="s">
        <v>1235</v>
      </c>
    </row>
    <row r="266" spans="2:65" s="1" customFormat="1" ht="37.9" customHeight="1">
      <c r="B266" s="139"/>
      <c r="C266" s="140" t="s">
        <v>737</v>
      </c>
      <c r="D266" s="140" t="s">
        <v>187</v>
      </c>
      <c r="E266" s="141" t="s">
        <v>1236</v>
      </c>
      <c r="F266" s="142" t="s">
        <v>1237</v>
      </c>
      <c r="G266" s="143" t="s">
        <v>1233</v>
      </c>
      <c r="H266" s="144"/>
      <c r="I266" s="145"/>
      <c r="J266" s="146">
        <f>ROUND(I266*H266,2)</f>
        <v>0</v>
      </c>
      <c r="K266" s="147"/>
      <c r="L266" s="28"/>
      <c r="M266" s="148" t="s">
        <v>1</v>
      </c>
      <c r="N266" s="149" t="s">
        <v>38</v>
      </c>
      <c r="P266" s="150">
        <f>O266*H266</f>
        <v>0</v>
      </c>
      <c r="Q266" s="150">
        <v>0</v>
      </c>
      <c r="R266" s="150">
        <f>Q266*H266</f>
        <v>0</v>
      </c>
      <c r="S266" s="150">
        <v>0</v>
      </c>
      <c r="T266" s="151">
        <f>S266*H266</f>
        <v>0</v>
      </c>
      <c r="AR266" s="152" t="s">
        <v>1234</v>
      </c>
      <c r="AT266" s="152" t="s">
        <v>187</v>
      </c>
      <c r="AU266" s="152" t="s">
        <v>79</v>
      </c>
      <c r="AY266" s="13" t="s">
        <v>185</v>
      </c>
      <c r="BE266" s="153">
        <f>IF(N266="základná",J266,0)</f>
        <v>0</v>
      </c>
      <c r="BF266" s="153">
        <f>IF(N266="znížená",J266,0)</f>
        <v>0</v>
      </c>
      <c r="BG266" s="153">
        <f>IF(N266="zákl. prenesená",J266,0)</f>
        <v>0</v>
      </c>
      <c r="BH266" s="153">
        <f>IF(N266="zníž. prenesená",J266,0)</f>
        <v>0</v>
      </c>
      <c r="BI266" s="153">
        <f>IF(N266="nulová",J266,0)</f>
        <v>0</v>
      </c>
      <c r="BJ266" s="13" t="s">
        <v>85</v>
      </c>
      <c r="BK266" s="153">
        <f>ROUND(I266*H266,2)</f>
        <v>0</v>
      </c>
      <c r="BL266" s="13" t="s">
        <v>1234</v>
      </c>
      <c r="BM266" s="152" t="s">
        <v>1238</v>
      </c>
    </row>
    <row r="267" spans="2:65" s="11" customFormat="1" ht="25.9" customHeight="1">
      <c r="B267" s="127"/>
      <c r="D267" s="128" t="s">
        <v>71</v>
      </c>
      <c r="E267" s="129" t="s">
        <v>1239</v>
      </c>
      <c r="F267" s="129" t="s">
        <v>1240</v>
      </c>
      <c r="I267" s="130"/>
      <c r="J267" s="131">
        <f>BK267</f>
        <v>0</v>
      </c>
      <c r="L267" s="127"/>
      <c r="M267" s="132"/>
      <c r="P267" s="133">
        <f>SUM(P268:P269)</f>
        <v>0</v>
      </c>
      <c r="R267" s="133">
        <f>SUM(R268:R269)</f>
        <v>0</v>
      </c>
      <c r="T267" s="134">
        <f>SUM(T268:T269)</f>
        <v>0</v>
      </c>
      <c r="AR267" s="128" t="s">
        <v>191</v>
      </c>
      <c r="AT267" s="135" t="s">
        <v>71</v>
      </c>
      <c r="AU267" s="135" t="s">
        <v>72</v>
      </c>
      <c r="AY267" s="128" t="s">
        <v>185</v>
      </c>
      <c r="BK267" s="136">
        <f>SUM(BK268:BK269)</f>
        <v>0</v>
      </c>
    </row>
    <row r="268" spans="2:65" s="1" customFormat="1" ht="24.2" customHeight="1">
      <c r="B268" s="139"/>
      <c r="C268" s="140" t="s">
        <v>741</v>
      </c>
      <c r="D268" s="140" t="s">
        <v>187</v>
      </c>
      <c r="E268" s="141" t="s">
        <v>1241</v>
      </c>
      <c r="F268" s="142" t="s">
        <v>1242</v>
      </c>
      <c r="G268" s="143" t="s">
        <v>992</v>
      </c>
      <c r="H268" s="144"/>
      <c r="I268" s="145"/>
      <c r="J268" s="146">
        <f>ROUND(I268*H268,2)</f>
        <v>0</v>
      </c>
      <c r="K268" s="147"/>
      <c r="L268" s="28"/>
      <c r="M268" s="148" t="s">
        <v>1</v>
      </c>
      <c r="N268" s="149" t="s">
        <v>38</v>
      </c>
      <c r="P268" s="150">
        <f>O268*H268</f>
        <v>0</v>
      </c>
      <c r="Q268" s="150">
        <v>0</v>
      </c>
      <c r="R268" s="150">
        <f>Q268*H268</f>
        <v>0</v>
      </c>
      <c r="S268" s="150">
        <v>0</v>
      </c>
      <c r="T268" s="151">
        <f>S268*H268</f>
        <v>0</v>
      </c>
      <c r="AR268" s="152" t="s">
        <v>1234</v>
      </c>
      <c r="AT268" s="152" t="s">
        <v>187</v>
      </c>
      <c r="AU268" s="152" t="s">
        <v>79</v>
      </c>
      <c r="AY268" s="13" t="s">
        <v>185</v>
      </c>
      <c r="BE268" s="153">
        <f>IF(N268="základná",J268,0)</f>
        <v>0</v>
      </c>
      <c r="BF268" s="153">
        <f>IF(N268="znížená",J268,0)</f>
        <v>0</v>
      </c>
      <c r="BG268" s="153">
        <f>IF(N268="zákl. prenesená",J268,0)</f>
        <v>0</v>
      </c>
      <c r="BH268" s="153">
        <f>IF(N268="zníž. prenesená",J268,0)</f>
        <v>0</v>
      </c>
      <c r="BI268" s="153">
        <f>IF(N268="nulová",J268,0)</f>
        <v>0</v>
      </c>
      <c r="BJ268" s="13" t="s">
        <v>85</v>
      </c>
      <c r="BK268" s="153">
        <f>ROUND(I268*H268,2)</f>
        <v>0</v>
      </c>
      <c r="BL268" s="13" t="s">
        <v>1234</v>
      </c>
      <c r="BM268" s="152" t="s">
        <v>1243</v>
      </c>
    </row>
    <row r="269" spans="2:65" s="1" customFormat="1" ht="24.2" customHeight="1">
      <c r="B269" s="139"/>
      <c r="C269" s="140" t="s">
        <v>745</v>
      </c>
      <c r="D269" s="140" t="s">
        <v>187</v>
      </c>
      <c r="E269" s="141" t="s">
        <v>1244</v>
      </c>
      <c r="F269" s="142" t="s">
        <v>1245</v>
      </c>
      <c r="G269" s="143" t="s">
        <v>992</v>
      </c>
      <c r="H269" s="144"/>
      <c r="I269" s="145"/>
      <c r="J269" s="146">
        <f>ROUND(I269*H269,2)</f>
        <v>0</v>
      </c>
      <c r="K269" s="147"/>
      <c r="L269" s="28"/>
      <c r="M269" s="170" t="s">
        <v>1</v>
      </c>
      <c r="N269" s="171" t="s">
        <v>38</v>
      </c>
      <c r="O269" s="172"/>
      <c r="P269" s="173">
        <f>O269*H269</f>
        <v>0</v>
      </c>
      <c r="Q269" s="173">
        <v>0</v>
      </c>
      <c r="R269" s="173">
        <f>Q269*H269</f>
        <v>0</v>
      </c>
      <c r="S269" s="173">
        <v>0</v>
      </c>
      <c r="T269" s="174">
        <f>S269*H269</f>
        <v>0</v>
      </c>
      <c r="AR269" s="152" t="s">
        <v>1234</v>
      </c>
      <c r="AT269" s="152" t="s">
        <v>187</v>
      </c>
      <c r="AU269" s="152" t="s">
        <v>79</v>
      </c>
      <c r="AY269" s="13" t="s">
        <v>185</v>
      </c>
      <c r="BE269" s="153">
        <f>IF(N269="základná",J269,0)</f>
        <v>0</v>
      </c>
      <c r="BF269" s="153">
        <f>IF(N269="znížená",J269,0)</f>
        <v>0</v>
      </c>
      <c r="BG269" s="153">
        <f>IF(N269="zákl. prenesená",J269,0)</f>
        <v>0</v>
      </c>
      <c r="BH269" s="153">
        <f>IF(N269="zníž. prenesená",J269,0)</f>
        <v>0</v>
      </c>
      <c r="BI269" s="153">
        <f>IF(N269="nulová",J269,0)</f>
        <v>0</v>
      </c>
      <c r="BJ269" s="13" t="s">
        <v>85</v>
      </c>
      <c r="BK269" s="153">
        <f>ROUND(I269*H269,2)</f>
        <v>0</v>
      </c>
      <c r="BL269" s="13" t="s">
        <v>1234</v>
      </c>
      <c r="BM269" s="152" t="s">
        <v>1246</v>
      </c>
    </row>
    <row r="270" spans="2:65" s="1" customFormat="1" ht="6.95" customHeight="1">
      <c r="B270" s="43"/>
      <c r="C270" s="44"/>
      <c r="D270" s="44"/>
      <c r="E270" s="44"/>
      <c r="F270" s="44"/>
      <c r="G270" s="44"/>
      <c r="H270" s="44"/>
      <c r="I270" s="44"/>
      <c r="J270" s="44"/>
      <c r="K270" s="44"/>
      <c r="L270" s="28"/>
    </row>
  </sheetData>
  <autoFilter ref="C130:K269"/>
  <mergeCells count="12">
    <mergeCell ref="E123:H123"/>
    <mergeCell ref="L2:V2"/>
    <mergeCell ref="E85:H85"/>
    <mergeCell ref="E87:H87"/>
    <mergeCell ref="E89:H89"/>
    <mergeCell ref="E119:H119"/>
    <mergeCell ref="E121:H12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247"/>
  <sheetViews>
    <sheetView showGridLines="0" topLeftCell="A40" workbookViewId="0">
      <selection activeCell="H134" sqref="H134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94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ht="12" customHeight="1">
      <c r="B8" s="16"/>
      <c r="D8" s="23" t="s">
        <v>141</v>
      </c>
      <c r="L8" s="16"/>
    </row>
    <row r="9" spans="2:46" s="1" customFormat="1" ht="16.5" customHeight="1">
      <c r="B9" s="28"/>
      <c r="E9" s="223" t="s">
        <v>142</v>
      </c>
      <c r="F9" s="222"/>
      <c r="G9" s="222"/>
      <c r="H9" s="222"/>
      <c r="L9" s="28"/>
    </row>
    <row r="10" spans="2:46" s="1" customFormat="1" ht="12" customHeight="1">
      <c r="B10" s="28"/>
      <c r="D10" s="23" t="s">
        <v>143</v>
      </c>
      <c r="L10" s="28"/>
    </row>
    <row r="11" spans="2:46" s="1" customFormat="1" ht="16.5" customHeight="1">
      <c r="B11" s="28"/>
      <c r="E11" s="218" t="s">
        <v>1247</v>
      </c>
      <c r="F11" s="222"/>
      <c r="G11" s="222"/>
      <c r="H11" s="222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2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23" t="s">
        <v>20</v>
      </c>
      <c r="J14" s="51">
        <f>'Rekapitulácia stavby'!AN8</f>
        <v>46146</v>
      </c>
      <c r="L14" s="28"/>
    </row>
    <row r="15" spans="2:46" s="1" customFormat="1" ht="10.9" customHeight="1">
      <c r="B15" s="28"/>
      <c r="L15" s="28"/>
    </row>
    <row r="16" spans="2:46" s="1" customFormat="1" ht="12" customHeight="1">
      <c r="B16" s="28"/>
      <c r="D16" s="23" t="s">
        <v>21</v>
      </c>
      <c r="I16" s="2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23" t="s">
        <v>24</v>
      </c>
      <c r="J17" s="21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3" t="s">
        <v>25</v>
      </c>
      <c r="I19" s="23" t="s">
        <v>22</v>
      </c>
      <c r="J19" s="24"/>
      <c r="L19" s="28"/>
    </row>
    <row r="20" spans="2:12" s="1" customFormat="1" ht="18" customHeight="1">
      <c r="B20" s="28"/>
      <c r="E20" s="225"/>
      <c r="F20" s="207"/>
      <c r="G20" s="207"/>
      <c r="H20" s="207"/>
      <c r="I20" s="23" t="s">
        <v>24</v>
      </c>
      <c r="J20" s="24"/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3" t="s">
        <v>26</v>
      </c>
      <c r="I22" s="2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27</v>
      </c>
      <c r="I23" s="23" t="s">
        <v>24</v>
      </c>
      <c r="J23" s="21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3" t="s">
        <v>29</v>
      </c>
      <c r="I25" s="2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1" t="s">
        <v>1</v>
      </c>
      <c r="F29" s="211"/>
      <c r="G29" s="211"/>
      <c r="H29" s="211"/>
      <c r="L29" s="93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32</v>
      </c>
      <c r="J32" s="65">
        <f>ROUND(J131, 2)</f>
        <v>0</v>
      </c>
      <c r="L32" s="28"/>
    </row>
    <row r="33" spans="2:12" s="1" customFormat="1" ht="6.95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45" customHeight="1">
      <c r="B35" s="28"/>
      <c r="D35" s="54" t="s">
        <v>36</v>
      </c>
      <c r="E35" s="33" t="s">
        <v>37</v>
      </c>
      <c r="F35" s="95">
        <f>ROUND((SUM(BE131:BE246)),  2)</f>
        <v>0</v>
      </c>
      <c r="G35" s="96"/>
      <c r="H35" s="96"/>
      <c r="I35" s="97">
        <v>0.23</v>
      </c>
      <c r="J35" s="95">
        <f>ROUND(((SUM(BE131:BE246))*I35),  2)</f>
        <v>0</v>
      </c>
      <c r="L35" s="28"/>
    </row>
    <row r="36" spans="2:12" s="1" customFormat="1" ht="14.45" customHeight="1">
      <c r="B36" s="28"/>
      <c r="E36" s="33" t="s">
        <v>38</v>
      </c>
      <c r="F36" s="95">
        <f>ROUND((SUM(BF131:BF246)),  2)</f>
        <v>0</v>
      </c>
      <c r="G36" s="96"/>
      <c r="H36" s="96"/>
      <c r="I36" s="97">
        <v>0.23</v>
      </c>
      <c r="J36" s="95">
        <f>ROUND(((SUM(BF131:BF246))*I36),  2)</f>
        <v>0</v>
      </c>
      <c r="L36" s="28"/>
    </row>
    <row r="37" spans="2:12" s="1" customFormat="1" ht="14.45" hidden="1" customHeight="1">
      <c r="B37" s="28"/>
      <c r="E37" s="23" t="s">
        <v>39</v>
      </c>
      <c r="F37" s="85">
        <f>ROUND((SUM(BG131:BG246)),  2)</f>
        <v>0</v>
      </c>
      <c r="I37" s="98">
        <v>0.23</v>
      </c>
      <c r="J37" s="85">
        <f>0</f>
        <v>0</v>
      </c>
      <c r="L37" s="28"/>
    </row>
    <row r="38" spans="2:12" s="1" customFormat="1" ht="14.45" hidden="1" customHeight="1">
      <c r="B38" s="28"/>
      <c r="E38" s="23" t="s">
        <v>40</v>
      </c>
      <c r="F38" s="85">
        <f>ROUND((SUM(BH131:BH246)),  2)</f>
        <v>0</v>
      </c>
      <c r="I38" s="98">
        <v>0.23</v>
      </c>
      <c r="J38" s="85">
        <f>0</f>
        <v>0</v>
      </c>
      <c r="L38" s="28"/>
    </row>
    <row r="39" spans="2:12" s="1" customFormat="1" ht="14.45" hidden="1" customHeight="1">
      <c r="B39" s="28"/>
      <c r="E39" s="33" t="s">
        <v>41</v>
      </c>
      <c r="F39" s="95">
        <f>ROUND((SUM(BI131:BI246)),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9"/>
      <c r="D41" s="100" t="s">
        <v>42</v>
      </c>
      <c r="E41" s="56"/>
      <c r="F41" s="56"/>
      <c r="G41" s="101" t="s">
        <v>43</v>
      </c>
      <c r="H41" s="102" t="s">
        <v>44</v>
      </c>
      <c r="I41" s="56"/>
      <c r="J41" s="103">
        <f>SUM(J32:J39)</f>
        <v>0</v>
      </c>
      <c r="K41" s="104"/>
      <c r="L41" s="28"/>
    </row>
    <row r="42" spans="2:12" s="1" customFormat="1" ht="14.45" customHeight="1">
      <c r="B42" s="28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5" customHeight="1">
      <c r="B82" s="28"/>
      <c r="C82" s="17" t="s">
        <v>145</v>
      </c>
      <c r="L82" s="28"/>
    </row>
    <row r="83" spans="2:12" s="1" customFormat="1" ht="6.95" customHeight="1">
      <c r="B83" s="28"/>
      <c r="L83" s="28"/>
    </row>
    <row r="84" spans="2:12" s="1" customFormat="1" ht="12" customHeight="1">
      <c r="B84" s="28"/>
      <c r="C84" s="23" t="s">
        <v>14</v>
      </c>
      <c r="L84" s="28"/>
    </row>
    <row r="85" spans="2:12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12" ht="12" customHeight="1">
      <c r="B86" s="16"/>
      <c r="C86" s="23" t="s">
        <v>141</v>
      </c>
      <c r="L86" s="16"/>
    </row>
    <row r="87" spans="2:12" s="1" customFormat="1" ht="16.5" customHeight="1">
      <c r="B87" s="28"/>
      <c r="E87" s="223" t="s">
        <v>142</v>
      </c>
      <c r="F87" s="222"/>
      <c r="G87" s="222"/>
      <c r="H87" s="222"/>
      <c r="L87" s="28"/>
    </row>
    <row r="88" spans="2:12" s="1" customFormat="1" ht="12" customHeight="1">
      <c r="B88" s="28"/>
      <c r="C88" s="23" t="s">
        <v>143</v>
      </c>
      <c r="L88" s="28"/>
    </row>
    <row r="89" spans="2:12" s="1" customFormat="1" ht="16.5" customHeight="1">
      <c r="B89" s="28"/>
      <c r="E89" s="218" t="str">
        <f>E11</f>
        <v>VYK - Vykurovanie</v>
      </c>
      <c r="F89" s="222"/>
      <c r="G89" s="222"/>
      <c r="H89" s="222"/>
      <c r="L89" s="28"/>
    </row>
    <row r="90" spans="2:12" s="1" customFormat="1" ht="6.95" customHeight="1">
      <c r="B90" s="28"/>
      <c r="L90" s="28"/>
    </row>
    <row r="91" spans="2:12" s="1" customFormat="1" ht="12" customHeight="1">
      <c r="B91" s="28"/>
      <c r="C91" s="23" t="s">
        <v>18</v>
      </c>
      <c r="F91" s="21" t="str">
        <f>F14</f>
        <v>Bojnice</v>
      </c>
      <c r="I91" s="23" t="s">
        <v>20</v>
      </c>
      <c r="J91" s="51">
        <f>IF(J14="","",J14)</f>
        <v>46146</v>
      </c>
      <c r="L91" s="28"/>
    </row>
    <row r="92" spans="2:12" s="1" customFormat="1" ht="6.95" customHeight="1">
      <c r="B92" s="28"/>
      <c r="L92" s="28"/>
    </row>
    <row r="93" spans="2:12" s="1" customFormat="1" ht="15.2" customHeight="1">
      <c r="B93" s="28"/>
      <c r="C93" s="23" t="s">
        <v>21</v>
      </c>
      <c r="F93" s="21" t="str">
        <f>E17</f>
        <v>Národná zoologická záhrada</v>
      </c>
      <c r="I93" s="23" t="s">
        <v>26</v>
      </c>
      <c r="J93" s="26" t="str">
        <f>E23</f>
        <v>ERGAprojekt s.r.o.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/>
      </c>
      <c r="I94" s="23" t="s">
        <v>29</v>
      </c>
      <c r="J94" s="26" t="str">
        <f>E26</f>
        <v xml:space="preserve"> </v>
      </c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146</v>
      </c>
      <c r="D96" s="99"/>
      <c r="E96" s="99"/>
      <c r="F96" s="99"/>
      <c r="G96" s="99"/>
      <c r="H96" s="99"/>
      <c r="I96" s="99"/>
      <c r="J96" s="108" t="s">
        <v>147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9" customHeight="1">
      <c r="B98" s="28"/>
      <c r="C98" s="109" t="s">
        <v>148</v>
      </c>
      <c r="J98" s="65">
        <f>J131</f>
        <v>0</v>
      </c>
      <c r="L98" s="28"/>
      <c r="AU98" s="13" t="s">
        <v>149</v>
      </c>
    </row>
    <row r="99" spans="2:47" s="8" customFormat="1" ht="24.95" customHeight="1">
      <c r="B99" s="110"/>
      <c r="D99" s="111" t="s">
        <v>912</v>
      </c>
      <c r="E99" s="112"/>
      <c r="F99" s="112"/>
      <c r="G99" s="112"/>
      <c r="H99" s="112"/>
      <c r="I99" s="112"/>
      <c r="J99" s="113">
        <f>J132</f>
        <v>0</v>
      </c>
      <c r="L99" s="110"/>
    </row>
    <row r="100" spans="2:47" s="9" customFormat="1" ht="19.899999999999999" customHeight="1">
      <c r="B100" s="114"/>
      <c r="D100" s="115" t="s">
        <v>913</v>
      </c>
      <c r="E100" s="116"/>
      <c r="F100" s="116"/>
      <c r="G100" s="116"/>
      <c r="H100" s="116"/>
      <c r="I100" s="116"/>
      <c r="J100" s="117">
        <f>J133</f>
        <v>0</v>
      </c>
      <c r="L100" s="114"/>
    </row>
    <row r="101" spans="2:47" s="9" customFormat="1" ht="19.899999999999999" customHeight="1">
      <c r="B101" s="114"/>
      <c r="D101" s="115" t="s">
        <v>1248</v>
      </c>
      <c r="E101" s="116"/>
      <c r="F101" s="116"/>
      <c r="G101" s="116"/>
      <c r="H101" s="116"/>
      <c r="I101" s="116"/>
      <c r="J101" s="117">
        <f>J142</f>
        <v>0</v>
      </c>
      <c r="L101" s="114"/>
    </row>
    <row r="102" spans="2:47" s="9" customFormat="1" ht="19.899999999999999" customHeight="1">
      <c r="B102" s="114"/>
      <c r="D102" s="115" t="s">
        <v>1249</v>
      </c>
      <c r="E102" s="116"/>
      <c r="F102" s="116"/>
      <c r="G102" s="116"/>
      <c r="H102" s="116"/>
      <c r="I102" s="116"/>
      <c r="J102" s="117">
        <f>J168</f>
        <v>0</v>
      </c>
      <c r="L102" s="114"/>
    </row>
    <row r="103" spans="2:47" s="9" customFormat="1" ht="19.899999999999999" customHeight="1">
      <c r="B103" s="114"/>
      <c r="D103" s="115" t="s">
        <v>1250</v>
      </c>
      <c r="E103" s="116"/>
      <c r="F103" s="116"/>
      <c r="G103" s="116"/>
      <c r="H103" s="116"/>
      <c r="I103" s="116"/>
      <c r="J103" s="117">
        <f>J177</f>
        <v>0</v>
      </c>
      <c r="L103" s="114"/>
    </row>
    <row r="104" spans="2:47" s="9" customFormat="1" ht="19.899999999999999" customHeight="1">
      <c r="B104" s="114"/>
      <c r="D104" s="115" t="s">
        <v>1251</v>
      </c>
      <c r="E104" s="116"/>
      <c r="F104" s="116"/>
      <c r="G104" s="116"/>
      <c r="H104" s="116"/>
      <c r="I104" s="116"/>
      <c r="J104" s="117">
        <f>J210</f>
        <v>0</v>
      </c>
      <c r="L104" s="114"/>
    </row>
    <row r="105" spans="2:47" s="9" customFormat="1" ht="19.899999999999999" customHeight="1">
      <c r="B105" s="114"/>
      <c r="D105" s="115" t="s">
        <v>1252</v>
      </c>
      <c r="E105" s="116"/>
      <c r="F105" s="116"/>
      <c r="G105" s="116"/>
      <c r="H105" s="116"/>
      <c r="I105" s="116"/>
      <c r="J105" s="117">
        <f>J214</f>
        <v>0</v>
      </c>
      <c r="L105" s="114"/>
    </row>
    <row r="106" spans="2:47" s="9" customFormat="1" ht="19.899999999999999" customHeight="1">
      <c r="B106" s="114"/>
      <c r="D106" s="115" t="s">
        <v>1253</v>
      </c>
      <c r="E106" s="116"/>
      <c r="F106" s="116"/>
      <c r="G106" s="116"/>
      <c r="H106" s="116"/>
      <c r="I106" s="116"/>
      <c r="J106" s="117">
        <f>J236</f>
        <v>0</v>
      </c>
      <c r="L106" s="114"/>
    </row>
    <row r="107" spans="2:47" s="9" customFormat="1" ht="19.899999999999999" customHeight="1">
      <c r="B107" s="114"/>
      <c r="D107" s="115" t="s">
        <v>1254</v>
      </c>
      <c r="E107" s="116"/>
      <c r="F107" s="116"/>
      <c r="G107" s="116"/>
      <c r="H107" s="116"/>
      <c r="I107" s="116"/>
      <c r="J107" s="117">
        <f>J240</f>
        <v>0</v>
      </c>
      <c r="L107" s="114"/>
    </row>
    <row r="108" spans="2:47" s="8" customFormat="1" ht="24.95" customHeight="1">
      <c r="B108" s="110"/>
      <c r="D108" s="111" t="s">
        <v>921</v>
      </c>
      <c r="E108" s="112"/>
      <c r="F108" s="112"/>
      <c r="G108" s="112"/>
      <c r="H108" s="112"/>
      <c r="I108" s="112"/>
      <c r="J108" s="113">
        <f>J242</f>
        <v>0</v>
      </c>
      <c r="L108" s="110"/>
    </row>
    <row r="109" spans="2:47" s="8" customFormat="1" ht="24.95" customHeight="1">
      <c r="B109" s="110"/>
      <c r="D109" s="111" t="s">
        <v>922</v>
      </c>
      <c r="E109" s="112"/>
      <c r="F109" s="112"/>
      <c r="G109" s="112"/>
      <c r="H109" s="112"/>
      <c r="I109" s="112"/>
      <c r="J109" s="113">
        <f>J245</f>
        <v>0</v>
      </c>
      <c r="L109" s="110"/>
    </row>
    <row r="110" spans="2:47" s="1" customFormat="1" ht="21.75" customHeight="1">
      <c r="B110" s="28"/>
      <c r="L110" s="28"/>
    </row>
    <row r="111" spans="2:47" s="1" customFormat="1" ht="6.95" customHeight="1">
      <c r="B111" s="43"/>
      <c r="C111" s="44"/>
      <c r="D111" s="44"/>
      <c r="E111" s="44"/>
      <c r="F111" s="44"/>
      <c r="G111" s="44"/>
      <c r="H111" s="44"/>
      <c r="I111" s="44"/>
      <c r="J111" s="44"/>
      <c r="K111" s="44"/>
      <c r="L111" s="28"/>
    </row>
    <row r="115" spans="2:12" s="1" customFormat="1" ht="6.95" customHeight="1">
      <c r="B115" s="45"/>
      <c r="C115" s="46"/>
      <c r="D115" s="46"/>
      <c r="E115" s="46"/>
      <c r="F115" s="46"/>
      <c r="G115" s="46"/>
      <c r="H115" s="46"/>
      <c r="I115" s="46"/>
      <c r="J115" s="46"/>
      <c r="K115" s="46"/>
      <c r="L115" s="28"/>
    </row>
    <row r="116" spans="2:12" s="1" customFormat="1" ht="24.95" customHeight="1">
      <c r="B116" s="28"/>
      <c r="C116" s="17" t="s">
        <v>171</v>
      </c>
      <c r="L116" s="28"/>
    </row>
    <row r="117" spans="2:12" s="1" customFormat="1" ht="6.95" customHeight="1">
      <c r="B117" s="28"/>
      <c r="L117" s="28"/>
    </row>
    <row r="118" spans="2:12" s="1" customFormat="1" ht="12" customHeight="1">
      <c r="B118" s="28"/>
      <c r="C118" s="23" t="s">
        <v>14</v>
      </c>
      <c r="L118" s="28"/>
    </row>
    <row r="119" spans="2:12" s="1" customFormat="1" ht="16.5" customHeight="1">
      <c r="B119" s="28"/>
      <c r="E119" s="223" t="str">
        <f>E7</f>
        <v>Nové záchytné centrum, Bojnice</v>
      </c>
      <c r="F119" s="224"/>
      <c r="G119" s="224"/>
      <c r="H119" s="224"/>
      <c r="L119" s="28"/>
    </row>
    <row r="120" spans="2:12" ht="12" customHeight="1">
      <c r="B120" s="16"/>
      <c r="C120" s="23" t="s">
        <v>141</v>
      </c>
      <c r="L120" s="16"/>
    </row>
    <row r="121" spans="2:12" s="1" customFormat="1" ht="16.5" customHeight="1">
      <c r="B121" s="28"/>
      <c r="E121" s="223" t="s">
        <v>142</v>
      </c>
      <c r="F121" s="222"/>
      <c r="G121" s="222"/>
      <c r="H121" s="222"/>
      <c r="L121" s="28"/>
    </row>
    <row r="122" spans="2:12" s="1" customFormat="1" ht="12" customHeight="1">
      <c r="B122" s="28"/>
      <c r="C122" s="23" t="s">
        <v>143</v>
      </c>
      <c r="L122" s="28"/>
    </row>
    <row r="123" spans="2:12" s="1" customFormat="1" ht="16.5" customHeight="1">
      <c r="B123" s="28"/>
      <c r="E123" s="218" t="str">
        <f>E11</f>
        <v>VYK - Vykurovanie</v>
      </c>
      <c r="F123" s="222"/>
      <c r="G123" s="222"/>
      <c r="H123" s="222"/>
      <c r="L123" s="28"/>
    </row>
    <row r="124" spans="2:12" s="1" customFormat="1" ht="6.95" customHeight="1">
      <c r="B124" s="28"/>
      <c r="L124" s="28"/>
    </row>
    <row r="125" spans="2:12" s="1" customFormat="1" ht="12" customHeight="1">
      <c r="B125" s="28"/>
      <c r="C125" s="23" t="s">
        <v>18</v>
      </c>
      <c r="F125" s="21" t="str">
        <f>F14</f>
        <v>Bojnice</v>
      </c>
      <c r="I125" s="23" t="s">
        <v>20</v>
      </c>
      <c r="J125" s="51">
        <f>IF(J14="","",J14)</f>
        <v>46146</v>
      </c>
      <c r="L125" s="28"/>
    </row>
    <row r="126" spans="2:12" s="1" customFormat="1" ht="6.95" customHeight="1">
      <c r="B126" s="28"/>
      <c r="L126" s="28"/>
    </row>
    <row r="127" spans="2:12" s="1" customFormat="1" ht="15.2" customHeight="1">
      <c r="B127" s="28"/>
      <c r="C127" s="23" t="s">
        <v>21</v>
      </c>
      <c r="F127" s="21" t="str">
        <f>E17</f>
        <v>Národná zoologická záhrada</v>
      </c>
      <c r="I127" s="23" t="s">
        <v>26</v>
      </c>
      <c r="J127" s="26" t="str">
        <f>E23</f>
        <v>ERGAprojekt s.r.o.</v>
      </c>
      <c r="L127" s="28"/>
    </row>
    <row r="128" spans="2:12" s="1" customFormat="1" ht="15.2" customHeight="1">
      <c r="B128" s="28"/>
      <c r="C128" s="23" t="s">
        <v>25</v>
      </c>
      <c r="F128" s="21" t="str">
        <f>IF(E20="","",E20)</f>
        <v/>
      </c>
      <c r="I128" s="23" t="s">
        <v>29</v>
      </c>
      <c r="J128" s="26" t="str">
        <f>E26</f>
        <v xml:space="preserve"> </v>
      </c>
      <c r="L128" s="28"/>
    </row>
    <row r="129" spans="2:65" s="1" customFormat="1" ht="10.35" customHeight="1">
      <c r="B129" s="28"/>
      <c r="L129" s="28"/>
    </row>
    <row r="130" spans="2:65" s="10" customFormat="1" ht="29.25" customHeight="1">
      <c r="B130" s="118"/>
      <c r="C130" s="119" t="s">
        <v>172</v>
      </c>
      <c r="D130" s="120" t="s">
        <v>57</v>
      </c>
      <c r="E130" s="120" t="s">
        <v>53</v>
      </c>
      <c r="F130" s="120" t="s">
        <v>54</v>
      </c>
      <c r="G130" s="120" t="s">
        <v>173</v>
      </c>
      <c r="H130" s="120" t="s">
        <v>174</v>
      </c>
      <c r="I130" s="120" t="s">
        <v>175</v>
      </c>
      <c r="J130" s="121" t="s">
        <v>147</v>
      </c>
      <c r="K130" s="122" t="s">
        <v>176</v>
      </c>
      <c r="L130" s="118"/>
      <c r="M130" s="58" t="s">
        <v>1</v>
      </c>
      <c r="N130" s="59" t="s">
        <v>36</v>
      </c>
      <c r="O130" s="59" t="s">
        <v>177</v>
      </c>
      <c r="P130" s="59" t="s">
        <v>178</v>
      </c>
      <c r="Q130" s="59" t="s">
        <v>179</v>
      </c>
      <c r="R130" s="59" t="s">
        <v>180</v>
      </c>
      <c r="S130" s="59" t="s">
        <v>181</v>
      </c>
      <c r="T130" s="60" t="s">
        <v>182</v>
      </c>
    </row>
    <row r="131" spans="2:65" s="1" customFormat="1" ht="22.9" customHeight="1">
      <c r="B131" s="28"/>
      <c r="C131" s="63" t="s">
        <v>148</v>
      </c>
      <c r="J131" s="123">
        <f>BK131</f>
        <v>0</v>
      </c>
      <c r="L131" s="28"/>
      <c r="M131" s="61"/>
      <c r="N131" s="52"/>
      <c r="O131" s="52"/>
      <c r="P131" s="124">
        <f>P132+P242+P245</f>
        <v>0</v>
      </c>
      <c r="Q131" s="52"/>
      <c r="R131" s="124">
        <f>R132+R242+R245</f>
        <v>0</v>
      </c>
      <c r="S131" s="52"/>
      <c r="T131" s="125">
        <f>T132+T242+T245</f>
        <v>0</v>
      </c>
      <c r="AT131" s="13" t="s">
        <v>71</v>
      </c>
      <c r="AU131" s="13" t="s">
        <v>149</v>
      </c>
      <c r="BK131" s="126">
        <f>BK132+BK242+BK245</f>
        <v>0</v>
      </c>
    </row>
    <row r="132" spans="2:65" s="11" customFormat="1" ht="25.9" customHeight="1">
      <c r="B132" s="127"/>
      <c r="D132" s="128" t="s">
        <v>71</v>
      </c>
      <c r="E132" s="129" t="s">
        <v>353</v>
      </c>
      <c r="F132" s="129" t="s">
        <v>923</v>
      </c>
      <c r="I132" s="130"/>
      <c r="J132" s="131">
        <f>BK132</f>
        <v>0</v>
      </c>
      <c r="L132" s="127"/>
      <c r="M132" s="132"/>
      <c r="P132" s="133">
        <f>P133+P142+P168+P177+P210+P214+P236+P240</f>
        <v>0</v>
      </c>
      <c r="R132" s="133">
        <f>R133+R142+R168+R177+R210+R214+R236+R240</f>
        <v>0</v>
      </c>
      <c r="T132" s="134">
        <f>T133+T142+T168+T177+T210+T214+T236+T240</f>
        <v>0</v>
      </c>
      <c r="AR132" s="128" t="s">
        <v>85</v>
      </c>
      <c r="AT132" s="135" t="s">
        <v>71</v>
      </c>
      <c r="AU132" s="135" t="s">
        <v>72</v>
      </c>
      <c r="AY132" s="128" t="s">
        <v>185</v>
      </c>
      <c r="BK132" s="136">
        <f>BK133+BK142+BK168+BK177+BK210+BK214+BK236+BK240</f>
        <v>0</v>
      </c>
    </row>
    <row r="133" spans="2:65" s="11" customFormat="1" ht="22.9" customHeight="1">
      <c r="B133" s="127"/>
      <c r="D133" s="128" t="s">
        <v>71</v>
      </c>
      <c r="E133" s="137" t="s">
        <v>406</v>
      </c>
      <c r="F133" s="137" t="s">
        <v>924</v>
      </c>
      <c r="I133" s="130"/>
      <c r="J133" s="138">
        <f>BK133</f>
        <v>0</v>
      </c>
      <c r="L133" s="127"/>
      <c r="M133" s="132"/>
      <c r="P133" s="133">
        <f>SUM(P134:P141)</f>
        <v>0</v>
      </c>
      <c r="R133" s="133">
        <f>SUM(R134:R141)</f>
        <v>0</v>
      </c>
      <c r="T133" s="134">
        <f>SUM(T134:T141)</f>
        <v>0</v>
      </c>
      <c r="AR133" s="128" t="s">
        <v>85</v>
      </c>
      <c r="AT133" s="135" t="s">
        <v>71</v>
      </c>
      <c r="AU133" s="135" t="s">
        <v>79</v>
      </c>
      <c r="AY133" s="128" t="s">
        <v>185</v>
      </c>
      <c r="BK133" s="136">
        <f>SUM(BK134:BK141)</f>
        <v>0</v>
      </c>
    </row>
    <row r="134" spans="2:65" s="1" customFormat="1" ht="24.2" customHeight="1">
      <c r="B134" s="139"/>
      <c r="C134" s="140" t="s">
        <v>79</v>
      </c>
      <c r="D134" s="140" t="s">
        <v>187</v>
      </c>
      <c r="E134" s="141" t="s">
        <v>925</v>
      </c>
      <c r="F134" s="142" t="s">
        <v>926</v>
      </c>
      <c r="G134" s="143" t="s">
        <v>190</v>
      </c>
      <c r="H134" s="144"/>
      <c r="I134" s="145"/>
      <c r="J134" s="146">
        <f t="shared" ref="J134:J141" si="0">ROUND(I134*H134,2)</f>
        <v>0</v>
      </c>
      <c r="K134" s="147"/>
      <c r="L134" s="28"/>
      <c r="M134" s="148" t="s">
        <v>1</v>
      </c>
      <c r="N134" s="149" t="s">
        <v>38</v>
      </c>
      <c r="P134" s="150">
        <f t="shared" ref="P134:P141" si="1">O134*H134</f>
        <v>0</v>
      </c>
      <c r="Q134" s="150">
        <v>2.0000000000000002E-5</v>
      </c>
      <c r="R134" s="150">
        <f t="shared" ref="R134:R141" si="2">Q134*H134</f>
        <v>0</v>
      </c>
      <c r="S134" s="150">
        <v>0</v>
      </c>
      <c r="T134" s="151">
        <f t="shared" ref="T134:T141" si="3">S134*H134</f>
        <v>0</v>
      </c>
      <c r="AR134" s="152" t="s">
        <v>254</v>
      </c>
      <c r="AT134" s="152" t="s">
        <v>187</v>
      </c>
      <c r="AU134" s="152" t="s">
        <v>85</v>
      </c>
      <c r="AY134" s="13" t="s">
        <v>185</v>
      </c>
      <c r="BE134" s="153">
        <f t="shared" ref="BE134:BE141" si="4">IF(N134="základná",J134,0)</f>
        <v>0</v>
      </c>
      <c r="BF134" s="153">
        <f t="shared" ref="BF134:BF141" si="5">IF(N134="znížená",J134,0)</f>
        <v>0</v>
      </c>
      <c r="BG134" s="153">
        <f t="shared" ref="BG134:BG141" si="6">IF(N134="zákl. prenesená",J134,0)</f>
        <v>0</v>
      </c>
      <c r="BH134" s="153">
        <f t="shared" ref="BH134:BH141" si="7">IF(N134="zníž. prenesená",J134,0)</f>
        <v>0</v>
      </c>
      <c r="BI134" s="153">
        <f t="shared" ref="BI134:BI141" si="8">IF(N134="nulová",J134,0)</f>
        <v>0</v>
      </c>
      <c r="BJ134" s="13" t="s">
        <v>85</v>
      </c>
      <c r="BK134" s="153">
        <f t="shared" ref="BK134:BK141" si="9">ROUND(I134*H134,2)</f>
        <v>0</v>
      </c>
      <c r="BL134" s="13" t="s">
        <v>254</v>
      </c>
      <c r="BM134" s="152" t="s">
        <v>85</v>
      </c>
    </row>
    <row r="135" spans="2:65" s="1" customFormat="1" ht="24.2" customHeight="1">
      <c r="B135" s="139"/>
      <c r="C135" s="154" t="s">
        <v>85</v>
      </c>
      <c r="D135" s="154" t="s">
        <v>241</v>
      </c>
      <c r="E135" s="155" t="s">
        <v>1255</v>
      </c>
      <c r="F135" s="156" t="s">
        <v>1256</v>
      </c>
      <c r="G135" s="157" t="s">
        <v>190</v>
      </c>
      <c r="H135" s="158"/>
      <c r="I135" s="159"/>
      <c r="J135" s="160">
        <f t="shared" si="0"/>
        <v>0</v>
      </c>
      <c r="K135" s="161"/>
      <c r="L135" s="162"/>
      <c r="M135" s="163" t="s">
        <v>1</v>
      </c>
      <c r="N135" s="164" t="s">
        <v>38</v>
      </c>
      <c r="P135" s="150">
        <f t="shared" si="1"/>
        <v>0</v>
      </c>
      <c r="Q135" s="150">
        <v>1.0000000000000001E-5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322</v>
      </c>
      <c r="AT135" s="152" t="s">
        <v>241</v>
      </c>
      <c r="AU135" s="152" t="s">
        <v>85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254</v>
      </c>
      <c r="BM135" s="152" t="s">
        <v>191</v>
      </c>
    </row>
    <row r="136" spans="2:65" s="1" customFormat="1" ht="21.75" customHeight="1">
      <c r="B136" s="139"/>
      <c r="C136" s="140" t="s">
        <v>193</v>
      </c>
      <c r="D136" s="140" t="s">
        <v>187</v>
      </c>
      <c r="E136" s="141" t="s">
        <v>1257</v>
      </c>
      <c r="F136" s="142" t="s">
        <v>1258</v>
      </c>
      <c r="G136" s="143" t="s">
        <v>190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4.0000000000000003E-5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254</v>
      </c>
      <c r="AT136" s="152" t="s">
        <v>187</v>
      </c>
      <c r="AU136" s="152" t="s">
        <v>85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254</v>
      </c>
      <c r="BM136" s="152" t="s">
        <v>210</v>
      </c>
    </row>
    <row r="137" spans="2:65" s="1" customFormat="1" ht="24.2" customHeight="1">
      <c r="B137" s="139"/>
      <c r="C137" s="154" t="s">
        <v>191</v>
      </c>
      <c r="D137" s="154" t="s">
        <v>241</v>
      </c>
      <c r="E137" s="155" t="s">
        <v>1259</v>
      </c>
      <c r="F137" s="156" t="s">
        <v>1260</v>
      </c>
      <c r="G137" s="157" t="s">
        <v>190</v>
      </c>
      <c r="H137" s="158"/>
      <c r="I137" s="159"/>
      <c r="J137" s="160">
        <f t="shared" si="0"/>
        <v>0</v>
      </c>
      <c r="K137" s="161"/>
      <c r="L137" s="162"/>
      <c r="M137" s="163" t="s">
        <v>1</v>
      </c>
      <c r="N137" s="164" t="s">
        <v>38</v>
      </c>
      <c r="P137" s="150">
        <f t="shared" si="1"/>
        <v>0</v>
      </c>
      <c r="Q137" s="150">
        <v>6.0000000000000002E-5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322</v>
      </c>
      <c r="AT137" s="152" t="s">
        <v>241</v>
      </c>
      <c r="AU137" s="152" t="s">
        <v>85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254</v>
      </c>
      <c r="BM137" s="152" t="s">
        <v>219</v>
      </c>
    </row>
    <row r="138" spans="2:65" s="1" customFormat="1" ht="24.2" customHeight="1">
      <c r="B138" s="139"/>
      <c r="C138" s="154" t="s">
        <v>206</v>
      </c>
      <c r="D138" s="154" t="s">
        <v>241</v>
      </c>
      <c r="E138" s="155" t="s">
        <v>1261</v>
      </c>
      <c r="F138" s="156" t="s">
        <v>1262</v>
      </c>
      <c r="G138" s="157" t="s">
        <v>190</v>
      </c>
      <c r="H138" s="158"/>
      <c r="I138" s="159"/>
      <c r="J138" s="160">
        <f t="shared" si="0"/>
        <v>0</v>
      </c>
      <c r="K138" s="161"/>
      <c r="L138" s="162"/>
      <c r="M138" s="163" t="s">
        <v>1</v>
      </c>
      <c r="N138" s="164" t="s">
        <v>38</v>
      </c>
      <c r="P138" s="150">
        <f t="shared" si="1"/>
        <v>0</v>
      </c>
      <c r="Q138" s="150">
        <v>4.0000000000000003E-5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322</v>
      </c>
      <c r="AT138" s="152" t="s">
        <v>241</v>
      </c>
      <c r="AU138" s="152" t="s">
        <v>85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254</v>
      </c>
      <c r="BM138" s="152" t="s">
        <v>227</v>
      </c>
    </row>
    <row r="139" spans="2:65" s="1" customFormat="1" ht="21.75" customHeight="1">
      <c r="B139" s="139"/>
      <c r="C139" s="140" t="s">
        <v>210</v>
      </c>
      <c r="D139" s="140" t="s">
        <v>187</v>
      </c>
      <c r="E139" s="141" t="s">
        <v>1263</v>
      </c>
      <c r="F139" s="142" t="s">
        <v>1264</v>
      </c>
      <c r="G139" s="143" t="s">
        <v>190</v>
      </c>
      <c r="H139" s="144"/>
      <c r="I139" s="145"/>
      <c r="J139" s="146">
        <f t="shared" si="0"/>
        <v>0</v>
      </c>
      <c r="K139" s="147"/>
      <c r="L139" s="28"/>
      <c r="M139" s="148" t="s">
        <v>1</v>
      </c>
      <c r="N139" s="149" t="s">
        <v>38</v>
      </c>
      <c r="P139" s="150">
        <f t="shared" si="1"/>
        <v>0</v>
      </c>
      <c r="Q139" s="150">
        <v>4.0000000000000003E-5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254</v>
      </c>
      <c r="AT139" s="152" t="s">
        <v>187</v>
      </c>
      <c r="AU139" s="152" t="s">
        <v>85</v>
      </c>
      <c r="AY139" s="13" t="s">
        <v>185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85</v>
      </c>
      <c r="BK139" s="153">
        <f t="shared" si="9"/>
        <v>0</v>
      </c>
      <c r="BL139" s="13" t="s">
        <v>254</v>
      </c>
      <c r="BM139" s="152" t="s">
        <v>236</v>
      </c>
    </row>
    <row r="140" spans="2:65" s="1" customFormat="1" ht="24.2" customHeight="1">
      <c r="B140" s="139"/>
      <c r="C140" s="154" t="s">
        <v>214</v>
      </c>
      <c r="D140" s="154" t="s">
        <v>241</v>
      </c>
      <c r="E140" s="155" t="s">
        <v>1265</v>
      </c>
      <c r="F140" s="156" t="s">
        <v>1266</v>
      </c>
      <c r="G140" s="157" t="s">
        <v>190</v>
      </c>
      <c r="H140" s="158"/>
      <c r="I140" s="159"/>
      <c r="J140" s="160">
        <f t="shared" si="0"/>
        <v>0</v>
      </c>
      <c r="K140" s="161"/>
      <c r="L140" s="162"/>
      <c r="M140" s="163" t="s">
        <v>1</v>
      </c>
      <c r="N140" s="164" t="s">
        <v>38</v>
      </c>
      <c r="P140" s="150">
        <f t="shared" si="1"/>
        <v>0</v>
      </c>
      <c r="Q140" s="150">
        <v>2.5000000000000001E-4</v>
      </c>
      <c r="R140" s="150">
        <f t="shared" si="2"/>
        <v>0</v>
      </c>
      <c r="S140" s="150">
        <v>0</v>
      </c>
      <c r="T140" s="151">
        <f t="shared" si="3"/>
        <v>0</v>
      </c>
      <c r="AR140" s="152" t="s">
        <v>322</v>
      </c>
      <c r="AT140" s="152" t="s">
        <v>241</v>
      </c>
      <c r="AU140" s="152" t="s">
        <v>85</v>
      </c>
      <c r="AY140" s="13" t="s">
        <v>185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85</v>
      </c>
      <c r="BK140" s="153">
        <f t="shared" si="9"/>
        <v>0</v>
      </c>
      <c r="BL140" s="13" t="s">
        <v>254</v>
      </c>
      <c r="BM140" s="152" t="s">
        <v>245</v>
      </c>
    </row>
    <row r="141" spans="2:65" s="1" customFormat="1" ht="24.2" customHeight="1">
      <c r="B141" s="139"/>
      <c r="C141" s="140" t="s">
        <v>219</v>
      </c>
      <c r="D141" s="140" t="s">
        <v>187</v>
      </c>
      <c r="E141" s="141" t="s">
        <v>937</v>
      </c>
      <c r="F141" s="142" t="s">
        <v>938</v>
      </c>
      <c r="G141" s="143" t="s">
        <v>404</v>
      </c>
      <c r="H141" s="165"/>
      <c r="I141" s="145"/>
      <c r="J141" s="146">
        <f t="shared" si="0"/>
        <v>0</v>
      </c>
      <c r="K141" s="147"/>
      <c r="L141" s="28"/>
      <c r="M141" s="148" t="s">
        <v>1</v>
      </c>
      <c r="N141" s="149" t="s">
        <v>38</v>
      </c>
      <c r="P141" s="150">
        <f t="shared" si="1"/>
        <v>0</v>
      </c>
      <c r="Q141" s="150">
        <v>0</v>
      </c>
      <c r="R141" s="150">
        <f t="shared" si="2"/>
        <v>0</v>
      </c>
      <c r="S141" s="150">
        <v>0</v>
      </c>
      <c r="T141" s="151">
        <f t="shared" si="3"/>
        <v>0</v>
      </c>
      <c r="AR141" s="152" t="s">
        <v>254</v>
      </c>
      <c r="AT141" s="152" t="s">
        <v>187</v>
      </c>
      <c r="AU141" s="152" t="s">
        <v>85</v>
      </c>
      <c r="AY141" s="13" t="s">
        <v>185</v>
      </c>
      <c r="BE141" s="153">
        <f t="shared" si="4"/>
        <v>0</v>
      </c>
      <c r="BF141" s="153">
        <f t="shared" si="5"/>
        <v>0</v>
      </c>
      <c r="BG141" s="153">
        <f t="shared" si="6"/>
        <v>0</v>
      </c>
      <c r="BH141" s="153">
        <f t="shared" si="7"/>
        <v>0</v>
      </c>
      <c r="BI141" s="153">
        <f t="shared" si="8"/>
        <v>0</v>
      </c>
      <c r="BJ141" s="13" t="s">
        <v>85</v>
      </c>
      <c r="BK141" s="153">
        <f t="shared" si="9"/>
        <v>0</v>
      </c>
      <c r="BL141" s="13" t="s">
        <v>254</v>
      </c>
      <c r="BM141" s="152" t="s">
        <v>254</v>
      </c>
    </row>
    <row r="142" spans="2:65" s="11" customFormat="1" ht="22.9" customHeight="1">
      <c r="B142" s="127"/>
      <c r="D142" s="128" t="s">
        <v>71</v>
      </c>
      <c r="E142" s="137" t="s">
        <v>1267</v>
      </c>
      <c r="F142" s="137" t="s">
        <v>1268</v>
      </c>
      <c r="I142" s="130"/>
      <c r="J142" s="138">
        <f>BK142</f>
        <v>0</v>
      </c>
      <c r="L142" s="127"/>
      <c r="M142" s="132"/>
      <c r="P142" s="133">
        <f>SUM(P143:P167)</f>
        <v>0</v>
      </c>
      <c r="R142" s="133">
        <f>SUM(R143:R167)</f>
        <v>0</v>
      </c>
      <c r="T142" s="134">
        <f>SUM(T143:T167)</f>
        <v>0</v>
      </c>
      <c r="AR142" s="128" t="s">
        <v>85</v>
      </c>
      <c r="AT142" s="135" t="s">
        <v>71</v>
      </c>
      <c r="AU142" s="135" t="s">
        <v>79</v>
      </c>
      <c r="AY142" s="128" t="s">
        <v>185</v>
      </c>
      <c r="BK142" s="136">
        <f>SUM(BK143:BK167)</f>
        <v>0</v>
      </c>
    </row>
    <row r="143" spans="2:65" s="1" customFormat="1" ht="16.5" customHeight="1">
      <c r="B143" s="139"/>
      <c r="C143" s="140" t="s">
        <v>223</v>
      </c>
      <c r="D143" s="140" t="s">
        <v>187</v>
      </c>
      <c r="E143" s="141" t="s">
        <v>1269</v>
      </c>
      <c r="F143" s="142" t="s">
        <v>1270</v>
      </c>
      <c r="G143" s="143" t="s">
        <v>1027</v>
      </c>
      <c r="H143" s="144"/>
      <c r="I143" s="145"/>
      <c r="J143" s="146">
        <f t="shared" ref="J143:J167" si="10">ROUND(I143*H143,2)</f>
        <v>0</v>
      </c>
      <c r="K143" s="147"/>
      <c r="L143" s="28"/>
      <c r="M143" s="148" t="s">
        <v>1</v>
      </c>
      <c r="N143" s="149" t="s">
        <v>38</v>
      </c>
      <c r="P143" s="150">
        <f t="shared" ref="P143:P167" si="11">O143*H143</f>
        <v>0</v>
      </c>
      <c r="Q143" s="150">
        <v>1.14E-3</v>
      </c>
      <c r="R143" s="150">
        <f t="shared" ref="R143:R167" si="12">Q143*H143</f>
        <v>0</v>
      </c>
      <c r="S143" s="150">
        <v>0</v>
      </c>
      <c r="T143" s="151">
        <f t="shared" ref="T143:T167" si="13">S143*H143</f>
        <v>0</v>
      </c>
      <c r="AR143" s="152" t="s">
        <v>254</v>
      </c>
      <c r="AT143" s="152" t="s">
        <v>187</v>
      </c>
      <c r="AU143" s="152" t="s">
        <v>85</v>
      </c>
      <c r="AY143" s="13" t="s">
        <v>185</v>
      </c>
      <c r="BE143" s="153">
        <f t="shared" ref="BE143:BE167" si="14">IF(N143="základná",J143,0)</f>
        <v>0</v>
      </c>
      <c r="BF143" s="153">
        <f t="shared" ref="BF143:BF167" si="15">IF(N143="znížená",J143,0)</f>
        <v>0</v>
      </c>
      <c r="BG143" s="153">
        <f t="shared" ref="BG143:BG167" si="16">IF(N143="zákl. prenesená",J143,0)</f>
        <v>0</v>
      </c>
      <c r="BH143" s="153">
        <f t="shared" ref="BH143:BH167" si="17">IF(N143="zníž. prenesená",J143,0)</f>
        <v>0</v>
      </c>
      <c r="BI143" s="153">
        <f t="shared" ref="BI143:BI167" si="18">IF(N143="nulová",J143,0)</f>
        <v>0</v>
      </c>
      <c r="BJ143" s="13" t="s">
        <v>85</v>
      </c>
      <c r="BK143" s="153">
        <f t="shared" ref="BK143:BK167" si="19">ROUND(I143*H143,2)</f>
        <v>0</v>
      </c>
      <c r="BL143" s="13" t="s">
        <v>254</v>
      </c>
      <c r="BM143" s="152" t="s">
        <v>262</v>
      </c>
    </row>
    <row r="144" spans="2:65" s="1" customFormat="1" ht="16.5" customHeight="1">
      <c r="B144" s="139"/>
      <c r="C144" s="154" t="s">
        <v>227</v>
      </c>
      <c r="D144" s="154" t="s">
        <v>241</v>
      </c>
      <c r="E144" s="155" t="s">
        <v>1271</v>
      </c>
      <c r="F144" s="156" t="s">
        <v>1272</v>
      </c>
      <c r="G144" s="157" t="s">
        <v>316</v>
      </c>
      <c r="H144" s="158"/>
      <c r="I144" s="159"/>
      <c r="J144" s="160">
        <f t="shared" si="10"/>
        <v>0</v>
      </c>
      <c r="K144" s="161"/>
      <c r="L144" s="162"/>
      <c r="M144" s="163" t="s">
        <v>1</v>
      </c>
      <c r="N144" s="164" t="s">
        <v>38</v>
      </c>
      <c r="P144" s="150">
        <f t="shared" si="11"/>
        <v>0</v>
      </c>
      <c r="Q144" s="150">
        <v>1.4999999999999999E-4</v>
      </c>
      <c r="R144" s="150">
        <f t="shared" si="12"/>
        <v>0</v>
      </c>
      <c r="S144" s="150">
        <v>0</v>
      </c>
      <c r="T144" s="151">
        <f t="shared" si="13"/>
        <v>0</v>
      </c>
      <c r="AR144" s="152" t="s">
        <v>322</v>
      </c>
      <c r="AT144" s="152" t="s">
        <v>241</v>
      </c>
      <c r="AU144" s="152" t="s">
        <v>85</v>
      </c>
      <c r="AY144" s="13" t="s">
        <v>185</v>
      </c>
      <c r="BE144" s="153">
        <f t="shared" si="14"/>
        <v>0</v>
      </c>
      <c r="BF144" s="153">
        <f t="shared" si="15"/>
        <v>0</v>
      </c>
      <c r="BG144" s="153">
        <f t="shared" si="16"/>
        <v>0</v>
      </c>
      <c r="BH144" s="153">
        <f t="shared" si="17"/>
        <v>0</v>
      </c>
      <c r="BI144" s="153">
        <f t="shared" si="18"/>
        <v>0</v>
      </c>
      <c r="BJ144" s="13" t="s">
        <v>85</v>
      </c>
      <c r="BK144" s="153">
        <f t="shared" si="19"/>
        <v>0</v>
      </c>
      <c r="BL144" s="13" t="s">
        <v>254</v>
      </c>
      <c r="BM144" s="152" t="s">
        <v>270</v>
      </c>
    </row>
    <row r="145" spans="2:65" s="1" customFormat="1" ht="21.75" customHeight="1">
      <c r="B145" s="139"/>
      <c r="C145" s="140" t="s">
        <v>231</v>
      </c>
      <c r="D145" s="140" t="s">
        <v>187</v>
      </c>
      <c r="E145" s="141" t="s">
        <v>1273</v>
      </c>
      <c r="F145" s="142" t="s">
        <v>1274</v>
      </c>
      <c r="G145" s="143" t="s">
        <v>316</v>
      </c>
      <c r="H145" s="144"/>
      <c r="I145" s="145"/>
      <c r="J145" s="146">
        <f t="shared" si="10"/>
        <v>0</v>
      </c>
      <c r="K145" s="147"/>
      <c r="L145" s="28"/>
      <c r="M145" s="148" t="s">
        <v>1</v>
      </c>
      <c r="N145" s="149" t="s">
        <v>38</v>
      </c>
      <c r="P145" s="150">
        <f t="shared" si="11"/>
        <v>0</v>
      </c>
      <c r="Q145" s="150">
        <v>0</v>
      </c>
      <c r="R145" s="150">
        <f t="shared" si="12"/>
        <v>0</v>
      </c>
      <c r="S145" s="150">
        <v>0</v>
      </c>
      <c r="T145" s="151">
        <f t="shared" si="13"/>
        <v>0</v>
      </c>
      <c r="AR145" s="152" t="s">
        <v>254</v>
      </c>
      <c r="AT145" s="152" t="s">
        <v>187</v>
      </c>
      <c r="AU145" s="152" t="s">
        <v>85</v>
      </c>
      <c r="AY145" s="13" t="s">
        <v>185</v>
      </c>
      <c r="BE145" s="153">
        <f t="shared" si="14"/>
        <v>0</v>
      </c>
      <c r="BF145" s="153">
        <f t="shared" si="15"/>
        <v>0</v>
      </c>
      <c r="BG145" s="153">
        <f t="shared" si="16"/>
        <v>0</v>
      </c>
      <c r="BH145" s="153">
        <f t="shared" si="17"/>
        <v>0</v>
      </c>
      <c r="BI145" s="153">
        <f t="shared" si="18"/>
        <v>0</v>
      </c>
      <c r="BJ145" s="13" t="s">
        <v>85</v>
      </c>
      <c r="BK145" s="153">
        <f t="shared" si="19"/>
        <v>0</v>
      </c>
      <c r="BL145" s="13" t="s">
        <v>254</v>
      </c>
      <c r="BM145" s="152" t="s">
        <v>278</v>
      </c>
    </row>
    <row r="146" spans="2:65" s="1" customFormat="1" ht="24.2" customHeight="1">
      <c r="B146" s="139"/>
      <c r="C146" s="154" t="s">
        <v>236</v>
      </c>
      <c r="D146" s="154" t="s">
        <v>241</v>
      </c>
      <c r="E146" s="155" t="s">
        <v>1275</v>
      </c>
      <c r="F146" s="156" t="s">
        <v>1276</v>
      </c>
      <c r="G146" s="157" t="s">
        <v>316</v>
      </c>
      <c r="H146" s="158"/>
      <c r="I146" s="159"/>
      <c r="J146" s="160">
        <f t="shared" si="10"/>
        <v>0</v>
      </c>
      <c r="K146" s="161"/>
      <c r="L146" s="162"/>
      <c r="M146" s="163" t="s">
        <v>1</v>
      </c>
      <c r="N146" s="164" t="s">
        <v>38</v>
      </c>
      <c r="P146" s="150">
        <f t="shared" si="11"/>
        <v>0</v>
      </c>
      <c r="Q146" s="150">
        <v>9.7000000000000003E-2</v>
      </c>
      <c r="R146" s="150">
        <f t="shared" si="12"/>
        <v>0</v>
      </c>
      <c r="S146" s="150">
        <v>0</v>
      </c>
      <c r="T146" s="151">
        <f t="shared" si="13"/>
        <v>0</v>
      </c>
      <c r="AR146" s="152" t="s">
        <v>322</v>
      </c>
      <c r="AT146" s="152" t="s">
        <v>241</v>
      </c>
      <c r="AU146" s="152" t="s">
        <v>85</v>
      </c>
      <c r="AY146" s="13" t="s">
        <v>185</v>
      </c>
      <c r="BE146" s="153">
        <f t="shared" si="14"/>
        <v>0</v>
      </c>
      <c r="BF146" s="153">
        <f t="shared" si="15"/>
        <v>0</v>
      </c>
      <c r="BG146" s="153">
        <f t="shared" si="16"/>
        <v>0</v>
      </c>
      <c r="BH146" s="153">
        <f t="shared" si="17"/>
        <v>0</v>
      </c>
      <c r="BI146" s="153">
        <f t="shared" si="18"/>
        <v>0</v>
      </c>
      <c r="BJ146" s="13" t="s">
        <v>85</v>
      </c>
      <c r="BK146" s="153">
        <f t="shared" si="19"/>
        <v>0</v>
      </c>
      <c r="BL146" s="13" t="s">
        <v>254</v>
      </c>
      <c r="BM146" s="152" t="s">
        <v>289</v>
      </c>
    </row>
    <row r="147" spans="2:65" s="1" customFormat="1" ht="24.2" customHeight="1">
      <c r="B147" s="139"/>
      <c r="C147" s="140" t="s">
        <v>240</v>
      </c>
      <c r="D147" s="140" t="s">
        <v>187</v>
      </c>
      <c r="E147" s="141" t="s">
        <v>1277</v>
      </c>
      <c r="F147" s="142" t="s">
        <v>1278</v>
      </c>
      <c r="G147" s="143" t="s">
        <v>316</v>
      </c>
      <c r="H147" s="144"/>
      <c r="I147" s="145"/>
      <c r="J147" s="146">
        <f t="shared" si="10"/>
        <v>0</v>
      </c>
      <c r="K147" s="147"/>
      <c r="L147" s="28"/>
      <c r="M147" s="148" t="s">
        <v>1</v>
      </c>
      <c r="N147" s="149" t="s">
        <v>38</v>
      </c>
      <c r="P147" s="150">
        <f t="shared" si="11"/>
        <v>0</v>
      </c>
      <c r="Q147" s="150">
        <v>0</v>
      </c>
      <c r="R147" s="150">
        <f t="shared" si="12"/>
        <v>0</v>
      </c>
      <c r="S147" s="150">
        <v>0</v>
      </c>
      <c r="T147" s="151">
        <f t="shared" si="13"/>
        <v>0</v>
      </c>
      <c r="AR147" s="152" t="s">
        <v>254</v>
      </c>
      <c r="AT147" s="152" t="s">
        <v>187</v>
      </c>
      <c r="AU147" s="152" t="s">
        <v>85</v>
      </c>
      <c r="AY147" s="13" t="s">
        <v>185</v>
      </c>
      <c r="BE147" s="153">
        <f t="shared" si="14"/>
        <v>0</v>
      </c>
      <c r="BF147" s="153">
        <f t="shared" si="15"/>
        <v>0</v>
      </c>
      <c r="BG147" s="153">
        <f t="shared" si="16"/>
        <v>0</v>
      </c>
      <c r="BH147" s="153">
        <f t="shared" si="17"/>
        <v>0</v>
      </c>
      <c r="BI147" s="153">
        <f t="shared" si="18"/>
        <v>0</v>
      </c>
      <c r="BJ147" s="13" t="s">
        <v>85</v>
      </c>
      <c r="BK147" s="153">
        <f t="shared" si="19"/>
        <v>0</v>
      </c>
      <c r="BL147" s="13" t="s">
        <v>254</v>
      </c>
      <c r="BM147" s="152" t="s">
        <v>297</v>
      </c>
    </row>
    <row r="148" spans="2:65" s="1" customFormat="1" ht="24.2" customHeight="1">
      <c r="B148" s="139"/>
      <c r="C148" s="154" t="s">
        <v>245</v>
      </c>
      <c r="D148" s="154" t="s">
        <v>241</v>
      </c>
      <c r="E148" s="155" t="s">
        <v>1279</v>
      </c>
      <c r="F148" s="156" t="s">
        <v>1280</v>
      </c>
      <c r="G148" s="157" t="s">
        <v>316</v>
      </c>
      <c r="H148" s="158"/>
      <c r="I148" s="159"/>
      <c r="J148" s="160">
        <f t="shared" si="10"/>
        <v>0</v>
      </c>
      <c r="K148" s="161"/>
      <c r="L148" s="162"/>
      <c r="M148" s="163" t="s">
        <v>1</v>
      </c>
      <c r="N148" s="164" t="s">
        <v>38</v>
      </c>
      <c r="P148" s="150">
        <f t="shared" si="11"/>
        <v>0</v>
      </c>
      <c r="Q148" s="150">
        <v>0.151</v>
      </c>
      <c r="R148" s="150">
        <f t="shared" si="12"/>
        <v>0</v>
      </c>
      <c r="S148" s="150">
        <v>0</v>
      </c>
      <c r="T148" s="151">
        <f t="shared" si="13"/>
        <v>0</v>
      </c>
      <c r="AR148" s="152" t="s">
        <v>322</v>
      </c>
      <c r="AT148" s="152" t="s">
        <v>241</v>
      </c>
      <c r="AU148" s="152" t="s">
        <v>85</v>
      </c>
      <c r="AY148" s="13" t="s">
        <v>185</v>
      </c>
      <c r="BE148" s="153">
        <f t="shared" si="14"/>
        <v>0</v>
      </c>
      <c r="BF148" s="153">
        <f t="shared" si="15"/>
        <v>0</v>
      </c>
      <c r="BG148" s="153">
        <f t="shared" si="16"/>
        <v>0</v>
      </c>
      <c r="BH148" s="153">
        <f t="shared" si="17"/>
        <v>0</v>
      </c>
      <c r="BI148" s="153">
        <f t="shared" si="18"/>
        <v>0</v>
      </c>
      <c r="BJ148" s="13" t="s">
        <v>85</v>
      </c>
      <c r="BK148" s="153">
        <f t="shared" si="19"/>
        <v>0</v>
      </c>
      <c r="BL148" s="13" t="s">
        <v>254</v>
      </c>
      <c r="BM148" s="152" t="s">
        <v>305</v>
      </c>
    </row>
    <row r="149" spans="2:65" s="1" customFormat="1" ht="24.2" customHeight="1">
      <c r="B149" s="139"/>
      <c r="C149" s="140" t="s">
        <v>250</v>
      </c>
      <c r="D149" s="140" t="s">
        <v>187</v>
      </c>
      <c r="E149" s="141" t="s">
        <v>1281</v>
      </c>
      <c r="F149" s="142" t="s">
        <v>1282</v>
      </c>
      <c r="G149" s="143" t="s">
        <v>316</v>
      </c>
      <c r="H149" s="144"/>
      <c r="I149" s="145"/>
      <c r="J149" s="146">
        <f t="shared" si="10"/>
        <v>0</v>
      </c>
      <c r="K149" s="147"/>
      <c r="L149" s="28"/>
      <c r="M149" s="148" t="s">
        <v>1</v>
      </c>
      <c r="N149" s="149" t="s">
        <v>38</v>
      </c>
      <c r="P149" s="150">
        <f t="shared" si="11"/>
        <v>0</v>
      </c>
      <c r="Q149" s="150">
        <v>0</v>
      </c>
      <c r="R149" s="150">
        <f t="shared" si="12"/>
        <v>0</v>
      </c>
      <c r="S149" s="150">
        <v>0</v>
      </c>
      <c r="T149" s="151">
        <f t="shared" si="13"/>
        <v>0</v>
      </c>
      <c r="AR149" s="152" t="s">
        <v>254</v>
      </c>
      <c r="AT149" s="152" t="s">
        <v>187</v>
      </c>
      <c r="AU149" s="152" t="s">
        <v>85</v>
      </c>
      <c r="AY149" s="13" t="s">
        <v>185</v>
      </c>
      <c r="BE149" s="153">
        <f t="shared" si="14"/>
        <v>0</v>
      </c>
      <c r="BF149" s="153">
        <f t="shared" si="15"/>
        <v>0</v>
      </c>
      <c r="BG149" s="153">
        <f t="shared" si="16"/>
        <v>0</v>
      </c>
      <c r="BH149" s="153">
        <f t="shared" si="17"/>
        <v>0</v>
      </c>
      <c r="BI149" s="153">
        <f t="shared" si="18"/>
        <v>0</v>
      </c>
      <c r="BJ149" s="13" t="s">
        <v>85</v>
      </c>
      <c r="BK149" s="153">
        <f t="shared" si="19"/>
        <v>0</v>
      </c>
      <c r="BL149" s="13" t="s">
        <v>254</v>
      </c>
      <c r="BM149" s="152" t="s">
        <v>313</v>
      </c>
    </row>
    <row r="150" spans="2:65" s="1" customFormat="1" ht="33" customHeight="1">
      <c r="B150" s="139"/>
      <c r="C150" s="154" t="s">
        <v>254</v>
      </c>
      <c r="D150" s="154" t="s">
        <v>241</v>
      </c>
      <c r="E150" s="155" t="s">
        <v>1283</v>
      </c>
      <c r="F150" s="156" t="s">
        <v>1284</v>
      </c>
      <c r="G150" s="157" t="s">
        <v>316</v>
      </c>
      <c r="H150" s="158"/>
      <c r="I150" s="159"/>
      <c r="J150" s="160">
        <f t="shared" si="10"/>
        <v>0</v>
      </c>
      <c r="K150" s="161"/>
      <c r="L150" s="162"/>
      <c r="M150" s="163" t="s">
        <v>1</v>
      </c>
      <c r="N150" s="164" t="s">
        <v>38</v>
      </c>
      <c r="P150" s="150">
        <f t="shared" si="11"/>
        <v>0</v>
      </c>
      <c r="Q150" s="150">
        <v>2.0500000000000002E-3</v>
      </c>
      <c r="R150" s="150">
        <f t="shared" si="12"/>
        <v>0</v>
      </c>
      <c r="S150" s="150">
        <v>0</v>
      </c>
      <c r="T150" s="151">
        <f t="shared" si="13"/>
        <v>0</v>
      </c>
      <c r="AR150" s="152" t="s">
        <v>322</v>
      </c>
      <c r="AT150" s="152" t="s">
        <v>241</v>
      </c>
      <c r="AU150" s="152" t="s">
        <v>85</v>
      </c>
      <c r="AY150" s="13" t="s">
        <v>185</v>
      </c>
      <c r="BE150" s="153">
        <f t="shared" si="14"/>
        <v>0</v>
      </c>
      <c r="BF150" s="153">
        <f t="shared" si="15"/>
        <v>0</v>
      </c>
      <c r="BG150" s="153">
        <f t="shared" si="16"/>
        <v>0</v>
      </c>
      <c r="BH150" s="153">
        <f t="shared" si="17"/>
        <v>0</v>
      </c>
      <c r="BI150" s="153">
        <f t="shared" si="18"/>
        <v>0</v>
      </c>
      <c r="BJ150" s="13" t="s">
        <v>85</v>
      </c>
      <c r="BK150" s="153">
        <f t="shared" si="19"/>
        <v>0</v>
      </c>
      <c r="BL150" s="13" t="s">
        <v>254</v>
      </c>
      <c r="BM150" s="152" t="s">
        <v>322</v>
      </c>
    </row>
    <row r="151" spans="2:65" s="1" customFormat="1" ht="24.2" customHeight="1">
      <c r="B151" s="139"/>
      <c r="C151" s="140" t="s">
        <v>258</v>
      </c>
      <c r="D151" s="140" t="s">
        <v>187</v>
      </c>
      <c r="E151" s="141" t="s">
        <v>1285</v>
      </c>
      <c r="F151" s="142" t="s">
        <v>1286</v>
      </c>
      <c r="G151" s="143" t="s">
        <v>1027</v>
      </c>
      <c r="H151" s="144"/>
      <c r="I151" s="145"/>
      <c r="J151" s="146">
        <f t="shared" si="10"/>
        <v>0</v>
      </c>
      <c r="K151" s="147"/>
      <c r="L151" s="28"/>
      <c r="M151" s="148" t="s">
        <v>1</v>
      </c>
      <c r="N151" s="149" t="s">
        <v>38</v>
      </c>
      <c r="P151" s="150">
        <f t="shared" si="11"/>
        <v>0</v>
      </c>
      <c r="Q151" s="150">
        <v>8.3199999999999993E-3</v>
      </c>
      <c r="R151" s="150">
        <f t="shared" si="12"/>
        <v>0</v>
      </c>
      <c r="S151" s="150">
        <v>0</v>
      </c>
      <c r="T151" s="151">
        <f t="shared" si="13"/>
        <v>0</v>
      </c>
      <c r="AR151" s="152" t="s">
        <v>254</v>
      </c>
      <c r="AT151" s="152" t="s">
        <v>187</v>
      </c>
      <c r="AU151" s="152" t="s">
        <v>85</v>
      </c>
      <c r="AY151" s="13" t="s">
        <v>185</v>
      </c>
      <c r="BE151" s="153">
        <f t="shared" si="14"/>
        <v>0</v>
      </c>
      <c r="BF151" s="153">
        <f t="shared" si="15"/>
        <v>0</v>
      </c>
      <c r="BG151" s="153">
        <f t="shared" si="16"/>
        <v>0</v>
      </c>
      <c r="BH151" s="153">
        <f t="shared" si="17"/>
        <v>0</v>
      </c>
      <c r="BI151" s="153">
        <f t="shared" si="18"/>
        <v>0</v>
      </c>
      <c r="BJ151" s="13" t="s">
        <v>85</v>
      </c>
      <c r="BK151" s="153">
        <f t="shared" si="19"/>
        <v>0</v>
      </c>
      <c r="BL151" s="13" t="s">
        <v>254</v>
      </c>
      <c r="BM151" s="152" t="s">
        <v>331</v>
      </c>
    </row>
    <row r="152" spans="2:65" s="1" customFormat="1" ht="24.2" customHeight="1">
      <c r="B152" s="139"/>
      <c r="C152" s="140" t="s">
        <v>262</v>
      </c>
      <c r="D152" s="140" t="s">
        <v>187</v>
      </c>
      <c r="E152" s="141" t="s">
        <v>1102</v>
      </c>
      <c r="F152" s="142" t="s">
        <v>1103</v>
      </c>
      <c r="G152" s="143" t="s">
        <v>1027</v>
      </c>
      <c r="H152" s="144"/>
      <c r="I152" s="145"/>
      <c r="J152" s="146">
        <f t="shared" si="10"/>
        <v>0</v>
      </c>
      <c r="K152" s="147"/>
      <c r="L152" s="28"/>
      <c r="M152" s="148" t="s">
        <v>1</v>
      </c>
      <c r="N152" s="149" t="s">
        <v>38</v>
      </c>
      <c r="P152" s="150">
        <f t="shared" si="11"/>
        <v>0</v>
      </c>
      <c r="Q152" s="150">
        <v>1.0000000000000001E-5</v>
      </c>
      <c r="R152" s="150">
        <f t="shared" si="12"/>
        <v>0</v>
      </c>
      <c r="S152" s="150">
        <v>0</v>
      </c>
      <c r="T152" s="151">
        <f t="shared" si="13"/>
        <v>0</v>
      </c>
      <c r="AR152" s="152" t="s">
        <v>254</v>
      </c>
      <c r="AT152" s="152" t="s">
        <v>187</v>
      </c>
      <c r="AU152" s="152" t="s">
        <v>85</v>
      </c>
      <c r="AY152" s="13" t="s">
        <v>185</v>
      </c>
      <c r="BE152" s="153">
        <f t="shared" si="14"/>
        <v>0</v>
      </c>
      <c r="BF152" s="153">
        <f t="shared" si="15"/>
        <v>0</v>
      </c>
      <c r="BG152" s="153">
        <f t="shared" si="16"/>
        <v>0</v>
      </c>
      <c r="BH152" s="153">
        <f t="shared" si="17"/>
        <v>0</v>
      </c>
      <c r="BI152" s="153">
        <f t="shared" si="18"/>
        <v>0</v>
      </c>
      <c r="BJ152" s="13" t="s">
        <v>85</v>
      </c>
      <c r="BK152" s="153">
        <f t="shared" si="19"/>
        <v>0</v>
      </c>
      <c r="BL152" s="13" t="s">
        <v>254</v>
      </c>
      <c r="BM152" s="152" t="s">
        <v>339</v>
      </c>
    </row>
    <row r="153" spans="2:65" s="1" customFormat="1" ht="16.5" customHeight="1">
      <c r="B153" s="139"/>
      <c r="C153" s="154" t="s">
        <v>266</v>
      </c>
      <c r="D153" s="154" t="s">
        <v>241</v>
      </c>
      <c r="E153" s="155" t="s">
        <v>1287</v>
      </c>
      <c r="F153" s="156" t="s">
        <v>1288</v>
      </c>
      <c r="G153" s="157" t="s">
        <v>316</v>
      </c>
      <c r="H153" s="158"/>
      <c r="I153" s="159"/>
      <c r="J153" s="160">
        <f t="shared" si="10"/>
        <v>0</v>
      </c>
      <c r="K153" s="161"/>
      <c r="L153" s="162"/>
      <c r="M153" s="163" t="s">
        <v>1</v>
      </c>
      <c r="N153" s="164" t="s">
        <v>38</v>
      </c>
      <c r="P153" s="150">
        <f t="shared" si="11"/>
        <v>0</v>
      </c>
      <c r="Q153" s="150">
        <v>2.15E-3</v>
      </c>
      <c r="R153" s="150">
        <f t="shared" si="12"/>
        <v>0</v>
      </c>
      <c r="S153" s="150">
        <v>0</v>
      </c>
      <c r="T153" s="151">
        <f t="shared" si="13"/>
        <v>0</v>
      </c>
      <c r="AR153" s="152" t="s">
        <v>322</v>
      </c>
      <c r="AT153" s="152" t="s">
        <v>241</v>
      </c>
      <c r="AU153" s="152" t="s">
        <v>85</v>
      </c>
      <c r="AY153" s="13" t="s">
        <v>185</v>
      </c>
      <c r="BE153" s="153">
        <f t="shared" si="14"/>
        <v>0</v>
      </c>
      <c r="BF153" s="153">
        <f t="shared" si="15"/>
        <v>0</v>
      </c>
      <c r="BG153" s="153">
        <f t="shared" si="16"/>
        <v>0</v>
      </c>
      <c r="BH153" s="153">
        <f t="shared" si="17"/>
        <v>0</v>
      </c>
      <c r="BI153" s="153">
        <f t="shared" si="18"/>
        <v>0</v>
      </c>
      <c r="BJ153" s="13" t="s">
        <v>85</v>
      </c>
      <c r="BK153" s="153">
        <f t="shared" si="19"/>
        <v>0</v>
      </c>
      <c r="BL153" s="13" t="s">
        <v>254</v>
      </c>
      <c r="BM153" s="152" t="s">
        <v>349</v>
      </c>
    </row>
    <row r="154" spans="2:65" s="1" customFormat="1" ht="44.25" customHeight="1">
      <c r="B154" s="139"/>
      <c r="C154" s="140" t="s">
        <v>270</v>
      </c>
      <c r="D154" s="140" t="s">
        <v>187</v>
      </c>
      <c r="E154" s="141" t="s">
        <v>1289</v>
      </c>
      <c r="F154" s="142" t="s">
        <v>1290</v>
      </c>
      <c r="G154" s="143" t="s">
        <v>992</v>
      </c>
      <c r="H154" s="144"/>
      <c r="I154" s="145"/>
      <c r="J154" s="146">
        <f t="shared" si="10"/>
        <v>0</v>
      </c>
      <c r="K154" s="147"/>
      <c r="L154" s="28"/>
      <c r="M154" s="148" t="s">
        <v>1</v>
      </c>
      <c r="N154" s="149" t="s">
        <v>38</v>
      </c>
      <c r="P154" s="150">
        <f t="shared" si="11"/>
        <v>0</v>
      </c>
      <c r="Q154" s="150">
        <v>0</v>
      </c>
      <c r="R154" s="150">
        <f t="shared" si="12"/>
        <v>0</v>
      </c>
      <c r="S154" s="150">
        <v>0</v>
      </c>
      <c r="T154" s="151">
        <f t="shared" si="13"/>
        <v>0</v>
      </c>
      <c r="AR154" s="152" t="s">
        <v>254</v>
      </c>
      <c r="AT154" s="152" t="s">
        <v>187</v>
      </c>
      <c r="AU154" s="152" t="s">
        <v>85</v>
      </c>
      <c r="AY154" s="13" t="s">
        <v>185</v>
      </c>
      <c r="BE154" s="153">
        <f t="shared" si="14"/>
        <v>0</v>
      </c>
      <c r="BF154" s="153">
        <f t="shared" si="15"/>
        <v>0</v>
      </c>
      <c r="BG154" s="153">
        <f t="shared" si="16"/>
        <v>0</v>
      </c>
      <c r="BH154" s="153">
        <f t="shared" si="17"/>
        <v>0</v>
      </c>
      <c r="BI154" s="153">
        <f t="shared" si="18"/>
        <v>0</v>
      </c>
      <c r="BJ154" s="13" t="s">
        <v>85</v>
      </c>
      <c r="BK154" s="153">
        <f t="shared" si="19"/>
        <v>0</v>
      </c>
      <c r="BL154" s="13" t="s">
        <v>254</v>
      </c>
      <c r="BM154" s="152" t="s">
        <v>361</v>
      </c>
    </row>
    <row r="155" spans="2:65" s="1" customFormat="1" ht="37.9" customHeight="1">
      <c r="B155" s="139"/>
      <c r="C155" s="154" t="s">
        <v>274</v>
      </c>
      <c r="D155" s="154" t="s">
        <v>241</v>
      </c>
      <c r="E155" s="155" t="s">
        <v>1291</v>
      </c>
      <c r="F155" s="156" t="s">
        <v>1292</v>
      </c>
      <c r="G155" s="157" t="s">
        <v>1293</v>
      </c>
      <c r="H155" s="158"/>
      <c r="I155" s="159"/>
      <c r="J155" s="160">
        <f t="shared" si="10"/>
        <v>0</v>
      </c>
      <c r="K155" s="161"/>
      <c r="L155" s="162"/>
      <c r="M155" s="163" t="s">
        <v>1</v>
      </c>
      <c r="N155" s="164" t="s">
        <v>38</v>
      </c>
      <c r="P155" s="150">
        <f t="shared" si="11"/>
        <v>0</v>
      </c>
      <c r="Q155" s="150">
        <v>0.2</v>
      </c>
      <c r="R155" s="150">
        <f t="shared" si="12"/>
        <v>0</v>
      </c>
      <c r="S155" s="150">
        <v>0</v>
      </c>
      <c r="T155" s="151">
        <f t="shared" si="13"/>
        <v>0</v>
      </c>
      <c r="AR155" s="152" t="s">
        <v>322</v>
      </c>
      <c r="AT155" s="152" t="s">
        <v>241</v>
      </c>
      <c r="AU155" s="152" t="s">
        <v>85</v>
      </c>
      <c r="AY155" s="13" t="s">
        <v>185</v>
      </c>
      <c r="BE155" s="153">
        <f t="shared" si="14"/>
        <v>0</v>
      </c>
      <c r="BF155" s="153">
        <f t="shared" si="15"/>
        <v>0</v>
      </c>
      <c r="BG155" s="153">
        <f t="shared" si="16"/>
        <v>0</v>
      </c>
      <c r="BH155" s="153">
        <f t="shared" si="17"/>
        <v>0</v>
      </c>
      <c r="BI155" s="153">
        <f t="shared" si="18"/>
        <v>0</v>
      </c>
      <c r="BJ155" s="13" t="s">
        <v>85</v>
      </c>
      <c r="BK155" s="153">
        <f t="shared" si="19"/>
        <v>0</v>
      </c>
      <c r="BL155" s="13" t="s">
        <v>254</v>
      </c>
      <c r="BM155" s="152" t="s">
        <v>369</v>
      </c>
    </row>
    <row r="156" spans="2:65" s="1" customFormat="1" ht="16.5" customHeight="1">
      <c r="B156" s="139"/>
      <c r="C156" s="154" t="s">
        <v>278</v>
      </c>
      <c r="D156" s="154" t="s">
        <v>241</v>
      </c>
      <c r="E156" s="155" t="s">
        <v>1294</v>
      </c>
      <c r="F156" s="156" t="s">
        <v>1295</v>
      </c>
      <c r="G156" s="157" t="s">
        <v>316</v>
      </c>
      <c r="H156" s="158"/>
      <c r="I156" s="159"/>
      <c r="J156" s="160">
        <f t="shared" si="10"/>
        <v>0</v>
      </c>
      <c r="K156" s="161"/>
      <c r="L156" s="162"/>
      <c r="M156" s="163" t="s">
        <v>1</v>
      </c>
      <c r="N156" s="164" t="s">
        <v>38</v>
      </c>
      <c r="P156" s="150">
        <f t="shared" si="11"/>
        <v>0</v>
      </c>
      <c r="Q156" s="150">
        <v>0.2</v>
      </c>
      <c r="R156" s="150">
        <f t="shared" si="12"/>
        <v>0</v>
      </c>
      <c r="S156" s="150">
        <v>0</v>
      </c>
      <c r="T156" s="151">
        <f t="shared" si="13"/>
        <v>0</v>
      </c>
      <c r="AR156" s="152" t="s">
        <v>322</v>
      </c>
      <c r="AT156" s="152" t="s">
        <v>241</v>
      </c>
      <c r="AU156" s="152" t="s">
        <v>85</v>
      </c>
      <c r="AY156" s="13" t="s">
        <v>185</v>
      </c>
      <c r="BE156" s="153">
        <f t="shared" si="14"/>
        <v>0</v>
      </c>
      <c r="BF156" s="153">
        <f t="shared" si="15"/>
        <v>0</v>
      </c>
      <c r="BG156" s="153">
        <f t="shared" si="16"/>
        <v>0</v>
      </c>
      <c r="BH156" s="153">
        <f t="shared" si="17"/>
        <v>0</v>
      </c>
      <c r="BI156" s="153">
        <f t="shared" si="18"/>
        <v>0</v>
      </c>
      <c r="BJ156" s="13" t="s">
        <v>85</v>
      </c>
      <c r="BK156" s="153">
        <f t="shared" si="19"/>
        <v>0</v>
      </c>
      <c r="BL156" s="13" t="s">
        <v>254</v>
      </c>
      <c r="BM156" s="152" t="s">
        <v>375</v>
      </c>
    </row>
    <row r="157" spans="2:65" s="1" customFormat="1" ht="16.5" customHeight="1">
      <c r="B157" s="139"/>
      <c r="C157" s="154" t="s">
        <v>7</v>
      </c>
      <c r="D157" s="154" t="s">
        <v>241</v>
      </c>
      <c r="E157" s="155" t="s">
        <v>1296</v>
      </c>
      <c r="F157" s="156" t="s">
        <v>1297</v>
      </c>
      <c r="G157" s="157" t="s">
        <v>316</v>
      </c>
      <c r="H157" s="158"/>
      <c r="I157" s="159"/>
      <c r="J157" s="160">
        <f t="shared" si="10"/>
        <v>0</v>
      </c>
      <c r="K157" s="161"/>
      <c r="L157" s="162"/>
      <c r="M157" s="163" t="s">
        <v>1</v>
      </c>
      <c r="N157" s="164" t="s">
        <v>38</v>
      </c>
      <c r="P157" s="150">
        <f t="shared" si="11"/>
        <v>0</v>
      </c>
      <c r="Q157" s="150">
        <v>0.2</v>
      </c>
      <c r="R157" s="150">
        <f t="shared" si="12"/>
        <v>0</v>
      </c>
      <c r="S157" s="150">
        <v>0</v>
      </c>
      <c r="T157" s="151">
        <f t="shared" si="13"/>
        <v>0</v>
      </c>
      <c r="AR157" s="152" t="s">
        <v>322</v>
      </c>
      <c r="AT157" s="152" t="s">
        <v>241</v>
      </c>
      <c r="AU157" s="152" t="s">
        <v>85</v>
      </c>
      <c r="AY157" s="13" t="s">
        <v>185</v>
      </c>
      <c r="BE157" s="153">
        <f t="shared" si="14"/>
        <v>0</v>
      </c>
      <c r="BF157" s="153">
        <f t="shared" si="15"/>
        <v>0</v>
      </c>
      <c r="BG157" s="153">
        <f t="shared" si="16"/>
        <v>0</v>
      </c>
      <c r="BH157" s="153">
        <f t="shared" si="17"/>
        <v>0</v>
      </c>
      <c r="BI157" s="153">
        <f t="shared" si="18"/>
        <v>0</v>
      </c>
      <c r="BJ157" s="13" t="s">
        <v>85</v>
      </c>
      <c r="BK157" s="153">
        <f t="shared" si="19"/>
        <v>0</v>
      </c>
      <c r="BL157" s="13" t="s">
        <v>254</v>
      </c>
      <c r="BM157" s="152" t="s">
        <v>383</v>
      </c>
    </row>
    <row r="158" spans="2:65" s="1" customFormat="1" ht="24.2" customHeight="1">
      <c r="B158" s="139"/>
      <c r="C158" s="154" t="s">
        <v>289</v>
      </c>
      <c r="D158" s="154" t="s">
        <v>241</v>
      </c>
      <c r="E158" s="155" t="s">
        <v>1298</v>
      </c>
      <c r="F158" s="156" t="s">
        <v>1299</v>
      </c>
      <c r="G158" s="157" t="s">
        <v>316</v>
      </c>
      <c r="H158" s="158"/>
      <c r="I158" s="159"/>
      <c r="J158" s="160">
        <f t="shared" si="10"/>
        <v>0</v>
      </c>
      <c r="K158" s="161"/>
      <c r="L158" s="162"/>
      <c r="M158" s="163" t="s">
        <v>1</v>
      </c>
      <c r="N158" s="164" t="s">
        <v>38</v>
      </c>
      <c r="P158" s="150">
        <f t="shared" si="11"/>
        <v>0</v>
      </c>
      <c r="Q158" s="150">
        <v>0.2</v>
      </c>
      <c r="R158" s="150">
        <f t="shared" si="12"/>
        <v>0</v>
      </c>
      <c r="S158" s="150">
        <v>0</v>
      </c>
      <c r="T158" s="151">
        <f t="shared" si="13"/>
        <v>0</v>
      </c>
      <c r="AR158" s="152" t="s">
        <v>322</v>
      </c>
      <c r="AT158" s="152" t="s">
        <v>241</v>
      </c>
      <c r="AU158" s="152" t="s">
        <v>85</v>
      </c>
      <c r="AY158" s="13" t="s">
        <v>185</v>
      </c>
      <c r="BE158" s="153">
        <f t="shared" si="14"/>
        <v>0</v>
      </c>
      <c r="BF158" s="153">
        <f t="shared" si="15"/>
        <v>0</v>
      </c>
      <c r="BG158" s="153">
        <f t="shared" si="16"/>
        <v>0</v>
      </c>
      <c r="BH158" s="153">
        <f t="shared" si="17"/>
        <v>0</v>
      </c>
      <c r="BI158" s="153">
        <f t="shared" si="18"/>
        <v>0</v>
      </c>
      <c r="BJ158" s="13" t="s">
        <v>85</v>
      </c>
      <c r="BK158" s="153">
        <f t="shared" si="19"/>
        <v>0</v>
      </c>
      <c r="BL158" s="13" t="s">
        <v>254</v>
      </c>
      <c r="BM158" s="152" t="s">
        <v>391</v>
      </c>
    </row>
    <row r="159" spans="2:65" s="1" customFormat="1" ht="21.75" customHeight="1">
      <c r="B159" s="139"/>
      <c r="C159" s="154" t="s">
        <v>293</v>
      </c>
      <c r="D159" s="154" t="s">
        <v>241</v>
      </c>
      <c r="E159" s="155" t="s">
        <v>1300</v>
      </c>
      <c r="F159" s="156" t="s">
        <v>1301</v>
      </c>
      <c r="G159" s="157" t="s">
        <v>316</v>
      </c>
      <c r="H159" s="158"/>
      <c r="I159" s="159"/>
      <c r="J159" s="160">
        <f t="shared" si="10"/>
        <v>0</v>
      </c>
      <c r="K159" s="161"/>
      <c r="L159" s="162"/>
      <c r="M159" s="163" t="s">
        <v>1</v>
      </c>
      <c r="N159" s="164" t="s">
        <v>38</v>
      </c>
      <c r="P159" s="150">
        <f t="shared" si="11"/>
        <v>0</v>
      </c>
      <c r="Q159" s="150">
        <v>0.2</v>
      </c>
      <c r="R159" s="150">
        <f t="shared" si="12"/>
        <v>0</v>
      </c>
      <c r="S159" s="150">
        <v>0</v>
      </c>
      <c r="T159" s="151">
        <f t="shared" si="13"/>
        <v>0</v>
      </c>
      <c r="AR159" s="152" t="s">
        <v>322</v>
      </c>
      <c r="AT159" s="152" t="s">
        <v>241</v>
      </c>
      <c r="AU159" s="152" t="s">
        <v>85</v>
      </c>
      <c r="AY159" s="13" t="s">
        <v>185</v>
      </c>
      <c r="BE159" s="153">
        <f t="shared" si="14"/>
        <v>0</v>
      </c>
      <c r="BF159" s="153">
        <f t="shared" si="15"/>
        <v>0</v>
      </c>
      <c r="BG159" s="153">
        <f t="shared" si="16"/>
        <v>0</v>
      </c>
      <c r="BH159" s="153">
        <f t="shared" si="17"/>
        <v>0</v>
      </c>
      <c r="BI159" s="153">
        <f t="shared" si="18"/>
        <v>0</v>
      </c>
      <c r="BJ159" s="13" t="s">
        <v>85</v>
      </c>
      <c r="BK159" s="153">
        <f t="shared" si="19"/>
        <v>0</v>
      </c>
      <c r="BL159" s="13" t="s">
        <v>254</v>
      </c>
      <c r="BM159" s="152" t="s">
        <v>397</v>
      </c>
    </row>
    <row r="160" spans="2:65" s="1" customFormat="1" ht="24.2" customHeight="1">
      <c r="B160" s="139"/>
      <c r="C160" s="154" t="s">
        <v>297</v>
      </c>
      <c r="D160" s="154" t="s">
        <v>241</v>
      </c>
      <c r="E160" s="155" t="s">
        <v>1302</v>
      </c>
      <c r="F160" s="156" t="s">
        <v>1303</v>
      </c>
      <c r="G160" s="157" t="s">
        <v>316</v>
      </c>
      <c r="H160" s="158"/>
      <c r="I160" s="159"/>
      <c r="J160" s="160">
        <f t="shared" si="10"/>
        <v>0</v>
      </c>
      <c r="K160" s="161"/>
      <c r="L160" s="162"/>
      <c r="M160" s="163" t="s">
        <v>1</v>
      </c>
      <c r="N160" s="164" t="s">
        <v>38</v>
      </c>
      <c r="P160" s="150">
        <f t="shared" si="11"/>
        <v>0</v>
      </c>
      <c r="Q160" s="150">
        <v>0.2</v>
      </c>
      <c r="R160" s="150">
        <f t="shared" si="12"/>
        <v>0</v>
      </c>
      <c r="S160" s="150">
        <v>0</v>
      </c>
      <c r="T160" s="151">
        <f t="shared" si="13"/>
        <v>0</v>
      </c>
      <c r="AR160" s="152" t="s">
        <v>322</v>
      </c>
      <c r="AT160" s="152" t="s">
        <v>241</v>
      </c>
      <c r="AU160" s="152" t="s">
        <v>85</v>
      </c>
      <c r="AY160" s="13" t="s">
        <v>185</v>
      </c>
      <c r="BE160" s="153">
        <f t="shared" si="14"/>
        <v>0</v>
      </c>
      <c r="BF160" s="153">
        <f t="shared" si="15"/>
        <v>0</v>
      </c>
      <c r="BG160" s="153">
        <f t="shared" si="16"/>
        <v>0</v>
      </c>
      <c r="BH160" s="153">
        <f t="shared" si="17"/>
        <v>0</v>
      </c>
      <c r="BI160" s="153">
        <f t="shared" si="18"/>
        <v>0</v>
      </c>
      <c r="BJ160" s="13" t="s">
        <v>85</v>
      </c>
      <c r="BK160" s="153">
        <f t="shared" si="19"/>
        <v>0</v>
      </c>
      <c r="BL160" s="13" t="s">
        <v>254</v>
      </c>
      <c r="BM160" s="152" t="s">
        <v>408</v>
      </c>
    </row>
    <row r="161" spans="2:65" s="1" customFormat="1" ht="24.2" customHeight="1">
      <c r="B161" s="139"/>
      <c r="C161" s="154" t="s">
        <v>301</v>
      </c>
      <c r="D161" s="154" t="s">
        <v>241</v>
      </c>
      <c r="E161" s="155" t="s">
        <v>1304</v>
      </c>
      <c r="F161" s="156" t="s">
        <v>1305</v>
      </c>
      <c r="G161" s="157" t="s">
        <v>316</v>
      </c>
      <c r="H161" s="158"/>
      <c r="I161" s="159"/>
      <c r="J161" s="160">
        <f t="shared" si="10"/>
        <v>0</v>
      </c>
      <c r="K161" s="161"/>
      <c r="L161" s="162"/>
      <c r="M161" s="163" t="s">
        <v>1</v>
      </c>
      <c r="N161" s="164" t="s">
        <v>38</v>
      </c>
      <c r="P161" s="150">
        <f t="shared" si="11"/>
        <v>0</v>
      </c>
      <c r="Q161" s="150">
        <v>0.2</v>
      </c>
      <c r="R161" s="150">
        <f t="shared" si="12"/>
        <v>0</v>
      </c>
      <c r="S161" s="150">
        <v>0</v>
      </c>
      <c r="T161" s="151">
        <f t="shared" si="13"/>
        <v>0</v>
      </c>
      <c r="AR161" s="152" t="s">
        <v>322</v>
      </c>
      <c r="AT161" s="152" t="s">
        <v>241</v>
      </c>
      <c r="AU161" s="152" t="s">
        <v>85</v>
      </c>
      <c r="AY161" s="13" t="s">
        <v>185</v>
      </c>
      <c r="BE161" s="153">
        <f t="shared" si="14"/>
        <v>0</v>
      </c>
      <c r="BF161" s="153">
        <f t="shared" si="15"/>
        <v>0</v>
      </c>
      <c r="BG161" s="153">
        <f t="shared" si="16"/>
        <v>0</v>
      </c>
      <c r="BH161" s="153">
        <f t="shared" si="17"/>
        <v>0</v>
      </c>
      <c r="BI161" s="153">
        <f t="shared" si="18"/>
        <v>0</v>
      </c>
      <c r="BJ161" s="13" t="s">
        <v>85</v>
      </c>
      <c r="BK161" s="153">
        <f t="shared" si="19"/>
        <v>0</v>
      </c>
      <c r="BL161" s="13" t="s">
        <v>254</v>
      </c>
      <c r="BM161" s="152" t="s">
        <v>416</v>
      </c>
    </row>
    <row r="162" spans="2:65" s="1" customFormat="1" ht="24.2" customHeight="1">
      <c r="B162" s="139"/>
      <c r="C162" s="154" t="s">
        <v>305</v>
      </c>
      <c r="D162" s="154" t="s">
        <v>241</v>
      </c>
      <c r="E162" s="155" t="s">
        <v>1306</v>
      </c>
      <c r="F162" s="156" t="s">
        <v>1307</v>
      </c>
      <c r="G162" s="157" t="s">
        <v>1293</v>
      </c>
      <c r="H162" s="158"/>
      <c r="I162" s="159"/>
      <c r="J162" s="160">
        <f t="shared" si="10"/>
        <v>0</v>
      </c>
      <c r="K162" s="161"/>
      <c r="L162" s="162"/>
      <c r="M162" s="163" t="s">
        <v>1</v>
      </c>
      <c r="N162" s="164" t="s">
        <v>38</v>
      </c>
      <c r="P162" s="150">
        <f t="shared" si="11"/>
        <v>0</v>
      </c>
      <c r="Q162" s="150">
        <v>0.2</v>
      </c>
      <c r="R162" s="150">
        <f t="shared" si="12"/>
        <v>0</v>
      </c>
      <c r="S162" s="150">
        <v>0</v>
      </c>
      <c r="T162" s="151">
        <f t="shared" si="13"/>
        <v>0</v>
      </c>
      <c r="AR162" s="152" t="s">
        <v>322</v>
      </c>
      <c r="AT162" s="152" t="s">
        <v>241</v>
      </c>
      <c r="AU162" s="152" t="s">
        <v>85</v>
      </c>
      <c r="AY162" s="13" t="s">
        <v>185</v>
      </c>
      <c r="BE162" s="153">
        <f t="shared" si="14"/>
        <v>0</v>
      </c>
      <c r="BF162" s="153">
        <f t="shared" si="15"/>
        <v>0</v>
      </c>
      <c r="BG162" s="153">
        <f t="shared" si="16"/>
        <v>0</v>
      </c>
      <c r="BH162" s="153">
        <f t="shared" si="17"/>
        <v>0</v>
      </c>
      <c r="BI162" s="153">
        <f t="shared" si="18"/>
        <v>0</v>
      </c>
      <c r="BJ162" s="13" t="s">
        <v>85</v>
      </c>
      <c r="BK162" s="153">
        <f t="shared" si="19"/>
        <v>0</v>
      </c>
      <c r="BL162" s="13" t="s">
        <v>254</v>
      </c>
      <c r="BM162" s="152" t="s">
        <v>424</v>
      </c>
    </row>
    <row r="163" spans="2:65" s="1" customFormat="1" ht="16.5" customHeight="1">
      <c r="B163" s="139"/>
      <c r="C163" s="154" t="s">
        <v>309</v>
      </c>
      <c r="D163" s="154" t="s">
        <v>241</v>
      </c>
      <c r="E163" s="155" t="s">
        <v>1308</v>
      </c>
      <c r="F163" s="156" t="s">
        <v>1309</v>
      </c>
      <c r="G163" s="157" t="s">
        <v>316</v>
      </c>
      <c r="H163" s="158"/>
      <c r="I163" s="159"/>
      <c r="J163" s="160">
        <f t="shared" si="10"/>
        <v>0</v>
      </c>
      <c r="K163" s="161"/>
      <c r="L163" s="162"/>
      <c r="M163" s="163" t="s">
        <v>1</v>
      </c>
      <c r="N163" s="164" t="s">
        <v>38</v>
      </c>
      <c r="P163" s="150">
        <f t="shared" si="11"/>
        <v>0</v>
      </c>
      <c r="Q163" s="150">
        <v>0.2</v>
      </c>
      <c r="R163" s="150">
        <f t="shared" si="12"/>
        <v>0</v>
      </c>
      <c r="S163" s="150">
        <v>0</v>
      </c>
      <c r="T163" s="151">
        <f t="shared" si="13"/>
        <v>0</v>
      </c>
      <c r="AR163" s="152" t="s">
        <v>322</v>
      </c>
      <c r="AT163" s="152" t="s">
        <v>241</v>
      </c>
      <c r="AU163" s="152" t="s">
        <v>85</v>
      </c>
      <c r="AY163" s="13" t="s">
        <v>185</v>
      </c>
      <c r="BE163" s="153">
        <f t="shared" si="14"/>
        <v>0</v>
      </c>
      <c r="BF163" s="153">
        <f t="shared" si="15"/>
        <v>0</v>
      </c>
      <c r="BG163" s="153">
        <f t="shared" si="16"/>
        <v>0</v>
      </c>
      <c r="BH163" s="153">
        <f t="shared" si="17"/>
        <v>0</v>
      </c>
      <c r="BI163" s="153">
        <f t="shared" si="18"/>
        <v>0</v>
      </c>
      <c r="BJ163" s="13" t="s">
        <v>85</v>
      </c>
      <c r="BK163" s="153">
        <f t="shared" si="19"/>
        <v>0</v>
      </c>
      <c r="BL163" s="13" t="s">
        <v>254</v>
      </c>
      <c r="BM163" s="152" t="s">
        <v>434</v>
      </c>
    </row>
    <row r="164" spans="2:65" s="1" customFormat="1" ht="16.5" customHeight="1">
      <c r="B164" s="139"/>
      <c r="C164" s="154" t="s">
        <v>313</v>
      </c>
      <c r="D164" s="154" t="s">
        <v>241</v>
      </c>
      <c r="E164" s="155" t="s">
        <v>1310</v>
      </c>
      <c r="F164" s="156" t="s">
        <v>1311</v>
      </c>
      <c r="G164" s="157" t="s">
        <v>316</v>
      </c>
      <c r="H164" s="158"/>
      <c r="I164" s="159"/>
      <c r="J164" s="160">
        <f t="shared" si="10"/>
        <v>0</v>
      </c>
      <c r="K164" s="161"/>
      <c r="L164" s="162"/>
      <c r="M164" s="163" t="s">
        <v>1</v>
      </c>
      <c r="N164" s="164" t="s">
        <v>38</v>
      </c>
      <c r="P164" s="150">
        <f t="shared" si="11"/>
        <v>0</v>
      </c>
      <c r="Q164" s="150">
        <v>0.2</v>
      </c>
      <c r="R164" s="150">
        <f t="shared" si="12"/>
        <v>0</v>
      </c>
      <c r="S164" s="150">
        <v>0</v>
      </c>
      <c r="T164" s="151">
        <f t="shared" si="13"/>
        <v>0</v>
      </c>
      <c r="AR164" s="152" t="s">
        <v>322</v>
      </c>
      <c r="AT164" s="152" t="s">
        <v>241</v>
      </c>
      <c r="AU164" s="152" t="s">
        <v>85</v>
      </c>
      <c r="AY164" s="13" t="s">
        <v>185</v>
      </c>
      <c r="BE164" s="153">
        <f t="shared" si="14"/>
        <v>0</v>
      </c>
      <c r="BF164" s="153">
        <f t="shared" si="15"/>
        <v>0</v>
      </c>
      <c r="BG164" s="153">
        <f t="shared" si="16"/>
        <v>0</v>
      </c>
      <c r="BH164" s="153">
        <f t="shared" si="17"/>
        <v>0</v>
      </c>
      <c r="BI164" s="153">
        <f t="shared" si="18"/>
        <v>0</v>
      </c>
      <c r="BJ164" s="13" t="s">
        <v>85</v>
      </c>
      <c r="BK164" s="153">
        <f t="shared" si="19"/>
        <v>0</v>
      </c>
      <c r="BL164" s="13" t="s">
        <v>254</v>
      </c>
      <c r="BM164" s="152" t="s">
        <v>443</v>
      </c>
    </row>
    <row r="165" spans="2:65" s="1" customFormat="1" ht="24.2" customHeight="1">
      <c r="B165" s="139"/>
      <c r="C165" s="154" t="s">
        <v>318</v>
      </c>
      <c r="D165" s="154" t="s">
        <v>241</v>
      </c>
      <c r="E165" s="155" t="s">
        <v>1312</v>
      </c>
      <c r="F165" s="156" t="s">
        <v>1313</v>
      </c>
      <c r="G165" s="157" t="s">
        <v>316</v>
      </c>
      <c r="H165" s="158"/>
      <c r="I165" s="159"/>
      <c r="J165" s="160">
        <f t="shared" si="10"/>
        <v>0</v>
      </c>
      <c r="K165" s="161"/>
      <c r="L165" s="162"/>
      <c r="M165" s="163" t="s">
        <v>1</v>
      </c>
      <c r="N165" s="164" t="s">
        <v>38</v>
      </c>
      <c r="P165" s="150">
        <f t="shared" si="11"/>
        <v>0</v>
      </c>
      <c r="Q165" s="150">
        <v>0.2</v>
      </c>
      <c r="R165" s="150">
        <f t="shared" si="12"/>
        <v>0</v>
      </c>
      <c r="S165" s="150">
        <v>0</v>
      </c>
      <c r="T165" s="151">
        <f t="shared" si="13"/>
        <v>0</v>
      </c>
      <c r="AR165" s="152" t="s">
        <v>322</v>
      </c>
      <c r="AT165" s="152" t="s">
        <v>241</v>
      </c>
      <c r="AU165" s="152" t="s">
        <v>85</v>
      </c>
      <c r="AY165" s="13" t="s">
        <v>185</v>
      </c>
      <c r="BE165" s="153">
        <f t="shared" si="14"/>
        <v>0</v>
      </c>
      <c r="BF165" s="153">
        <f t="shared" si="15"/>
        <v>0</v>
      </c>
      <c r="BG165" s="153">
        <f t="shared" si="16"/>
        <v>0</v>
      </c>
      <c r="BH165" s="153">
        <f t="shared" si="17"/>
        <v>0</v>
      </c>
      <c r="BI165" s="153">
        <f t="shared" si="18"/>
        <v>0</v>
      </c>
      <c r="BJ165" s="13" t="s">
        <v>85</v>
      </c>
      <c r="BK165" s="153">
        <f t="shared" si="19"/>
        <v>0</v>
      </c>
      <c r="BL165" s="13" t="s">
        <v>254</v>
      </c>
      <c r="BM165" s="152" t="s">
        <v>451</v>
      </c>
    </row>
    <row r="166" spans="2:65" s="1" customFormat="1" ht="16.5" customHeight="1">
      <c r="B166" s="139"/>
      <c r="C166" s="140" t="s">
        <v>322</v>
      </c>
      <c r="D166" s="140" t="s">
        <v>187</v>
      </c>
      <c r="E166" s="141" t="s">
        <v>1314</v>
      </c>
      <c r="F166" s="142" t="s">
        <v>1315</v>
      </c>
      <c r="G166" s="143" t="s">
        <v>992</v>
      </c>
      <c r="H166" s="144"/>
      <c r="I166" s="145"/>
      <c r="J166" s="146">
        <f t="shared" si="10"/>
        <v>0</v>
      </c>
      <c r="K166" s="147"/>
      <c r="L166" s="28"/>
      <c r="M166" s="148" t="s">
        <v>1</v>
      </c>
      <c r="N166" s="149" t="s">
        <v>38</v>
      </c>
      <c r="P166" s="150">
        <f t="shared" si="11"/>
        <v>0</v>
      </c>
      <c r="Q166" s="150">
        <v>0</v>
      </c>
      <c r="R166" s="150">
        <f t="shared" si="12"/>
        <v>0</v>
      </c>
      <c r="S166" s="150">
        <v>0</v>
      </c>
      <c r="T166" s="151">
        <f t="shared" si="13"/>
        <v>0</v>
      </c>
      <c r="AR166" s="152" t="s">
        <v>254</v>
      </c>
      <c r="AT166" s="152" t="s">
        <v>187</v>
      </c>
      <c r="AU166" s="152" t="s">
        <v>85</v>
      </c>
      <c r="AY166" s="13" t="s">
        <v>185</v>
      </c>
      <c r="BE166" s="153">
        <f t="shared" si="14"/>
        <v>0</v>
      </c>
      <c r="BF166" s="153">
        <f t="shared" si="15"/>
        <v>0</v>
      </c>
      <c r="BG166" s="153">
        <f t="shared" si="16"/>
        <v>0</v>
      </c>
      <c r="BH166" s="153">
        <f t="shared" si="17"/>
        <v>0</v>
      </c>
      <c r="BI166" s="153">
        <f t="shared" si="18"/>
        <v>0</v>
      </c>
      <c r="BJ166" s="13" t="s">
        <v>85</v>
      </c>
      <c r="BK166" s="153">
        <f t="shared" si="19"/>
        <v>0</v>
      </c>
      <c r="BL166" s="13" t="s">
        <v>254</v>
      </c>
      <c r="BM166" s="152" t="s">
        <v>461</v>
      </c>
    </row>
    <row r="167" spans="2:65" s="1" customFormat="1" ht="24.2" customHeight="1">
      <c r="B167" s="139"/>
      <c r="C167" s="140" t="s">
        <v>327</v>
      </c>
      <c r="D167" s="140" t="s">
        <v>187</v>
      </c>
      <c r="E167" s="141" t="s">
        <v>1316</v>
      </c>
      <c r="F167" s="142" t="s">
        <v>1317</v>
      </c>
      <c r="G167" s="143" t="s">
        <v>404</v>
      </c>
      <c r="H167" s="165"/>
      <c r="I167" s="145"/>
      <c r="J167" s="146">
        <f t="shared" si="10"/>
        <v>0</v>
      </c>
      <c r="K167" s="147"/>
      <c r="L167" s="28"/>
      <c r="M167" s="148" t="s">
        <v>1</v>
      </c>
      <c r="N167" s="149" t="s">
        <v>38</v>
      </c>
      <c r="P167" s="150">
        <f t="shared" si="11"/>
        <v>0</v>
      </c>
      <c r="Q167" s="150">
        <v>0</v>
      </c>
      <c r="R167" s="150">
        <f t="shared" si="12"/>
        <v>0</v>
      </c>
      <c r="S167" s="150">
        <v>0</v>
      </c>
      <c r="T167" s="151">
        <f t="shared" si="13"/>
        <v>0</v>
      </c>
      <c r="AR167" s="152" t="s">
        <v>254</v>
      </c>
      <c r="AT167" s="152" t="s">
        <v>187</v>
      </c>
      <c r="AU167" s="152" t="s">
        <v>85</v>
      </c>
      <c r="AY167" s="13" t="s">
        <v>185</v>
      </c>
      <c r="BE167" s="153">
        <f t="shared" si="14"/>
        <v>0</v>
      </c>
      <c r="BF167" s="153">
        <f t="shared" si="15"/>
        <v>0</v>
      </c>
      <c r="BG167" s="153">
        <f t="shared" si="16"/>
        <v>0</v>
      </c>
      <c r="BH167" s="153">
        <f t="shared" si="17"/>
        <v>0</v>
      </c>
      <c r="BI167" s="153">
        <f t="shared" si="18"/>
        <v>0</v>
      </c>
      <c r="BJ167" s="13" t="s">
        <v>85</v>
      </c>
      <c r="BK167" s="153">
        <f t="shared" si="19"/>
        <v>0</v>
      </c>
      <c r="BL167" s="13" t="s">
        <v>254</v>
      </c>
      <c r="BM167" s="152" t="s">
        <v>469</v>
      </c>
    </row>
    <row r="168" spans="2:65" s="11" customFormat="1" ht="22.9" customHeight="1">
      <c r="B168" s="127"/>
      <c r="D168" s="128" t="s">
        <v>71</v>
      </c>
      <c r="E168" s="137" t="s">
        <v>1318</v>
      </c>
      <c r="F168" s="137" t="s">
        <v>1319</v>
      </c>
      <c r="I168" s="130"/>
      <c r="J168" s="138">
        <f>BK168</f>
        <v>0</v>
      </c>
      <c r="L168" s="127"/>
      <c r="M168" s="132"/>
      <c r="P168" s="133">
        <f>SUM(P169:P176)</f>
        <v>0</v>
      </c>
      <c r="R168" s="133">
        <f>SUM(R169:R176)</f>
        <v>0</v>
      </c>
      <c r="T168" s="134">
        <f>SUM(T169:T176)</f>
        <v>0</v>
      </c>
      <c r="AR168" s="128" t="s">
        <v>85</v>
      </c>
      <c r="AT168" s="135" t="s">
        <v>71</v>
      </c>
      <c r="AU168" s="135" t="s">
        <v>79</v>
      </c>
      <c r="AY168" s="128" t="s">
        <v>185</v>
      </c>
      <c r="BK168" s="136">
        <f>SUM(BK169:BK176)</f>
        <v>0</v>
      </c>
    </row>
    <row r="169" spans="2:65" s="1" customFormat="1" ht="24.2" customHeight="1">
      <c r="B169" s="139"/>
      <c r="C169" s="140" t="s">
        <v>331</v>
      </c>
      <c r="D169" s="140" t="s">
        <v>187</v>
      </c>
      <c r="E169" s="141" t="s">
        <v>1320</v>
      </c>
      <c r="F169" s="142" t="s">
        <v>1321</v>
      </c>
      <c r="G169" s="143" t="s">
        <v>316</v>
      </c>
      <c r="H169" s="144"/>
      <c r="I169" s="145"/>
      <c r="J169" s="146">
        <f t="shared" ref="J169:J176" si="20">ROUND(I169*H169,2)</f>
        <v>0</v>
      </c>
      <c r="K169" s="147"/>
      <c r="L169" s="28"/>
      <c r="M169" s="148" t="s">
        <v>1</v>
      </c>
      <c r="N169" s="149" t="s">
        <v>38</v>
      </c>
      <c r="P169" s="150">
        <f t="shared" ref="P169:P176" si="21">O169*H169</f>
        <v>0</v>
      </c>
      <c r="Q169" s="150">
        <v>0</v>
      </c>
      <c r="R169" s="150">
        <f t="shared" ref="R169:R176" si="22">Q169*H169</f>
        <v>0</v>
      </c>
      <c r="S169" s="150">
        <v>0</v>
      </c>
      <c r="T169" s="151">
        <f t="shared" ref="T169:T176" si="23">S169*H169</f>
        <v>0</v>
      </c>
      <c r="AR169" s="152" t="s">
        <v>254</v>
      </c>
      <c r="AT169" s="152" t="s">
        <v>187</v>
      </c>
      <c r="AU169" s="152" t="s">
        <v>85</v>
      </c>
      <c r="AY169" s="13" t="s">
        <v>185</v>
      </c>
      <c r="BE169" s="153">
        <f t="shared" ref="BE169:BE176" si="24">IF(N169="základná",J169,0)</f>
        <v>0</v>
      </c>
      <c r="BF169" s="153">
        <f t="shared" ref="BF169:BF176" si="25">IF(N169="znížená",J169,0)</f>
        <v>0</v>
      </c>
      <c r="BG169" s="153">
        <f t="shared" ref="BG169:BG176" si="26">IF(N169="zákl. prenesená",J169,0)</f>
        <v>0</v>
      </c>
      <c r="BH169" s="153">
        <f t="shared" ref="BH169:BH176" si="27">IF(N169="zníž. prenesená",J169,0)</f>
        <v>0</v>
      </c>
      <c r="BI169" s="153">
        <f t="shared" ref="BI169:BI176" si="28">IF(N169="nulová",J169,0)</f>
        <v>0</v>
      </c>
      <c r="BJ169" s="13" t="s">
        <v>85</v>
      </c>
      <c r="BK169" s="153">
        <f t="shared" ref="BK169:BK176" si="29">ROUND(I169*H169,2)</f>
        <v>0</v>
      </c>
      <c r="BL169" s="13" t="s">
        <v>254</v>
      </c>
      <c r="BM169" s="152" t="s">
        <v>475</v>
      </c>
    </row>
    <row r="170" spans="2:65" s="1" customFormat="1" ht="24.2" customHeight="1">
      <c r="B170" s="139"/>
      <c r="C170" s="140" t="s">
        <v>335</v>
      </c>
      <c r="D170" s="140" t="s">
        <v>187</v>
      </c>
      <c r="E170" s="141" t="s">
        <v>1322</v>
      </c>
      <c r="F170" s="142" t="s">
        <v>1323</v>
      </c>
      <c r="G170" s="143" t="s">
        <v>190</v>
      </c>
      <c r="H170" s="144"/>
      <c r="I170" s="145"/>
      <c r="J170" s="146">
        <f t="shared" si="20"/>
        <v>0</v>
      </c>
      <c r="K170" s="147"/>
      <c r="L170" s="28"/>
      <c r="M170" s="148" t="s">
        <v>1</v>
      </c>
      <c r="N170" s="149" t="s">
        <v>38</v>
      </c>
      <c r="P170" s="150">
        <f t="shared" si="21"/>
        <v>0</v>
      </c>
      <c r="Q170" s="150">
        <v>1.0300000000000001E-3</v>
      </c>
      <c r="R170" s="150">
        <f t="shared" si="22"/>
        <v>0</v>
      </c>
      <c r="S170" s="150">
        <v>0</v>
      </c>
      <c r="T170" s="151">
        <f t="shared" si="23"/>
        <v>0</v>
      </c>
      <c r="AR170" s="152" t="s">
        <v>254</v>
      </c>
      <c r="AT170" s="152" t="s">
        <v>187</v>
      </c>
      <c r="AU170" s="152" t="s">
        <v>85</v>
      </c>
      <c r="AY170" s="13" t="s">
        <v>185</v>
      </c>
      <c r="BE170" s="153">
        <f t="shared" si="24"/>
        <v>0</v>
      </c>
      <c r="BF170" s="153">
        <f t="shared" si="25"/>
        <v>0</v>
      </c>
      <c r="BG170" s="153">
        <f t="shared" si="26"/>
        <v>0</v>
      </c>
      <c r="BH170" s="153">
        <f t="shared" si="27"/>
        <v>0</v>
      </c>
      <c r="BI170" s="153">
        <f t="shared" si="28"/>
        <v>0</v>
      </c>
      <c r="BJ170" s="13" t="s">
        <v>85</v>
      </c>
      <c r="BK170" s="153">
        <f t="shared" si="29"/>
        <v>0</v>
      </c>
      <c r="BL170" s="13" t="s">
        <v>254</v>
      </c>
      <c r="BM170" s="152" t="s">
        <v>483</v>
      </c>
    </row>
    <row r="171" spans="2:65" s="1" customFormat="1" ht="24.2" customHeight="1">
      <c r="B171" s="139"/>
      <c r="C171" s="140" t="s">
        <v>339</v>
      </c>
      <c r="D171" s="140" t="s">
        <v>187</v>
      </c>
      <c r="E171" s="141" t="s">
        <v>1324</v>
      </c>
      <c r="F171" s="142" t="s">
        <v>1325</v>
      </c>
      <c r="G171" s="143" t="s">
        <v>190</v>
      </c>
      <c r="H171" s="144"/>
      <c r="I171" s="145"/>
      <c r="J171" s="146">
        <f t="shared" si="20"/>
        <v>0</v>
      </c>
      <c r="K171" s="147"/>
      <c r="L171" s="28"/>
      <c r="M171" s="148" t="s">
        <v>1</v>
      </c>
      <c r="N171" s="149" t="s">
        <v>38</v>
      </c>
      <c r="P171" s="150">
        <f t="shared" si="21"/>
        <v>0</v>
      </c>
      <c r="Q171" s="150">
        <v>1.2800000000000001E-3</v>
      </c>
      <c r="R171" s="150">
        <f t="shared" si="22"/>
        <v>0</v>
      </c>
      <c r="S171" s="150">
        <v>0</v>
      </c>
      <c r="T171" s="151">
        <f t="shared" si="23"/>
        <v>0</v>
      </c>
      <c r="AR171" s="152" t="s">
        <v>254</v>
      </c>
      <c r="AT171" s="152" t="s">
        <v>187</v>
      </c>
      <c r="AU171" s="152" t="s">
        <v>85</v>
      </c>
      <c r="AY171" s="13" t="s">
        <v>185</v>
      </c>
      <c r="BE171" s="153">
        <f t="shared" si="24"/>
        <v>0</v>
      </c>
      <c r="BF171" s="153">
        <f t="shared" si="25"/>
        <v>0</v>
      </c>
      <c r="BG171" s="153">
        <f t="shared" si="26"/>
        <v>0</v>
      </c>
      <c r="BH171" s="153">
        <f t="shared" si="27"/>
        <v>0</v>
      </c>
      <c r="BI171" s="153">
        <f t="shared" si="28"/>
        <v>0</v>
      </c>
      <c r="BJ171" s="13" t="s">
        <v>85</v>
      </c>
      <c r="BK171" s="153">
        <f t="shared" si="29"/>
        <v>0</v>
      </c>
      <c r="BL171" s="13" t="s">
        <v>254</v>
      </c>
      <c r="BM171" s="152" t="s">
        <v>491</v>
      </c>
    </row>
    <row r="172" spans="2:65" s="1" customFormat="1" ht="24.2" customHeight="1">
      <c r="B172" s="139"/>
      <c r="C172" s="140" t="s">
        <v>343</v>
      </c>
      <c r="D172" s="140" t="s">
        <v>187</v>
      </c>
      <c r="E172" s="141" t="s">
        <v>1326</v>
      </c>
      <c r="F172" s="142" t="s">
        <v>1327</v>
      </c>
      <c r="G172" s="143" t="s">
        <v>190</v>
      </c>
      <c r="H172" s="144"/>
      <c r="I172" s="145"/>
      <c r="J172" s="146">
        <f t="shared" si="20"/>
        <v>0</v>
      </c>
      <c r="K172" s="147"/>
      <c r="L172" s="28"/>
      <c r="M172" s="148" t="s">
        <v>1</v>
      </c>
      <c r="N172" s="149" t="s">
        <v>38</v>
      </c>
      <c r="P172" s="150">
        <f t="shared" si="21"/>
        <v>0</v>
      </c>
      <c r="Q172" s="150">
        <v>1.58E-3</v>
      </c>
      <c r="R172" s="150">
        <f t="shared" si="22"/>
        <v>0</v>
      </c>
      <c r="S172" s="150">
        <v>0</v>
      </c>
      <c r="T172" s="151">
        <f t="shared" si="23"/>
        <v>0</v>
      </c>
      <c r="AR172" s="152" t="s">
        <v>254</v>
      </c>
      <c r="AT172" s="152" t="s">
        <v>187</v>
      </c>
      <c r="AU172" s="152" t="s">
        <v>85</v>
      </c>
      <c r="AY172" s="13" t="s">
        <v>185</v>
      </c>
      <c r="BE172" s="153">
        <f t="shared" si="24"/>
        <v>0</v>
      </c>
      <c r="BF172" s="153">
        <f t="shared" si="25"/>
        <v>0</v>
      </c>
      <c r="BG172" s="153">
        <f t="shared" si="26"/>
        <v>0</v>
      </c>
      <c r="BH172" s="153">
        <f t="shared" si="27"/>
        <v>0</v>
      </c>
      <c r="BI172" s="153">
        <f t="shared" si="28"/>
        <v>0</v>
      </c>
      <c r="BJ172" s="13" t="s">
        <v>85</v>
      </c>
      <c r="BK172" s="153">
        <f t="shared" si="29"/>
        <v>0</v>
      </c>
      <c r="BL172" s="13" t="s">
        <v>254</v>
      </c>
      <c r="BM172" s="152" t="s">
        <v>499</v>
      </c>
    </row>
    <row r="173" spans="2:65" s="1" customFormat="1" ht="24.2" customHeight="1">
      <c r="B173" s="139"/>
      <c r="C173" s="140" t="s">
        <v>349</v>
      </c>
      <c r="D173" s="140" t="s">
        <v>187</v>
      </c>
      <c r="E173" s="141" t="s">
        <v>1328</v>
      </c>
      <c r="F173" s="142" t="s">
        <v>1329</v>
      </c>
      <c r="G173" s="143" t="s">
        <v>190</v>
      </c>
      <c r="H173" s="144"/>
      <c r="I173" s="145"/>
      <c r="J173" s="146">
        <f t="shared" si="20"/>
        <v>0</v>
      </c>
      <c r="K173" s="147"/>
      <c r="L173" s="28"/>
      <c r="M173" s="148" t="s">
        <v>1</v>
      </c>
      <c r="N173" s="149" t="s">
        <v>38</v>
      </c>
      <c r="P173" s="150">
        <f t="shared" si="21"/>
        <v>0</v>
      </c>
      <c r="Q173" s="150">
        <v>2.5000000000000001E-3</v>
      </c>
      <c r="R173" s="150">
        <f t="shared" si="22"/>
        <v>0</v>
      </c>
      <c r="S173" s="150">
        <v>0</v>
      </c>
      <c r="T173" s="151">
        <f t="shared" si="23"/>
        <v>0</v>
      </c>
      <c r="AR173" s="152" t="s">
        <v>254</v>
      </c>
      <c r="AT173" s="152" t="s">
        <v>187</v>
      </c>
      <c r="AU173" s="152" t="s">
        <v>85</v>
      </c>
      <c r="AY173" s="13" t="s">
        <v>185</v>
      </c>
      <c r="BE173" s="153">
        <f t="shared" si="24"/>
        <v>0</v>
      </c>
      <c r="BF173" s="153">
        <f t="shared" si="25"/>
        <v>0</v>
      </c>
      <c r="BG173" s="153">
        <f t="shared" si="26"/>
        <v>0</v>
      </c>
      <c r="BH173" s="153">
        <f t="shared" si="27"/>
        <v>0</v>
      </c>
      <c r="BI173" s="153">
        <f t="shared" si="28"/>
        <v>0</v>
      </c>
      <c r="BJ173" s="13" t="s">
        <v>85</v>
      </c>
      <c r="BK173" s="153">
        <f t="shared" si="29"/>
        <v>0</v>
      </c>
      <c r="BL173" s="13" t="s">
        <v>254</v>
      </c>
      <c r="BM173" s="152" t="s">
        <v>509</v>
      </c>
    </row>
    <row r="174" spans="2:65" s="1" customFormat="1" ht="24.2" customHeight="1">
      <c r="B174" s="139"/>
      <c r="C174" s="140" t="s">
        <v>357</v>
      </c>
      <c r="D174" s="140" t="s">
        <v>187</v>
      </c>
      <c r="E174" s="141" t="s">
        <v>1330</v>
      </c>
      <c r="F174" s="142" t="s">
        <v>1331</v>
      </c>
      <c r="G174" s="143" t="s">
        <v>992</v>
      </c>
      <c r="H174" s="144"/>
      <c r="I174" s="145"/>
      <c r="J174" s="146">
        <f t="shared" si="20"/>
        <v>0</v>
      </c>
      <c r="K174" s="147"/>
      <c r="L174" s="28"/>
      <c r="M174" s="148" t="s">
        <v>1</v>
      </c>
      <c r="N174" s="149" t="s">
        <v>38</v>
      </c>
      <c r="P174" s="150">
        <f t="shared" si="21"/>
        <v>0</v>
      </c>
      <c r="Q174" s="150">
        <v>2.5000000000000001E-3</v>
      </c>
      <c r="R174" s="150">
        <f t="shared" si="22"/>
        <v>0</v>
      </c>
      <c r="S174" s="150">
        <v>0</v>
      </c>
      <c r="T174" s="151">
        <f t="shared" si="23"/>
        <v>0</v>
      </c>
      <c r="AR174" s="152" t="s">
        <v>254</v>
      </c>
      <c r="AT174" s="152" t="s">
        <v>187</v>
      </c>
      <c r="AU174" s="152" t="s">
        <v>85</v>
      </c>
      <c r="AY174" s="13" t="s">
        <v>185</v>
      </c>
      <c r="BE174" s="153">
        <f t="shared" si="24"/>
        <v>0</v>
      </c>
      <c r="BF174" s="153">
        <f t="shared" si="25"/>
        <v>0</v>
      </c>
      <c r="BG174" s="153">
        <f t="shared" si="26"/>
        <v>0</v>
      </c>
      <c r="BH174" s="153">
        <f t="shared" si="27"/>
        <v>0</v>
      </c>
      <c r="BI174" s="153">
        <f t="shared" si="28"/>
        <v>0</v>
      </c>
      <c r="BJ174" s="13" t="s">
        <v>85</v>
      </c>
      <c r="BK174" s="153">
        <f t="shared" si="29"/>
        <v>0</v>
      </c>
      <c r="BL174" s="13" t="s">
        <v>254</v>
      </c>
      <c r="BM174" s="152" t="s">
        <v>517</v>
      </c>
    </row>
    <row r="175" spans="2:65" s="1" customFormat="1" ht="21.75" customHeight="1">
      <c r="B175" s="139"/>
      <c r="C175" s="140" t="s">
        <v>361</v>
      </c>
      <c r="D175" s="140" t="s">
        <v>187</v>
      </c>
      <c r="E175" s="141" t="s">
        <v>1332</v>
      </c>
      <c r="F175" s="142" t="s">
        <v>1333</v>
      </c>
      <c r="G175" s="143" t="s">
        <v>190</v>
      </c>
      <c r="H175" s="144"/>
      <c r="I175" s="145"/>
      <c r="J175" s="146">
        <f t="shared" si="20"/>
        <v>0</v>
      </c>
      <c r="K175" s="147"/>
      <c r="L175" s="28"/>
      <c r="M175" s="148" t="s">
        <v>1</v>
      </c>
      <c r="N175" s="149" t="s">
        <v>38</v>
      </c>
      <c r="P175" s="150">
        <f t="shared" si="21"/>
        <v>0</v>
      </c>
      <c r="Q175" s="150">
        <v>0</v>
      </c>
      <c r="R175" s="150">
        <f t="shared" si="22"/>
        <v>0</v>
      </c>
      <c r="S175" s="150">
        <v>0</v>
      </c>
      <c r="T175" s="151">
        <f t="shared" si="23"/>
        <v>0</v>
      </c>
      <c r="AR175" s="152" t="s">
        <v>254</v>
      </c>
      <c r="AT175" s="152" t="s">
        <v>187</v>
      </c>
      <c r="AU175" s="152" t="s">
        <v>85</v>
      </c>
      <c r="AY175" s="13" t="s">
        <v>185</v>
      </c>
      <c r="BE175" s="153">
        <f t="shared" si="24"/>
        <v>0</v>
      </c>
      <c r="BF175" s="153">
        <f t="shared" si="25"/>
        <v>0</v>
      </c>
      <c r="BG175" s="153">
        <f t="shared" si="26"/>
        <v>0</v>
      </c>
      <c r="BH175" s="153">
        <f t="shared" si="27"/>
        <v>0</v>
      </c>
      <c r="BI175" s="153">
        <f t="shared" si="28"/>
        <v>0</v>
      </c>
      <c r="BJ175" s="13" t="s">
        <v>85</v>
      </c>
      <c r="BK175" s="153">
        <f t="shared" si="29"/>
        <v>0</v>
      </c>
      <c r="BL175" s="13" t="s">
        <v>254</v>
      </c>
      <c r="BM175" s="152" t="s">
        <v>525</v>
      </c>
    </row>
    <row r="176" spans="2:65" s="1" customFormat="1" ht="24.2" customHeight="1">
      <c r="B176" s="139"/>
      <c r="C176" s="140" t="s">
        <v>365</v>
      </c>
      <c r="D176" s="140" t="s">
        <v>187</v>
      </c>
      <c r="E176" s="141" t="s">
        <v>1334</v>
      </c>
      <c r="F176" s="142" t="s">
        <v>1335</v>
      </c>
      <c r="G176" s="143" t="s">
        <v>404</v>
      </c>
      <c r="H176" s="165"/>
      <c r="I176" s="145"/>
      <c r="J176" s="146">
        <f t="shared" si="20"/>
        <v>0</v>
      </c>
      <c r="K176" s="147"/>
      <c r="L176" s="28"/>
      <c r="M176" s="148" t="s">
        <v>1</v>
      </c>
      <c r="N176" s="149" t="s">
        <v>38</v>
      </c>
      <c r="P176" s="150">
        <f t="shared" si="21"/>
        <v>0</v>
      </c>
      <c r="Q176" s="150">
        <v>0</v>
      </c>
      <c r="R176" s="150">
        <f t="shared" si="22"/>
        <v>0</v>
      </c>
      <c r="S176" s="150">
        <v>0</v>
      </c>
      <c r="T176" s="151">
        <f t="shared" si="23"/>
        <v>0</v>
      </c>
      <c r="AR176" s="152" t="s">
        <v>254</v>
      </c>
      <c r="AT176" s="152" t="s">
        <v>187</v>
      </c>
      <c r="AU176" s="152" t="s">
        <v>85</v>
      </c>
      <c r="AY176" s="13" t="s">
        <v>185</v>
      </c>
      <c r="BE176" s="153">
        <f t="shared" si="24"/>
        <v>0</v>
      </c>
      <c r="BF176" s="153">
        <f t="shared" si="25"/>
        <v>0</v>
      </c>
      <c r="BG176" s="153">
        <f t="shared" si="26"/>
        <v>0</v>
      </c>
      <c r="BH176" s="153">
        <f t="shared" si="27"/>
        <v>0</v>
      </c>
      <c r="BI176" s="153">
        <f t="shared" si="28"/>
        <v>0</v>
      </c>
      <c r="BJ176" s="13" t="s">
        <v>85</v>
      </c>
      <c r="BK176" s="153">
        <f t="shared" si="29"/>
        <v>0</v>
      </c>
      <c r="BL176" s="13" t="s">
        <v>254</v>
      </c>
      <c r="BM176" s="152" t="s">
        <v>534</v>
      </c>
    </row>
    <row r="177" spans="2:65" s="11" customFormat="1" ht="22.9" customHeight="1">
      <c r="B177" s="127"/>
      <c r="D177" s="128" t="s">
        <v>71</v>
      </c>
      <c r="E177" s="137" t="s">
        <v>1336</v>
      </c>
      <c r="F177" s="137" t="s">
        <v>1337</v>
      </c>
      <c r="I177" s="130"/>
      <c r="J177" s="138">
        <f>BK177</f>
        <v>0</v>
      </c>
      <c r="L177" s="127"/>
      <c r="M177" s="132"/>
      <c r="P177" s="133">
        <f>SUM(P178:P209)</f>
        <v>0</v>
      </c>
      <c r="R177" s="133">
        <f>SUM(R178:R209)</f>
        <v>0</v>
      </c>
      <c r="T177" s="134">
        <f>SUM(T178:T209)</f>
        <v>0</v>
      </c>
      <c r="AR177" s="128" t="s">
        <v>85</v>
      </c>
      <c r="AT177" s="135" t="s">
        <v>71</v>
      </c>
      <c r="AU177" s="135" t="s">
        <v>79</v>
      </c>
      <c r="AY177" s="128" t="s">
        <v>185</v>
      </c>
      <c r="BK177" s="136">
        <f>SUM(BK178:BK209)</f>
        <v>0</v>
      </c>
    </row>
    <row r="178" spans="2:65" s="1" customFormat="1" ht="16.5" customHeight="1">
      <c r="B178" s="139"/>
      <c r="C178" s="140" t="s">
        <v>369</v>
      </c>
      <c r="D178" s="140" t="s">
        <v>187</v>
      </c>
      <c r="E178" s="141" t="s">
        <v>1338</v>
      </c>
      <c r="F178" s="142" t="s">
        <v>1339</v>
      </c>
      <c r="G178" s="143" t="s">
        <v>316</v>
      </c>
      <c r="H178" s="144"/>
      <c r="I178" s="145"/>
      <c r="J178" s="146">
        <f t="shared" ref="J178:J209" si="30">ROUND(I178*H178,2)</f>
        <v>0</v>
      </c>
      <c r="K178" s="147"/>
      <c r="L178" s="28"/>
      <c r="M178" s="148" t="s">
        <v>1</v>
      </c>
      <c r="N178" s="149" t="s">
        <v>38</v>
      </c>
      <c r="P178" s="150">
        <f t="shared" ref="P178:P209" si="31">O178*H178</f>
        <v>0</v>
      </c>
      <c r="Q178" s="150">
        <v>1.6100000000000001E-3</v>
      </c>
      <c r="R178" s="150">
        <f t="shared" ref="R178:R209" si="32">Q178*H178</f>
        <v>0</v>
      </c>
      <c r="S178" s="150">
        <v>0</v>
      </c>
      <c r="T178" s="151">
        <f t="shared" ref="T178:T209" si="33">S178*H178</f>
        <v>0</v>
      </c>
      <c r="AR178" s="152" t="s">
        <v>254</v>
      </c>
      <c r="AT178" s="152" t="s">
        <v>187</v>
      </c>
      <c r="AU178" s="152" t="s">
        <v>85</v>
      </c>
      <c r="AY178" s="13" t="s">
        <v>185</v>
      </c>
      <c r="BE178" s="153">
        <f t="shared" ref="BE178:BE209" si="34">IF(N178="základná",J178,0)</f>
        <v>0</v>
      </c>
      <c r="BF178" s="153">
        <f t="shared" ref="BF178:BF209" si="35">IF(N178="znížená",J178,0)</f>
        <v>0</v>
      </c>
      <c r="BG178" s="153">
        <f t="shared" ref="BG178:BG209" si="36">IF(N178="zákl. prenesená",J178,0)</f>
        <v>0</v>
      </c>
      <c r="BH178" s="153">
        <f t="shared" ref="BH178:BH209" si="37">IF(N178="zníž. prenesená",J178,0)</f>
        <v>0</v>
      </c>
      <c r="BI178" s="153">
        <f t="shared" ref="BI178:BI209" si="38">IF(N178="nulová",J178,0)</f>
        <v>0</v>
      </c>
      <c r="BJ178" s="13" t="s">
        <v>85</v>
      </c>
      <c r="BK178" s="153">
        <f t="shared" ref="BK178:BK209" si="39">ROUND(I178*H178,2)</f>
        <v>0</v>
      </c>
      <c r="BL178" s="13" t="s">
        <v>254</v>
      </c>
      <c r="BM178" s="152" t="s">
        <v>544</v>
      </c>
    </row>
    <row r="179" spans="2:65" s="1" customFormat="1" ht="16.5" customHeight="1">
      <c r="B179" s="139"/>
      <c r="C179" s="154" t="s">
        <v>371</v>
      </c>
      <c r="D179" s="154" t="s">
        <v>241</v>
      </c>
      <c r="E179" s="155" t="s">
        <v>1340</v>
      </c>
      <c r="F179" s="156" t="s">
        <v>1341</v>
      </c>
      <c r="G179" s="157" t="s">
        <v>316</v>
      </c>
      <c r="H179" s="158"/>
      <c r="I179" s="159"/>
      <c r="J179" s="160">
        <f t="shared" si="30"/>
        <v>0</v>
      </c>
      <c r="K179" s="161"/>
      <c r="L179" s="162"/>
      <c r="M179" s="163" t="s">
        <v>1</v>
      </c>
      <c r="N179" s="164" t="s">
        <v>38</v>
      </c>
      <c r="P179" s="150">
        <f t="shared" si="31"/>
        <v>0</v>
      </c>
      <c r="Q179" s="150">
        <v>4.0000000000000002E-4</v>
      </c>
      <c r="R179" s="150">
        <f t="shared" si="32"/>
        <v>0</v>
      </c>
      <c r="S179" s="150">
        <v>0</v>
      </c>
      <c r="T179" s="151">
        <f t="shared" si="33"/>
        <v>0</v>
      </c>
      <c r="AR179" s="152" t="s">
        <v>322</v>
      </c>
      <c r="AT179" s="152" t="s">
        <v>241</v>
      </c>
      <c r="AU179" s="152" t="s">
        <v>85</v>
      </c>
      <c r="AY179" s="13" t="s">
        <v>185</v>
      </c>
      <c r="BE179" s="153">
        <f t="shared" si="34"/>
        <v>0</v>
      </c>
      <c r="BF179" s="153">
        <f t="shared" si="35"/>
        <v>0</v>
      </c>
      <c r="BG179" s="153">
        <f t="shared" si="36"/>
        <v>0</v>
      </c>
      <c r="BH179" s="153">
        <f t="shared" si="37"/>
        <v>0</v>
      </c>
      <c r="BI179" s="153">
        <f t="shared" si="38"/>
        <v>0</v>
      </c>
      <c r="BJ179" s="13" t="s">
        <v>85</v>
      </c>
      <c r="BK179" s="153">
        <f t="shared" si="39"/>
        <v>0</v>
      </c>
      <c r="BL179" s="13" t="s">
        <v>254</v>
      </c>
      <c r="BM179" s="152" t="s">
        <v>1016</v>
      </c>
    </row>
    <row r="180" spans="2:65" s="1" customFormat="1" ht="24.2" customHeight="1">
      <c r="B180" s="139"/>
      <c r="C180" s="140" t="s">
        <v>375</v>
      </c>
      <c r="D180" s="140" t="s">
        <v>187</v>
      </c>
      <c r="E180" s="141" t="s">
        <v>1342</v>
      </c>
      <c r="F180" s="142" t="s">
        <v>1343</v>
      </c>
      <c r="G180" s="143" t="s">
        <v>316</v>
      </c>
      <c r="H180" s="144"/>
      <c r="I180" s="145"/>
      <c r="J180" s="146">
        <f t="shared" si="30"/>
        <v>0</v>
      </c>
      <c r="K180" s="147"/>
      <c r="L180" s="28"/>
      <c r="M180" s="148" t="s">
        <v>1</v>
      </c>
      <c r="N180" s="149" t="s">
        <v>38</v>
      </c>
      <c r="P180" s="150">
        <f t="shared" si="31"/>
        <v>0</v>
      </c>
      <c r="Q180" s="150">
        <v>2.0000000000000002E-5</v>
      </c>
      <c r="R180" s="150">
        <f t="shared" si="32"/>
        <v>0</v>
      </c>
      <c r="S180" s="150">
        <v>0</v>
      </c>
      <c r="T180" s="151">
        <f t="shared" si="33"/>
        <v>0</v>
      </c>
      <c r="AR180" s="152" t="s">
        <v>254</v>
      </c>
      <c r="AT180" s="152" t="s">
        <v>187</v>
      </c>
      <c r="AU180" s="152" t="s">
        <v>85</v>
      </c>
      <c r="AY180" s="13" t="s">
        <v>185</v>
      </c>
      <c r="BE180" s="153">
        <f t="shared" si="34"/>
        <v>0</v>
      </c>
      <c r="BF180" s="153">
        <f t="shared" si="35"/>
        <v>0</v>
      </c>
      <c r="BG180" s="153">
        <f t="shared" si="36"/>
        <v>0</v>
      </c>
      <c r="BH180" s="153">
        <f t="shared" si="37"/>
        <v>0</v>
      </c>
      <c r="BI180" s="153">
        <f t="shared" si="38"/>
        <v>0</v>
      </c>
      <c r="BJ180" s="13" t="s">
        <v>85</v>
      </c>
      <c r="BK180" s="153">
        <f t="shared" si="39"/>
        <v>0</v>
      </c>
      <c r="BL180" s="13" t="s">
        <v>254</v>
      </c>
      <c r="BM180" s="152" t="s">
        <v>572</v>
      </c>
    </row>
    <row r="181" spans="2:65" s="1" customFormat="1" ht="16.5" customHeight="1">
      <c r="B181" s="139"/>
      <c r="C181" s="154" t="s">
        <v>379</v>
      </c>
      <c r="D181" s="154" t="s">
        <v>241</v>
      </c>
      <c r="E181" s="155" t="s">
        <v>1344</v>
      </c>
      <c r="F181" s="156" t="s">
        <v>1345</v>
      </c>
      <c r="G181" s="157" t="s">
        <v>316</v>
      </c>
      <c r="H181" s="158"/>
      <c r="I181" s="159"/>
      <c r="J181" s="160">
        <f t="shared" si="30"/>
        <v>0</v>
      </c>
      <c r="K181" s="161"/>
      <c r="L181" s="162"/>
      <c r="M181" s="163" t="s">
        <v>1</v>
      </c>
      <c r="N181" s="164" t="s">
        <v>38</v>
      </c>
      <c r="P181" s="150">
        <f t="shared" si="31"/>
        <v>0</v>
      </c>
      <c r="Q181" s="150">
        <v>2.5000000000000001E-2</v>
      </c>
      <c r="R181" s="150">
        <f t="shared" si="32"/>
        <v>0</v>
      </c>
      <c r="S181" s="150">
        <v>0</v>
      </c>
      <c r="T181" s="151">
        <f t="shared" si="33"/>
        <v>0</v>
      </c>
      <c r="AR181" s="152" t="s">
        <v>322</v>
      </c>
      <c r="AT181" s="152" t="s">
        <v>241</v>
      </c>
      <c r="AU181" s="152" t="s">
        <v>85</v>
      </c>
      <c r="AY181" s="13" t="s">
        <v>185</v>
      </c>
      <c r="BE181" s="153">
        <f t="shared" si="34"/>
        <v>0</v>
      </c>
      <c r="BF181" s="153">
        <f t="shared" si="35"/>
        <v>0</v>
      </c>
      <c r="BG181" s="153">
        <f t="shared" si="36"/>
        <v>0</v>
      </c>
      <c r="BH181" s="153">
        <f t="shared" si="37"/>
        <v>0</v>
      </c>
      <c r="BI181" s="153">
        <f t="shared" si="38"/>
        <v>0</v>
      </c>
      <c r="BJ181" s="13" t="s">
        <v>85</v>
      </c>
      <c r="BK181" s="153">
        <f t="shared" si="39"/>
        <v>0</v>
      </c>
      <c r="BL181" s="13" t="s">
        <v>254</v>
      </c>
      <c r="BM181" s="152" t="s">
        <v>580</v>
      </c>
    </row>
    <row r="182" spans="2:65" s="1" customFormat="1" ht="16.5" customHeight="1">
      <c r="B182" s="139"/>
      <c r="C182" s="154" t="s">
        <v>383</v>
      </c>
      <c r="D182" s="154" t="s">
        <v>241</v>
      </c>
      <c r="E182" s="155" t="s">
        <v>1346</v>
      </c>
      <c r="F182" s="156" t="s">
        <v>1347</v>
      </c>
      <c r="G182" s="157" t="s">
        <v>316</v>
      </c>
      <c r="H182" s="158"/>
      <c r="I182" s="159"/>
      <c r="J182" s="160">
        <f t="shared" si="30"/>
        <v>0</v>
      </c>
      <c r="K182" s="161"/>
      <c r="L182" s="162"/>
      <c r="M182" s="163" t="s">
        <v>1</v>
      </c>
      <c r="N182" s="164" t="s">
        <v>38</v>
      </c>
      <c r="P182" s="150">
        <f t="shared" si="31"/>
        <v>0</v>
      </c>
      <c r="Q182" s="150">
        <v>2.5000000000000001E-2</v>
      </c>
      <c r="R182" s="150">
        <f t="shared" si="32"/>
        <v>0</v>
      </c>
      <c r="S182" s="150">
        <v>0</v>
      </c>
      <c r="T182" s="151">
        <f t="shared" si="33"/>
        <v>0</v>
      </c>
      <c r="AR182" s="152" t="s">
        <v>322</v>
      </c>
      <c r="AT182" s="152" t="s">
        <v>241</v>
      </c>
      <c r="AU182" s="152" t="s">
        <v>85</v>
      </c>
      <c r="AY182" s="13" t="s">
        <v>185</v>
      </c>
      <c r="BE182" s="153">
        <f t="shared" si="34"/>
        <v>0</v>
      </c>
      <c r="BF182" s="153">
        <f t="shared" si="35"/>
        <v>0</v>
      </c>
      <c r="BG182" s="153">
        <f t="shared" si="36"/>
        <v>0</v>
      </c>
      <c r="BH182" s="153">
        <f t="shared" si="37"/>
        <v>0</v>
      </c>
      <c r="BI182" s="153">
        <f t="shared" si="38"/>
        <v>0</v>
      </c>
      <c r="BJ182" s="13" t="s">
        <v>85</v>
      </c>
      <c r="BK182" s="153">
        <f t="shared" si="39"/>
        <v>0</v>
      </c>
      <c r="BL182" s="13" t="s">
        <v>254</v>
      </c>
      <c r="BM182" s="152" t="s">
        <v>588</v>
      </c>
    </row>
    <row r="183" spans="2:65" s="1" customFormat="1" ht="16.5" customHeight="1">
      <c r="B183" s="139"/>
      <c r="C183" s="140" t="s">
        <v>387</v>
      </c>
      <c r="D183" s="140" t="s">
        <v>187</v>
      </c>
      <c r="E183" s="141" t="s">
        <v>1348</v>
      </c>
      <c r="F183" s="142" t="s">
        <v>1349</v>
      </c>
      <c r="G183" s="143" t="s">
        <v>316</v>
      </c>
      <c r="H183" s="144"/>
      <c r="I183" s="145"/>
      <c r="J183" s="146">
        <f t="shared" si="30"/>
        <v>0</v>
      </c>
      <c r="K183" s="147"/>
      <c r="L183" s="28"/>
      <c r="M183" s="148" t="s">
        <v>1</v>
      </c>
      <c r="N183" s="149" t="s">
        <v>38</v>
      </c>
      <c r="P183" s="150">
        <f t="shared" si="31"/>
        <v>0</v>
      </c>
      <c r="Q183" s="150">
        <v>4.0000000000000003E-5</v>
      </c>
      <c r="R183" s="150">
        <f t="shared" si="32"/>
        <v>0</v>
      </c>
      <c r="S183" s="150">
        <v>0</v>
      </c>
      <c r="T183" s="151">
        <f t="shared" si="33"/>
        <v>0</v>
      </c>
      <c r="AR183" s="152" t="s">
        <v>254</v>
      </c>
      <c r="AT183" s="152" t="s">
        <v>187</v>
      </c>
      <c r="AU183" s="152" t="s">
        <v>85</v>
      </c>
      <c r="AY183" s="13" t="s">
        <v>185</v>
      </c>
      <c r="BE183" s="153">
        <f t="shared" si="34"/>
        <v>0</v>
      </c>
      <c r="BF183" s="153">
        <f t="shared" si="35"/>
        <v>0</v>
      </c>
      <c r="BG183" s="153">
        <f t="shared" si="36"/>
        <v>0</v>
      </c>
      <c r="BH183" s="153">
        <f t="shared" si="37"/>
        <v>0</v>
      </c>
      <c r="BI183" s="153">
        <f t="shared" si="38"/>
        <v>0</v>
      </c>
      <c r="BJ183" s="13" t="s">
        <v>85</v>
      </c>
      <c r="BK183" s="153">
        <f t="shared" si="39"/>
        <v>0</v>
      </c>
      <c r="BL183" s="13" t="s">
        <v>254</v>
      </c>
      <c r="BM183" s="152" t="s">
        <v>598</v>
      </c>
    </row>
    <row r="184" spans="2:65" s="1" customFormat="1" ht="16.5" customHeight="1">
      <c r="B184" s="139"/>
      <c r="C184" s="154" t="s">
        <v>391</v>
      </c>
      <c r="D184" s="154" t="s">
        <v>241</v>
      </c>
      <c r="E184" s="155" t="s">
        <v>1350</v>
      </c>
      <c r="F184" s="156" t="s">
        <v>1351</v>
      </c>
      <c r="G184" s="157" t="s">
        <v>316</v>
      </c>
      <c r="H184" s="158"/>
      <c r="I184" s="159"/>
      <c r="J184" s="160">
        <f t="shared" si="30"/>
        <v>0</v>
      </c>
      <c r="K184" s="161"/>
      <c r="L184" s="162"/>
      <c r="M184" s="163" t="s">
        <v>1</v>
      </c>
      <c r="N184" s="164" t="s">
        <v>38</v>
      </c>
      <c r="P184" s="150">
        <f t="shared" si="31"/>
        <v>0</v>
      </c>
      <c r="Q184" s="150">
        <v>2.0000000000000001E-4</v>
      </c>
      <c r="R184" s="150">
        <f t="shared" si="32"/>
        <v>0</v>
      </c>
      <c r="S184" s="150">
        <v>0</v>
      </c>
      <c r="T184" s="151">
        <f t="shared" si="33"/>
        <v>0</v>
      </c>
      <c r="AR184" s="152" t="s">
        <v>322</v>
      </c>
      <c r="AT184" s="152" t="s">
        <v>241</v>
      </c>
      <c r="AU184" s="152" t="s">
        <v>85</v>
      </c>
      <c r="AY184" s="13" t="s">
        <v>185</v>
      </c>
      <c r="BE184" s="153">
        <f t="shared" si="34"/>
        <v>0</v>
      </c>
      <c r="BF184" s="153">
        <f t="shared" si="35"/>
        <v>0</v>
      </c>
      <c r="BG184" s="153">
        <f t="shared" si="36"/>
        <v>0</v>
      </c>
      <c r="BH184" s="153">
        <f t="shared" si="37"/>
        <v>0</v>
      </c>
      <c r="BI184" s="153">
        <f t="shared" si="38"/>
        <v>0</v>
      </c>
      <c r="BJ184" s="13" t="s">
        <v>85</v>
      </c>
      <c r="BK184" s="153">
        <f t="shared" si="39"/>
        <v>0</v>
      </c>
      <c r="BL184" s="13" t="s">
        <v>254</v>
      </c>
      <c r="BM184" s="152" t="s">
        <v>606</v>
      </c>
    </row>
    <row r="185" spans="2:65" s="1" customFormat="1" ht="24.2" customHeight="1">
      <c r="B185" s="139"/>
      <c r="C185" s="140" t="s">
        <v>393</v>
      </c>
      <c r="D185" s="140" t="s">
        <v>187</v>
      </c>
      <c r="E185" s="141" t="s">
        <v>1352</v>
      </c>
      <c r="F185" s="142" t="s">
        <v>1353</v>
      </c>
      <c r="G185" s="143" t="s">
        <v>316</v>
      </c>
      <c r="H185" s="144"/>
      <c r="I185" s="145"/>
      <c r="J185" s="146">
        <f t="shared" si="30"/>
        <v>0</v>
      </c>
      <c r="K185" s="147"/>
      <c r="L185" s="28"/>
      <c r="M185" s="148" t="s">
        <v>1</v>
      </c>
      <c r="N185" s="149" t="s">
        <v>38</v>
      </c>
      <c r="P185" s="150">
        <f t="shared" si="31"/>
        <v>0</v>
      </c>
      <c r="Q185" s="150">
        <v>1.0000000000000001E-5</v>
      </c>
      <c r="R185" s="150">
        <f t="shared" si="32"/>
        <v>0</v>
      </c>
      <c r="S185" s="150">
        <v>0</v>
      </c>
      <c r="T185" s="151">
        <f t="shared" si="33"/>
        <v>0</v>
      </c>
      <c r="AR185" s="152" t="s">
        <v>254</v>
      </c>
      <c r="AT185" s="152" t="s">
        <v>187</v>
      </c>
      <c r="AU185" s="152" t="s">
        <v>85</v>
      </c>
      <c r="AY185" s="13" t="s">
        <v>185</v>
      </c>
      <c r="BE185" s="153">
        <f t="shared" si="34"/>
        <v>0</v>
      </c>
      <c r="BF185" s="153">
        <f t="shared" si="35"/>
        <v>0</v>
      </c>
      <c r="BG185" s="153">
        <f t="shared" si="36"/>
        <v>0</v>
      </c>
      <c r="BH185" s="153">
        <f t="shared" si="37"/>
        <v>0</v>
      </c>
      <c r="BI185" s="153">
        <f t="shared" si="38"/>
        <v>0</v>
      </c>
      <c r="BJ185" s="13" t="s">
        <v>85</v>
      </c>
      <c r="BK185" s="153">
        <f t="shared" si="39"/>
        <v>0</v>
      </c>
      <c r="BL185" s="13" t="s">
        <v>254</v>
      </c>
      <c r="BM185" s="152" t="s">
        <v>614</v>
      </c>
    </row>
    <row r="186" spans="2:65" s="1" customFormat="1" ht="16.5" customHeight="1">
      <c r="B186" s="139"/>
      <c r="C186" s="154" t="s">
        <v>397</v>
      </c>
      <c r="D186" s="154" t="s">
        <v>241</v>
      </c>
      <c r="E186" s="155" t="s">
        <v>1354</v>
      </c>
      <c r="F186" s="156" t="s">
        <v>1355</v>
      </c>
      <c r="G186" s="157" t="s">
        <v>316</v>
      </c>
      <c r="H186" s="158"/>
      <c r="I186" s="159"/>
      <c r="J186" s="160">
        <f t="shared" si="30"/>
        <v>0</v>
      </c>
      <c r="K186" s="161"/>
      <c r="L186" s="162"/>
      <c r="M186" s="163" t="s">
        <v>1</v>
      </c>
      <c r="N186" s="164" t="s">
        <v>38</v>
      </c>
      <c r="P186" s="150">
        <f t="shared" si="31"/>
        <v>0</v>
      </c>
      <c r="Q186" s="150">
        <v>5.0000000000000002E-5</v>
      </c>
      <c r="R186" s="150">
        <f t="shared" si="32"/>
        <v>0</v>
      </c>
      <c r="S186" s="150">
        <v>0</v>
      </c>
      <c r="T186" s="151">
        <f t="shared" si="33"/>
        <v>0</v>
      </c>
      <c r="AR186" s="152" t="s">
        <v>322</v>
      </c>
      <c r="AT186" s="152" t="s">
        <v>241</v>
      </c>
      <c r="AU186" s="152" t="s">
        <v>85</v>
      </c>
      <c r="AY186" s="13" t="s">
        <v>185</v>
      </c>
      <c r="BE186" s="153">
        <f t="shared" si="34"/>
        <v>0</v>
      </c>
      <c r="BF186" s="153">
        <f t="shared" si="35"/>
        <v>0</v>
      </c>
      <c r="BG186" s="153">
        <f t="shared" si="36"/>
        <v>0</v>
      </c>
      <c r="BH186" s="153">
        <f t="shared" si="37"/>
        <v>0</v>
      </c>
      <c r="BI186" s="153">
        <f t="shared" si="38"/>
        <v>0</v>
      </c>
      <c r="BJ186" s="13" t="s">
        <v>85</v>
      </c>
      <c r="BK186" s="153">
        <f t="shared" si="39"/>
        <v>0</v>
      </c>
      <c r="BL186" s="13" t="s">
        <v>254</v>
      </c>
      <c r="BM186" s="152" t="s">
        <v>621</v>
      </c>
    </row>
    <row r="187" spans="2:65" s="1" customFormat="1" ht="16.5" customHeight="1">
      <c r="B187" s="139"/>
      <c r="C187" s="140" t="s">
        <v>401</v>
      </c>
      <c r="D187" s="140" t="s">
        <v>187</v>
      </c>
      <c r="E187" s="141" t="s">
        <v>1356</v>
      </c>
      <c r="F187" s="142" t="s">
        <v>1357</v>
      </c>
      <c r="G187" s="143" t="s">
        <v>316</v>
      </c>
      <c r="H187" s="144"/>
      <c r="I187" s="145"/>
      <c r="J187" s="146">
        <f t="shared" si="30"/>
        <v>0</v>
      </c>
      <c r="K187" s="147"/>
      <c r="L187" s="28"/>
      <c r="M187" s="148" t="s">
        <v>1</v>
      </c>
      <c r="N187" s="149" t="s">
        <v>38</v>
      </c>
      <c r="P187" s="150">
        <f t="shared" si="31"/>
        <v>0</v>
      </c>
      <c r="Q187" s="150">
        <v>1.0000000000000001E-5</v>
      </c>
      <c r="R187" s="150">
        <f t="shared" si="32"/>
        <v>0</v>
      </c>
      <c r="S187" s="150">
        <v>0</v>
      </c>
      <c r="T187" s="151">
        <f t="shared" si="33"/>
        <v>0</v>
      </c>
      <c r="AR187" s="152" t="s">
        <v>254</v>
      </c>
      <c r="AT187" s="152" t="s">
        <v>187</v>
      </c>
      <c r="AU187" s="152" t="s">
        <v>85</v>
      </c>
      <c r="AY187" s="13" t="s">
        <v>185</v>
      </c>
      <c r="BE187" s="153">
        <f t="shared" si="34"/>
        <v>0</v>
      </c>
      <c r="BF187" s="153">
        <f t="shared" si="35"/>
        <v>0</v>
      </c>
      <c r="BG187" s="153">
        <f t="shared" si="36"/>
        <v>0</v>
      </c>
      <c r="BH187" s="153">
        <f t="shared" si="37"/>
        <v>0</v>
      </c>
      <c r="BI187" s="153">
        <f t="shared" si="38"/>
        <v>0</v>
      </c>
      <c r="BJ187" s="13" t="s">
        <v>85</v>
      </c>
      <c r="BK187" s="153">
        <f t="shared" si="39"/>
        <v>0</v>
      </c>
      <c r="BL187" s="13" t="s">
        <v>254</v>
      </c>
      <c r="BM187" s="152" t="s">
        <v>629</v>
      </c>
    </row>
    <row r="188" spans="2:65" s="1" customFormat="1" ht="16.5" customHeight="1">
      <c r="B188" s="139"/>
      <c r="C188" s="154" t="s">
        <v>408</v>
      </c>
      <c r="D188" s="154" t="s">
        <v>241</v>
      </c>
      <c r="E188" s="155" t="s">
        <v>1358</v>
      </c>
      <c r="F188" s="156" t="s">
        <v>1359</v>
      </c>
      <c r="G188" s="157" t="s">
        <v>316</v>
      </c>
      <c r="H188" s="158"/>
      <c r="I188" s="159"/>
      <c r="J188" s="160">
        <f t="shared" si="30"/>
        <v>0</v>
      </c>
      <c r="K188" s="161"/>
      <c r="L188" s="162"/>
      <c r="M188" s="163" t="s">
        <v>1</v>
      </c>
      <c r="N188" s="164" t="s">
        <v>38</v>
      </c>
      <c r="P188" s="150">
        <f t="shared" si="31"/>
        <v>0</v>
      </c>
      <c r="Q188" s="150">
        <v>7.9000000000000001E-4</v>
      </c>
      <c r="R188" s="150">
        <f t="shared" si="32"/>
        <v>0</v>
      </c>
      <c r="S188" s="150">
        <v>0</v>
      </c>
      <c r="T188" s="151">
        <f t="shared" si="33"/>
        <v>0</v>
      </c>
      <c r="AR188" s="152" t="s">
        <v>322</v>
      </c>
      <c r="AT188" s="152" t="s">
        <v>241</v>
      </c>
      <c r="AU188" s="152" t="s">
        <v>85</v>
      </c>
      <c r="AY188" s="13" t="s">
        <v>185</v>
      </c>
      <c r="BE188" s="153">
        <f t="shared" si="34"/>
        <v>0</v>
      </c>
      <c r="BF188" s="153">
        <f t="shared" si="35"/>
        <v>0</v>
      </c>
      <c r="BG188" s="153">
        <f t="shared" si="36"/>
        <v>0</v>
      </c>
      <c r="BH188" s="153">
        <f t="shared" si="37"/>
        <v>0</v>
      </c>
      <c r="BI188" s="153">
        <f t="shared" si="38"/>
        <v>0</v>
      </c>
      <c r="BJ188" s="13" t="s">
        <v>85</v>
      </c>
      <c r="BK188" s="153">
        <f t="shared" si="39"/>
        <v>0</v>
      </c>
      <c r="BL188" s="13" t="s">
        <v>254</v>
      </c>
      <c r="BM188" s="152" t="s">
        <v>639</v>
      </c>
    </row>
    <row r="189" spans="2:65" s="1" customFormat="1" ht="16.5" customHeight="1">
      <c r="B189" s="139"/>
      <c r="C189" s="140" t="s">
        <v>412</v>
      </c>
      <c r="D189" s="140" t="s">
        <v>187</v>
      </c>
      <c r="E189" s="141" t="s">
        <v>1360</v>
      </c>
      <c r="F189" s="142" t="s">
        <v>1361</v>
      </c>
      <c r="G189" s="143" t="s">
        <v>316</v>
      </c>
      <c r="H189" s="144"/>
      <c r="I189" s="145"/>
      <c r="J189" s="146">
        <f t="shared" si="30"/>
        <v>0</v>
      </c>
      <c r="K189" s="147"/>
      <c r="L189" s="28"/>
      <c r="M189" s="148" t="s">
        <v>1</v>
      </c>
      <c r="N189" s="149" t="s">
        <v>38</v>
      </c>
      <c r="P189" s="150">
        <f t="shared" si="31"/>
        <v>0</v>
      </c>
      <c r="Q189" s="150">
        <v>0</v>
      </c>
      <c r="R189" s="150">
        <f t="shared" si="32"/>
        <v>0</v>
      </c>
      <c r="S189" s="150">
        <v>0</v>
      </c>
      <c r="T189" s="151">
        <f t="shared" si="33"/>
        <v>0</v>
      </c>
      <c r="AR189" s="152" t="s">
        <v>254</v>
      </c>
      <c r="AT189" s="152" t="s">
        <v>187</v>
      </c>
      <c r="AU189" s="152" t="s">
        <v>85</v>
      </c>
      <c r="AY189" s="13" t="s">
        <v>185</v>
      </c>
      <c r="BE189" s="153">
        <f t="shared" si="34"/>
        <v>0</v>
      </c>
      <c r="BF189" s="153">
        <f t="shared" si="35"/>
        <v>0</v>
      </c>
      <c r="BG189" s="153">
        <f t="shared" si="36"/>
        <v>0</v>
      </c>
      <c r="BH189" s="153">
        <f t="shared" si="37"/>
        <v>0</v>
      </c>
      <c r="BI189" s="153">
        <f t="shared" si="38"/>
        <v>0</v>
      </c>
      <c r="BJ189" s="13" t="s">
        <v>85</v>
      </c>
      <c r="BK189" s="153">
        <f t="shared" si="39"/>
        <v>0</v>
      </c>
      <c r="BL189" s="13" t="s">
        <v>254</v>
      </c>
      <c r="BM189" s="152" t="s">
        <v>647</v>
      </c>
    </row>
    <row r="190" spans="2:65" s="1" customFormat="1" ht="16.5" customHeight="1">
      <c r="B190" s="139"/>
      <c r="C190" s="154" t="s">
        <v>416</v>
      </c>
      <c r="D190" s="154" t="s">
        <v>241</v>
      </c>
      <c r="E190" s="155" t="s">
        <v>1362</v>
      </c>
      <c r="F190" s="156" t="s">
        <v>1363</v>
      </c>
      <c r="G190" s="157" t="s">
        <v>316</v>
      </c>
      <c r="H190" s="158"/>
      <c r="I190" s="159"/>
      <c r="J190" s="160">
        <f t="shared" si="30"/>
        <v>0</v>
      </c>
      <c r="K190" s="161"/>
      <c r="L190" s="162"/>
      <c r="M190" s="163" t="s">
        <v>1</v>
      </c>
      <c r="N190" s="164" t="s">
        <v>38</v>
      </c>
      <c r="P190" s="150">
        <f t="shared" si="31"/>
        <v>0</v>
      </c>
      <c r="Q190" s="150">
        <v>1E-4</v>
      </c>
      <c r="R190" s="150">
        <f t="shared" si="32"/>
        <v>0</v>
      </c>
      <c r="S190" s="150">
        <v>0</v>
      </c>
      <c r="T190" s="151">
        <f t="shared" si="33"/>
        <v>0</v>
      </c>
      <c r="AR190" s="152" t="s">
        <v>322</v>
      </c>
      <c r="AT190" s="152" t="s">
        <v>241</v>
      </c>
      <c r="AU190" s="152" t="s">
        <v>85</v>
      </c>
      <c r="AY190" s="13" t="s">
        <v>185</v>
      </c>
      <c r="BE190" s="153">
        <f t="shared" si="34"/>
        <v>0</v>
      </c>
      <c r="BF190" s="153">
        <f t="shared" si="35"/>
        <v>0</v>
      </c>
      <c r="BG190" s="153">
        <f t="shared" si="36"/>
        <v>0</v>
      </c>
      <c r="BH190" s="153">
        <f t="shared" si="37"/>
        <v>0</v>
      </c>
      <c r="BI190" s="153">
        <f t="shared" si="38"/>
        <v>0</v>
      </c>
      <c r="BJ190" s="13" t="s">
        <v>85</v>
      </c>
      <c r="BK190" s="153">
        <f t="shared" si="39"/>
        <v>0</v>
      </c>
      <c r="BL190" s="13" t="s">
        <v>254</v>
      </c>
      <c r="BM190" s="152" t="s">
        <v>655</v>
      </c>
    </row>
    <row r="191" spans="2:65" s="1" customFormat="1" ht="16.5" customHeight="1">
      <c r="B191" s="139"/>
      <c r="C191" s="140" t="s">
        <v>420</v>
      </c>
      <c r="D191" s="140" t="s">
        <v>187</v>
      </c>
      <c r="E191" s="141" t="s">
        <v>1364</v>
      </c>
      <c r="F191" s="142" t="s">
        <v>1365</v>
      </c>
      <c r="G191" s="143" t="s">
        <v>316</v>
      </c>
      <c r="H191" s="144"/>
      <c r="I191" s="145"/>
      <c r="J191" s="146">
        <f t="shared" si="30"/>
        <v>0</v>
      </c>
      <c r="K191" s="147"/>
      <c r="L191" s="28"/>
      <c r="M191" s="148" t="s">
        <v>1</v>
      </c>
      <c r="N191" s="149" t="s">
        <v>38</v>
      </c>
      <c r="P191" s="150">
        <f t="shared" si="31"/>
        <v>0</v>
      </c>
      <c r="Q191" s="150">
        <v>1.0000000000000001E-5</v>
      </c>
      <c r="R191" s="150">
        <f t="shared" si="32"/>
        <v>0</v>
      </c>
      <c r="S191" s="150">
        <v>0</v>
      </c>
      <c r="T191" s="151">
        <f t="shared" si="33"/>
        <v>0</v>
      </c>
      <c r="AR191" s="152" t="s">
        <v>254</v>
      </c>
      <c r="AT191" s="152" t="s">
        <v>187</v>
      </c>
      <c r="AU191" s="152" t="s">
        <v>85</v>
      </c>
      <c r="AY191" s="13" t="s">
        <v>185</v>
      </c>
      <c r="BE191" s="153">
        <f t="shared" si="34"/>
        <v>0</v>
      </c>
      <c r="BF191" s="153">
        <f t="shared" si="35"/>
        <v>0</v>
      </c>
      <c r="BG191" s="153">
        <f t="shared" si="36"/>
        <v>0</v>
      </c>
      <c r="BH191" s="153">
        <f t="shared" si="37"/>
        <v>0</v>
      </c>
      <c r="BI191" s="153">
        <f t="shared" si="38"/>
        <v>0</v>
      </c>
      <c r="BJ191" s="13" t="s">
        <v>85</v>
      </c>
      <c r="BK191" s="153">
        <f t="shared" si="39"/>
        <v>0</v>
      </c>
      <c r="BL191" s="13" t="s">
        <v>254</v>
      </c>
      <c r="BM191" s="152" t="s">
        <v>663</v>
      </c>
    </row>
    <row r="192" spans="2:65" s="1" customFormat="1" ht="16.5" customHeight="1">
      <c r="B192" s="139"/>
      <c r="C192" s="154" t="s">
        <v>424</v>
      </c>
      <c r="D192" s="154" t="s">
        <v>241</v>
      </c>
      <c r="E192" s="155" t="s">
        <v>1366</v>
      </c>
      <c r="F192" s="156" t="s">
        <v>1367</v>
      </c>
      <c r="G192" s="157" t="s">
        <v>316</v>
      </c>
      <c r="H192" s="158"/>
      <c r="I192" s="159"/>
      <c r="J192" s="160">
        <f t="shared" si="30"/>
        <v>0</v>
      </c>
      <c r="K192" s="161"/>
      <c r="L192" s="162"/>
      <c r="M192" s="163" t="s">
        <v>1</v>
      </c>
      <c r="N192" s="164" t="s">
        <v>38</v>
      </c>
      <c r="P192" s="150">
        <f t="shared" si="31"/>
        <v>0</v>
      </c>
      <c r="Q192" s="150">
        <v>4.4999999999999999E-4</v>
      </c>
      <c r="R192" s="150">
        <f t="shared" si="32"/>
        <v>0</v>
      </c>
      <c r="S192" s="150">
        <v>0</v>
      </c>
      <c r="T192" s="151">
        <f t="shared" si="33"/>
        <v>0</v>
      </c>
      <c r="AR192" s="152" t="s">
        <v>322</v>
      </c>
      <c r="AT192" s="152" t="s">
        <v>241</v>
      </c>
      <c r="AU192" s="152" t="s">
        <v>85</v>
      </c>
      <c r="AY192" s="13" t="s">
        <v>185</v>
      </c>
      <c r="BE192" s="153">
        <f t="shared" si="34"/>
        <v>0</v>
      </c>
      <c r="BF192" s="153">
        <f t="shared" si="35"/>
        <v>0</v>
      </c>
      <c r="BG192" s="153">
        <f t="shared" si="36"/>
        <v>0</v>
      </c>
      <c r="BH192" s="153">
        <f t="shared" si="37"/>
        <v>0</v>
      </c>
      <c r="BI192" s="153">
        <f t="shared" si="38"/>
        <v>0</v>
      </c>
      <c r="BJ192" s="13" t="s">
        <v>85</v>
      </c>
      <c r="BK192" s="153">
        <f t="shared" si="39"/>
        <v>0</v>
      </c>
      <c r="BL192" s="13" t="s">
        <v>254</v>
      </c>
      <c r="BM192" s="152" t="s">
        <v>671</v>
      </c>
    </row>
    <row r="193" spans="2:65" s="1" customFormat="1" ht="16.5" customHeight="1">
      <c r="B193" s="139"/>
      <c r="C193" s="140" t="s">
        <v>430</v>
      </c>
      <c r="D193" s="140" t="s">
        <v>187</v>
      </c>
      <c r="E193" s="141" t="s">
        <v>1368</v>
      </c>
      <c r="F193" s="142" t="s">
        <v>1369</v>
      </c>
      <c r="G193" s="143" t="s">
        <v>316</v>
      </c>
      <c r="H193" s="144"/>
      <c r="I193" s="145"/>
      <c r="J193" s="146">
        <f t="shared" si="30"/>
        <v>0</v>
      </c>
      <c r="K193" s="147"/>
      <c r="L193" s="28"/>
      <c r="M193" s="148" t="s">
        <v>1</v>
      </c>
      <c r="N193" s="149" t="s">
        <v>38</v>
      </c>
      <c r="P193" s="150">
        <f t="shared" si="31"/>
        <v>0</v>
      </c>
      <c r="Q193" s="150">
        <v>1.06666666666667E-5</v>
      </c>
      <c r="R193" s="150">
        <f t="shared" si="32"/>
        <v>0</v>
      </c>
      <c r="S193" s="150">
        <v>0</v>
      </c>
      <c r="T193" s="151">
        <f t="shared" si="33"/>
        <v>0</v>
      </c>
      <c r="AR193" s="152" t="s">
        <v>254</v>
      </c>
      <c r="AT193" s="152" t="s">
        <v>187</v>
      </c>
      <c r="AU193" s="152" t="s">
        <v>85</v>
      </c>
      <c r="AY193" s="13" t="s">
        <v>185</v>
      </c>
      <c r="BE193" s="153">
        <f t="shared" si="34"/>
        <v>0</v>
      </c>
      <c r="BF193" s="153">
        <f t="shared" si="35"/>
        <v>0</v>
      </c>
      <c r="BG193" s="153">
        <f t="shared" si="36"/>
        <v>0</v>
      </c>
      <c r="BH193" s="153">
        <f t="shared" si="37"/>
        <v>0</v>
      </c>
      <c r="BI193" s="153">
        <f t="shared" si="38"/>
        <v>0</v>
      </c>
      <c r="BJ193" s="13" t="s">
        <v>85</v>
      </c>
      <c r="BK193" s="153">
        <f t="shared" si="39"/>
        <v>0</v>
      </c>
      <c r="BL193" s="13" t="s">
        <v>254</v>
      </c>
      <c r="BM193" s="152" t="s">
        <v>687</v>
      </c>
    </row>
    <row r="194" spans="2:65" s="1" customFormat="1" ht="16.5" customHeight="1">
      <c r="B194" s="139"/>
      <c r="C194" s="154" t="s">
        <v>434</v>
      </c>
      <c r="D194" s="154" t="s">
        <v>241</v>
      </c>
      <c r="E194" s="155" t="s">
        <v>1370</v>
      </c>
      <c r="F194" s="156" t="s">
        <v>1371</v>
      </c>
      <c r="G194" s="157" t="s">
        <v>316</v>
      </c>
      <c r="H194" s="158"/>
      <c r="I194" s="159"/>
      <c r="J194" s="160">
        <f t="shared" si="30"/>
        <v>0</v>
      </c>
      <c r="K194" s="161"/>
      <c r="L194" s="162"/>
      <c r="M194" s="163" t="s">
        <v>1</v>
      </c>
      <c r="N194" s="164" t="s">
        <v>38</v>
      </c>
      <c r="P194" s="150">
        <f t="shared" si="31"/>
        <v>0</v>
      </c>
      <c r="Q194" s="150">
        <v>6.4000000000000005E-4</v>
      </c>
      <c r="R194" s="150">
        <f t="shared" si="32"/>
        <v>0</v>
      </c>
      <c r="S194" s="150">
        <v>0</v>
      </c>
      <c r="T194" s="151">
        <f t="shared" si="33"/>
        <v>0</v>
      </c>
      <c r="AR194" s="152" t="s">
        <v>322</v>
      </c>
      <c r="AT194" s="152" t="s">
        <v>241</v>
      </c>
      <c r="AU194" s="152" t="s">
        <v>85</v>
      </c>
      <c r="AY194" s="13" t="s">
        <v>185</v>
      </c>
      <c r="BE194" s="153">
        <f t="shared" si="34"/>
        <v>0</v>
      </c>
      <c r="BF194" s="153">
        <f t="shared" si="35"/>
        <v>0</v>
      </c>
      <c r="BG194" s="153">
        <f t="shared" si="36"/>
        <v>0</v>
      </c>
      <c r="BH194" s="153">
        <f t="shared" si="37"/>
        <v>0</v>
      </c>
      <c r="BI194" s="153">
        <f t="shared" si="38"/>
        <v>0</v>
      </c>
      <c r="BJ194" s="13" t="s">
        <v>85</v>
      </c>
      <c r="BK194" s="153">
        <f t="shared" si="39"/>
        <v>0</v>
      </c>
      <c r="BL194" s="13" t="s">
        <v>254</v>
      </c>
      <c r="BM194" s="152" t="s">
        <v>697</v>
      </c>
    </row>
    <row r="195" spans="2:65" s="1" customFormat="1" ht="16.5" customHeight="1">
      <c r="B195" s="139"/>
      <c r="C195" s="140" t="s">
        <v>439</v>
      </c>
      <c r="D195" s="140" t="s">
        <v>187</v>
      </c>
      <c r="E195" s="141" t="s">
        <v>1372</v>
      </c>
      <c r="F195" s="142" t="s">
        <v>1373</v>
      </c>
      <c r="G195" s="143" t="s">
        <v>316</v>
      </c>
      <c r="H195" s="144"/>
      <c r="I195" s="145"/>
      <c r="J195" s="146">
        <f t="shared" si="30"/>
        <v>0</v>
      </c>
      <c r="K195" s="147"/>
      <c r="L195" s="28"/>
      <c r="M195" s="148" t="s">
        <v>1</v>
      </c>
      <c r="N195" s="149" t="s">
        <v>38</v>
      </c>
      <c r="P195" s="150">
        <f t="shared" si="31"/>
        <v>0</v>
      </c>
      <c r="Q195" s="150">
        <v>2.0000000000000002E-5</v>
      </c>
      <c r="R195" s="150">
        <f t="shared" si="32"/>
        <v>0</v>
      </c>
      <c r="S195" s="150">
        <v>0</v>
      </c>
      <c r="T195" s="151">
        <f t="shared" si="33"/>
        <v>0</v>
      </c>
      <c r="AR195" s="152" t="s">
        <v>254</v>
      </c>
      <c r="AT195" s="152" t="s">
        <v>187</v>
      </c>
      <c r="AU195" s="152" t="s">
        <v>85</v>
      </c>
      <c r="AY195" s="13" t="s">
        <v>185</v>
      </c>
      <c r="BE195" s="153">
        <f t="shared" si="34"/>
        <v>0</v>
      </c>
      <c r="BF195" s="153">
        <f t="shared" si="35"/>
        <v>0</v>
      </c>
      <c r="BG195" s="153">
        <f t="shared" si="36"/>
        <v>0</v>
      </c>
      <c r="BH195" s="153">
        <f t="shared" si="37"/>
        <v>0</v>
      </c>
      <c r="BI195" s="153">
        <f t="shared" si="38"/>
        <v>0</v>
      </c>
      <c r="BJ195" s="13" t="s">
        <v>85</v>
      </c>
      <c r="BK195" s="153">
        <f t="shared" si="39"/>
        <v>0</v>
      </c>
      <c r="BL195" s="13" t="s">
        <v>254</v>
      </c>
      <c r="BM195" s="152" t="s">
        <v>705</v>
      </c>
    </row>
    <row r="196" spans="2:65" s="1" customFormat="1" ht="16.5" customHeight="1">
      <c r="B196" s="139"/>
      <c r="C196" s="154" t="s">
        <v>443</v>
      </c>
      <c r="D196" s="154" t="s">
        <v>241</v>
      </c>
      <c r="E196" s="155" t="s">
        <v>1374</v>
      </c>
      <c r="F196" s="156" t="s">
        <v>1375</v>
      </c>
      <c r="G196" s="157" t="s">
        <v>316</v>
      </c>
      <c r="H196" s="158"/>
      <c r="I196" s="159"/>
      <c r="J196" s="160">
        <f t="shared" si="30"/>
        <v>0</v>
      </c>
      <c r="K196" s="161"/>
      <c r="L196" s="162"/>
      <c r="M196" s="163" t="s">
        <v>1</v>
      </c>
      <c r="N196" s="164" t="s">
        <v>38</v>
      </c>
      <c r="P196" s="150">
        <f t="shared" si="31"/>
        <v>0</v>
      </c>
      <c r="Q196" s="150">
        <v>1.6000000000000001E-3</v>
      </c>
      <c r="R196" s="150">
        <f t="shared" si="32"/>
        <v>0</v>
      </c>
      <c r="S196" s="150">
        <v>0</v>
      </c>
      <c r="T196" s="151">
        <f t="shared" si="33"/>
        <v>0</v>
      </c>
      <c r="AR196" s="152" t="s">
        <v>322</v>
      </c>
      <c r="AT196" s="152" t="s">
        <v>241</v>
      </c>
      <c r="AU196" s="152" t="s">
        <v>85</v>
      </c>
      <c r="AY196" s="13" t="s">
        <v>185</v>
      </c>
      <c r="BE196" s="153">
        <f t="shared" si="34"/>
        <v>0</v>
      </c>
      <c r="BF196" s="153">
        <f t="shared" si="35"/>
        <v>0</v>
      </c>
      <c r="BG196" s="153">
        <f t="shared" si="36"/>
        <v>0</v>
      </c>
      <c r="BH196" s="153">
        <f t="shared" si="37"/>
        <v>0</v>
      </c>
      <c r="BI196" s="153">
        <f t="shared" si="38"/>
        <v>0</v>
      </c>
      <c r="BJ196" s="13" t="s">
        <v>85</v>
      </c>
      <c r="BK196" s="153">
        <f t="shared" si="39"/>
        <v>0</v>
      </c>
      <c r="BL196" s="13" t="s">
        <v>254</v>
      </c>
      <c r="BM196" s="152" t="s">
        <v>715</v>
      </c>
    </row>
    <row r="197" spans="2:65" s="1" customFormat="1" ht="16.5" customHeight="1">
      <c r="B197" s="139"/>
      <c r="C197" s="140" t="s">
        <v>447</v>
      </c>
      <c r="D197" s="140" t="s">
        <v>187</v>
      </c>
      <c r="E197" s="141" t="s">
        <v>1376</v>
      </c>
      <c r="F197" s="142" t="s">
        <v>1377</v>
      </c>
      <c r="G197" s="143" t="s">
        <v>316</v>
      </c>
      <c r="H197" s="144"/>
      <c r="I197" s="145"/>
      <c r="J197" s="146">
        <f t="shared" si="30"/>
        <v>0</v>
      </c>
      <c r="K197" s="147"/>
      <c r="L197" s="28"/>
      <c r="M197" s="148" t="s">
        <v>1</v>
      </c>
      <c r="N197" s="149" t="s">
        <v>38</v>
      </c>
      <c r="P197" s="150">
        <f t="shared" si="31"/>
        <v>0</v>
      </c>
      <c r="Q197" s="150">
        <v>5.0000000000000002E-5</v>
      </c>
      <c r="R197" s="150">
        <f t="shared" si="32"/>
        <v>0</v>
      </c>
      <c r="S197" s="150">
        <v>0</v>
      </c>
      <c r="T197" s="151">
        <f t="shared" si="33"/>
        <v>0</v>
      </c>
      <c r="AR197" s="152" t="s">
        <v>254</v>
      </c>
      <c r="AT197" s="152" t="s">
        <v>187</v>
      </c>
      <c r="AU197" s="152" t="s">
        <v>85</v>
      </c>
      <c r="AY197" s="13" t="s">
        <v>185</v>
      </c>
      <c r="BE197" s="153">
        <f t="shared" si="34"/>
        <v>0</v>
      </c>
      <c r="BF197" s="153">
        <f t="shared" si="35"/>
        <v>0</v>
      </c>
      <c r="BG197" s="153">
        <f t="shared" si="36"/>
        <v>0</v>
      </c>
      <c r="BH197" s="153">
        <f t="shared" si="37"/>
        <v>0</v>
      </c>
      <c r="BI197" s="153">
        <f t="shared" si="38"/>
        <v>0</v>
      </c>
      <c r="BJ197" s="13" t="s">
        <v>85</v>
      </c>
      <c r="BK197" s="153">
        <f t="shared" si="39"/>
        <v>0</v>
      </c>
      <c r="BL197" s="13" t="s">
        <v>254</v>
      </c>
      <c r="BM197" s="152" t="s">
        <v>723</v>
      </c>
    </row>
    <row r="198" spans="2:65" s="1" customFormat="1" ht="21.75" customHeight="1">
      <c r="B198" s="139"/>
      <c r="C198" s="154" t="s">
        <v>451</v>
      </c>
      <c r="D198" s="154" t="s">
        <v>241</v>
      </c>
      <c r="E198" s="155" t="s">
        <v>1378</v>
      </c>
      <c r="F198" s="156" t="s">
        <v>1379</v>
      </c>
      <c r="G198" s="157" t="s">
        <v>316</v>
      </c>
      <c r="H198" s="158"/>
      <c r="I198" s="159"/>
      <c r="J198" s="160">
        <f t="shared" si="30"/>
        <v>0</v>
      </c>
      <c r="K198" s="161"/>
      <c r="L198" s="162"/>
      <c r="M198" s="163" t="s">
        <v>1</v>
      </c>
      <c r="N198" s="164" t="s">
        <v>38</v>
      </c>
      <c r="P198" s="150">
        <f t="shared" si="31"/>
        <v>0</v>
      </c>
      <c r="Q198" s="150">
        <v>1.0300000000000001E-3</v>
      </c>
      <c r="R198" s="150">
        <f t="shared" si="32"/>
        <v>0</v>
      </c>
      <c r="S198" s="150">
        <v>0</v>
      </c>
      <c r="T198" s="151">
        <f t="shared" si="33"/>
        <v>0</v>
      </c>
      <c r="AR198" s="152" t="s">
        <v>322</v>
      </c>
      <c r="AT198" s="152" t="s">
        <v>241</v>
      </c>
      <c r="AU198" s="152" t="s">
        <v>85</v>
      </c>
      <c r="AY198" s="13" t="s">
        <v>185</v>
      </c>
      <c r="BE198" s="153">
        <f t="shared" si="34"/>
        <v>0</v>
      </c>
      <c r="BF198" s="153">
        <f t="shared" si="35"/>
        <v>0</v>
      </c>
      <c r="BG198" s="153">
        <f t="shared" si="36"/>
        <v>0</v>
      </c>
      <c r="BH198" s="153">
        <f t="shared" si="37"/>
        <v>0</v>
      </c>
      <c r="BI198" s="153">
        <f t="shared" si="38"/>
        <v>0</v>
      </c>
      <c r="BJ198" s="13" t="s">
        <v>85</v>
      </c>
      <c r="BK198" s="153">
        <f t="shared" si="39"/>
        <v>0</v>
      </c>
      <c r="BL198" s="13" t="s">
        <v>254</v>
      </c>
      <c r="BM198" s="152" t="s">
        <v>733</v>
      </c>
    </row>
    <row r="199" spans="2:65" s="1" customFormat="1" ht="16.5" customHeight="1">
      <c r="B199" s="139"/>
      <c r="C199" s="140" t="s">
        <v>455</v>
      </c>
      <c r="D199" s="140" t="s">
        <v>187</v>
      </c>
      <c r="E199" s="141" t="s">
        <v>1380</v>
      </c>
      <c r="F199" s="142" t="s">
        <v>1381</v>
      </c>
      <c r="G199" s="143" t="s">
        <v>316</v>
      </c>
      <c r="H199" s="144"/>
      <c r="I199" s="145"/>
      <c r="J199" s="146">
        <f t="shared" si="30"/>
        <v>0</v>
      </c>
      <c r="K199" s="147"/>
      <c r="L199" s="28"/>
      <c r="M199" s="148" t="s">
        <v>1</v>
      </c>
      <c r="N199" s="149" t="s">
        <v>38</v>
      </c>
      <c r="P199" s="150">
        <f t="shared" si="31"/>
        <v>0</v>
      </c>
      <c r="Q199" s="150">
        <v>5.6666666666666698E-5</v>
      </c>
      <c r="R199" s="150">
        <f t="shared" si="32"/>
        <v>0</v>
      </c>
      <c r="S199" s="150">
        <v>0</v>
      </c>
      <c r="T199" s="151">
        <f t="shared" si="33"/>
        <v>0</v>
      </c>
      <c r="AR199" s="152" t="s">
        <v>254</v>
      </c>
      <c r="AT199" s="152" t="s">
        <v>187</v>
      </c>
      <c r="AU199" s="152" t="s">
        <v>85</v>
      </c>
      <c r="AY199" s="13" t="s">
        <v>185</v>
      </c>
      <c r="BE199" s="153">
        <f t="shared" si="34"/>
        <v>0</v>
      </c>
      <c r="BF199" s="153">
        <f t="shared" si="35"/>
        <v>0</v>
      </c>
      <c r="BG199" s="153">
        <f t="shared" si="36"/>
        <v>0</v>
      </c>
      <c r="BH199" s="153">
        <f t="shared" si="37"/>
        <v>0</v>
      </c>
      <c r="BI199" s="153">
        <f t="shared" si="38"/>
        <v>0</v>
      </c>
      <c r="BJ199" s="13" t="s">
        <v>85</v>
      </c>
      <c r="BK199" s="153">
        <f t="shared" si="39"/>
        <v>0</v>
      </c>
      <c r="BL199" s="13" t="s">
        <v>254</v>
      </c>
      <c r="BM199" s="152" t="s">
        <v>741</v>
      </c>
    </row>
    <row r="200" spans="2:65" s="1" customFormat="1" ht="21.75" customHeight="1">
      <c r="B200" s="139"/>
      <c r="C200" s="154" t="s">
        <v>461</v>
      </c>
      <c r="D200" s="154" t="s">
        <v>241</v>
      </c>
      <c r="E200" s="155" t="s">
        <v>1382</v>
      </c>
      <c r="F200" s="156" t="s">
        <v>1383</v>
      </c>
      <c r="G200" s="157" t="s">
        <v>316</v>
      </c>
      <c r="H200" s="158"/>
      <c r="I200" s="159"/>
      <c r="J200" s="160">
        <f t="shared" si="30"/>
        <v>0</v>
      </c>
      <c r="K200" s="161"/>
      <c r="L200" s="162"/>
      <c r="M200" s="163" t="s">
        <v>1</v>
      </c>
      <c r="N200" s="164" t="s">
        <v>38</v>
      </c>
      <c r="P200" s="150">
        <f t="shared" si="31"/>
        <v>0</v>
      </c>
      <c r="Q200" s="150">
        <v>1.57E-3</v>
      </c>
      <c r="R200" s="150">
        <f t="shared" si="32"/>
        <v>0</v>
      </c>
      <c r="S200" s="150">
        <v>0</v>
      </c>
      <c r="T200" s="151">
        <f t="shared" si="33"/>
        <v>0</v>
      </c>
      <c r="AR200" s="152" t="s">
        <v>322</v>
      </c>
      <c r="AT200" s="152" t="s">
        <v>241</v>
      </c>
      <c r="AU200" s="152" t="s">
        <v>85</v>
      </c>
      <c r="AY200" s="13" t="s">
        <v>185</v>
      </c>
      <c r="BE200" s="153">
        <f t="shared" si="34"/>
        <v>0</v>
      </c>
      <c r="BF200" s="153">
        <f t="shared" si="35"/>
        <v>0</v>
      </c>
      <c r="BG200" s="153">
        <f t="shared" si="36"/>
        <v>0</v>
      </c>
      <c r="BH200" s="153">
        <f t="shared" si="37"/>
        <v>0</v>
      </c>
      <c r="BI200" s="153">
        <f t="shared" si="38"/>
        <v>0</v>
      </c>
      <c r="BJ200" s="13" t="s">
        <v>85</v>
      </c>
      <c r="BK200" s="153">
        <f t="shared" si="39"/>
        <v>0</v>
      </c>
      <c r="BL200" s="13" t="s">
        <v>254</v>
      </c>
      <c r="BM200" s="152" t="s">
        <v>749</v>
      </c>
    </row>
    <row r="201" spans="2:65" s="1" customFormat="1" ht="24.2" customHeight="1">
      <c r="B201" s="139"/>
      <c r="C201" s="140" t="s">
        <v>465</v>
      </c>
      <c r="D201" s="140" t="s">
        <v>187</v>
      </c>
      <c r="E201" s="141" t="s">
        <v>1384</v>
      </c>
      <c r="F201" s="142" t="s">
        <v>1385</v>
      </c>
      <c r="G201" s="143" t="s">
        <v>316</v>
      </c>
      <c r="H201" s="144"/>
      <c r="I201" s="145"/>
      <c r="J201" s="146">
        <f t="shared" si="30"/>
        <v>0</v>
      </c>
      <c r="K201" s="147"/>
      <c r="L201" s="28"/>
      <c r="M201" s="148" t="s">
        <v>1</v>
      </c>
      <c r="N201" s="149" t="s">
        <v>38</v>
      </c>
      <c r="P201" s="150">
        <f t="shared" si="31"/>
        <v>0</v>
      </c>
      <c r="Q201" s="150">
        <v>4.8999999999999998E-4</v>
      </c>
      <c r="R201" s="150">
        <f t="shared" si="32"/>
        <v>0</v>
      </c>
      <c r="S201" s="150">
        <v>0</v>
      </c>
      <c r="T201" s="151">
        <f t="shared" si="33"/>
        <v>0</v>
      </c>
      <c r="AR201" s="152" t="s">
        <v>254</v>
      </c>
      <c r="AT201" s="152" t="s">
        <v>187</v>
      </c>
      <c r="AU201" s="152" t="s">
        <v>85</v>
      </c>
      <c r="AY201" s="13" t="s">
        <v>185</v>
      </c>
      <c r="BE201" s="153">
        <f t="shared" si="34"/>
        <v>0</v>
      </c>
      <c r="BF201" s="153">
        <f t="shared" si="35"/>
        <v>0</v>
      </c>
      <c r="BG201" s="153">
        <f t="shared" si="36"/>
        <v>0</v>
      </c>
      <c r="BH201" s="153">
        <f t="shared" si="37"/>
        <v>0</v>
      </c>
      <c r="BI201" s="153">
        <f t="shared" si="38"/>
        <v>0</v>
      </c>
      <c r="BJ201" s="13" t="s">
        <v>85</v>
      </c>
      <c r="BK201" s="153">
        <f t="shared" si="39"/>
        <v>0</v>
      </c>
      <c r="BL201" s="13" t="s">
        <v>254</v>
      </c>
      <c r="BM201" s="152" t="s">
        <v>759</v>
      </c>
    </row>
    <row r="202" spans="2:65" s="1" customFormat="1" ht="16.5" customHeight="1">
      <c r="B202" s="139"/>
      <c r="C202" s="140" t="s">
        <v>469</v>
      </c>
      <c r="D202" s="140" t="s">
        <v>187</v>
      </c>
      <c r="E202" s="141" t="s">
        <v>1386</v>
      </c>
      <c r="F202" s="142" t="s">
        <v>1387</v>
      </c>
      <c r="G202" s="143" t="s">
        <v>316</v>
      </c>
      <c r="H202" s="144"/>
      <c r="I202" s="145"/>
      <c r="J202" s="146">
        <f t="shared" si="30"/>
        <v>0</v>
      </c>
      <c r="K202" s="147"/>
      <c r="L202" s="28"/>
      <c r="M202" s="148" t="s">
        <v>1</v>
      </c>
      <c r="N202" s="149" t="s">
        <v>38</v>
      </c>
      <c r="P202" s="150">
        <f t="shared" si="31"/>
        <v>0</v>
      </c>
      <c r="Q202" s="150">
        <v>6.0000000000000002E-5</v>
      </c>
      <c r="R202" s="150">
        <f t="shared" si="32"/>
        <v>0</v>
      </c>
      <c r="S202" s="150">
        <v>0</v>
      </c>
      <c r="T202" s="151">
        <f t="shared" si="33"/>
        <v>0</v>
      </c>
      <c r="AR202" s="152" t="s">
        <v>254</v>
      </c>
      <c r="AT202" s="152" t="s">
        <v>187</v>
      </c>
      <c r="AU202" s="152" t="s">
        <v>85</v>
      </c>
      <c r="AY202" s="13" t="s">
        <v>185</v>
      </c>
      <c r="BE202" s="153">
        <f t="shared" si="34"/>
        <v>0</v>
      </c>
      <c r="BF202" s="153">
        <f t="shared" si="35"/>
        <v>0</v>
      </c>
      <c r="BG202" s="153">
        <f t="shared" si="36"/>
        <v>0</v>
      </c>
      <c r="BH202" s="153">
        <f t="shared" si="37"/>
        <v>0</v>
      </c>
      <c r="BI202" s="153">
        <f t="shared" si="38"/>
        <v>0</v>
      </c>
      <c r="BJ202" s="13" t="s">
        <v>85</v>
      </c>
      <c r="BK202" s="153">
        <f t="shared" si="39"/>
        <v>0</v>
      </c>
      <c r="BL202" s="13" t="s">
        <v>254</v>
      </c>
      <c r="BM202" s="152" t="s">
        <v>767</v>
      </c>
    </row>
    <row r="203" spans="2:65" s="1" customFormat="1" ht="16.5" customHeight="1">
      <c r="B203" s="139"/>
      <c r="C203" s="154" t="s">
        <v>473</v>
      </c>
      <c r="D203" s="154" t="s">
        <v>241</v>
      </c>
      <c r="E203" s="155" t="s">
        <v>1388</v>
      </c>
      <c r="F203" s="156" t="s">
        <v>1389</v>
      </c>
      <c r="G203" s="157" t="s">
        <v>316</v>
      </c>
      <c r="H203" s="158"/>
      <c r="I203" s="159"/>
      <c r="J203" s="160">
        <f t="shared" si="30"/>
        <v>0</v>
      </c>
      <c r="K203" s="161"/>
      <c r="L203" s="162"/>
      <c r="M203" s="163" t="s">
        <v>1</v>
      </c>
      <c r="N203" s="164" t="s">
        <v>38</v>
      </c>
      <c r="P203" s="150">
        <f t="shared" si="31"/>
        <v>0</v>
      </c>
      <c r="Q203" s="150">
        <v>1.1100000000000001E-3</v>
      </c>
      <c r="R203" s="150">
        <f t="shared" si="32"/>
        <v>0</v>
      </c>
      <c r="S203" s="150">
        <v>0</v>
      </c>
      <c r="T203" s="151">
        <f t="shared" si="33"/>
        <v>0</v>
      </c>
      <c r="AR203" s="152" t="s">
        <v>322</v>
      </c>
      <c r="AT203" s="152" t="s">
        <v>241</v>
      </c>
      <c r="AU203" s="152" t="s">
        <v>85</v>
      </c>
      <c r="AY203" s="13" t="s">
        <v>185</v>
      </c>
      <c r="BE203" s="153">
        <f t="shared" si="34"/>
        <v>0</v>
      </c>
      <c r="BF203" s="153">
        <f t="shared" si="35"/>
        <v>0</v>
      </c>
      <c r="BG203" s="153">
        <f t="shared" si="36"/>
        <v>0</v>
      </c>
      <c r="BH203" s="153">
        <f t="shared" si="37"/>
        <v>0</v>
      </c>
      <c r="BI203" s="153">
        <f t="shared" si="38"/>
        <v>0</v>
      </c>
      <c r="BJ203" s="13" t="s">
        <v>85</v>
      </c>
      <c r="BK203" s="153">
        <f t="shared" si="39"/>
        <v>0</v>
      </c>
      <c r="BL203" s="13" t="s">
        <v>254</v>
      </c>
      <c r="BM203" s="152" t="s">
        <v>777</v>
      </c>
    </row>
    <row r="204" spans="2:65" s="1" customFormat="1" ht="16.5" customHeight="1">
      <c r="B204" s="139"/>
      <c r="C204" s="140" t="s">
        <v>475</v>
      </c>
      <c r="D204" s="140" t="s">
        <v>187</v>
      </c>
      <c r="E204" s="141" t="s">
        <v>1390</v>
      </c>
      <c r="F204" s="142" t="s">
        <v>1391</v>
      </c>
      <c r="G204" s="143" t="s">
        <v>316</v>
      </c>
      <c r="H204" s="144"/>
      <c r="I204" s="145"/>
      <c r="J204" s="146">
        <f t="shared" si="30"/>
        <v>0</v>
      </c>
      <c r="K204" s="147"/>
      <c r="L204" s="28"/>
      <c r="M204" s="148" t="s">
        <v>1</v>
      </c>
      <c r="N204" s="149" t="s">
        <v>38</v>
      </c>
      <c r="P204" s="150">
        <f t="shared" si="31"/>
        <v>0</v>
      </c>
      <c r="Q204" s="150">
        <v>6.9999999999999994E-5</v>
      </c>
      <c r="R204" s="150">
        <f t="shared" si="32"/>
        <v>0</v>
      </c>
      <c r="S204" s="150">
        <v>0</v>
      </c>
      <c r="T204" s="151">
        <f t="shared" si="33"/>
        <v>0</v>
      </c>
      <c r="AR204" s="152" t="s">
        <v>254</v>
      </c>
      <c r="AT204" s="152" t="s">
        <v>187</v>
      </c>
      <c r="AU204" s="152" t="s">
        <v>85</v>
      </c>
      <c r="AY204" s="13" t="s">
        <v>185</v>
      </c>
      <c r="BE204" s="153">
        <f t="shared" si="34"/>
        <v>0</v>
      </c>
      <c r="BF204" s="153">
        <f t="shared" si="35"/>
        <v>0</v>
      </c>
      <c r="BG204" s="153">
        <f t="shared" si="36"/>
        <v>0</v>
      </c>
      <c r="BH204" s="153">
        <f t="shared" si="37"/>
        <v>0</v>
      </c>
      <c r="BI204" s="153">
        <f t="shared" si="38"/>
        <v>0</v>
      </c>
      <c r="BJ204" s="13" t="s">
        <v>85</v>
      </c>
      <c r="BK204" s="153">
        <f t="shared" si="39"/>
        <v>0</v>
      </c>
      <c r="BL204" s="13" t="s">
        <v>254</v>
      </c>
      <c r="BM204" s="152" t="s">
        <v>783</v>
      </c>
    </row>
    <row r="205" spans="2:65" s="1" customFormat="1" ht="16.5" customHeight="1">
      <c r="B205" s="139"/>
      <c r="C205" s="154" t="s">
        <v>479</v>
      </c>
      <c r="D205" s="154" t="s">
        <v>241</v>
      </c>
      <c r="E205" s="155" t="s">
        <v>1392</v>
      </c>
      <c r="F205" s="156" t="s">
        <v>1393</v>
      </c>
      <c r="G205" s="157" t="s">
        <v>316</v>
      </c>
      <c r="H205" s="158"/>
      <c r="I205" s="159"/>
      <c r="J205" s="160">
        <f t="shared" si="30"/>
        <v>0</v>
      </c>
      <c r="K205" s="161"/>
      <c r="L205" s="162"/>
      <c r="M205" s="163" t="s">
        <v>1</v>
      </c>
      <c r="N205" s="164" t="s">
        <v>38</v>
      </c>
      <c r="P205" s="150">
        <f t="shared" si="31"/>
        <v>0</v>
      </c>
      <c r="Q205" s="150">
        <v>6.8999999999999997E-4</v>
      </c>
      <c r="R205" s="150">
        <f t="shared" si="32"/>
        <v>0</v>
      </c>
      <c r="S205" s="150">
        <v>0</v>
      </c>
      <c r="T205" s="151">
        <f t="shared" si="33"/>
        <v>0</v>
      </c>
      <c r="AR205" s="152" t="s">
        <v>322</v>
      </c>
      <c r="AT205" s="152" t="s">
        <v>241</v>
      </c>
      <c r="AU205" s="152" t="s">
        <v>85</v>
      </c>
      <c r="AY205" s="13" t="s">
        <v>185</v>
      </c>
      <c r="BE205" s="153">
        <f t="shared" si="34"/>
        <v>0</v>
      </c>
      <c r="BF205" s="153">
        <f t="shared" si="35"/>
        <v>0</v>
      </c>
      <c r="BG205" s="153">
        <f t="shared" si="36"/>
        <v>0</v>
      </c>
      <c r="BH205" s="153">
        <f t="shared" si="37"/>
        <v>0</v>
      </c>
      <c r="BI205" s="153">
        <f t="shared" si="38"/>
        <v>0</v>
      </c>
      <c r="BJ205" s="13" t="s">
        <v>85</v>
      </c>
      <c r="BK205" s="153">
        <f t="shared" si="39"/>
        <v>0</v>
      </c>
      <c r="BL205" s="13" t="s">
        <v>254</v>
      </c>
      <c r="BM205" s="152" t="s">
        <v>560</v>
      </c>
    </row>
    <row r="206" spans="2:65" s="1" customFormat="1" ht="24.2" customHeight="1">
      <c r="B206" s="139"/>
      <c r="C206" s="140" t="s">
        <v>483</v>
      </c>
      <c r="D206" s="140" t="s">
        <v>187</v>
      </c>
      <c r="E206" s="141" t="s">
        <v>1108</v>
      </c>
      <c r="F206" s="142" t="s">
        <v>1109</v>
      </c>
      <c r="G206" s="143" t="s">
        <v>316</v>
      </c>
      <c r="H206" s="144"/>
      <c r="I206" s="145"/>
      <c r="J206" s="146">
        <f t="shared" si="30"/>
        <v>0</v>
      </c>
      <c r="K206" s="147"/>
      <c r="L206" s="28"/>
      <c r="M206" s="148" t="s">
        <v>1</v>
      </c>
      <c r="N206" s="149" t="s">
        <v>38</v>
      </c>
      <c r="P206" s="150">
        <f t="shared" si="31"/>
        <v>0</v>
      </c>
      <c r="Q206" s="150">
        <v>5.9999999999999995E-4</v>
      </c>
      <c r="R206" s="150">
        <f t="shared" si="32"/>
        <v>0</v>
      </c>
      <c r="S206" s="150">
        <v>0</v>
      </c>
      <c r="T206" s="151">
        <f t="shared" si="33"/>
        <v>0</v>
      </c>
      <c r="AR206" s="152" t="s">
        <v>254</v>
      </c>
      <c r="AT206" s="152" t="s">
        <v>187</v>
      </c>
      <c r="AU206" s="152" t="s">
        <v>85</v>
      </c>
      <c r="AY206" s="13" t="s">
        <v>185</v>
      </c>
      <c r="BE206" s="153">
        <f t="shared" si="34"/>
        <v>0</v>
      </c>
      <c r="BF206" s="153">
        <f t="shared" si="35"/>
        <v>0</v>
      </c>
      <c r="BG206" s="153">
        <f t="shared" si="36"/>
        <v>0</v>
      </c>
      <c r="BH206" s="153">
        <f t="shared" si="37"/>
        <v>0</v>
      </c>
      <c r="BI206" s="153">
        <f t="shared" si="38"/>
        <v>0</v>
      </c>
      <c r="BJ206" s="13" t="s">
        <v>85</v>
      </c>
      <c r="BK206" s="153">
        <f t="shared" si="39"/>
        <v>0</v>
      </c>
      <c r="BL206" s="13" t="s">
        <v>254</v>
      </c>
      <c r="BM206" s="152" t="s">
        <v>552</v>
      </c>
    </row>
    <row r="207" spans="2:65" s="1" customFormat="1" ht="24.2" customHeight="1">
      <c r="B207" s="139"/>
      <c r="C207" s="140" t="s">
        <v>487</v>
      </c>
      <c r="D207" s="140" t="s">
        <v>187</v>
      </c>
      <c r="E207" s="141" t="s">
        <v>1394</v>
      </c>
      <c r="F207" s="142" t="s">
        <v>1395</v>
      </c>
      <c r="G207" s="143" t="s">
        <v>316</v>
      </c>
      <c r="H207" s="144"/>
      <c r="I207" s="145"/>
      <c r="J207" s="146">
        <f t="shared" si="30"/>
        <v>0</v>
      </c>
      <c r="K207" s="147"/>
      <c r="L207" s="28"/>
      <c r="M207" s="148" t="s">
        <v>1</v>
      </c>
      <c r="N207" s="149" t="s">
        <v>38</v>
      </c>
      <c r="P207" s="150">
        <f t="shared" si="31"/>
        <v>0</v>
      </c>
      <c r="Q207" s="150">
        <v>1.49E-3</v>
      </c>
      <c r="R207" s="150">
        <f t="shared" si="32"/>
        <v>0</v>
      </c>
      <c r="S207" s="150">
        <v>0</v>
      </c>
      <c r="T207" s="151">
        <f t="shared" si="33"/>
        <v>0</v>
      </c>
      <c r="AR207" s="152" t="s">
        <v>254</v>
      </c>
      <c r="AT207" s="152" t="s">
        <v>187</v>
      </c>
      <c r="AU207" s="152" t="s">
        <v>85</v>
      </c>
      <c r="AY207" s="13" t="s">
        <v>185</v>
      </c>
      <c r="BE207" s="153">
        <f t="shared" si="34"/>
        <v>0</v>
      </c>
      <c r="BF207" s="153">
        <f t="shared" si="35"/>
        <v>0</v>
      </c>
      <c r="BG207" s="153">
        <f t="shared" si="36"/>
        <v>0</v>
      </c>
      <c r="BH207" s="153">
        <f t="shared" si="37"/>
        <v>0</v>
      </c>
      <c r="BI207" s="153">
        <f t="shared" si="38"/>
        <v>0</v>
      </c>
      <c r="BJ207" s="13" t="s">
        <v>85</v>
      </c>
      <c r="BK207" s="153">
        <f t="shared" si="39"/>
        <v>0</v>
      </c>
      <c r="BL207" s="13" t="s">
        <v>254</v>
      </c>
      <c r="BM207" s="152" t="s">
        <v>679</v>
      </c>
    </row>
    <row r="208" spans="2:65" s="1" customFormat="1" ht="24.2" customHeight="1">
      <c r="B208" s="139"/>
      <c r="C208" s="154" t="s">
        <v>491</v>
      </c>
      <c r="D208" s="154" t="s">
        <v>241</v>
      </c>
      <c r="E208" s="155" t="s">
        <v>1396</v>
      </c>
      <c r="F208" s="156" t="s">
        <v>1397</v>
      </c>
      <c r="G208" s="157" t="s">
        <v>316</v>
      </c>
      <c r="H208" s="158"/>
      <c r="I208" s="159"/>
      <c r="J208" s="160">
        <f t="shared" si="30"/>
        <v>0</v>
      </c>
      <c r="K208" s="161"/>
      <c r="L208" s="162"/>
      <c r="M208" s="163" t="s">
        <v>1</v>
      </c>
      <c r="N208" s="164" t="s">
        <v>38</v>
      </c>
      <c r="P208" s="150">
        <f t="shared" si="31"/>
        <v>0</v>
      </c>
      <c r="Q208" s="150">
        <v>1.1000000000000001E-3</v>
      </c>
      <c r="R208" s="150">
        <f t="shared" si="32"/>
        <v>0</v>
      </c>
      <c r="S208" s="150">
        <v>0</v>
      </c>
      <c r="T208" s="151">
        <f t="shared" si="33"/>
        <v>0</v>
      </c>
      <c r="AR208" s="152" t="s">
        <v>322</v>
      </c>
      <c r="AT208" s="152" t="s">
        <v>241</v>
      </c>
      <c r="AU208" s="152" t="s">
        <v>85</v>
      </c>
      <c r="AY208" s="13" t="s">
        <v>185</v>
      </c>
      <c r="BE208" s="153">
        <f t="shared" si="34"/>
        <v>0</v>
      </c>
      <c r="BF208" s="153">
        <f t="shared" si="35"/>
        <v>0</v>
      </c>
      <c r="BG208" s="153">
        <f t="shared" si="36"/>
        <v>0</v>
      </c>
      <c r="BH208" s="153">
        <f t="shared" si="37"/>
        <v>0</v>
      </c>
      <c r="BI208" s="153">
        <f t="shared" si="38"/>
        <v>0</v>
      </c>
      <c r="BJ208" s="13" t="s">
        <v>85</v>
      </c>
      <c r="BK208" s="153">
        <f t="shared" si="39"/>
        <v>0</v>
      </c>
      <c r="BL208" s="13" t="s">
        <v>254</v>
      </c>
      <c r="BM208" s="152" t="s">
        <v>1071</v>
      </c>
    </row>
    <row r="209" spans="2:65" s="1" customFormat="1" ht="24.2" customHeight="1">
      <c r="B209" s="139"/>
      <c r="C209" s="140" t="s">
        <v>495</v>
      </c>
      <c r="D209" s="140" t="s">
        <v>187</v>
      </c>
      <c r="E209" s="141" t="s">
        <v>1398</v>
      </c>
      <c r="F209" s="142" t="s">
        <v>1399</v>
      </c>
      <c r="G209" s="143" t="s">
        <v>404</v>
      </c>
      <c r="H209" s="165"/>
      <c r="I209" s="145"/>
      <c r="J209" s="146">
        <f t="shared" si="30"/>
        <v>0</v>
      </c>
      <c r="K209" s="147"/>
      <c r="L209" s="28"/>
      <c r="M209" s="148" t="s">
        <v>1</v>
      </c>
      <c r="N209" s="149" t="s">
        <v>38</v>
      </c>
      <c r="P209" s="150">
        <f t="shared" si="31"/>
        <v>0</v>
      </c>
      <c r="Q209" s="150">
        <v>0</v>
      </c>
      <c r="R209" s="150">
        <f t="shared" si="32"/>
        <v>0</v>
      </c>
      <c r="S209" s="150">
        <v>0</v>
      </c>
      <c r="T209" s="151">
        <f t="shared" si="33"/>
        <v>0</v>
      </c>
      <c r="AR209" s="152" t="s">
        <v>254</v>
      </c>
      <c r="AT209" s="152" t="s">
        <v>187</v>
      </c>
      <c r="AU209" s="152" t="s">
        <v>85</v>
      </c>
      <c r="AY209" s="13" t="s">
        <v>185</v>
      </c>
      <c r="BE209" s="153">
        <f t="shared" si="34"/>
        <v>0</v>
      </c>
      <c r="BF209" s="153">
        <f t="shared" si="35"/>
        <v>0</v>
      </c>
      <c r="BG209" s="153">
        <f t="shared" si="36"/>
        <v>0</v>
      </c>
      <c r="BH209" s="153">
        <f t="shared" si="37"/>
        <v>0</v>
      </c>
      <c r="BI209" s="153">
        <f t="shared" si="38"/>
        <v>0</v>
      </c>
      <c r="BJ209" s="13" t="s">
        <v>85</v>
      </c>
      <c r="BK209" s="153">
        <f t="shared" si="39"/>
        <v>0</v>
      </c>
      <c r="BL209" s="13" t="s">
        <v>254</v>
      </c>
      <c r="BM209" s="152" t="s">
        <v>1074</v>
      </c>
    </row>
    <row r="210" spans="2:65" s="11" customFormat="1" ht="22.9" customHeight="1">
      <c r="B210" s="127"/>
      <c r="D210" s="128" t="s">
        <v>71</v>
      </c>
      <c r="E210" s="137" t="s">
        <v>1400</v>
      </c>
      <c r="F210" s="137" t="s">
        <v>1401</v>
      </c>
      <c r="I210" s="130"/>
      <c r="J210" s="138">
        <f>BK210</f>
        <v>0</v>
      </c>
      <c r="L210" s="127"/>
      <c r="M210" s="132"/>
      <c r="P210" s="133">
        <f>SUM(P211:P213)</f>
        <v>0</v>
      </c>
      <c r="R210" s="133">
        <f>SUM(R211:R213)</f>
        <v>0</v>
      </c>
      <c r="T210" s="134">
        <f>SUM(T211:T213)</f>
        <v>0</v>
      </c>
      <c r="AR210" s="128" t="s">
        <v>85</v>
      </c>
      <c r="AT210" s="135" t="s">
        <v>71</v>
      </c>
      <c r="AU210" s="135" t="s">
        <v>79</v>
      </c>
      <c r="AY210" s="128" t="s">
        <v>185</v>
      </c>
      <c r="BK210" s="136">
        <f>SUM(BK211:BK213)</f>
        <v>0</v>
      </c>
    </row>
    <row r="211" spans="2:65" s="1" customFormat="1" ht="21.75" customHeight="1">
      <c r="B211" s="139"/>
      <c r="C211" s="140" t="s">
        <v>499</v>
      </c>
      <c r="D211" s="140" t="s">
        <v>187</v>
      </c>
      <c r="E211" s="141" t="s">
        <v>1402</v>
      </c>
      <c r="F211" s="142" t="s">
        <v>1403</v>
      </c>
      <c r="G211" s="143" t="s">
        <v>316</v>
      </c>
      <c r="H211" s="144"/>
      <c r="I211" s="145"/>
      <c r="J211" s="146">
        <f>ROUND(I211*H211,2)</f>
        <v>0</v>
      </c>
      <c r="K211" s="147"/>
      <c r="L211" s="28"/>
      <c r="M211" s="148" t="s">
        <v>1</v>
      </c>
      <c r="N211" s="149" t="s">
        <v>38</v>
      </c>
      <c r="P211" s="150">
        <f>O211*H211</f>
        <v>0</v>
      </c>
      <c r="Q211" s="150">
        <v>3.0000000000000001E-5</v>
      </c>
      <c r="R211" s="150">
        <f>Q211*H211</f>
        <v>0</v>
      </c>
      <c r="S211" s="150">
        <v>0</v>
      </c>
      <c r="T211" s="151">
        <f>S211*H211</f>
        <v>0</v>
      </c>
      <c r="AR211" s="152" t="s">
        <v>254</v>
      </c>
      <c r="AT211" s="152" t="s">
        <v>187</v>
      </c>
      <c r="AU211" s="152" t="s">
        <v>85</v>
      </c>
      <c r="AY211" s="13" t="s">
        <v>185</v>
      </c>
      <c r="BE211" s="153">
        <f>IF(N211="základná",J211,0)</f>
        <v>0</v>
      </c>
      <c r="BF211" s="153">
        <f>IF(N211="znížená",J211,0)</f>
        <v>0</v>
      </c>
      <c r="BG211" s="153">
        <f>IF(N211="zákl. prenesená",J211,0)</f>
        <v>0</v>
      </c>
      <c r="BH211" s="153">
        <f>IF(N211="zníž. prenesená",J211,0)</f>
        <v>0</v>
      </c>
      <c r="BI211" s="153">
        <f>IF(N211="nulová",J211,0)</f>
        <v>0</v>
      </c>
      <c r="BJ211" s="13" t="s">
        <v>85</v>
      </c>
      <c r="BK211" s="153">
        <f>ROUND(I211*H211,2)</f>
        <v>0</v>
      </c>
      <c r="BL211" s="13" t="s">
        <v>254</v>
      </c>
      <c r="BM211" s="152" t="s">
        <v>1077</v>
      </c>
    </row>
    <row r="212" spans="2:65" s="1" customFormat="1" ht="24.2" customHeight="1">
      <c r="B212" s="139"/>
      <c r="C212" s="154" t="s">
        <v>505</v>
      </c>
      <c r="D212" s="154" t="s">
        <v>241</v>
      </c>
      <c r="E212" s="155" t="s">
        <v>1404</v>
      </c>
      <c r="F212" s="156" t="s">
        <v>1405</v>
      </c>
      <c r="G212" s="157" t="s">
        <v>316</v>
      </c>
      <c r="H212" s="158"/>
      <c r="I212" s="159"/>
      <c r="J212" s="160">
        <f>ROUND(I212*H212,2)</f>
        <v>0</v>
      </c>
      <c r="K212" s="161"/>
      <c r="L212" s="162"/>
      <c r="M212" s="163" t="s">
        <v>1</v>
      </c>
      <c r="N212" s="164" t="s">
        <v>38</v>
      </c>
      <c r="P212" s="150">
        <f>O212*H212</f>
        <v>0</v>
      </c>
      <c r="Q212" s="150">
        <v>1.2239999999999999E-2</v>
      </c>
      <c r="R212" s="150">
        <f>Q212*H212</f>
        <v>0</v>
      </c>
      <c r="S212" s="150">
        <v>0</v>
      </c>
      <c r="T212" s="151">
        <f>S212*H212</f>
        <v>0</v>
      </c>
      <c r="AR212" s="152" t="s">
        <v>322</v>
      </c>
      <c r="AT212" s="152" t="s">
        <v>241</v>
      </c>
      <c r="AU212" s="152" t="s">
        <v>85</v>
      </c>
      <c r="AY212" s="13" t="s">
        <v>185</v>
      </c>
      <c r="BE212" s="153">
        <f>IF(N212="základná",J212,0)</f>
        <v>0</v>
      </c>
      <c r="BF212" s="153">
        <f>IF(N212="znížená",J212,0)</f>
        <v>0</v>
      </c>
      <c r="BG212" s="153">
        <f>IF(N212="zákl. prenesená",J212,0)</f>
        <v>0</v>
      </c>
      <c r="BH212" s="153">
        <f>IF(N212="zníž. prenesená",J212,0)</f>
        <v>0</v>
      </c>
      <c r="BI212" s="153">
        <f>IF(N212="nulová",J212,0)</f>
        <v>0</v>
      </c>
      <c r="BJ212" s="13" t="s">
        <v>85</v>
      </c>
      <c r="BK212" s="153">
        <f>ROUND(I212*H212,2)</f>
        <v>0</v>
      </c>
      <c r="BL212" s="13" t="s">
        <v>254</v>
      </c>
      <c r="BM212" s="152" t="s">
        <v>1080</v>
      </c>
    </row>
    <row r="213" spans="2:65" s="1" customFormat="1" ht="24.2" customHeight="1">
      <c r="B213" s="139"/>
      <c r="C213" s="140" t="s">
        <v>509</v>
      </c>
      <c r="D213" s="140" t="s">
        <v>187</v>
      </c>
      <c r="E213" s="141" t="s">
        <v>1406</v>
      </c>
      <c r="F213" s="142" t="s">
        <v>1407</v>
      </c>
      <c r="G213" s="143" t="s">
        <v>404</v>
      </c>
      <c r="H213" s="165"/>
      <c r="I213" s="145"/>
      <c r="J213" s="146">
        <f>ROUND(I213*H213,2)</f>
        <v>0</v>
      </c>
      <c r="K213" s="147"/>
      <c r="L213" s="28"/>
      <c r="M213" s="148" t="s">
        <v>1</v>
      </c>
      <c r="N213" s="149" t="s">
        <v>38</v>
      </c>
      <c r="P213" s="150">
        <f>O213*H213</f>
        <v>0</v>
      </c>
      <c r="Q213" s="150">
        <v>0</v>
      </c>
      <c r="R213" s="150">
        <f>Q213*H213</f>
        <v>0</v>
      </c>
      <c r="S213" s="150">
        <v>0</v>
      </c>
      <c r="T213" s="151">
        <f>S213*H213</f>
        <v>0</v>
      </c>
      <c r="AR213" s="152" t="s">
        <v>254</v>
      </c>
      <c r="AT213" s="152" t="s">
        <v>187</v>
      </c>
      <c r="AU213" s="152" t="s">
        <v>85</v>
      </c>
      <c r="AY213" s="13" t="s">
        <v>185</v>
      </c>
      <c r="BE213" s="153">
        <f>IF(N213="základná",J213,0)</f>
        <v>0</v>
      </c>
      <c r="BF213" s="153">
        <f>IF(N213="znížená",J213,0)</f>
        <v>0</v>
      </c>
      <c r="BG213" s="153">
        <f>IF(N213="zákl. prenesená",J213,0)</f>
        <v>0</v>
      </c>
      <c r="BH213" s="153">
        <f>IF(N213="zníž. prenesená",J213,0)</f>
        <v>0</v>
      </c>
      <c r="BI213" s="153">
        <f>IF(N213="nulová",J213,0)</f>
        <v>0</v>
      </c>
      <c r="BJ213" s="13" t="s">
        <v>85</v>
      </c>
      <c r="BK213" s="153">
        <f>ROUND(I213*H213,2)</f>
        <v>0</v>
      </c>
      <c r="BL213" s="13" t="s">
        <v>254</v>
      </c>
      <c r="BM213" s="152" t="s">
        <v>1083</v>
      </c>
    </row>
    <row r="214" spans="2:65" s="11" customFormat="1" ht="22.9" customHeight="1">
      <c r="B214" s="127"/>
      <c r="D214" s="128" t="s">
        <v>71</v>
      </c>
      <c r="E214" s="137" t="s">
        <v>1408</v>
      </c>
      <c r="F214" s="137" t="s">
        <v>1409</v>
      </c>
      <c r="I214" s="130"/>
      <c r="J214" s="138">
        <f>BK214</f>
        <v>0</v>
      </c>
      <c r="L214" s="127"/>
      <c r="M214" s="132"/>
      <c r="P214" s="133">
        <f>SUM(P215:P235)</f>
        <v>0</v>
      </c>
      <c r="R214" s="133">
        <f>SUM(R215:R235)</f>
        <v>0</v>
      </c>
      <c r="T214" s="134">
        <f>SUM(T215:T235)</f>
        <v>0</v>
      </c>
      <c r="AR214" s="128" t="s">
        <v>79</v>
      </c>
      <c r="AT214" s="135" t="s">
        <v>71</v>
      </c>
      <c r="AU214" s="135" t="s">
        <v>79</v>
      </c>
      <c r="AY214" s="128" t="s">
        <v>185</v>
      </c>
      <c r="BK214" s="136">
        <f>SUM(BK215:BK235)</f>
        <v>0</v>
      </c>
    </row>
    <row r="215" spans="2:65" s="1" customFormat="1" ht="24.2" customHeight="1">
      <c r="B215" s="139"/>
      <c r="C215" s="140" t="s">
        <v>513</v>
      </c>
      <c r="D215" s="140" t="s">
        <v>187</v>
      </c>
      <c r="E215" s="141" t="s">
        <v>1410</v>
      </c>
      <c r="F215" s="142" t="s">
        <v>1411</v>
      </c>
      <c r="G215" s="143" t="s">
        <v>217</v>
      </c>
      <c r="H215" s="144"/>
      <c r="I215" s="145"/>
      <c r="J215" s="146">
        <f t="shared" ref="J215:J235" si="40">ROUND(I215*H215,2)</f>
        <v>0</v>
      </c>
      <c r="K215" s="147"/>
      <c r="L215" s="28"/>
      <c r="M215" s="148" t="s">
        <v>1</v>
      </c>
      <c r="N215" s="149" t="s">
        <v>38</v>
      </c>
      <c r="P215" s="150">
        <f t="shared" ref="P215:P235" si="41">O215*H215</f>
        <v>0</v>
      </c>
      <c r="Q215" s="150">
        <v>2.66E-3</v>
      </c>
      <c r="R215" s="150">
        <f t="shared" ref="R215:R235" si="42">Q215*H215</f>
        <v>0</v>
      </c>
      <c r="S215" s="150">
        <v>0</v>
      </c>
      <c r="T215" s="151">
        <f t="shared" ref="T215:T235" si="43">S215*H215</f>
        <v>0</v>
      </c>
      <c r="AR215" s="152" t="s">
        <v>191</v>
      </c>
      <c r="AT215" s="152" t="s">
        <v>187</v>
      </c>
      <c r="AU215" s="152" t="s">
        <v>85</v>
      </c>
      <c r="AY215" s="13" t="s">
        <v>185</v>
      </c>
      <c r="BE215" s="153">
        <f t="shared" ref="BE215:BE235" si="44">IF(N215="základná",J215,0)</f>
        <v>0</v>
      </c>
      <c r="BF215" s="153">
        <f t="shared" ref="BF215:BF235" si="45">IF(N215="znížená",J215,0)</f>
        <v>0</v>
      </c>
      <c r="BG215" s="153">
        <f t="shared" ref="BG215:BG235" si="46">IF(N215="zákl. prenesená",J215,0)</f>
        <v>0</v>
      </c>
      <c r="BH215" s="153">
        <f t="shared" ref="BH215:BH235" si="47">IF(N215="zníž. prenesená",J215,0)</f>
        <v>0</v>
      </c>
      <c r="BI215" s="153">
        <f t="shared" ref="BI215:BI235" si="48">IF(N215="nulová",J215,0)</f>
        <v>0</v>
      </c>
      <c r="BJ215" s="13" t="s">
        <v>85</v>
      </c>
      <c r="BK215" s="153">
        <f t="shared" ref="BK215:BK235" si="49">ROUND(I215*H215,2)</f>
        <v>0</v>
      </c>
      <c r="BL215" s="13" t="s">
        <v>191</v>
      </c>
      <c r="BM215" s="152" t="s">
        <v>1086</v>
      </c>
    </row>
    <row r="216" spans="2:65" s="1" customFormat="1" ht="24.2" customHeight="1">
      <c r="B216" s="139"/>
      <c r="C216" s="154" t="s">
        <v>517</v>
      </c>
      <c r="D216" s="154" t="s">
        <v>241</v>
      </c>
      <c r="E216" s="155" t="s">
        <v>1412</v>
      </c>
      <c r="F216" s="156" t="s">
        <v>1413</v>
      </c>
      <c r="G216" s="157" t="s">
        <v>190</v>
      </c>
      <c r="H216" s="158"/>
      <c r="I216" s="159"/>
      <c r="J216" s="160">
        <f t="shared" si="40"/>
        <v>0</v>
      </c>
      <c r="K216" s="161"/>
      <c r="L216" s="162"/>
      <c r="M216" s="163" t="s">
        <v>1</v>
      </c>
      <c r="N216" s="164" t="s">
        <v>38</v>
      </c>
      <c r="P216" s="150">
        <f t="shared" si="41"/>
        <v>0</v>
      </c>
      <c r="Q216" s="150">
        <v>1.2999999999999999E-4</v>
      </c>
      <c r="R216" s="150">
        <f t="shared" si="42"/>
        <v>0</v>
      </c>
      <c r="S216" s="150">
        <v>0</v>
      </c>
      <c r="T216" s="151">
        <f t="shared" si="43"/>
        <v>0</v>
      </c>
      <c r="AR216" s="152" t="s">
        <v>219</v>
      </c>
      <c r="AT216" s="152" t="s">
        <v>241</v>
      </c>
      <c r="AU216" s="152" t="s">
        <v>85</v>
      </c>
      <c r="AY216" s="13" t="s">
        <v>185</v>
      </c>
      <c r="BE216" s="153">
        <f t="shared" si="44"/>
        <v>0</v>
      </c>
      <c r="BF216" s="153">
        <f t="shared" si="45"/>
        <v>0</v>
      </c>
      <c r="BG216" s="153">
        <f t="shared" si="46"/>
        <v>0</v>
      </c>
      <c r="BH216" s="153">
        <f t="shared" si="47"/>
        <v>0</v>
      </c>
      <c r="BI216" s="153">
        <f t="shared" si="48"/>
        <v>0</v>
      </c>
      <c r="BJ216" s="13" t="s">
        <v>85</v>
      </c>
      <c r="BK216" s="153">
        <f t="shared" si="49"/>
        <v>0</v>
      </c>
      <c r="BL216" s="13" t="s">
        <v>191</v>
      </c>
      <c r="BM216" s="152" t="s">
        <v>1089</v>
      </c>
    </row>
    <row r="217" spans="2:65" s="1" customFormat="1" ht="16.5" customHeight="1">
      <c r="B217" s="139"/>
      <c r="C217" s="154" t="s">
        <v>521</v>
      </c>
      <c r="D217" s="154" t="s">
        <v>241</v>
      </c>
      <c r="E217" s="155" t="s">
        <v>1414</v>
      </c>
      <c r="F217" s="156" t="s">
        <v>1415</v>
      </c>
      <c r="G217" s="157" t="s">
        <v>217</v>
      </c>
      <c r="H217" s="158"/>
      <c r="I217" s="159"/>
      <c r="J217" s="160">
        <f t="shared" si="40"/>
        <v>0</v>
      </c>
      <c r="K217" s="161"/>
      <c r="L217" s="162"/>
      <c r="M217" s="163" t="s">
        <v>1</v>
      </c>
      <c r="N217" s="164" t="s">
        <v>38</v>
      </c>
      <c r="P217" s="150">
        <f t="shared" si="41"/>
        <v>0</v>
      </c>
      <c r="Q217" s="150">
        <v>1.2999999999999999E-4</v>
      </c>
      <c r="R217" s="150">
        <f t="shared" si="42"/>
        <v>0</v>
      </c>
      <c r="S217" s="150">
        <v>0</v>
      </c>
      <c r="T217" s="151">
        <f t="shared" si="43"/>
        <v>0</v>
      </c>
      <c r="AR217" s="152" t="s">
        <v>219</v>
      </c>
      <c r="AT217" s="152" t="s">
        <v>241</v>
      </c>
      <c r="AU217" s="152" t="s">
        <v>85</v>
      </c>
      <c r="AY217" s="13" t="s">
        <v>185</v>
      </c>
      <c r="BE217" s="153">
        <f t="shared" si="44"/>
        <v>0</v>
      </c>
      <c r="BF217" s="153">
        <f t="shared" si="45"/>
        <v>0</v>
      </c>
      <c r="BG217" s="153">
        <f t="shared" si="46"/>
        <v>0</v>
      </c>
      <c r="BH217" s="153">
        <f t="shared" si="47"/>
        <v>0</v>
      </c>
      <c r="BI217" s="153">
        <f t="shared" si="48"/>
        <v>0</v>
      </c>
      <c r="BJ217" s="13" t="s">
        <v>85</v>
      </c>
      <c r="BK217" s="153">
        <f t="shared" si="49"/>
        <v>0</v>
      </c>
      <c r="BL217" s="13" t="s">
        <v>191</v>
      </c>
      <c r="BM217" s="152" t="s">
        <v>1092</v>
      </c>
    </row>
    <row r="218" spans="2:65" s="1" customFormat="1" ht="16.5" customHeight="1">
      <c r="B218" s="139"/>
      <c r="C218" s="154" t="s">
        <v>525</v>
      </c>
      <c r="D218" s="154" t="s">
        <v>241</v>
      </c>
      <c r="E218" s="155" t="s">
        <v>1416</v>
      </c>
      <c r="F218" s="156" t="s">
        <v>1417</v>
      </c>
      <c r="G218" s="157" t="s">
        <v>316</v>
      </c>
      <c r="H218" s="158"/>
      <c r="I218" s="159"/>
      <c r="J218" s="160">
        <f t="shared" si="40"/>
        <v>0</v>
      </c>
      <c r="K218" s="161"/>
      <c r="L218" s="162"/>
      <c r="M218" s="163" t="s">
        <v>1</v>
      </c>
      <c r="N218" s="164" t="s">
        <v>38</v>
      </c>
      <c r="P218" s="150">
        <f t="shared" si="41"/>
        <v>0</v>
      </c>
      <c r="Q218" s="150">
        <v>1.2999999999999999E-4</v>
      </c>
      <c r="R218" s="150">
        <f t="shared" si="42"/>
        <v>0</v>
      </c>
      <c r="S218" s="150">
        <v>0</v>
      </c>
      <c r="T218" s="151">
        <f t="shared" si="43"/>
        <v>0</v>
      </c>
      <c r="AR218" s="152" t="s">
        <v>219</v>
      </c>
      <c r="AT218" s="152" t="s">
        <v>241</v>
      </c>
      <c r="AU218" s="152" t="s">
        <v>85</v>
      </c>
      <c r="AY218" s="13" t="s">
        <v>185</v>
      </c>
      <c r="BE218" s="153">
        <f t="shared" si="44"/>
        <v>0</v>
      </c>
      <c r="BF218" s="153">
        <f t="shared" si="45"/>
        <v>0</v>
      </c>
      <c r="BG218" s="153">
        <f t="shared" si="46"/>
        <v>0</v>
      </c>
      <c r="BH218" s="153">
        <f t="shared" si="47"/>
        <v>0</v>
      </c>
      <c r="BI218" s="153">
        <f t="shared" si="48"/>
        <v>0</v>
      </c>
      <c r="BJ218" s="13" t="s">
        <v>85</v>
      </c>
      <c r="BK218" s="153">
        <f t="shared" si="49"/>
        <v>0</v>
      </c>
      <c r="BL218" s="13" t="s">
        <v>191</v>
      </c>
      <c r="BM218" s="152" t="s">
        <v>1095</v>
      </c>
    </row>
    <row r="219" spans="2:65" s="1" customFormat="1" ht="16.5" customHeight="1">
      <c r="B219" s="139"/>
      <c r="C219" s="154" t="s">
        <v>529</v>
      </c>
      <c r="D219" s="154" t="s">
        <v>241</v>
      </c>
      <c r="E219" s="155" t="s">
        <v>1418</v>
      </c>
      <c r="F219" s="156" t="s">
        <v>1419</v>
      </c>
      <c r="G219" s="157" t="s">
        <v>190</v>
      </c>
      <c r="H219" s="158"/>
      <c r="I219" s="159"/>
      <c r="J219" s="160">
        <f t="shared" si="40"/>
        <v>0</v>
      </c>
      <c r="K219" s="161"/>
      <c r="L219" s="162"/>
      <c r="M219" s="163" t="s">
        <v>1</v>
      </c>
      <c r="N219" s="164" t="s">
        <v>38</v>
      </c>
      <c r="P219" s="150">
        <f t="shared" si="41"/>
        <v>0</v>
      </c>
      <c r="Q219" s="150">
        <v>1E-3</v>
      </c>
      <c r="R219" s="150">
        <f t="shared" si="42"/>
        <v>0</v>
      </c>
      <c r="S219" s="150">
        <v>0</v>
      </c>
      <c r="T219" s="151">
        <f t="shared" si="43"/>
        <v>0</v>
      </c>
      <c r="AR219" s="152" t="s">
        <v>219</v>
      </c>
      <c r="AT219" s="152" t="s">
        <v>241</v>
      </c>
      <c r="AU219" s="152" t="s">
        <v>85</v>
      </c>
      <c r="AY219" s="13" t="s">
        <v>185</v>
      </c>
      <c r="BE219" s="153">
        <f t="shared" si="44"/>
        <v>0</v>
      </c>
      <c r="BF219" s="153">
        <f t="shared" si="45"/>
        <v>0</v>
      </c>
      <c r="BG219" s="153">
        <f t="shared" si="46"/>
        <v>0</v>
      </c>
      <c r="BH219" s="153">
        <f t="shared" si="47"/>
        <v>0</v>
      </c>
      <c r="BI219" s="153">
        <f t="shared" si="48"/>
        <v>0</v>
      </c>
      <c r="BJ219" s="13" t="s">
        <v>85</v>
      </c>
      <c r="BK219" s="153">
        <f t="shared" si="49"/>
        <v>0</v>
      </c>
      <c r="BL219" s="13" t="s">
        <v>191</v>
      </c>
      <c r="BM219" s="152" t="s">
        <v>1098</v>
      </c>
    </row>
    <row r="220" spans="2:65" s="1" customFormat="1" ht="16.5" customHeight="1">
      <c r="B220" s="139"/>
      <c r="C220" s="154" t="s">
        <v>534</v>
      </c>
      <c r="D220" s="154" t="s">
        <v>241</v>
      </c>
      <c r="E220" s="155" t="s">
        <v>1420</v>
      </c>
      <c r="F220" s="156" t="s">
        <v>1421</v>
      </c>
      <c r="G220" s="157" t="s">
        <v>316</v>
      </c>
      <c r="H220" s="158"/>
      <c r="I220" s="159"/>
      <c r="J220" s="160">
        <f t="shared" si="40"/>
        <v>0</v>
      </c>
      <c r="K220" s="161"/>
      <c r="L220" s="162"/>
      <c r="M220" s="163" t="s">
        <v>1</v>
      </c>
      <c r="N220" s="164" t="s">
        <v>38</v>
      </c>
      <c r="P220" s="150">
        <f t="shared" si="41"/>
        <v>0</v>
      </c>
      <c r="Q220" s="150">
        <v>1E-3</v>
      </c>
      <c r="R220" s="150">
        <f t="shared" si="42"/>
        <v>0</v>
      </c>
      <c r="S220" s="150">
        <v>0</v>
      </c>
      <c r="T220" s="151">
        <f t="shared" si="43"/>
        <v>0</v>
      </c>
      <c r="AR220" s="152" t="s">
        <v>219</v>
      </c>
      <c r="AT220" s="152" t="s">
        <v>241</v>
      </c>
      <c r="AU220" s="152" t="s">
        <v>85</v>
      </c>
      <c r="AY220" s="13" t="s">
        <v>185</v>
      </c>
      <c r="BE220" s="153">
        <f t="shared" si="44"/>
        <v>0</v>
      </c>
      <c r="BF220" s="153">
        <f t="shared" si="45"/>
        <v>0</v>
      </c>
      <c r="BG220" s="153">
        <f t="shared" si="46"/>
        <v>0</v>
      </c>
      <c r="BH220" s="153">
        <f t="shared" si="47"/>
        <v>0</v>
      </c>
      <c r="BI220" s="153">
        <f t="shared" si="48"/>
        <v>0</v>
      </c>
      <c r="BJ220" s="13" t="s">
        <v>85</v>
      </c>
      <c r="BK220" s="153">
        <f t="shared" si="49"/>
        <v>0</v>
      </c>
      <c r="BL220" s="13" t="s">
        <v>191</v>
      </c>
      <c r="BM220" s="152" t="s">
        <v>1101</v>
      </c>
    </row>
    <row r="221" spans="2:65" s="1" customFormat="1" ht="16.5" customHeight="1">
      <c r="B221" s="139"/>
      <c r="C221" s="140" t="s">
        <v>540</v>
      </c>
      <c r="D221" s="140" t="s">
        <v>187</v>
      </c>
      <c r="E221" s="141" t="s">
        <v>1422</v>
      </c>
      <c r="F221" s="142" t="s">
        <v>1423</v>
      </c>
      <c r="G221" s="143" t="s">
        <v>316</v>
      </c>
      <c r="H221" s="144"/>
      <c r="I221" s="145"/>
      <c r="J221" s="146">
        <f t="shared" si="40"/>
        <v>0</v>
      </c>
      <c r="K221" s="147"/>
      <c r="L221" s="28"/>
      <c r="M221" s="148" t="s">
        <v>1</v>
      </c>
      <c r="N221" s="149" t="s">
        <v>38</v>
      </c>
      <c r="P221" s="150">
        <f t="shared" si="41"/>
        <v>0</v>
      </c>
      <c r="Q221" s="150">
        <v>9.0000000000000006E-5</v>
      </c>
      <c r="R221" s="150">
        <f t="shared" si="42"/>
        <v>0</v>
      </c>
      <c r="S221" s="150">
        <v>0</v>
      </c>
      <c r="T221" s="151">
        <f t="shared" si="43"/>
        <v>0</v>
      </c>
      <c r="AR221" s="152" t="s">
        <v>191</v>
      </c>
      <c r="AT221" s="152" t="s">
        <v>187</v>
      </c>
      <c r="AU221" s="152" t="s">
        <v>85</v>
      </c>
      <c r="AY221" s="13" t="s">
        <v>185</v>
      </c>
      <c r="BE221" s="153">
        <f t="shared" si="44"/>
        <v>0</v>
      </c>
      <c r="BF221" s="153">
        <f t="shared" si="45"/>
        <v>0</v>
      </c>
      <c r="BG221" s="153">
        <f t="shared" si="46"/>
        <v>0</v>
      </c>
      <c r="BH221" s="153">
        <f t="shared" si="47"/>
        <v>0</v>
      </c>
      <c r="BI221" s="153">
        <f t="shared" si="48"/>
        <v>0</v>
      </c>
      <c r="BJ221" s="13" t="s">
        <v>85</v>
      </c>
      <c r="BK221" s="153">
        <f t="shared" si="49"/>
        <v>0</v>
      </c>
      <c r="BL221" s="13" t="s">
        <v>191</v>
      </c>
      <c r="BM221" s="152" t="s">
        <v>1104</v>
      </c>
    </row>
    <row r="222" spans="2:65" s="1" customFormat="1" ht="16.5" customHeight="1">
      <c r="B222" s="139"/>
      <c r="C222" s="154" t="s">
        <v>544</v>
      </c>
      <c r="D222" s="154" t="s">
        <v>241</v>
      </c>
      <c r="E222" s="155" t="s">
        <v>1424</v>
      </c>
      <c r="F222" s="156" t="s">
        <v>1425</v>
      </c>
      <c r="G222" s="157" t="s">
        <v>316</v>
      </c>
      <c r="H222" s="158"/>
      <c r="I222" s="159"/>
      <c r="J222" s="160">
        <f t="shared" si="40"/>
        <v>0</v>
      </c>
      <c r="K222" s="161"/>
      <c r="L222" s="162"/>
      <c r="M222" s="163" t="s">
        <v>1</v>
      </c>
      <c r="N222" s="164" t="s">
        <v>38</v>
      </c>
      <c r="P222" s="150">
        <f t="shared" si="41"/>
        <v>0</v>
      </c>
      <c r="Q222" s="150">
        <v>1E-3</v>
      </c>
      <c r="R222" s="150">
        <f t="shared" si="42"/>
        <v>0</v>
      </c>
      <c r="S222" s="150">
        <v>0</v>
      </c>
      <c r="T222" s="151">
        <f t="shared" si="43"/>
        <v>0</v>
      </c>
      <c r="AR222" s="152" t="s">
        <v>219</v>
      </c>
      <c r="AT222" s="152" t="s">
        <v>241</v>
      </c>
      <c r="AU222" s="152" t="s">
        <v>85</v>
      </c>
      <c r="AY222" s="13" t="s">
        <v>185</v>
      </c>
      <c r="BE222" s="153">
        <f t="shared" si="44"/>
        <v>0</v>
      </c>
      <c r="BF222" s="153">
        <f t="shared" si="45"/>
        <v>0</v>
      </c>
      <c r="BG222" s="153">
        <f t="shared" si="46"/>
        <v>0</v>
      </c>
      <c r="BH222" s="153">
        <f t="shared" si="47"/>
        <v>0</v>
      </c>
      <c r="BI222" s="153">
        <f t="shared" si="48"/>
        <v>0</v>
      </c>
      <c r="BJ222" s="13" t="s">
        <v>85</v>
      </c>
      <c r="BK222" s="153">
        <f t="shared" si="49"/>
        <v>0</v>
      </c>
      <c r="BL222" s="13" t="s">
        <v>191</v>
      </c>
      <c r="BM222" s="152" t="s">
        <v>1107</v>
      </c>
    </row>
    <row r="223" spans="2:65" s="1" customFormat="1" ht="21.75" customHeight="1">
      <c r="B223" s="139"/>
      <c r="C223" s="140" t="s">
        <v>548</v>
      </c>
      <c r="D223" s="140" t="s">
        <v>187</v>
      </c>
      <c r="E223" s="141" t="s">
        <v>1426</v>
      </c>
      <c r="F223" s="142" t="s">
        <v>1427</v>
      </c>
      <c r="G223" s="143" t="s">
        <v>316</v>
      </c>
      <c r="H223" s="144"/>
      <c r="I223" s="145"/>
      <c r="J223" s="146">
        <f t="shared" si="40"/>
        <v>0</v>
      </c>
      <c r="K223" s="147"/>
      <c r="L223" s="28"/>
      <c r="M223" s="148" t="s">
        <v>1</v>
      </c>
      <c r="N223" s="149" t="s">
        <v>38</v>
      </c>
      <c r="P223" s="150">
        <f t="shared" si="41"/>
        <v>0</v>
      </c>
      <c r="Q223" s="150">
        <v>9.0000000000000006E-5</v>
      </c>
      <c r="R223" s="150">
        <f t="shared" si="42"/>
        <v>0</v>
      </c>
      <c r="S223" s="150">
        <v>0</v>
      </c>
      <c r="T223" s="151">
        <f t="shared" si="43"/>
        <v>0</v>
      </c>
      <c r="AR223" s="152" t="s">
        <v>191</v>
      </c>
      <c r="AT223" s="152" t="s">
        <v>187</v>
      </c>
      <c r="AU223" s="152" t="s">
        <v>85</v>
      </c>
      <c r="AY223" s="13" t="s">
        <v>185</v>
      </c>
      <c r="BE223" s="153">
        <f t="shared" si="44"/>
        <v>0</v>
      </c>
      <c r="BF223" s="153">
        <f t="shared" si="45"/>
        <v>0</v>
      </c>
      <c r="BG223" s="153">
        <f t="shared" si="46"/>
        <v>0</v>
      </c>
      <c r="BH223" s="153">
        <f t="shared" si="47"/>
        <v>0</v>
      </c>
      <c r="BI223" s="153">
        <f t="shared" si="48"/>
        <v>0</v>
      </c>
      <c r="BJ223" s="13" t="s">
        <v>85</v>
      </c>
      <c r="BK223" s="153">
        <f t="shared" si="49"/>
        <v>0</v>
      </c>
      <c r="BL223" s="13" t="s">
        <v>191</v>
      </c>
      <c r="BM223" s="152" t="s">
        <v>1110</v>
      </c>
    </row>
    <row r="224" spans="2:65" s="1" customFormat="1" ht="16.5" customHeight="1">
      <c r="B224" s="139"/>
      <c r="C224" s="154" t="s">
        <v>1016</v>
      </c>
      <c r="D224" s="154" t="s">
        <v>241</v>
      </c>
      <c r="E224" s="155" t="s">
        <v>1428</v>
      </c>
      <c r="F224" s="156" t="s">
        <v>1429</v>
      </c>
      <c r="G224" s="157" t="s">
        <v>316</v>
      </c>
      <c r="H224" s="158"/>
      <c r="I224" s="159"/>
      <c r="J224" s="160">
        <f t="shared" si="40"/>
        <v>0</v>
      </c>
      <c r="K224" s="161"/>
      <c r="L224" s="162"/>
      <c r="M224" s="163" t="s">
        <v>1</v>
      </c>
      <c r="N224" s="164" t="s">
        <v>38</v>
      </c>
      <c r="P224" s="150">
        <f t="shared" si="41"/>
        <v>0</v>
      </c>
      <c r="Q224" s="150">
        <v>1E-3</v>
      </c>
      <c r="R224" s="150">
        <f t="shared" si="42"/>
        <v>0</v>
      </c>
      <c r="S224" s="150">
        <v>0</v>
      </c>
      <c r="T224" s="151">
        <f t="shared" si="43"/>
        <v>0</v>
      </c>
      <c r="AR224" s="152" t="s">
        <v>219</v>
      </c>
      <c r="AT224" s="152" t="s">
        <v>241</v>
      </c>
      <c r="AU224" s="152" t="s">
        <v>85</v>
      </c>
      <c r="AY224" s="13" t="s">
        <v>185</v>
      </c>
      <c r="BE224" s="153">
        <f t="shared" si="44"/>
        <v>0</v>
      </c>
      <c r="BF224" s="153">
        <f t="shared" si="45"/>
        <v>0</v>
      </c>
      <c r="BG224" s="153">
        <f t="shared" si="46"/>
        <v>0</v>
      </c>
      <c r="BH224" s="153">
        <f t="shared" si="47"/>
        <v>0</v>
      </c>
      <c r="BI224" s="153">
        <f t="shared" si="48"/>
        <v>0</v>
      </c>
      <c r="BJ224" s="13" t="s">
        <v>85</v>
      </c>
      <c r="BK224" s="153">
        <f t="shared" si="49"/>
        <v>0</v>
      </c>
      <c r="BL224" s="13" t="s">
        <v>191</v>
      </c>
      <c r="BM224" s="152" t="s">
        <v>1113</v>
      </c>
    </row>
    <row r="225" spans="2:65" s="1" customFormat="1" ht="21.75" customHeight="1">
      <c r="B225" s="139"/>
      <c r="C225" s="140" t="s">
        <v>568</v>
      </c>
      <c r="D225" s="140" t="s">
        <v>187</v>
      </c>
      <c r="E225" s="141" t="s">
        <v>1430</v>
      </c>
      <c r="F225" s="142" t="s">
        <v>1431</v>
      </c>
      <c r="G225" s="143" t="s">
        <v>316</v>
      </c>
      <c r="H225" s="144"/>
      <c r="I225" s="145"/>
      <c r="J225" s="146">
        <f t="shared" si="40"/>
        <v>0</v>
      </c>
      <c r="K225" s="147"/>
      <c r="L225" s="28"/>
      <c r="M225" s="148" t="s">
        <v>1</v>
      </c>
      <c r="N225" s="149" t="s">
        <v>38</v>
      </c>
      <c r="P225" s="150">
        <f t="shared" si="41"/>
        <v>0</v>
      </c>
      <c r="Q225" s="150">
        <v>9.0000000000000006E-5</v>
      </c>
      <c r="R225" s="150">
        <f t="shared" si="42"/>
        <v>0</v>
      </c>
      <c r="S225" s="150">
        <v>0</v>
      </c>
      <c r="T225" s="151">
        <f t="shared" si="43"/>
        <v>0</v>
      </c>
      <c r="AR225" s="152" t="s">
        <v>191</v>
      </c>
      <c r="AT225" s="152" t="s">
        <v>187</v>
      </c>
      <c r="AU225" s="152" t="s">
        <v>85</v>
      </c>
      <c r="AY225" s="13" t="s">
        <v>185</v>
      </c>
      <c r="BE225" s="153">
        <f t="shared" si="44"/>
        <v>0</v>
      </c>
      <c r="BF225" s="153">
        <f t="shared" si="45"/>
        <v>0</v>
      </c>
      <c r="BG225" s="153">
        <f t="shared" si="46"/>
        <v>0</v>
      </c>
      <c r="BH225" s="153">
        <f t="shared" si="47"/>
        <v>0</v>
      </c>
      <c r="BI225" s="153">
        <f t="shared" si="48"/>
        <v>0</v>
      </c>
      <c r="BJ225" s="13" t="s">
        <v>85</v>
      </c>
      <c r="BK225" s="153">
        <f t="shared" si="49"/>
        <v>0</v>
      </c>
      <c r="BL225" s="13" t="s">
        <v>191</v>
      </c>
      <c r="BM225" s="152" t="s">
        <v>1116</v>
      </c>
    </row>
    <row r="226" spans="2:65" s="1" customFormat="1" ht="16.5" customHeight="1">
      <c r="B226" s="139"/>
      <c r="C226" s="154" t="s">
        <v>572</v>
      </c>
      <c r="D226" s="154" t="s">
        <v>241</v>
      </c>
      <c r="E226" s="155" t="s">
        <v>1432</v>
      </c>
      <c r="F226" s="156" t="s">
        <v>1433</v>
      </c>
      <c r="G226" s="157" t="s">
        <v>316</v>
      </c>
      <c r="H226" s="158"/>
      <c r="I226" s="159"/>
      <c r="J226" s="160">
        <f t="shared" si="40"/>
        <v>0</v>
      </c>
      <c r="K226" s="161"/>
      <c r="L226" s="162"/>
      <c r="M226" s="163" t="s">
        <v>1</v>
      </c>
      <c r="N226" s="164" t="s">
        <v>38</v>
      </c>
      <c r="P226" s="150">
        <f t="shared" si="41"/>
        <v>0</v>
      </c>
      <c r="Q226" s="150">
        <v>1E-3</v>
      </c>
      <c r="R226" s="150">
        <f t="shared" si="42"/>
        <v>0</v>
      </c>
      <c r="S226" s="150">
        <v>0</v>
      </c>
      <c r="T226" s="151">
        <f t="shared" si="43"/>
        <v>0</v>
      </c>
      <c r="AR226" s="152" t="s">
        <v>219</v>
      </c>
      <c r="AT226" s="152" t="s">
        <v>241</v>
      </c>
      <c r="AU226" s="152" t="s">
        <v>85</v>
      </c>
      <c r="AY226" s="13" t="s">
        <v>185</v>
      </c>
      <c r="BE226" s="153">
        <f t="shared" si="44"/>
        <v>0</v>
      </c>
      <c r="BF226" s="153">
        <f t="shared" si="45"/>
        <v>0</v>
      </c>
      <c r="BG226" s="153">
        <f t="shared" si="46"/>
        <v>0</v>
      </c>
      <c r="BH226" s="153">
        <f t="shared" si="47"/>
        <v>0</v>
      </c>
      <c r="BI226" s="153">
        <f t="shared" si="48"/>
        <v>0</v>
      </c>
      <c r="BJ226" s="13" t="s">
        <v>85</v>
      </c>
      <c r="BK226" s="153">
        <f t="shared" si="49"/>
        <v>0</v>
      </c>
      <c r="BL226" s="13" t="s">
        <v>191</v>
      </c>
      <c r="BM226" s="152" t="s">
        <v>1118</v>
      </c>
    </row>
    <row r="227" spans="2:65" s="1" customFormat="1" ht="16.5" customHeight="1">
      <c r="B227" s="139"/>
      <c r="C227" s="154" t="s">
        <v>576</v>
      </c>
      <c r="D227" s="154" t="s">
        <v>241</v>
      </c>
      <c r="E227" s="155" t="s">
        <v>1434</v>
      </c>
      <c r="F227" s="156" t="s">
        <v>1435</v>
      </c>
      <c r="G227" s="157" t="s">
        <v>1032</v>
      </c>
      <c r="H227" s="158"/>
      <c r="I227" s="159"/>
      <c r="J227" s="160">
        <f t="shared" si="40"/>
        <v>0</v>
      </c>
      <c r="K227" s="161"/>
      <c r="L227" s="162"/>
      <c r="M227" s="163" t="s">
        <v>1</v>
      </c>
      <c r="N227" s="164" t="s">
        <v>38</v>
      </c>
      <c r="P227" s="150">
        <f t="shared" si="41"/>
        <v>0</v>
      </c>
      <c r="Q227" s="150">
        <v>1E-3</v>
      </c>
      <c r="R227" s="150">
        <f t="shared" si="42"/>
        <v>0</v>
      </c>
      <c r="S227" s="150">
        <v>0</v>
      </c>
      <c r="T227" s="151">
        <f t="shared" si="43"/>
        <v>0</v>
      </c>
      <c r="AR227" s="152" t="s">
        <v>219</v>
      </c>
      <c r="AT227" s="152" t="s">
        <v>241</v>
      </c>
      <c r="AU227" s="152" t="s">
        <v>85</v>
      </c>
      <c r="AY227" s="13" t="s">
        <v>185</v>
      </c>
      <c r="BE227" s="153">
        <f t="shared" si="44"/>
        <v>0</v>
      </c>
      <c r="BF227" s="153">
        <f t="shared" si="45"/>
        <v>0</v>
      </c>
      <c r="BG227" s="153">
        <f t="shared" si="46"/>
        <v>0</v>
      </c>
      <c r="BH227" s="153">
        <f t="shared" si="47"/>
        <v>0</v>
      </c>
      <c r="BI227" s="153">
        <f t="shared" si="48"/>
        <v>0</v>
      </c>
      <c r="BJ227" s="13" t="s">
        <v>85</v>
      </c>
      <c r="BK227" s="153">
        <f t="shared" si="49"/>
        <v>0</v>
      </c>
      <c r="BL227" s="13" t="s">
        <v>191</v>
      </c>
      <c r="BM227" s="152" t="s">
        <v>1123</v>
      </c>
    </row>
    <row r="228" spans="2:65" s="1" customFormat="1" ht="21.75" customHeight="1">
      <c r="B228" s="139"/>
      <c r="C228" s="140" t="s">
        <v>580</v>
      </c>
      <c r="D228" s="140" t="s">
        <v>187</v>
      </c>
      <c r="E228" s="141" t="s">
        <v>1436</v>
      </c>
      <c r="F228" s="142" t="s">
        <v>1437</v>
      </c>
      <c r="G228" s="143" t="s">
        <v>316</v>
      </c>
      <c r="H228" s="144"/>
      <c r="I228" s="145"/>
      <c r="J228" s="146">
        <f t="shared" si="40"/>
        <v>0</v>
      </c>
      <c r="K228" s="147"/>
      <c r="L228" s="28"/>
      <c r="M228" s="148" t="s">
        <v>1</v>
      </c>
      <c r="N228" s="149" t="s">
        <v>38</v>
      </c>
      <c r="P228" s="150">
        <f t="shared" si="41"/>
        <v>0</v>
      </c>
      <c r="Q228" s="150">
        <v>0</v>
      </c>
      <c r="R228" s="150">
        <f t="shared" si="42"/>
        <v>0</v>
      </c>
      <c r="S228" s="150">
        <v>0</v>
      </c>
      <c r="T228" s="151">
        <f t="shared" si="43"/>
        <v>0</v>
      </c>
      <c r="AR228" s="152" t="s">
        <v>191</v>
      </c>
      <c r="AT228" s="152" t="s">
        <v>187</v>
      </c>
      <c r="AU228" s="152" t="s">
        <v>85</v>
      </c>
      <c r="AY228" s="13" t="s">
        <v>185</v>
      </c>
      <c r="BE228" s="153">
        <f t="shared" si="44"/>
        <v>0</v>
      </c>
      <c r="BF228" s="153">
        <f t="shared" si="45"/>
        <v>0</v>
      </c>
      <c r="BG228" s="153">
        <f t="shared" si="46"/>
        <v>0</v>
      </c>
      <c r="BH228" s="153">
        <f t="shared" si="47"/>
        <v>0</v>
      </c>
      <c r="BI228" s="153">
        <f t="shared" si="48"/>
        <v>0</v>
      </c>
      <c r="BJ228" s="13" t="s">
        <v>85</v>
      </c>
      <c r="BK228" s="153">
        <f t="shared" si="49"/>
        <v>0</v>
      </c>
      <c r="BL228" s="13" t="s">
        <v>191</v>
      </c>
      <c r="BM228" s="152" t="s">
        <v>1126</v>
      </c>
    </row>
    <row r="229" spans="2:65" s="1" customFormat="1" ht="16.5" customHeight="1">
      <c r="B229" s="139"/>
      <c r="C229" s="154" t="s">
        <v>584</v>
      </c>
      <c r="D229" s="154" t="s">
        <v>241</v>
      </c>
      <c r="E229" s="155" t="s">
        <v>1438</v>
      </c>
      <c r="F229" s="156" t="s">
        <v>1439</v>
      </c>
      <c r="G229" s="157" t="s">
        <v>316</v>
      </c>
      <c r="H229" s="158"/>
      <c r="I229" s="159"/>
      <c r="J229" s="160">
        <f t="shared" si="40"/>
        <v>0</v>
      </c>
      <c r="K229" s="161"/>
      <c r="L229" s="162"/>
      <c r="M229" s="163" t="s">
        <v>1</v>
      </c>
      <c r="N229" s="164" t="s">
        <v>38</v>
      </c>
      <c r="P229" s="150">
        <f t="shared" si="41"/>
        <v>0</v>
      </c>
      <c r="Q229" s="150">
        <v>1E-3</v>
      </c>
      <c r="R229" s="150">
        <f t="shared" si="42"/>
        <v>0</v>
      </c>
      <c r="S229" s="150">
        <v>0</v>
      </c>
      <c r="T229" s="151">
        <f t="shared" si="43"/>
        <v>0</v>
      </c>
      <c r="AR229" s="152" t="s">
        <v>219</v>
      </c>
      <c r="AT229" s="152" t="s">
        <v>241</v>
      </c>
      <c r="AU229" s="152" t="s">
        <v>85</v>
      </c>
      <c r="AY229" s="13" t="s">
        <v>185</v>
      </c>
      <c r="BE229" s="153">
        <f t="shared" si="44"/>
        <v>0</v>
      </c>
      <c r="BF229" s="153">
        <f t="shared" si="45"/>
        <v>0</v>
      </c>
      <c r="BG229" s="153">
        <f t="shared" si="46"/>
        <v>0</v>
      </c>
      <c r="BH229" s="153">
        <f t="shared" si="47"/>
        <v>0</v>
      </c>
      <c r="BI229" s="153">
        <f t="shared" si="48"/>
        <v>0</v>
      </c>
      <c r="BJ229" s="13" t="s">
        <v>85</v>
      </c>
      <c r="BK229" s="153">
        <f t="shared" si="49"/>
        <v>0</v>
      </c>
      <c r="BL229" s="13" t="s">
        <v>191</v>
      </c>
      <c r="BM229" s="152" t="s">
        <v>1129</v>
      </c>
    </row>
    <row r="230" spans="2:65" s="1" customFormat="1" ht="21.75" customHeight="1">
      <c r="B230" s="139"/>
      <c r="C230" s="140" t="s">
        <v>588</v>
      </c>
      <c r="D230" s="140" t="s">
        <v>187</v>
      </c>
      <c r="E230" s="141" t="s">
        <v>1440</v>
      </c>
      <c r="F230" s="142" t="s">
        <v>1441</v>
      </c>
      <c r="G230" s="143" t="s">
        <v>316</v>
      </c>
      <c r="H230" s="144"/>
      <c r="I230" s="145"/>
      <c r="J230" s="146">
        <f t="shared" si="40"/>
        <v>0</v>
      </c>
      <c r="K230" s="147"/>
      <c r="L230" s="28"/>
      <c r="M230" s="148" t="s">
        <v>1</v>
      </c>
      <c r="N230" s="149" t="s">
        <v>38</v>
      </c>
      <c r="P230" s="150">
        <f t="shared" si="41"/>
        <v>0</v>
      </c>
      <c r="Q230" s="150">
        <v>0</v>
      </c>
      <c r="R230" s="150">
        <f t="shared" si="42"/>
        <v>0</v>
      </c>
      <c r="S230" s="150">
        <v>0</v>
      </c>
      <c r="T230" s="151">
        <f t="shared" si="43"/>
        <v>0</v>
      </c>
      <c r="AR230" s="152" t="s">
        <v>191</v>
      </c>
      <c r="AT230" s="152" t="s">
        <v>187</v>
      </c>
      <c r="AU230" s="152" t="s">
        <v>85</v>
      </c>
      <c r="AY230" s="13" t="s">
        <v>185</v>
      </c>
      <c r="BE230" s="153">
        <f t="shared" si="44"/>
        <v>0</v>
      </c>
      <c r="BF230" s="153">
        <f t="shared" si="45"/>
        <v>0</v>
      </c>
      <c r="BG230" s="153">
        <f t="shared" si="46"/>
        <v>0</v>
      </c>
      <c r="BH230" s="153">
        <f t="shared" si="47"/>
        <v>0</v>
      </c>
      <c r="BI230" s="153">
        <f t="shared" si="48"/>
        <v>0</v>
      </c>
      <c r="BJ230" s="13" t="s">
        <v>85</v>
      </c>
      <c r="BK230" s="153">
        <f t="shared" si="49"/>
        <v>0</v>
      </c>
      <c r="BL230" s="13" t="s">
        <v>191</v>
      </c>
      <c r="BM230" s="152" t="s">
        <v>1132</v>
      </c>
    </row>
    <row r="231" spans="2:65" s="1" customFormat="1" ht="16.5" customHeight="1">
      <c r="B231" s="139"/>
      <c r="C231" s="154" t="s">
        <v>594</v>
      </c>
      <c r="D231" s="154" t="s">
        <v>241</v>
      </c>
      <c r="E231" s="155" t="s">
        <v>1442</v>
      </c>
      <c r="F231" s="156" t="s">
        <v>1443</v>
      </c>
      <c r="G231" s="157" t="s">
        <v>316</v>
      </c>
      <c r="H231" s="158"/>
      <c r="I231" s="159"/>
      <c r="J231" s="160">
        <f t="shared" si="40"/>
        <v>0</v>
      </c>
      <c r="K231" s="161"/>
      <c r="L231" s="162"/>
      <c r="M231" s="163" t="s">
        <v>1</v>
      </c>
      <c r="N231" s="164" t="s">
        <v>38</v>
      </c>
      <c r="P231" s="150">
        <f t="shared" si="41"/>
        <v>0</v>
      </c>
      <c r="Q231" s="150">
        <v>1E-3</v>
      </c>
      <c r="R231" s="150">
        <f t="shared" si="42"/>
        <v>0</v>
      </c>
      <c r="S231" s="150">
        <v>0</v>
      </c>
      <c r="T231" s="151">
        <f t="shared" si="43"/>
        <v>0</v>
      </c>
      <c r="AR231" s="152" t="s">
        <v>219</v>
      </c>
      <c r="AT231" s="152" t="s">
        <v>241</v>
      </c>
      <c r="AU231" s="152" t="s">
        <v>85</v>
      </c>
      <c r="AY231" s="13" t="s">
        <v>185</v>
      </c>
      <c r="BE231" s="153">
        <f t="shared" si="44"/>
        <v>0</v>
      </c>
      <c r="BF231" s="153">
        <f t="shared" si="45"/>
        <v>0</v>
      </c>
      <c r="BG231" s="153">
        <f t="shared" si="46"/>
        <v>0</v>
      </c>
      <c r="BH231" s="153">
        <f t="shared" si="47"/>
        <v>0</v>
      </c>
      <c r="BI231" s="153">
        <f t="shared" si="48"/>
        <v>0</v>
      </c>
      <c r="BJ231" s="13" t="s">
        <v>85</v>
      </c>
      <c r="BK231" s="153">
        <f t="shared" si="49"/>
        <v>0</v>
      </c>
      <c r="BL231" s="13" t="s">
        <v>191</v>
      </c>
      <c r="BM231" s="152" t="s">
        <v>1135</v>
      </c>
    </row>
    <row r="232" spans="2:65" s="1" customFormat="1" ht="16.5" customHeight="1">
      <c r="B232" s="139"/>
      <c r="C232" s="154" t="s">
        <v>598</v>
      </c>
      <c r="D232" s="154" t="s">
        <v>241</v>
      </c>
      <c r="E232" s="155" t="s">
        <v>1444</v>
      </c>
      <c r="F232" s="156" t="s">
        <v>1445</v>
      </c>
      <c r="G232" s="157" t="s">
        <v>190</v>
      </c>
      <c r="H232" s="158"/>
      <c r="I232" s="159"/>
      <c r="J232" s="160">
        <f t="shared" si="40"/>
        <v>0</v>
      </c>
      <c r="K232" s="161"/>
      <c r="L232" s="162"/>
      <c r="M232" s="163" t="s">
        <v>1</v>
      </c>
      <c r="N232" s="164" t="s">
        <v>38</v>
      </c>
      <c r="P232" s="150">
        <f t="shared" si="41"/>
        <v>0</v>
      </c>
      <c r="Q232" s="150">
        <v>1E-3</v>
      </c>
      <c r="R232" s="150">
        <f t="shared" si="42"/>
        <v>0</v>
      </c>
      <c r="S232" s="150">
        <v>0</v>
      </c>
      <c r="T232" s="151">
        <f t="shared" si="43"/>
        <v>0</v>
      </c>
      <c r="AR232" s="152" t="s">
        <v>219</v>
      </c>
      <c r="AT232" s="152" t="s">
        <v>241</v>
      </c>
      <c r="AU232" s="152" t="s">
        <v>85</v>
      </c>
      <c r="AY232" s="13" t="s">
        <v>185</v>
      </c>
      <c r="BE232" s="153">
        <f t="shared" si="44"/>
        <v>0</v>
      </c>
      <c r="BF232" s="153">
        <f t="shared" si="45"/>
        <v>0</v>
      </c>
      <c r="BG232" s="153">
        <f t="shared" si="46"/>
        <v>0</v>
      </c>
      <c r="BH232" s="153">
        <f t="shared" si="47"/>
        <v>0</v>
      </c>
      <c r="BI232" s="153">
        <f t="shared" si="48"/>
        <v>0</v>
      </c>
      <c r="BJ232" s="13" t="s">
        <v>85</v>
      </c>
      <c r="BK232" s="153">
        <f t="shared" si="49"/>
        <v>0</v>
      </c>
      <c r="BL232" s="13" t="s">
        <v>191</v>
      </c>
      <c r="BM232" s="152" t="s">
        <v>1138</v>
      </c>
    </row>
    <row r="233" spans="2:65" s="1" customFormat="1" ht="16.5" customHeight="1">
      <c r="B233" s="139"/>
      <c r="C233" s="154" t="s">
        <v>602</v>
      </c>
      <c r="D233" s="154" t="s">
        <v>241</v>
      </c>
      <c r="E233" s="155" t="s">
        <v>1446</v>
      </c>
      <c r="F233" s="156" t="s">
        <v>1447</v>
      </c>
      <c r="G233" s="157" t="s">
        <v>190</v>
      </c>
      <c r="H233" s="158"/>
      <c r="I233" s="159"/>
      <c r="J233" s="160">
        <f t="shared" si="40"/>
        <v>0</v>
      </c>
      <c r="K233" s="161"/>
      <c r="L233" s="162"/>
      <c r="M233" s="163" t="s">
        <v>1</v>
      </c>
      <c r="N233" s="164" t="s">
        <v>38</v>
      </c>
      <c r="P233" s="150">
        <f t="shared" si="41"/>
        <v>0</v>
      </c>
      <c r="Q233" s="150">
        <v>1E-3</v>
      </c>
      <c r="R233" s="150">
        <f t="shared" si="42"/>
        <v>0</v>
      </c>
      <c r="S233" s="150">
        <v>0</v>
      </c>
      <c r="T233" s="151">
        <f t="shared" si="43"/>
        <v>0</v>
      </c>
      <c r="AR233" s="152" t="s">
        <v>219</v>
      </c>
      <c r="AT233" s="152" t="s">
        <v>241</v>
      </c>
      <c r="AU233" s="152" t="s">
        <v>85</v>
      </c>
      <c r="AY233" s="13" t="s">
        <v>185</v>
      </c>
      <c r="BE233" s="153">
        <f t="shared" si="44"/>
        <v>0</v>
      </c>
      <c r="BF233" s="153">
        <f t="shared" si="45"/>
        <v>0</v>
      </c>
      <c r="BG233" s="153">
        <f t="shared" si="46"/>
        <v>0</v>
      </c>
      <c r="BH233" s="153">
        <f t="shared" si="47"/>
        <v>0</v>
      </c>
      <c r="BI233" s="153">
        <f t="shared" si="48"/>
        <v>0</v>
      </c>
      <c r="BJ233" s="13" t="s">
        <v>85</v>
      </c>
      <c r="BK233" s="153">
        <f t="shared" si="49"/>
        <v>0</v>
      </c>
      <c r="BL233" s="13" t="s">
        <v>191</v>
      </c>
      <c r="BM233" s="152" t="s">
        <v>1141</v>
      </c>
    </row>
    <row r="234" spans="2:65" s="1" customFormat="1" ht="16.5" customHeight="1">
      <c r="B234" s="139"/>
      <c r="C234" s="154" t="s">
        <v>606</v>
      </c>
      <c r="D234" s="154" t="s">
        <v>241</v>
      </c>
      <c r="E234" s="155" t="s">
        <v>1448</v>
      </c>
      <c r="F234" s="156" t="s">
        <v>1449</v>
      </c>
      <c r="G234" s="157" t="s">
        <v>1293</v>
      </c>
      <c r="H234" s="158"/>
      <c r="I234" s="159"/>
      <c r="J234" s="160">
        <f t="shared" si="40"/>
        <v>0</v>
      </c>
      <c r="K234" s="161"/>
      <c r="L234" s="162"/>
      <c r="M234" s="163" t="s">
        <v>1</v>
      </c>
      <c r="N234" s="164" t="s">
        <v>38</v>
      </c>
      <c r="P234" s="150">
        <f t="shared" si="41"/>
        <v>0</v>
      </c>
      <c r="Q234" s="150">
        <v>1E-3</v>
      </c>
      <c r="R234" s="150">
        <f t="shared" si="42"/>
        <v>0</v>
      </c>
      <c r="S234" s="150">
        <v>0</v>
      </c>
      <c r="T234" s="151">
        <f t="shared" si="43"/>
        <v>0</v>
      </c>
      <c r="AR234" s="152" t="s">
        <v>219</v>
      </c>
      <c r="AT234" s="152" t="s">
        <v>241</v>
      </c>
      <c r="AU234" s="152" t="s">
        <v>85</v>
      </c>
      <c r="AY234" s="13" t="s">
        <v>185</v>
      </c>
      <c r="BE234" s="153">
        <f t="shared" si="44"/>
        <v>0</v>
      </c>
      <c r="BF234" s="153">
        <f t="shared" si="45"/>
        <v>0</v>
      </c>
      <c r="BG234" s="153">
        <f t="shared" si="46"/>
        <v>0</v>
      </c>
      <c r="BH234" s="153">
        <f t="shared" si="47"/>
        <v>0</v>
      </c>
      <c r="BI234" s="153">
        <f t="shared" si="48"/>
        <v>0</v>
      </c>
      <c r="BJ234" s="13" t="s">
        <v>85</v>
      </c>
      <c r="BK234" s="153">
        <f t="shared" si="49"/>
        <v>0</v>
      </c>
      <c r="BL234" s="13" t="s">
        <v>191</v>
      </c>
      <c r="BM234" s="152" t="s">
        <v>1143</v>
      </c>
    </row>
    <row r="235" spans="2:65" s="1" customFormat="1" ht="24.2" customHeight="1">
      <c r="B235" s="139"/>
      <c r="C235" s="140" t="s">
        <v>610</v>
      </c>
      <c r="D235" s="140" t="s">
        <v>187</v>
      </c>
      <c r="E235" s="141" t="s">
        <v>1450</v>
      </c>
      <c r="F235" s="142" t="s">
        <v>1451</v>
      </c>
      <c r="G235" s="143" t="s">
        <v>404</v>
      </c>
      <c r="H235" s="165"/>
      <c r="I235" s="145"/>
      <c r="J235" s="146">
        <f t="shared" si="40"/>
        <v>0</v>
      </c>
      <c r="K235" s="147"/>
      <c r="L235" s="28"/>
      <c r="M235" s="148" t="s">
        <v>1</v>
      </c>
      <c r="N235" s="149" t="s">
        <v>38</v>
      </c>
      <c r="P235" s="150">
        <f t="shared" si="41"/>
        <v>0</v>
      </c>
      <c r="Q235" s="150">
        <v>0</v>
      </c>
      <c r="R235" s="150">
        <f t="shared" si="42"/>
        <v>0</v>
      </c>
      <c r="S235" s="150">
        <v>0</v>
      </c>
      <c r="T235" s="151">
        <f t="shared" si="43"/>
        <v>0</v>
      </c>
      <c r="AR235" s="152" t="s">
        <v>191</v>
      </c>
      <c r="AT235" s="152" t="s">
        <v>187</v>
      </c>
      <c r="AU235" s="152" t="s">
        <v>85</v>
      </c>
      <c r="AY235" s="13" t="s">
        <v>185</v>
      </c>
      <c r="BE235" s="153">
        <f t="shared" si="44"/>
        <v>0</v>
      </c>
      <c r="BF235" s="153">
        <f t="shared" si="45"/>
        <v>0</v>
      </c>
      <c r="BG235" s="153">
        <f t="shared" si="46"/>
        <v>0</v>
      </c>
      <c r="BH235" s="153">
        <f t="shared" si="47"/>
        <v>0</v>
      </c>
      <c r="BI235" s="153">
        <f t="shared" si="48"/>
        <v>0</v>
      </c>
      <c r="BJ235" s="13" t="s">
        <v>85</v>
      </c>
      <c r="BK235" s="153">
        <f t="shared" si="49"/>
        <v>0</v>
      </c>
      <c r="BL235" s="13" t="s">
        <v>191</v>
      </c>
      <c r="BM235" s="152" t="s">
        <v>1148</v>
      </c>
    </row>
    <row r="236" spans="2:65" s="11" customFormat="1" ht="22.9" customHeight="1">
      <c r="B236" s="127"/>
      <c r="D236" s="128" t="s">
        <v>71</v>
      </c>
      <c r="E236" s="137" t="s">
        <v>1452</v>
      </c>
      <c r="F236" s="137" t="s">
        <v>1453</v>
      </c>
      <c r="I236" s="130"/>
      <c r="J236" s="138">
        <f>BK236</f>
        <v>0</v>
      </c>
      <c r="L236" s="127"/>
      <c r="M236" s="132"/>
      <c r="P236" s="133">
        <f>SUM(P237:P239)</f>
        <v>0</v>
      </c>
      <c r="R236" s="133">
        <f>SUM(R237:R239)</f>
        <v>0</v>
      </c>
      <c r="T236" s="134">
        <f>SUM(T237:T239)</f>
        <v>0</v>
      </c>
      <c r="AR236" s="128" t="s">
        <v>79</v>
      </c>
      <c r="AT236" s="135" t="s">
        <v>71</v>
      </c>
      <c r="AU236" s="135" t="s">
        <v>79</v>
      </c>
      <c r="AY236" s="128" t="s">
        <v>185</v>
      </c>
      <c r="BK236" s="136">
        <f>SUM(BK237:BK239)</f>
        <v>0</v>
      </c>
    </row>
    <row r="237" spans="2:65" s="1" customFormat="1" ht="16.5" customHeight="1">
      <c r="B237" s="139"/>
      <c r="C237" s="140" t="s">
        <v>614</v>
      </c>
      <c r="D237" s="140" t="s">
        <v>187</v>
      </c>
      <c r="E237" s="141" t="s">
        <v>1454</v>
      </c>
      <c r="F237" s="142" t="s">
        <v>1455</v>
      </c>
      <c r="G237" s="143" t="s">
        <v>1233</v>
      </c>
      <c r="H237" s="144"/>
      <c r="I237" s="145"/>
      <c r="J237" s="146">
        <f>ROUND(I237*H237,2)</f>
        <v>0</v>
      </c>
      <c r="K237" s="147"/>
      <c r="L237" s="28"/>
      <c r="M237" s="148" t="s">
        <v>1</v>
      </c>
      <c r="N237" s="149" t="s">
        <v>38</v>
      </c>
      <c r="P237" s="150">
        <f>O237*H237</f>
        <v>0</v>
      </c>
      <c r="Q237" s="150">
        <v>0</v>
      </c>
      <c r="R237" s="150">
        <f>Q237*H237</f>
        <v>0</v>
      </c>
      <c r="S237" s="150">
        <v>0</v>
      </c>
      <c r="T237" s="151">
        <f>S237*H237</f>
        <v>0</v>
      </c>
      <c r="AR237" s="152" t="s">
        <v>191</v>
      </c>
      <c r="AT237" s="152" t="s">
        <v>187</v>
      </c>
      <c r="AU237" s="152" t="s">
        <v>85</v>
      </c>
      <c r="AY237" s="13" t="s">
        <v>185</v>
      </c>
      <c r="BE237" s="153">
        <f>IF(N237="základná",J237,0)</f>
        <v>0</v>
      </c>
      <c r="BF237" s="153">
        <f>IF(N237="znížená",J237,0)</f>
        <v>0</v>
      </c>
      <c r="BG237" s="153">
        <f>IF(N237="zákl. prenesená",J237,0)</f>
        <v>0</v>
      </c>
      <c r="BH237" s="153">
        <f>IF(N237="zníž. prenesená",J237,0)</f>
        <v>0</v>
      </c>
      <c r="BI237" s="153">
        <f>IF(N237="nulová",J237,0)</f>
        <v>0</v>
      </c>
      <c r="BJ237" s="13" t="s">
        <v>85</v>
      </c>
      <c r="BK237" s="153">
        <f>ROUND(I237*H237,2)</f>
        <v>0</v>
      </c>
      <c r="BL237" s="13" t="s">
        <v>191</v>
      </c>
      <c r="BM237" s="152" t="s">
        <v>1151</v>
      </c>
    </row>
    <row r="238" spans="2:65" s="1" customFormat="1" ht="16.5" customHeight="1">
      <c r="B238" s="139"/>
      <c r="C238" s="140" t="s">
        <v>347</v>
      </c>
      <c r="D238" s="140" t="s">
        <v>187</v>
      </c>
      <c r="E238" s="141" t="s">
        <v>1456</v>
      </c>
      <c r="F238" s="142" t="s">
        <v>1457</v>
      </c>
      <c r="G238" s="143" t="s">
        <v>1233</v>
      </c>
      <c r="H238" s="144"/>
      <c r="I238" s="145"/>
      <c r="J238" s="146">
        <f>ROUND(I238*H238,2)</f>
        <v>0</v>
      </c>
      <c r="K238" s="147"/>
      <c r="L238" s="28"/>
      <c r="M238" s="148" t="s">
        <v>1</v>
      </c>
      <c r="N238" s="149" t="s">
        <v>38</v>
      </c>
      <c r="P238" s="150">
        <f>O238*H238</f>
        <v>0</v>
      </c>
      <c r="Q238" s="150">
        <v>0</v>
      </c>
      <c r="R238" s="150">
        <f>Q238*H238</f>
        <v>0</v>
      </c>
      <c r="S238" s="150">
        <v>0</v>
      </c>
      <c r="T238" s="151">
        <f>S238*H238</f>
        <v>0</v>
      </c>
      <c r="AR238" s="152" t="s">
        <v>191</v>
      </c>
      <c r="AT238" s="152" t="s">
        <v>187</v>
      </c>
      <c r="AU238" s="152" t="s">
        <v>85</v>
      </c>
      <c r="AY238" s="13" t="s">
        <v>185</v>
      </c>
      <c r="BE238" s="153">
        <f>IF(N238="základná",J238,0)</f>
        <v>0</v>
      </c>
      <c r="BF238" s="153">
        <f>IF(N238="znížená",J238,0)</f>
        <v>0</v>
      </c>
      <c r="BG238" s="153">
        <f>IF(N238="zákl. prenesená",J238,0)</f>
        <v>0</v>
      </c>
      <c r="BH238" s="153">
        <f>IF(N238="zníž. prenesená",J238,0)</f>
        <v>0</v>
      </c>
      <c r="BI238" s="153">
        <f>IF(N238="nulová",J238,0)</f>
        <v>0</v>
      </c>
      <c r="BJ238" s="13" t="s">
        <v>85</v>
      </c>
      <c r="BK238" s="153">
        <f>ROUND(I238*H238,2)</f>
        <v>0</v>
      </c>
      <c r="BL238" s="13" t="s">
        <v>191</v>
      </c>
      <c r="BM238" s="152" t="s">
        <v>1154</v>
      </c>
    </row>
    <row r="239" spans="2:65" s="1" customFormat="1" ht="16.5" customHeight="1">
      <c r="B239" s="139"/>
      <c r="C239" s="140" t="s">
        <v>621</v>
      </c>
      <c r="D239" s="140" t="s">
        <v>187</v>
      </c>
      <c r="E239" s="141" t="s">
        <v>1458</v>
      </c>
      <c r="F239" s="142" t="s">
        <v>1459</v>
      </c>
      <c r="G239" s="143" t="s">
        <v>1233</v>
      </c>
      <c r="H239" s="144"/>
      <c r="I239" s="145"/>
      <c r="J239" s="146">
        <f>ROUND(I239*H239,2)</f>
        <v>0</v>
      </c>
      <c r="K239" s="147"/>
      <c r="L239" s="28"/>
      <c r="M239" s="148" t="s">
        <v>1</v>
      </c>
      <c r="N239" s="149" t="s">
        <v>38</v>
      </c>
      <c r="P239" s="150">
        <f>O239*H239</f>
        <v>0</v>
      </c>
      <c r="Q239" s="150">
        <v>0</v>
      </c>
      <c r="R239" s="150">
        <f>Q239*H239</f>
        <v>0</v>
      </c>
      <c r="S239" s="150">
        <v>0</v>
      </c>
      <c r="T239" s="151">
        <f>S239*H239</f>
        <v>0</v>
      </c>
      <c r="AR239" s="152" t="s">
        <v>191</v>
      </c>
      <c r="AT239" s="152" t="s">
        <v>187</v>
      </c>
      <c r="AU239" s="152" t="s">
        <v>85</v>
      </c>
      <c r="AY239" s="13" t="s">
        <v>185</v>
      </c>
      <c r="BE239" s="153">
        <f>IF(N239="základná",J239,0)</f>
        <v>0</v>
      </c>
      <c r="BF239" s="153">
        <f>IF(N239="znížená",J239,0)</f>
        <v>0</v>
      </c>
      <c r="BG239" s="153">
        <f>IF(N239="zákl. prenesená",J239,0)</f>
        <v>0</v>
      </c>
      <c r="BH239" s="153">
        <f>IF(N239="zníž. prenesená",J239,0)</f>
        <v>0</v>
      </c>
      <c r="BI239" s="153">
        <f>IF(N239="nulová",J239,0)</f>
        <v>0</v>
      </c>
      <c r="BJ239" s="13" t="s">
        <v>85</v>
      </c>
      <c r="BK239" s="153">
        <f>ROUND(I239*H239,2)</f>
        <v>0</v>
      </c>
      <c r="BL239" s="13" t="s">
        <v>191</v>
      </c>
      <c r="BM239" s="152" t="s">
        <v>1157</v>
      </c>
    </row>
    <row r="240" spans="2:65" s="11" customFormat="1" ht="22.9" customHeight="1">
      <c r="B240" s="127"/>
      <c r="D240" s="128" t="s">
        <v>71</v>
      </c>
      <c r="E240" s="137" t="s">
        <v>1460</v>
      </c>
      <c r="F240" s="137" t="s">
        <v>1461</v>
      </c>
      <c r="I240" s="130"/>
      <c r="J240" s="138">
        <f>BK240</f>
        <v>0</v>
      </c>
      <c r="L240" s="127"/>
      <c r="M240" s="132"/>
      <c r="P240" s="133">
        <f>P241</f>
        <v>0</v>
      </c>
      <c r="R240" s="133">
        <f>R241</f>
        <v>0</v>
      </c>
      <c r="T240" s="134">
        <f>T241</f>
        <v>0</v>
      </c>
      <c r="AR240" s="128" t="s">
        <v>79</v>
      </c>
      <c r="AT240" s="135" t="s">
        <v>71</v>
      </c>
      <c r="AU240" s="135" t="s">
        <v>79</v>
      </c>
      <c r="AY240" s="128" t="s">
        <v>185</v>
      </c>
      <c r="BK240" s="136">
        <f>BK241</f>
        <v>0</v>
      </c>
    </row>
    <row r="241" spans="2:65" s="1" customFormat="1" ht="24.2" customHeight="1">
      <c r="B241" s="139"/>
      <c r="C241" s="140" t="s">
        <v>625</v>
      </c>
      <c r="D241" s="140" t="s">
        <v>187</v>
      </c>
      <c r="E241" s="141" t="s">
        <v>1462</v>
      </c>
      <c r="F241" s="142" t="s">
        <v>1463</v>
      </c>
      <c r="G241" s="143" t="s">
        <v>992</v>
      </c>
      <c r="H241" s="144"/>
      <c r="I241" s="145"/>
      <c r="J241" s="146">
        <f>ROUND(I241*H241,2)</f>
        <v>0</v>
      </c>
      <c r="K241" s="147"/>
      <c r="L241" s="28"/>
      <c r="M241" s="148" t="s">
        <v>1</v>
      </c>
      <c r="N241" s="149" t="s">
        <v>38</v>
      </c>
      <c r="P241" s="150">
        <f>O241*H241</f>
        <v>0</v>
      </c>
      <c r="Q241" s="150">
        <v>0</v>
      </c>
      <c r="R241" s="150">
        <f>Q241*H241</f>
        <v>0</v>
      </c>
      <c r="S241" s="150">
        <v>0</v>
      </c>
      <c r="T241" s="151">
        <f>S241*H241</f>
        <v>0</v>
      </c>
      <c r="AR241" s="152" t="s">
        <v>191</v>
      </c>
      <c r="AT241" s="152" t="s">
        <v>187</v>
      </c>
      <c r="AU241" s="152" t="s">
        <v>85</v>
      </c>
      <c r="AY241" s="13" t="s">
        <v>185</v>
      </c>
      <c r="BE241" s="153">
        <f>IF(N241="základná",J241,0)</f>
        <v>0</v>
      </c>
      <c r="BF241" s="153">
        <f>IF(N241="znížená",J241,0)</f>
        <v>0</v>
      </c>
      <c r="BG241" s="153">
        <f>IF(N241="zákl. prenesená",J241,0)</f>
        <v>0</v>
      </c>
      <c r="BH241" s="153">
        <f>IF(N241="zníž. prenesená",J241,0)</f>
        <v>0</v>
      </c>
      <c r="BI241" s="153">
        <f>IF(N241="nulová",J241,0)</f>
        <v>0</v>
      </c>
      <c r="BJ241" s="13" t="s">
        <v>85</v>
      </c>
      <c r="BK241" s="153">
        <f>ROUND(I241*H241,2)</f>
        <v>0</v>
      </c>
      <c r="BL241" s="13" t="s">
        <v>191</v>
      </c>
      <c r="BM241" s="152" t="s">
        <v>1160</v>
      </c>
    </row>
    <row r="242" spans="2:65" s="11" customFormat="1" ht="25.9" customHeight="1">
      <c r="B242" s="127"/>
      <c r="D242" s="128" t="s">
        <v>71</v>
      </c>
      <c r="E242" s="129" t="s">
        <v>1229</v>
      </c>
      <c r="F242" s="129" t="s">
        <v>1230</v>
      </c>
      <c r="I242" s="130"/>
      <c r="J242" s="131">
        <f>BK242</f>
        <v>0</v>
      </c>
      <c r="L242" s="127"/>
      <c r="M242" s="132"/>
      <c r="P242" s="133">
        <f>SUM(P243:P244)</f>
        <v>0</v>
      </c>
      <c r="R242" s="133">
        <f>SUM(R243:R244)</f>
        <v>0</v>
      </c>
      <c r="T242" s="134">
        <f>SUM(T243:T244)</f>
        <v>0</v>
      </c>
      <c r="AR242" s="128" t="s">
        <v>191</v>
      </c>
      <c r="AT242" s="135" t="s">
        <v>71</v>
      </c>
      <c r="AU242" s="135" t="s">
        <v>72</v>
      </c>
      <c r="AY242" s="128" t="s">
        <v>185</v>
      </c>
      <c r="BK242" s="136">
        <f>SUM(BK243:BK244)</f>
        <v>0</v>
      </c>
    </row>
    <row r="243" spans="2:65" s="1" customFormat="1" ht="49.15" customHeight="1">
      <c r="B243" s="139"/>
      <c r="C243" s="140" t="s">
        <v>629</v>
      </c>
      <c r="D243" s="140" t="s">
        <v>187</v>
      </c>
      <c r="E243" s="141" t="s">
        <v>1231</v>
      </c>
      <c r="F243" s="142" t="s">
        <v>1464</v>
      </c>
      <c r="G243" s="143" t="s">
        <v>1233</v>
      </c>
      <c r="H243" s="144"/>
      <c r="I243" s="145"/>
      <c r="J243" s="146">
        <f>ROUND(I243*H243,2)</f>
        <v>0</v>
      </c>
      <c r="K243" s="147"/>
      <c r="L243" s="28"/>
      <c r="M243" s="148" t="s">
        <v>1</v>
      </c>
      <c r="N243" s="149" t="s">
        <v>38</v>
      </c>
      <c r="P243" s="150">
        <f>O243*H243</f>
        <v>0</v>
      </c>
      <c r="Q243" s="150">
        <v>0</v>
      </c>
      <c r="R243" s="150">
        <f>Q243*H243</f>
        <v>0</v>
      </c>
      <c r="S243" s="150">
        <v>0</v>
      </c>
      <c r="T243" s="151">
        <f>S243*H243</f>
        <v>0</v>
      </c>
      <c r="AR243" s="152" t="s">
        <v>1234</v>
      </c>
      <c r="AT243" s="152" t="s">
        <v>187</v>
      </c>
      <c r="AU243" s="152" t="s">
        <v>79</v>
      </c>
      <c r="AY243" s="13" t="s">
        <v>185</v>
      </c>
      <c r="BE243" s="153">
        <f>IF(N243="základná",J243,0)</f>
        <v>0</v>
      </c>
      <c r="BF243" s="153">
        <f>IF(N243="znížená",J243,0)</f>
        <v>0</v>
      </c>
      <c r="BG243" s="153">
        <f>IF(N243="zákl. prenesená",J243,0)</f>
        <v>0</v>
      </c>
      <c r="BH243" s="153">
        <f>IF(N243="zníž. prenesená",J243,0)</f>
        <v>0</v>
      </c>
      <c r="BI243" s="153">
        <f>IF(N243="nulová",J243,0)</f>
        <v>0</v>
      </c>
      <c r="BJ243" s="13" t="s">
        <v>85</v>
      </c>
      <c r="BK243" s="153">
        <f>ROUND(I243*H243,2)</f>
        <v>0</v>
      </c>
      <c r="BL243" s="13" t="s">
        <v>1234</v>
      </c>
      <c r="BM243" s="152" t="s">
        <v>1163</v>
      </c>
    </row>
    <row r="244" spans="2:65" s="1" customFormat="1" ht="37.9" customHeight="1">
      <c r="B244" s="139"/>
      <c r="C244" s="140" t="s">
        <v>635</v>
      </c>
      <c r="D244" s="140" t="s">
        <v>187</v>
      </c>
      <c r="E244" s="141" t="s">
        <v>1236</v>
      </c>
      <c r="F244" s="142" t="s">
        <v>1237</v>
      </c>
      <c r="G244" s="143" t="s">
        <v>1233</v>
      </c>
      <c r="H244" s="144"/>
      <c r="I244" s="145"/>
      <c r="J244" s="146">
        <f>ROUND(I244*H244,2)</f>
        <v>0</v>
      </c>
      <c r="K244" s="147"/>
      <c r="L244" s="28"/>
      <c r="M244" s="148" t="s">
        <v>1</v>
      </c>
      <c r="N244" s="149" t="s">
        <v>38</v>
      </c>
      <c r="P244" s="150">
        <f>O244*H244</f>
        <v>0</v>
      </c>
      <c r="Q244" s="150">
        <v>0</v>
      </c>
      <c r="R244" s="150">
        <f>Q244*H244</f>
        <v>0</v>
      </c>
      <c r="S244" s="150">
        <v>0</v>
      </c>
      <c r="T244" s="151">
        <f>S244*H244</f>
        <v>0</v>
      </c>
      <c r="AR244" s="152" t="s">
        <v>1234</v>
      </c>
      <c r="AT244" s="152" t="s">
        <v>187</v>
      </c>
      <c r="AU244" s="152" t="s">
        <v>79</v>
      </c>
      <c r="AY244" s="13" t="s">
        <v>185</v>
      </c>
      <c r="BE244" s="153">
        <f>IF(N244="základná",J244,0)</f>
        <v>0</v>
      </c>
      <c r="BF244" s="153">
        <f>IF(N244="znížená",J244,0)</f>
        <v>0</v>
      </c>
      <c r="BG244" s="153">
        <f>IF(N244="zákl. prenesená",J244,0)</f>
        <v>0</v>
      </c>
      <c r="BH244" s="153">
        <f>IF(N244="zníž. prenesená",J244,0)</f>
        <v>0</v>
      </c>
      <c r="BI244" s="153">
        <f>IF(N244="nulová",J244,0)</f>
        <v>0</v>
      </c>
      <c r="BJ244" s="13" t="s">
        <v>85</v>
      </c>
      <c r="BK244" s="153">
        <f>ROUND(I244*H244,2)</f>
        <v>0</v>
      </c>
      <c r="BL244" s="13" t="s">
        <v>1234</v>
      </c>
      <c r="BM244" s="152" t="s">
        <v>1166</v>
      </c>
    </row>
    <row r="245" spans="2:65" s="11" customFormat="1" ht="25.9" customHeight="1">
      <c r="B245" s="127"/>
      <c r="D245" s="128" t="s">
        <v>71</v>
      </c>
      <c r="E245" s="129" t="s">
        <v>1239</v>
      </c>
      <c r="F245" s="129" t="s">
        <v>1240</v>
      </c>
      <c r="I245" s="130"/>
      <c r="J245" s="131">
        <f>BK245</f>
        <v>0</v>
      </c>
      <c r="L245" s="127"/>
      <c r="M245" s="132"/>
      <c r="P245" s="133">
        <f>P246</f>
        <v>0</v>
      </c>
      <c r="R245" s="133">
        <f>R246</f>
        <v>0</v>
      </c>
      <c r="T245" s="134">
        <f>T246</f>
        <v>0</v>
      </c>
      <c r="AR245" s="128" t="s">
        <v>191</v>
      </c>
      <c r="AT245" s="135" t="s">
        <v>71</v>
      </c>
      <c r="AU245" s="135" t="s">
        <v>72</v>
      </c>
      <c r="AY245" s="128" t="s">
        <v>185</v>
      </c>
      <c r="BK245" s="136">
        <f>BK246</f>
        <v>0</v>
      </c>
    </row>
    <row r="246" spans="2:65" s="1" customFormat="1" ht="24.2" customHeight="1">
      <c r="B246" s="139"/>
      <c r="C246" s="140" t="s">
        <v>639</v>
      </c>
      <c r="D246" s="140" t="s">
        <v>187</v>
      </c>
      <c r="E246" s="141" t="s">
        <v>1244</v>
      </c>
      <c r="F246" s="142" t="s">
        <v>1245</v>
      </c>
      <c r="G246" s="143" t="s">
        <v>992</v>
      </c>
      <c r="H246" s="144"/>
      <c r="I246" s="145"/>
      <c r="J246" s="146">
        <f>ROUND(I246*H246,2)</f>
        <v>0</v>
      </c>
      <c r="K246" s="147"/>
      <c r="L246" s="28"/>
      <c r="M246" s="170" t="s">
        <v>1</v>
      </c>
      <c r="N246" s="171" t="s">
        <v>38</v>
      </c>
      <c r="O246" s="172"/>
      <c r="P246" s="173">
        <f>O246*H246</f>
        <v>0</v>
      </c>
      <c r="Q246" s="173">
        <v>0</v>
      </c>
      <c r="R246" s="173">
        <f>Q246*H246</f>
        <v>0</v>
      </c>
      <c r="S246" s="173">
        <v>0</v>
      </c>
      <c r="T246" s="174">
        <f>S246*H246</f>
        <v>0</v>
      </c>
      <c r="AR246" s="152" t="s">
        <v>1234</v>
      </c>
      <c r="AT246" s="152" t="s">
        <v>187</v>
      </c>
      <c r="AU246" s="152" t="s">
        <v>79</v>
      </c>
      <c r="AY246" s="13" t="s">
        <v>185</v>
      </c>
      <c r="BE246" s="153">
        <f>IF(N246="základná",J246,0)</f>
        <v>0</v>
      </c>
      <c r="BF246" s="153">
        <f>IF(N246="znížená",J246,0)</f>
        <v>0</v>
      </c>
      <c r="BG246" s="153">
        <f>IF(N246="zákl. prenesená",J246,0)</f>
        <v>0</v>
      </c>
      <c r="BH246" s="153">
        <f>IF(N246="zníž. prenesená",J246,0)</f>
        <v>0</v>
      </c>
      <c r="BI246" s="153">
        <f>IF(N246="nulová",J246,0)</f>
        <v>0</v>
      </c>
      <c r="BJ246" s="13" t="s">
        <v>85</v>
      </c>
      <c r="BK246" s="153">
        <f>ROUND(I246*H246,2)</f>
        <v>0</v>
      </c>
      <c r="BL246" s="13" t="s">
        <v>1234</v>
      </c>
      <c r="BM246" s="152" t="s">
        <v>1169</v>
      </c>
    </row>
    <row r="247" spans="2:65" s="1" customFormat="1" ht="6.95" customHeight="1">
      <c r="B247" s="43"/>
      <c r="C247" s="44"/>
      <c r="D247" s="44"/>
      <c r="E247" s="44"/>
      <c r="F247" s="44"/>
      <c r="G247" s="44"/>
      <c r="H247" s="44"/>
      <c r="I247" s="44"/>
      <c r="J247" s="44"/>
      <c r="K247" s="44"/>
      <c r="L247" s="28"/>
    </row>
  </sheetData>
  <autoFilter ref="C130:K246"/>
  <mergeCells count="12">
    <mergeCell ref="E123:H123"/>
    <mergeCell ref="L2:V2"/>
    <mergeCell ref="E85:H85"/>
    <mergeCell ref="E87:H87"/>
    <mergeCell ref="E89:H89"/>
    <mergeCell ref="E119:H119"/>
    <mergeCell ref="E121:H12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70"/>
  <sheetViews>
    <sheetView showGridLines="0" topLeftCell="A89" workbookViewId="0">
      <selection activeCell="H129" sqref="H129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97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ht="12" customHeight="1">
      <c r="B8" s="16"/>
      <c r="D8" s="23" t="s">
        <v>141</v>
      </c>
      <c r="L8" s="16"/>
    </row>
    <row r="9" spans="2:46" s="1" customFormat="1" ht="16.5" customHeight="1">
      <c r="B9" s="28"/>
      <c r="E9" s="223" t="s">
        <v>142</v>
      </c>
      <c r="F9" s="222"/>
      <c r="G9" s="222"/>
      <c r="H9" s="222"/>
      <c r="L9" s="28"/>
    </row>
    <row r="10" spans="2:46" s="1" customFormat="1" ht="12" customHeight="1">
      <c r="B10" s="28"/>
      <c r="D10" s="23" t="s">
        <v>143</v>
      </c>
      <c r="L10" s="28"/>
    </row>
    <row r="11" spans="2:46" s="1" customFormat="1" ht="16.5" customHeight="1">
      <c r="B11" s="28"/>
      <c r="E11" s="218" t="s">
        <v>1465</v>
      </c>
      <c r="F11" s="222"/>
      <c r="G11" s="222"/>
      <c r="H11" s="222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2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23" t="s">
        <v>20</v>
      </c>
      <c r="J14" s="51">
        <f>'Rekapitulácia stavby'!AN8</f>
        <v>46146</v>
      </c>
      <c r="L14" s="28"/>
    </row>
    <row r="15" spans="2:46" s="1" customFormat="1" ht="10.9" customHeight="1">
      <c r="B15" s="28"/>
      <c r="L15" s="28"/>
    </row>
    <row r="16" spans="2:46" s="1" customFormat="1" ht="12" customHeight="1">
      <c r="B16" s="28"/>
      <c r="D16" s="23" t="s">
        <v>21</v>
      </c>
      <c r="I16" s="2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23" t="s">
        <v>24</v>
      </c>
      <c r="J17" s="21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3" t="s">
        <v>25</v>
      </c>
      <c r="I19" s="23" t="s">
        <v>22</v>
      </c>
      <c r="J19" s="24"/>
      <c r="L19" s="28"/>
    </row>
    <row r="20" spans="2:12" s="1" customFormat="1" ht="18" customHeight="1">
      <c r="B20" s="28"/>
      <c r="E20" s="225"/>
      <c r="F20" s="207"/>
      <c r="G20" s="207"/>
      <c r="H20" s="207"/>
      <c r="I20" s="23" t="s">
        <v>24</v>
      </c>
      <c r="J20" s="24"/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3" t="s">
        <v>26</v>
      </c>
      <c r="I22" s="2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27</v>
      </c>
      <c r="I23" s="23" t="s">
        <v>24</v>
      </c>
      <c r="J23" s="21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3" t="s">
        <v>29</v>
      </c>
      <c r="I25" s="2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1" t="s">
        <v>1</v>
      </c>
      <c r="F29" s="211"/>
      <c r="G29" s="211"/>
      <c r="H29" s="211"/>
      <c r="L29" s="93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32</v>
      </c>
      <c r="J32" s="65">
        <f>ROUND(J126, 2)</f>
        <v>0</v>
      </c>
      <c r="L32" s="28"/>
    </row>
    <row r="33" spans="2:12" s="1" customFormat="1" ht="6.95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45" customHeight="1">
      <c r="B35" s="28"/>
      <c r="D35" s="54" t="s">
        <v>36</v>
      </c>
      <c r="E35" s="33" t="s">
        <v>37</v>
      </c>
      <c r="F35" s="95">
        <f>ROUND((SUM(BE126:BE169)),  2)</f>
        <v>0</v>
      </c>
      <c r="G35" s="96"/>
      <c r="H35" s="96"/>
      <c r="I35" s="97">
        <v>0.23</v>
      </c>
      <c r="J35" s="95">
        <f>ROUND(((SUM(BE126:BE169))*I35),  2)</f>
        <v>0</v>
      </c>
      <c r="L35" s="28"/>
    </row>
    <row r="36" spans="2:12" s="1" customFormat="1" ht="14.45" customHeight="1">
      <c r="B36" s="28"/>
      <c r="E36" s="33" t="s">
        <v>38</v>
      </c>
      <c r="F36" s="95">
        <f>ROUND((SUM(BF126:BF169)),  2)</f>
        <v>0</v>
      </c>
      <c r="G36" s="96"/>
      <c r="H36" s="96"/>
      <c r="I36" s="97">
        <v>0.23</v>
      </c>
      <c r="J36" s="95">
        <f>ROUND(((SUM(BF126:BF169))*I36),  2)</f>
        <v>0</v>
      </c>
      <c r="L36" s="28"/>
    </row>
    <row r="37" spans="2:12" s="1" customFormat="1" ht="14.45" hidden="1" customHeight="1">
      <c r="B37" s="28"/>
      <c r="E37" s="23" t="s">
        <v>39</v>
      </c>
      <c r="F37" s="85">
        <f>ROUND((SUM(BG126:BG169)),  2)</f>
        <v>0</v>
      </c>
      <c r="I37" s="98">
        <v>0.23</v>
      </c>
      <c r="J37" s="85">
        <f>0</f>
        <v>0</v>
      </c>
      <c r="L37" s="28"/>
    </row>
    <row r="38" spans="2:12" s="1" customFormat="1" ht="14.45" hidden="1" customHeight="1">
      <c r="B38" s="28"/>
      <c r="E38" s="23" t="s">
        <v>40</v>
      </c>
      <c r="F38" s="85">
        <f>ROUND((SUM(BH126:BH169)),  2)</f>
        <v>0</v>
      </c>
      <c r="I38" s="98">
        <v>0.23</v>
      </c>
      <c r="J38" s="85">
        <f>0</f>
        <v>0</v>
      </c>
      <c r="L38" s="28"/>
    </row>
    <row r="39" spans="2:12" s="1" customFormat="1" ht="14.45" hidden="1" customHeight="1">
      <c r="B39" s="28"/>
      <c r="E39" s="33" t="s">
        <v>41</v>
      </c>
      <c r="F39" s="95">
        <f>ROUND((SUM(BI126:BI169)),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9"/>
      <c r="D41" s="100" t="s">
        <v>42</v>
      </c>
      <c r="E41" s="56"/>
      <c r="F41" s="56"/>
      <c r="G41" s="101" t="s">
        <v>43</v>
      </c>
      <c r="H41" s="102" t="s">
        <v>44</v>
      </c>
      <c r="I41" s="56"/>
      <c r="J41" s="103">
        <f>SUM(J32:J39)</f>
        <v>0</v>
      </c>
      <c r="K41" s="104"/>
      <c r="L41" s="28"/>
    </row>
    <row r="42" spans="2:12" s="1" customFormat="1" ht="14.45" customHeight="1">
      <c r="B42" s="28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5" customHeight="1">
      <c r="B82" s="28"/>
      <c r="C82" s="17" t="s">
        <v>145</v>
      </c>
      <c r="L82" s="28"/>
    </row>
    <row r="83" spans="2:12" s="1" customFormat="1" ht="6.95" customHeight="1">
      <c r="B83" s="28"/>
      <c r="L83" s="28"/>
    </row>
    <row r="84" spans="2:12" s="1" customFormat="1" ht="12" customHeight="1">
      <c r="B84" s="28"/>
      <c r="C84" s="23" t="s">
        <v>14</v>
      </c>
      <c r="L84" s="28"/>
    </row>
    <row r="85" spans="2:12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12" ht="12" customHeight="1">
      <c r="B86" s="16"/>
      <c r="C86" s="23" t="s">
        <v>141</v>
      </c>
      <c r="L86" s="16"/>
    </row>
    <row r="87" spans="2:12" s="1" customFormat="1" ht="16.5" customHeight="1">
      <c r="B87" s="28"/>
      <c r="E87" s="223" t="s">
        <v>142</v>
      </c>
      <c r="F87" s="222"/>
      <c r="G87" s="222"/>
      <c r="H87" s="222"/>
      <c r="L87" s="28"/>
    </row>
    <row r="88" spans="2:12" s="1" customFormat="1" ht="12" customHeight="1">
      <c r="B88" s="28"/>
      <c r="C88" s="23" t="s">
        <v>143</v>
      </c>
      <c r="L88" s="28"/>
    </row>
    <row r="89" spans="2:12" s="1" customFormat="1" ht="16.5" customHeight="1">
      <c r="B89" s="28"/>
      <c r="E89" s="218" t="str">
        <f>E11</f>
        <v>VZT - Vzduchotechnika a chladenie</v>
      </c>
      <c r="F89" s="222"/>
      <c r="G89" s="222"/>
      <c r="H89" s="222"/>
      <c r="L89" s="28"/>
    </row>
    <row r="90" spans="2:12" s="1" customFormat="1" ht="6.95" customHeight="1">
      <c r="B90" s="28"/>
      <c r="L90" s="28"/>
    </row>
    <row r="91" spans="2:12" s="1" customFormat="1" ht="12" customHeight="1">
      <c r="B91" s="28"/>
      <c r="C91" s="23" t="s">
        <v>18</v>
      </c>
      <c r="F91" s="21" t="str">
        <f>F14</f>
        <v>Bojnice</v>
      </c>
      <c r="I91" s="23" t="s">
        <v>20</v>
      </c>
      <c r="J91" s="51">
        <f>IF(J14="","",J14)</f>
        <v>46146</v>
      </c>
      <c r="L91" s="28"/>
    </row>
    <row r="92" spans="2:12" s="1" customFormat="1" ht="6.95" customHeight="1">
      <c r="B92" s="28"/>
      <c r="L92" s="28"/>
    </row>
    <row r="93" spans="2:12" s="1" customFormat="1" ht="15.2" customHeight="1">
      <c r="B93" s="28"/>
      <c r="C93" s="23" t="s">
        <v>21</v>
      </c>
      <c r="F93" s="21" t="str">
        <f>E17</f>
        <v>Národná zoologická záhrada</v>
      </c>
      <c r="I93" s="23" t="s">
        <v>26</v>
      </c>
      <c r="J93" s="26" t="str">
        <f>E23</f>
        <v>ERGAprojekt s.r.o.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/>
      </c>
      <c r="I94" s="23" t="s">
        <v>29</v>
      </c>
      <c r="J94" s="26" t="str">
        <f>E26</f>
        <v xml:space="preserve"> </v>
      </c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146</v>
      </c>
      <c r="D96" s="99"/>
      <c r="E96" s="99"/>
      <c r="F96" s="99"/>
      <c r="G96" s="99"/>
      <c r="H96" s="99"/>
      <c r="I96" s="99"/>
      <c r="J96" s="108" t="s">
        <v>147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9" customHeight="1">
      <c r="B98" s="28"/>
      <c r="C98" s="109" t="s">
        <v>148</v>
      </c>
      <c r="J98" s="65">
        <f>J126</f>
        <v>0</v>
      </c>
      <c r="L98" s="28"/>
      <c r="AU98" s="13" t="s">
        <v>149</v>
      </c>
    </row>
    <row r="99" spans="2:47" s="8" customFormat="1" ht="24.95" customHeight="1">
      <c r="B99" s="110"/>
      <c r="D99" s="111" t="s">
        <v>912</v>
      </c>
      <c r="E99" s="112"/>
      <c r="F99" s="112"/>
      <c r="G99" s="112"/>
      <c r="H99" s="112"/>
      <c r="I99" s="112"/>
      <c r="J99" s="113">
        <f>J127</f>
        <v>0</v>
      </c>
      <c r="L99" s="110"/>
    </row>
    <row r="100" spans="2:47" s="9" customFormat="1" ht="19.899999999999999" customHeight="1">
      <c r="B100" s="114"/>
      <c r="D100" s="115" t="s">
        <v>913</v>
      </c>
      <c r="E100" s="116"/>
      <c r="F100" s="116"/>
      <c r="G100" s="116"/>
      <c r="H100" s="116"/>
      <c r="I100" s="116"/>
      <c r="J100" s="117">
        <f>J128</f>
        <v>0</v>
      </c>
      <c r="L100" s="114"/>
    </row>
    <row r="101" spans="2:47" s="9" customFormat="1" ht="19.899999999999999" customHeight="1">
      <c r="B101" s="114"/>
      <c r="D101" s="115" t="s">
        <v>1466</v>
      </c>
      <c r="E101" s="116"/>
      <c r="F101" s="116"/>
      <c r="G101" s="116"/>
      <c r="H101" s="116"/>
      <c r="I101" s="116"/>
      <c r="J101" s="117">
        <f>J135</f>
        <v>0</v>
      </c>
      <c r="L101" s="114"/>
    </row>
    <row r="102" spans="2:47" s="9" customFormat="1" ht="19.899999999999999" customHeight="1">
      <c r="B102" s="114"/>
      <c r="D102" s="115" t="s">
        <v>1467</v>
      </c>
      <c r="E102" s="116"/>
      <c r="F102" s="116"/>
      <c r="G102" s="116"/>
      <c r="H102" s="116"/>
      <c r="I102" s="116"/>
      <c r="J102" s="117">
        <f>J138</f>
        <v>0</v>
      </c>
      <c r="L102" s="114"/>
    </row>
    <row r="103" spans="2:47" s="8" customFormat="1" ht="24.95" customHeight="1">
      <c r="B103" s="110"/>
      <c r="D103" s="111" t="s">
        <v>921</v>
      </c>
      <c r="E103" s="112"/>
      <c r="F103" s="112"/>
      <c r="G103" s="112"/>
      <c r="H103" s="112"/>
      <c r="I103" s="112"/>
      <c r="J103" s="113">
        <f>J165</f>
        <v>0</v>
      </c>
      <c r="L103" s="110"/>
    </row>
    <row r="104" spans="2:47" s="8" customFormat="1" ht="24.95" customHeight="1">
      <c r="B104" s="110"/>
      <c r="D104" s="111" t="s">
        <v>922</v>
      </c>
      <c r="E104" s="112"/>
      <c r="F104" s="112"/>
      <c r="G104" s="112"/>
      <c r="H104" s="112"/>
      <c r="I104" s="112"/>
      <c r="J104" s="113">
        <f>J168</f>
        <v>0</v>
      </c>
      <c r="L104" s="110"/>
    </row>
    <row r="105" spans="2:47" s="1" customFormat="1" ht="21.75" customHeight="1">
      <c r="B105" s="28"/>
      <c r="L105" s="28"/>
    </row>
    <row r="106" spans="2:47" s="1" customFormat="1" ht="6.95" customHeight="1">
      <c r="B106" s="43"/>
      <c r="C106" s="44"/>
      <c r="D106" s="44"/>
      <c r="E106" s="44"/>
      <c r="F106" s="44"/>
      <c r="G106" s="44"/>
      <c r="H106" s="44"/>
      <c r="I106" s="44"/>
      <c r="J106" s="44"/>
      <c r="K106" s="44"/>
      <c r="L106" s="28"/>
    </row>
    <row r="110" spans="2:47" s="1" customFormat="1" ht="6.95" customHeight="1">
      <c r="B110" s="45"/>
      <c r="C110" s="46"/>
      <c r="D110" s="46"/>
      <c r="E110" s="46"/>
      <c r="F110" s="46"/>
      <c r="G110" s="46"/>
      <c r="H110" s="46"/>
      <c r="I110" s="46"/>
      <c r="J110" s="46"/>
      <c r="K110" s="46"/>
      <c r="L110" s="28"/>
    </row>
    <row r="111" spans="2:47" s="1" customFormat="1" ht="24.95" customHeight="1">
      <c r="B111" s="28"/>
      <c r="C111" s="17" t="s">
        <v>171</v>
      </c>
      <c r="L111" s="28"/>
    </row>
    <row r="112" spans="2:47" s="1" customFormat="1" ht="6.95" customHeight="1">
      <c r="B112" s="28"/>
      <c r="L112" s="28"/>
    </row>
    <row r="113" spans="2:63" s="1" customFormat="1" ht="12" customHeight="1">
      <c r="B113" s="28"/>
      <c r="C113" s="23" t="s">
        <v>14</v>
      </c>
      <c r="L113" s="28"/>
    </row>
    <row r="114" spans="2:63" s="1" customFormat="1" ht="16.5" customHeight="1">
      <c r="B114" s="28"/>
      <c r="E114" s="223" t="str">
        <f>E7</f>
        <v>Nové záchytné centrum, Bojnice</v>
      </c>
      <c r="F114" s="224"/>
      <c r="G114" s="224"/>
      <c r="H114" s="224"/>
      <c r="L114" s="28"/>
    </row>
    <row r="115" spans="2:63" ht="12" customHeight="1">
      <c r="B115" s="16"/>
      <c r="C115" s="23" t="s">
        <v>141</v>
      </c>
      <c r="L115" s="16"/>
    </row>
    <row r="116" spans="2:63" s="1" customFormat="1" ht="16.5" customHeight="1">
      <c r="B116" s="28"/>
      <c r="E116" s="223" t="s">
        <v>142</v>
      </c>
      <c r="F116" s="222"/>
      <c r="G116" s="222"/>
      <c r="H116" s="222"/>
      <c r="L116" s="28"/>
    </row>
    <row r="117" spans="2:63" s="1" customFormat="1" ht="12" customHeight="1">
      <c r="B117" s="28"/>
      <c r="C117" s="23" t="s">
        <v>143</v>
      </c>
      <c r="L117" s="28"/>
    </row>
    <row r="118" spans="2:63" s="1" customFormat="1" ht="16.5" customHeight="1">
      <c r="B118" s="28"/>
      <c r="E118" s="218" t="str">
        <f>E11</f>
        <v>VZT - Vzduchotechnika a chladenie</v>
      </c>
      <c r="F118" s="222"/>
      <c r="G118" s="222"/>
      <c r="H118" s="222"/>
      <c r="L118" s="28"/>
    </row>
    <row r="119" spans="2:63" s="1" customFormat="1" ht="6.95" customHeight="1">
      <c r="B119" s="28"/>
      <c r="L119" s="28"/>
    </row>
    <row r="120" spans="2:63" s="1" customFormat="1" ht="12" customHeight="1">
      <c r="B120" s="28"/>
      <c r="C120" s="23" t="s">
        <v>18</v>
      </c>
      <c r="F120" s="21" t="str">
        <f>F14</f>
        <v>Bojnice</v>
      </c>
      <c r="I120" s="23" t="s">
        <v>20</v>
      </c>
      <c r="J120" s="51">
        <f>IF(J14="","",J14)</f>
        <v>46146</v>
      </c>
      <c r="L120" s="28"/>
    </row>
    <row r="121" spans="2:63" s="1" customFormat="1" ht="6.95" customHeight="1">
      <c r="B121" s="28"/>
      <c r="L121" s="28"/>
    </row>
    <row r="122" spans="2:63" s="1" customFormat="1" ht="15.2" customHeight="1">
      <c r="B122" s="28"/>
      <c r="C122" s="23" t="s">
        <v>21</v>
      </c>
      <c r="F122" s="21" t="str">
        <f>E17</f>
        <v>Národná zoologická záhrada</v>
      </c>
      <c r="I122" s="23" t="s">
        <v>26</v>
      </c>
      <c r="J122" s="26" t="str">
        <f>E23</f>
        <v>ERGAprojekt s.r.o.</v>
      </c>
      <c r="L122" s="28"/>
    </row>
    <row r="123" spans="2:63" s="1" customFormat="1" ht="15.2" customHeight="1">
      <c r="B123" s="28"/>
      <c r="C123" s="23" t="s">
        <v>25</v>
      </c>
      <c r="F123" s="21" t="str">
        <f>IF(E20="","",E20)</f>
        <v/>
      </c>
      <c r="I123" s="23" t="s">
        <v>29</v>
      </c>
      <c r="J123" s="26" t="str">
        <f>E26</f>
        <v xml:space="preserve"> </v>
      </c>
      <c r="L123" s="28"/>
    </row>
    <row r="124" spans="2:63" s="1" customFormat="1" ht="10.35" customHeight="1">
      <c r="B124" s="28"/>
      <c r="L124" s="28"/>
    </row>
    <row r="125" spans="2:63" s="10" customFormat="1" ht="29.25" customHeight="1">
      <c r="B125" s="118"/>
      <c r="C125" s="119" t="s">
        <v>172</v>
      </c>
      <c r="D125" s="120" t="s">
        <v>57</v>
      </c>
      <c r="E125" s="120" t="s">
        <v>53</v>
      </c>
      <c r="F125" s="120" t="s">
        <v>54</v>
      </c>
      <c r="G125" s="120" t="s">
        <v>173</v>
      </c>
      <c r="H125" s="120" t="s">
        <v>174</v>
      </c>
      <c r="I125" s="120" t="s">
        <v>175</v>
      </c>
      <c r="J125" s="121" t="s">
        <v>147</v>
      </c>
      <c r="K125" s="122" t="s">
        <v>176</v>
      </c>
      <c r="L125" s="118"/>
      <c r="M125" s="58" t="s">
        <v>1</v>
      </c>
      <c r="N125" s="59" t="s">
        <v>36</v>
      </c>
      <c r="O125" s="59" t="s">
        <v>177</v>
      </c>
      <c r="P125" s="59" t="s">
        <v>178</v>
      </c>
      <c r="Q125" s="59" t="s">
        <v>179</v>
      </c>
      <c r="R125" s="59" t="s">
        <v>180</v>
      </c>
      <c r="S125" s="59" t="s">
        <v>181</v>
      </c>
      <c r="T125" s="60" t="s">
        <v>182</v>
      </c>
    </row>
    <row r="126" spans="2:63" s="1" customFormat="1" ht="22.9" customHeight="1">
      <c r="B126" s="28"/>
      <c r="C126" s="63" t="s">
        <v>148</v>
      </c>
      <c r="J126" s="123">
        <f>BK126</f>
        <v>0</v>
      </c>
      <c r="L126" s="28"/>
      <c r="M126" s="61"/>
      <c r="N126" s="52"/>
      <c r="O126" s="52"/>
      <c r="P126" s="124">
        <f>P127+P165+P168</f>
        <v>0</v>
      </c>
      <c r="Q126" s="52"/>
      <c r="R126" s="124">
        <f>R127+R165+R168</f>
        <v>0</v>
      </c>
      <c r="S126" s="52"/>
      <c r="T126" s="125">
        <f>T127+T165+T168</f>
        <v>0</v>
      </c>
      <c r="AT126" s="13" t="s">
        <v>71</v>
      </c>
      <c r="AU126" s="13" t="s">
        <v>149</v>
      </c>
      <c r="BK126" s="126">
        <f>BK127+BK165+BK168</f>
        <v>0</v>
      </c>
    </row>
    <row r="127" spans="2:63" s="11" customFormat="1" ht="25.9" customHeight="1">
      <c r="B127" s="127"/>
      <c r="D127" s="128" t="s">
        <v>71</v>
      </c>
      <c r="E127" s="129" t="s">
        <v>353</v>
      </c>
      <c r="F127" s="129" t="s">
        <v>923</v>
      </c>
      <c r="I127" s="130"/>
      <c r="J127" s="131">
        <f>BK127</f>
        <v>0</v>
      </c>
      <c r="L127" s="127"/>
      <c r="M127" s="132"/>
      <c r="P127" s="133">
        <f>P128+P135+P138</f>
        <v>0</v>
      </c>
      <c r="R127" s="133">
        <f>R128+R135+R138</f>
        <v>0</v>
      </c>
      <c r="T127" s="134">
        <f>T128+T135+T138</f>
        <v>0</v>
      </c>
      <c r="AR127" s="128" t="s">
        <v>85</v>
      </c>
      <c r="AT127" s="135" t="s">
        <v>71</v>
      </c>
      <c r="AU127" s="135" t="s">
        <v>72</v>
      </c>
      <c r="AY127" s="128" t="s">
        <v>185</v>
      </c>
      <c r="BK127" s="136">
        <f>BK128+BK135+BK138</f>
        <v>0</v>
      </c>
    </row>
    <row r="128" spans="2:63" s="11" customFormat="1" ht="22.9" customHeight="1">
      <c r="B128" s="127"/>
      <c r="D128" s="128" t="s">
        <v>71</v>
      </c>
      <c r="E128" s="137" t="s">
        <v>406</v>
      </c>
      <c r="F128" s="137" t="s">
        <v>924</v>
      </c>
      <c r="I128" s="130"/>
      <c r="J128" s="138">
        <f>BK128</f>
        <v>0</v>
      </c>
      <c r="L128" s="127"/>
      <c r="M128" s="132"/>
      <c r="P128" s="133">
        <f>SUM(P129:P134)</f>
        <v>0</v>
      </c>
      <c r="R128" s="133">
        <f>SUM(R129:R134)</f>
        <v>0</v>
      </c>
      <c r="T128" s="134">
        <f>SUM(T129:T134)</f>
        <v>0</v>
      </c>
      <c r="AR128" s="128" t="s">
        <v>85</v>
      </c>
      <c r="AT128" s="135" t="s">
        <v>71</v>
      </c>
      <c r="AU128" s="135" t="s">
        <v>79</v>
      </c>
      <c r="AY128" s="128" t="s">
        <v>185</v>
      </c>
      <c r="BK128" s="136">
        <f>SUM(BK129:BK134)</f>
        <v>0</v>
      </c>
    </row>
    <row r="129" spans="2:65" s="1" customFormat="1" ht="33" customHeight="1">
      <c r="B129" s="139"/>
      <c r="C129" s="140" t="s">
        <v>79</v>
      </c>
      <c r="D129" s="140" t="s">
        <v>187</v>
      </c>
      <c r="E129" s="141" t="s">
        <v>1468</v>
      </c>
      <c r="F129" s="142" t="s">
        <v>1469</v>
      </c>
      <c r="G129" s="143" t="s">
        <v>217</v>
      </c>
      <c r="H129" s="144"/>
      <c r="I129" s="145"/>
      <c r="J129" s="146">
        <f t="shared" ref="J129:J134" si="0">ROUND(I129*H129,2)</f>
        <v>0</v>
      </c>
      <c r="K129" s="147"/>
      <c r="L129" s="28"/>
      <c r="M129" s="148" t="s">
        <v>1</v>
      </c>
      <c r="N129" s="149" t="s">
        <v>38</v>
      </c>
      <c r="P129" s="150">
        <f t="shared" ref="P129:P134" si="1">O129*H129</f>
        <v>0</v>
      </c>
      <c r="Q129" s="150">
        <v>1.73E-3</v>
      </c>
      <c r="R129" s="150">
        <f t="shared" ref="R129:R134" si="2">Q129*H129</f>
        <v>0</v>
      </c>
      <c r="S129" s="150">
        <v>0</v>
      </c>
      <c r="T129" s="151">
        <f t="shared" ref="T129:T134" si="3">S129*H129</f>
        <v>0</v>
      </c>
      <c r="AR129" s="152" t="s">
        <v>254</v>
      </c>
      <c r="AT129" s="152" t="s">
        <v>187</v>
      </c>
      <c r="AU129" s="152" t="s">
        <v>85</v>
      </c>
      <c r="AY129" s="13" t="s">
        <v>185</v>
      </c>
      <c r="BE129" s="153">
        <f t="shared" ref="BE129:BE134" si="4">IF(N129="základná",J129,0)</f>
        <v>0</v>
      </c>
      <c r="BF129" s="153">
        <f t="shared" ref="BF129:BF134" si="5">IF(N129="znížená",J129,0)</f>
        <v>0</v>
      </c>
      <c r="BG129" s="153">
        <f t="shared" ref="BG129:BG134" si="6">IF(N129="zákl. prenesená",J129,0)</f>
        <v>0</v>
      </c>
      <c r="BH129" s="153">
        <f t="shared" ref="BH129:BH134" si="7">IF(N129="zníž. prenesená",J129,0)</f>
        <v>0</v>
      </c>
      <c r="BI129" s="153">
        <f t="shared" ref="BI129:BI134" si="8">IF(N129="nulová",J129,0)</f>
        <v>0</v>
      </c>
      <c r="BJ129" s="13" t="s">
        <v>85</v>
      </c>
      <c r="BK129" s="153">
        <f t="shared" ref="BK129:BK134" si="9">ROUND(I129*H129,2)</f>
        <v>0</v>
      </c>
      <c r="BL129" s="13" t="s">
        <v>254</v>
      </c>
      <c r="BM129" s="152" t="s">
        <v>85</v>
      </c>
    </row>
    <row r="130" spans="2:65" s="1" customFormat="1" ht="24.2" customHeight="1">
      <c r="B130" s="139"/>
      <c r="C130" s="154" t="s">
        <v>85</v>
      </c>
      <c r="D130" s="154" t="s">
        <v>241</v>
      </c>
      <c r="E130" s="155" t="s">
        <v>1470</v>
      </c>
      <c r="F130" s="156" t="s">
        <v>1471</v>
      </c>
      <c r="G130" s="157" t="s">
        <v>217</v>
      </c>
      <c r="H130" s="158"/>
      <c r="I130" s="159"/>
      <c r="J130" s="160">
        <f t="shared" si="0"/>
        <v>0</v>
      </c>
      <c r="K130" s="161"/>
      <c r="L130" s="162"/>
      <c r="M130" s="163" t="s">
        <v>1</v>
      </c>
      <c r="N130" s="164" t="s">
        <v>38</v>
      </c>
      <c r="P130" s="150">
        <f t="shared" si="1"/>
        <v>0</v>
      </c>
      <c r="Q130" s="150">
        <v>4.0000000000000002E-4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322</v>
      </c>
      <c r="AT130" s="152" t="s">
        <v>241</v>
      </c>
      <c r="AU130" s="152" t="s">
        <v>85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254</v>
      </c>
      <c r="BM130" s="152" t="s">
        <v>191</v>
      </c>
    </row>
    <row r="131" spans="2:65" s="1" customFormat="1" ht="24.2" customHeight="1">
      <c r="B131" s="139"/>
      <c r="C131" s="140" t="s">
        <v>193</v>
      </c>
      <c r="D131" s="140" t="s">
        <v>187</v>
      </c>
      <c r="E131" s="141" t="s">
        <v>1472</v>
      </c>
      <c r="F131" s="142" t="s">
        <v>1473</v>
      </c>
      <c r="G131" s="143" t="s">
        <v>217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8.0000000000000007E-5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254</v>
      </c>
      <c r="AT131" s="152" t="s">
        <v>187</v>
      </c>
      <c r="AU131" s="152" t="s">
        <v>85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254</v>
      </c>
      <c r="BM131" s="152" t="s">
        <v>210</v>
      </c>
    </row>
    <row r="132" spans="2:65" s="1" customFormat="1" ht="16.5" customHeight="1">
      <c r="B132" s="139"/>
      <c r="C132" s="154" t="s">
        <v>191</v>
      </c>
      <c r="D132" s="154" t="s">
        <v>241</v>
      </c>
      <c r="E132" s="155" t="s">
        <v>1474</v>
      </c>
      <c r="F132" s="156" t="s">
        <v>1475</v>
      </c>
      <c r="G132" s="157" t="s">
        <v>204</v>
      </c>
      <c r="H132" s="158"/>
      <c r="I132" s="159"/>
      <c r="J132" s="160">
        <f t="shared" si="0"/>
        <v>0</v>
      </c>
      <c r="K132" s="161"/>
      <c r="L132" s="162"/>
      <c r="M132" s="163" t="s">
        <v>1</v>
      </c>
      <c r="N132" s="164" t="s">
        <v>38</v>
      </c>
      <c r="P132" s="150">
        <f t="shared" si="1"/>
        <v>0</v>
      </c>
      <c r="Q132" s="150">
        <v>1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322</v>
      </c>
      <c r="AT132" s="152" t="s">
        <v>241</v>
      </c>
      <c r="AU132" s="152" t="s">
        <v>85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254</v>
      </c>
      <c r="BM132" s="152" t="s">
        <v>219</v>
      </c>
    </row>
    <row r="133" spans="2:65" s="1" customFormat="1" ht="16.5" customHeight="1">
      <c r="B133" s="139"/>
      <c r="C133" s="140" t="s">
        <v>206</v>
      </c>
      <c r="D133" s="140" t="s">
        <v>187</v>
      </c>
      <c r="E133" s="141" t="s">
        <v>1476</v>
      </c>
      <c r="F133" s="142" t="s">
        <v>1477</v>
      </c>
      <c r="G133" s="143" t="s">
        <v>217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254</v>
      </c>
      <c r="AT133" s="152" t="s">
        <v>187</v>
      </c>
      <c r="AU133" s="152" t="s">
        <v>85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254</v>
      </c>
      <c r="BM133" s="152" t="s">
        <v>227</v>
      </c>
    </row>
    <row r="134" spans="2:65" s="1" customFormat="1" ht="24.2" customHeight="1">
      <c r="B134" s="139"/>
      <c r="C134" s="140" t="s">
        <v>210</v>
      </c>
      <c r="D134" s="140" t="s">
        <v>187</v>
      </c>
      <c r="E134" s="141" t="s">
        <v>937</v>
      </c>
      <c r="F134" s="142" t="s">
        <v>938</v>
      </c>
      <c r="G134" s="143" t="s">
        <v>404</v>
      </c>
      <c r="H134" s="165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254</v>
      </c>
      <c r="AT134" s="152" t="s">
        <v>187</v>
      </c>
      <c r="AU134" s="152" t="s">
        <v>85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254</v>
      </c>
      <c r="BM134" s="152" t="s">
        <v>236</v>
      </c>
    </row>
    <row r="135" spans="2:65" s="11" customFormat="1" ht="22.9" customHeight="1">
      <c r="B135" s="127"/>
      <c r="D135" s="128" t="s">
        <v>71</v>
      </c>
      <c r="E135" s="137" t="s">
        <v>1460</v>
      </c>
      <c r="F135" s="137" t="s">
        <v>1478</v>
      </c>
      <c r="I135" s="130"/>
      <c r="J135" s="138">
        <f>BK135</f>
        <v>0</v>
      </c>
      <c r="L135" s="127"/>
      <c r="M135" s="132"/>
      <c r="P135" s="133">
        <f>SUM(P136:P137)</f>
        <v>0</v>
      </c>
      <c r="R135" s="133">
        <f>SUM(R136:R137)</f>
        <v>0</v>
      </c>
      <c r="T135" s="134">
        <f>SUM(T136:T137)</f>
        <v>0</v>
      </c>
      <c r="AR135" s="128" t="s">
        <v>79</v>
      </c>
      <c r="AT135" s="135" t="s">
        <v>71</v>
      </c>
      <c r="AU135" s="135" t="s">
        <v>79</v>
      </c>
      <c r="AY135" s="128" t="s">
        <v>185</v>
      </c>
      <c r="BK135" s="136">
        <f>SUM(BK136:BK137)</f>
        <v>0</v>
      </c>
    </row>
    <row r="136" spans="2:65" s="1" customFormat="1" ht="24.2" customHeight="1">
      <c r="B136" s="139"/>
      <c r="C136" s="140" t="s">
        <v>214</v>
      </c>
      <c r="D136" s="140" t="s">
        <v>187</v>
      </c>
      <c r="E136" s="141" t="s">
        <v>1462</v>
      </c>
      <c r="F136" s="142" t="s">
        <v>1479</v>
      </c>
      <c r="G136" s="143" t="s">
        <v>992</v>
      </c>
      <c r="H136" s="144"/>
      <c r="I136" s="145"/>
      <c r="J136" s="146">
        <f>ROUND(I136*H136,2)</f>
        <v>0</v>
      </c>
      <c r="K136" s="147"/>
      <c r="L136" s="28"/>
      <c r="M136" s="148" t="s">
        <v>1</v>
      </c>
      <c r="N136" s="149" t="s">
        <v>38</v>
      </c>
      <c r="P136" s="150">
        <f>O136*H136</f>
        <v>0</v>
      </c>
      <c r="Q136" s="150">
        <v>0</v>
      </c>
      <c r="R136" s="150">
        <f>Q136*H136</f>
        <v>0</v>
      </c>
      <c r="S136" s="150">
        <v>0</v>
      </c>
      <c r="T136" s="151">
        <f>S136*H136</f>
        <v>0</v>
      </c>
      <c r="AR136" s="152" t="s">
        <v>191</v>
      </c>
      <c r="AT136" s="152" t="s">
        <v>187</v>
      </c>
      <c r="AU136" s="152" t="s">
        <v>85</v>
      </c>
      <c r="AY136" s="13" t="s">
        <v>185</v>
      </c>
      <c r="BE136" s="153">
        <f>IF(N136="základná",J136,0)</f>
        <v>0</v>
      </c>
      <c r="BF136" s="153">
        <f>IF(N136="znížená",J136,0)</f>
        <v>0</v>
      </c>
      <c r="BG136" s="153">
        <f>IF(N136="zákl. prenesená",J136,0)</f>
        <v>0</v>
      </c>
      <c r="BH136" s="153">
        <f>IF(N136="zníž. prenesená",J136,0)</f>
        <v>0</v>
      </c>
      <c r="BI136" s="153">
        <f>IF(N136="nulová",J136,0)</f>
        <v>0</v>
      </c>
      <c r="BJ136" s="13" t="s">
        <v>85</v>
      </c>
      <c r="BK136" s="153">
        <f>ROUND(I136*H136,2)</f>
        <v>0</v>
      </c>
      <c r="BL136" s="13" t="s">
        <v>191</v>
      </c>
      <c r="BM136" s="152" t="s">
        <v>245</v>
      </c>
    </row>
    <row r="137" spans="2:65" s="1" customFormat="1" ht="24.2" customHeight="1">
      <c r="B137" s="139"/>
      <c r="C137" s="140" t="s">
        <v>219</v>
      </c>
      <c r="D137" s="140" t="s">
        <v>187</v>
      </c>
      <c r="E137" s="141" t="s">
        <v>1480</v>
      </c>
      <c r="F137" s="142" t="s">
        <v>1481</v>
      </c>
      <c r="G137" s="143" t="s">
        <v>992</v>
      </c>
      <c r="H137" s="144"/>
      <c r="I137" s="145"/>
      <c r="J137" s="146">
        <f>ROUND(I137*H137,2)</f>
        <v>0</v>
      </c>
      <c r="K137" s="147"/>
      <c r="L137" s="28"/>
      <c r="M137" s="148" t="s">
        <v>1</v>
      </c>
      <c r="N137" s="149" t="s">
        <v>38</v>
      </c>
      <c r="P137" s="150">
        <f>O137*H137</f>
        <v>0</v>
      </c>
      <c r="Q137" s="150">
        <v>0</v>
      </c>
      <c r="R137" s="150">
        <f>Q137*H137</f>
        <v>0</v>
      </c>
      <c r="S137" s="150">
        <v>0</v>
      </c>
      <c r="T137" s="151">
        <f>S137*H137</f>
        <v>0</v>
      </c>
      <c r="AR137" s="152" t="s">
        <v>191</v>
      </c>
      <c r="AT137" s="152" t="s">
        <v>187</v>
      </c>
      <c r="AU137" s="152" t="s">
        <v>85</v>
      </c>
      <c r="AY137" s="13" t="s">
        <v>185</v>
      </c>
      <c r="BE137" s="153">
        <f>IF(N137="základná",J137,0)</f>
        <v>0</v>
      </c>
      <c r="BF137" s="153">
        <f>IF(N137="znížená",J137,0)</f>
        <v>0</v>
      </c>
      <c r="BG137" s="153">
        <f>IF(N137="zákl. prenesená",J137,0)</f>
        <v>0</v>
      </c>
      <c r="BH137" s="153">
        <f>IF(N137="zníž. prenesená",J137,0)</f>
        <v>0</v>
      </c>
      <c r="BI137" s="153">
        <f>IF(N137="nulová",J137,0)</f>
        <v>0</v>
      </c>
      <c r="BJ137" s="13" t="s">
        <v>85</v>
      </c>
      <c r="BK137" s="153">
        <f>ROUND(I137*H137,2)</f>
        <v>0</v>
      </c>
      <c r="BL137" s="13" t="s">
        <v>191</v>
      </c>
      <c r="BM137" s="152" t="s">
        <v>254</v>
      </c>
    </row>
    <row r="138" spans="2:65" s="11" customFormat="1" ht="22.9" customHeight="1">
      <c r="B138" s="127"/>
      <c r="D138" s="128" t="s">
        <v>71</v>
      </c>
      <c r="E138" s="137" t="s">
        <v>1482</v>
      </c>
      <c r="F138" s="137" t="s">
        <v>1483</v>
      </c>
      <c r="I138" s="130"/>
      <c r="J138" s="138">
        <f>BK138</f>
        <v>0</v>
      </c>
      <c r="L138" s="127"/>
      <c r="M138" s="132"/>
      <c r="P138" s="133">
        <f>SUM(P139:P164)</f>
        <v>0</v>
      </c>
      <c r="R138" s="133">
        <f>SUM(R139:R164)</f>
        <v>0</v>
      </c>
      <c r="T138" s="134">
        <f>SUM(T139:T164)</f>
        <v>0</v>
      </c>
      <c r="AR138" s="128" t="s">
        <v>85</v>
      </c>
      <c r="AT138" s="135" t="s">
        <v>71</v>
      </c>
      <c r="AU138" s="135" t="s">
        <v>79</v>
      </c>
      <c r="AY138" s="128" t="s">
        <v>185</v>
      </c>
      <c r="BK138" s="136">
        <f>SUM(BK139:BK164)</f>
        <v>0</v>
      </c>
    </row>
    <row r="139" spans="2:65" s="1" customFormat="1" ht="37.9" customHeight="1">
      <c r="B139" s="139"/>
      <c r="C139" s="140" t="s">
        <v>223</v>
      </c>
      <c r="D139" s="140" t="s">
        <v>187</v>
      </c>
      <c r="E139" s="141" t="s">
        <v>1484</v>
      </c>
      <c r="F139" s="142" t="s">
        <v>1485</v>
      </c>
      <c r="G139" s="143" t="s">
        <v>217</v>
      </c>
      <c r="H139" s="144"/>
      <c r="I139" s="145"/>
      <c r="J139" s="146">
        <f t="shared" ref="J139:J164" si="10">ROUND(I139*H139,2)</f>
        <v>0</v>
      </c>
      <c r="K139" s="147"/>
      <c r="L139" s="28"/>
      <c r="M139" s="148" t="s">
        <v>1</v>
      </c>
      <c r="N139" s="149" t="s">
        <v>38</v>
      </c>
      <c r="P139" s="150">
        <f t="shared" ref="P139:P164" si="11">O139*H139</f>
        <v>0</v>
      </c>
      <c r="Q139" s="150">
        <v>0</v>
      </c>
      <c r="R139" s="150">
        <f t="shared" ref="R139:R164" si="12">Q139*H139</f>
        <v>0</v>
      </c>
      <c r="S139" s="150">
        <v>0</v>
      </c>
      <c r="T139" s="151">
        <f t="shared" ref="T139:T164" si="13">S139*H139</f>
        <v>0</v>
      </c>
      <c r="AR139" s="152" t="s">
        <v>254</v>
      </c>
      <c r="AT139" s="152" t="s">
        <v>187</v>
      </c>
      <c r="AU139" s="152" t="s">
        <v>85</v>
      </c>
      <c r="AY139" s="13" t="s">
        <v>185</v>
      </c>
      <c r="BE139" s="153">
        <f t="shared" ref="BE139:BE164" si="14">IF(N139="základná",J139,0)</f>
        <v>0</v>
      </c>
      <c r="BF139" s="153">
        <f t="shared" ref="BF139:BF164" si="15">IF(N139="znížená",J139,0)</f>
        <v>0</v>
      </c>
      <c r="BG139" s="153">
        <f t="shared" ref="BG139:BG164" si="16">IF(N139="zákl. prenesená",J139,0)</f>
        <v>0</v>
      </c>
      <c r="BH139" s="153">
        <f t="shared" ref="BH139:BH164" si="17">IF(N139="zníž. prenesená",J139,0)</f>
        <v>0</v>
      </c>
      <c r="BI139" s="153">
        <f t="shared" ref="BI139:BI164" si="18">IF(N139="nulová",J139,0)</f>
        <v>0</v>
      </c>
      <c r="BJ139" s="13" t="s">
        <v>85</v>
      </c>
      <c r="BK139" s="153">
        <f t="shared" ref="BK139:BK164" si="19">ROUND(I139*H139,2)</f>
        <v>0</v>
      </c>
      <c r="BL139" s="13" t="s">
        <v>254</v>
      </c>
      <c r="BM139" s="152" t="s">
        <v>262</v>
      </c>
    </row>
    <row r="140" spans="2:65" s="1" customFormat="1" ht="33" customHeight="1">
      <c r="B140" s="139"/>
      <c r="C140" s="154" t="s">
        <v>227</v>
      </c>
      <c r="D140" s="154" t="s">
        <v>241</v>
      </c>
      <c r="E140" s="155" t="s">
        <v>1486</v>
      </c>
      <c r="F140" s="156" t="s">
        <v>1487</v>
      </c>
      <c r="G140" s="157" t="s">
        <v>217</v>
      </c>
      <c r="H140" s="158"/>
      <c r="I140" s="159"/>
      <c r="J140" s="160">
        <f t="shared" si="10"/>
        <v>0</v>
      </c>
      <c r="K140" s="161"/>
      <c r="L140" s="162"/>
      <c r="M140" s="163" t="s">
        <v>1</v>
      </c>
      <c r="N140" s="164" t="s">
        <v>38</v>
      </c>
      <c r="P140" s="150">
        <f t="shared" si="11"/>
        <v>0</v>
      </c>
      <c r="Q140" s="150">
        <v>8.3000000000000001E-3</v>
      </c>
      <c r="R140" s="150">
        <f t="shared" si="12"/>
        <v>0</v>
      </c>
      <c r="S140" s="150">
        <v>0</v>
      </c>
      <c r="T140" s="151">
        <f t="shared" si="13"/>
        <v>0</v>
      </c>
      <c r="AR140" s="152" t="s">
        <v>322</v>
      </c>
      <c r="AT140" s="152" t="s">
        <v>241</v>
      </c>
      <c r="AU140" s="152" t="s">
        <v>85</v>
      </c>
      <c r="AY140" s="13" t="s">
        <v>185</v>
      </c>
      <c r="BE140" s="153">
        <f t="shared" si="14"/>
        <v>0</v>
      </c>
      <c r="BF140" s="153">
        <f t="shared" si="15"/>
        <v>0</v>
      </c>
      <c r="BG140" s="153">
        <f t="shared" si="16"/>
        <v>0</v>
      </c>
      <c r="BH140" s="153">
        <f t="shared" si="17"/>
        <v>0</v>
      </c>
      <c r="BI140" s="153">
        <f t="shared" si="18"/>
        <v>0</v>
      </c>
      <c r="BJ140" s="13" t="s">
        <v>85</v>
      </c>
      <c r="BK140" s="153">
        <f t="shared" si="19"/>
        <v>0</v>
      </c>
      <c r="BL140" s="13" t="s">
        <v>254</v>
      </c>
      <c r="BM140" s="152" t="s">
        <v>270</v>
      </c>
    </row>
    <row r="141" spans="2:65" s="1" customFormat="1" ht="37.9" customHeight="1">
      <c r="B141" s="139"/>
      <c r="C141" s="140" t="s">
        <v>231</v>
      </c>
      <c r="D141" s="140" t="s">
        <v>187</v>
      </c>
      <c r="E141" s="141" t="s">
        <v>1488</v>
      </c>
      <c r="F141" s="142" t="s">
        <v>1489</v>
      </c>
      <c r="G141" s="143" t="s">
        <v>217</v>
      </c>
      <c r="H141" s="144"/>
      <c r="I141" s="145"/>
      <c r="J141" s="146">
        <f t="shared" si="10"/>
        <v>0</v>
      </c>
      <c r="K141" s="147"/>
      <c r="L141" s="28"/>
      <c r="M141" s="148" t="s">
        <v>1</v>
      </c>
      <c r="N141" s="149" t="s">
        <v>38</v>
      </c>
      <c r="P141" s="150">
        <f t="shared" si="11"/>
        <v>0</v>
      </c>
      <c r="Q141" s="150">
        <v>0</v>
      </c>
      <c r="R141" s="150">
        <f t="shared" si="12"/>
        <v>0</v>
      </c>
      <c r="S141" s="150">
        <v>0</v>
      </c>
      <c r="T141" s="151">
        <f t="shared" si="13"/>
        <v>0</v>
      </c>
      <c r="AR141" s="152" t="s">
        <v>254</v>
      </c>
      <c r="AT141" s="152" t="s">
        <v>187</v>
      </c>
      <c r="AU141" s="152" t="s">
        <v>85</v>
      </c>
      <c r="AY141" s="13" t="s">
        <v>185</v>
      </c>
      <c r="BE141" s="153">
        <f t="shared" si="14"/>
        <v>0</v>
      </c>
      <c r="BF141" s="153">
        <f t="shared" si="15"/>
        <v>0</v>
      </c>
      <c r="BG141" s="153">
        <f t="shared" si="16"/>
        <v>0</v>
      </c>
      <c r="BH141" s="153">
        <f t="shared" si="17"/>
        <v>0</v>
      </c>
      <c r="BI141" s="153">
        <f t="shared" si="18"/>
        <v>0</v>
      </c>
      <c r="BJ141" s="13" t="s">
        <v>85</v>
      </c>
      <c r="BK141" s="153">
        <f t="shared" si="19"/>
        <v>0</v>
      </c>
      <c r="BL141" s="13" t="s">
        <v>254</v>
      </c>
      <c r="BM141" s="152" t="s">
        <v>278</v>
      </c>
    </row>
    <row r="142" spans="2:65" s="1" customFormat="1" ht="33" customHeight="1">
      <c r="B142" s="139"/>
      <c r="C142" s="154" t="s">
        <v>236</v>
      </c>
      <c r="D142" s="154" t="s">
        <v>241</v>
      </c>
      <c r="E142" s="155" t="s">
        <v>1490</v>
      </c>
      <c r="F142" s="156" t="s">
        <v>1491</v>
      </c>
      <c r="G142" s="157" t="s">
        <v>217</v>
      </c>
      <c r="H142" s="158"/>
      <c r="I142" s="159"/>
      <c r="J142" s="160">
        <f t="shared" si="10"/>
        <v>0</v>
      </c>
      <c r="K142" s="161"/>
      <c r="L142" s="162"/>
      <c r="M142" s="163" t="s">
        <v>1</v>
      </c>
      <c r="N142" s="164" t="s">
        <v>38</v>
      </c>
      <c r="P142" s="150">
        <f t="shared" si="11"/>
        <v>0</v>
      </c>
      <c r="Q142" s="150">
        <v>8.3000000000000001E-3</v>
      </c>
      <c r="R142" s="150">
        <f t="shared" si="12"/>
        <v>0</v>
      </c>
      <c r="S142" s="150">
        <v>0</v>
      </c>
      <c r="T142" s="151">
        <f t="shared" si="13"/>
        <v>0</v>
      </c>
      <c r="AR142" s="152" t="s">
        <v>322</v>
      </c>
      <c r="AT142" s="152" t="s">
        <v>241</v>
      </c>
      <c r="AU142" s="152" t="s">
        <v>85</v>
      </c>
      <c r="AY142" s="13" t="s">
        <v>185</v>
      </c>
      <c r="BE142" s="153">
        <f t="shared" si="14"/>
        <v>0</v>
      </c>
      <c r="BF142" s="153">
        <f t="shared" si="15"/>
        <v>0</v>
      </c>
      <c r="BG142" s="153">
        <f t="shared" si="16"/>
        <v>0</v>
      </c>
      <c r="BH142" s="153">
        <f t="shared" si="17"/>
        <v>0</v>
      </c>
      <c r="BI142" s="153">
        <f t="shared" si="18"/>
        <v>0</v>
      </c>
      <c r="BJ142" s="13" t="s">
        <v>85</v>
      </c>
      <c r="BK142" s="153">
        <f t="shared" si="19"/>
        <v>0</v>
      </c>
      <c r="BL142" s="13" t="s">
        <v>254</v>
      </c>
      <c r="BM142" s="152" t="s">
        <v>289</v>
      </c>
    </row>
    <row r="143" spans="2:65" s="1" customFormat="1" ht="37.9" customHeight="1">
      <c r="B143" s="139"/>
      <c r="C143" s="140" t="s">
        <v>240</v>
      </c>
      <c r="D143" s="140" t="s">
        <v>187</v>
      </c>
      <c r="E143" s="141" t="s">
        <v>1492</v>
      </c>
      <c r="F143" s="142" t="s">
        <v>1493</v>
      </c>
      <c r="G143" s="143" t="s">
        <v>217</v>
      </c>
      <c r="H143" s="144"/>
      <c r="I143" s="145"/>
      <c r="J143" s="146">
        <f t="shared" si="10"/>
        <v>0</v>
      </c>
      <c r="K143" s="147"/>
      <c r="L143" s="28"/>
      <c r="M143" s="148" t="s">
        <v>1</v>
      </c>
      <c r="N143" s="149" t="s">
        <v>38</v>
      </c>
      <c r="P143" s="150">
        <f t="shared" si="11"/>
        <v>0</v>
      </c>
      <c r="Q143" s="150">
        <v>0</v>
      </c>
      <c r="R143" s="150">
        <f t="shared" si="12"/>
        <v>0</v>
      </c>
      <c r="S143" s="150">
        <v>0</v>
      </c>
      <c r="T143" s="151">
        <f t="shared" si="13"/>
        <v>0</v>
      </c>
      <c r="AR143" s="152" t="s">
        <v>254</v>
      </c>
      <c r="AT143" s="152" t="s">
        <v>187</v>
      </c>
      <c r="AU143" s="152" t="s">
        <v>85</v>
      </c>
      <c r="AY143" s="13" t="s">
        <v>185</v>
      </c>
      <c r="BE143" s="153">
        <f t="shared" si="14"/>
        <v>0</v>
      </c>
      <c r="BF143" s="153">
        <f t="shared" si="15"/>
        <v>0</v>
      </c>
      <c r="BG143" s="153">
        <f t="shared" si="16"/>
        <v>0</v>
      </c>
      <c r="BH143" s="153">
        <f t="shared" si="17"/>
        <v>0</v>
      </c>
      <c r="BI143" s="153">
        <f t="shared" si="18"/>
        <v>0</v>
      </c>
      <c r="BJ143" s="13" t="s">
        <v>85</v>
      </c>
      <c r="BK143" s="153">
        <f t="shared" si="19"/>
        <v>0</v>
      </c>
      <c r="BL143" s="13" t="s">
        <v>254</v>
      </c>
      <c r="BM143" s="152" t="s">
        <v>297</v>
      </c>
    </row>
    <row r="144" spans="2:65" s="1" customFormat="1" ht="24.2" customHeight="1">
      <c r="B144" s="139"/>
      <c r="C144" s="154" t="s">
        <v>245</v>
      </c>
      <c r="D144" s="154" t="s">
        <v>241</v>
      </c>
      <c r="E144" s="155" t="s">
        <v>1494</v>
      </c>
      <c r="F144" s="156" t="s">
        <v>1495</v>
      </c>
      <c r="G144" s="157" t="s">
        <v>217</v>
      </c>
      <c r="H144" s="158"/>
      <c r="I144" s="159"/>
      <c r="J144" s="160">
        <f t="shared" si="10"/>
        <v>0</v>
      </c>
      <c r="K144" s="161"/>
      <c r="L144" s="162"/>
      <c r="M144" s="163" t="s">
        <v>1</v>
      </c>
      <c r="N144" s="164" t="s">
        <v>38</v>
      </c>
      <c r="P144" s="150">
        <f t="shared" si="11"/>
        <v>0</v>
      </c>
      <c r="Q144" s="150">
        <v>8.6992805755395693E-3</v>
      </c>
      <c r="R144" s="150">
        <f t="shared" si="12"/>
        <v>0</v>
      </c>
      <c r="S144" s="150">
        <v>0</v>
      </c>
      <c r="T144" s="151">
        <f t="shared" si="13"/>
        <v>0</v>
      </c>
      <c r="AR144" s="152" t="s">
        <v>322</v>
      </c>
      <c r="AT144" s="152" t="s">
        <v>241</v>
      </c>
      <c r="AU144" s="152" t="s">
        <v>85</v>
      </c>
      <c r="AY144" s="13" t="s">
        <v>185</v>
      </c>
      <c r="BE144" s="153">
        <f t="shared" si="14"/>
        <v>0</v>
      </c>
      <c r="BF144" s="153">
        <f t="shared" si="15"/>
        <v>0</v>
      </c>
      <c r="BG144" s="153">
        <f t="shared" si="16"/>
        <v>0</v>
      </c>
      <c r="BH144" s="153">
        <f t="shared" si="17"/>
        <v>0</v>
      </c>
      <c r="BI144" s="153">
        <f t="shared" si="18"/>
        <v>0</v>
      </c>
      <c r="BJ144" s="13" t="s">
        <v>85</v>
      </c>
      <c r="BK144" s="153">
        <f t="shared" si="19"/>
        <v>0</v>
      </c>
      <c r="BL144" s="13" t="s">
        <v>254</v>
      </c>
      <c r="BM144" s="152" t="s">
        <v>305</v>
      </c>
    </row>
    <row r="145" spans="2:65" s="1" customFormat="1" ht="37.9" customHeight="1">
      <c r="B145" s="139"/>
      <c r="C145" s="140" t="s">
        <v>250</v>
      </c>
      <c r="D145" s="140" t="s">
        <v>187</v>
      </c>
      <c r="E145" s="141" t="s">
        <v>1496</v>
      </c>
      <c r="F145" s="142" t="s">
        <v>1497</v>
      </c>
      <c r="G145" s="143" t="s">
        <v>217</v>
      </c>
      <c r="H145" s="144"/>
      <c r="I145" s="145"/>
      <c r="J145" s="146">
        <f t="shared" si="10"/>
        <v>0</v>
      </c>
      <c r="K145" s="147"/>
      <c r="L145" s="28"/>
      <c r="M145" s="148" t="s">
        <v>1</v>
      </c>
      <c r="N145" s="149" t="s">
        <v>38</v>
      </c>
      <c r="P145" s="150">
        <f t="shared" si="11"/>
        <v>0</v>
      </c>
      <c r="Q145" s="150">
        <v>0</v>
      </c>
      <c r="R145" s="150">
        <f t="shared" si="12"/>
        <v>0</v>
      </c>
      <c r="S145" s="150">
        <v>0</v>
      </c>
      <c r="T145" s="151">
        <f t="shared" si="13"/>
        <v>0</v>
      </c>
      <c r="AR145" s="152" t="s">
        <v>254</v>
      </c>
      <c r="AT145" s="152" t="s">
        <v>187</v>
      </c>
      <c r="AU145" s="152" t="s">
        <v>85</v>
      </c>
      <c r="AY145" s="13" t="s">
        <v>185</v>
      </c>
      <c r="BE145" s="153">
        <f t="shared" si="14"/>
        <v>0</v>
      </c>
      <c r="BF145" s="153">
        <f t="shared" si="15"/>
        <v>0</v>
      </c>
      <c r="BG145" s="153">
        <f t="shared" si="16"/>
        <v>0</v>
      </c>
      <c r="BH145" s="153">
        <f t="shared" si="17"/>
        <v>0</v>
      </c>
      <c r="BI145" s="153">
        <f t="shared" si="18"/>
        <v>0</v>
      </c>
      <c r="BJ145" s="13" t="s">
        <v>85</v>
      </c>
      <c r="BK145" s="153">
        <f t="shared" si="19"/>
        <v>0</v>
      </c>
      <c r="BL145" s="13" t="s">
        <v>254</v>
      </c>
      <c r="BM145" s="152" t="s">
        <v>313</v>
      </c>
    </row>
    <row r="146" spans="2:65" s="1" customFormat="1" ht="24.2" customHeight="1">
      <c r="B146" s="139"/>
      <c r="C146" s="154" t="s">
        <v>254</v>
      </c>
      <c r="D146" s="154" t="s">
        <v>241</v>
      </c>
      <c r="E146" s="155" t="s">
        <v>1498</v>
      </c>
      <c r="F146" s="156" t="s">
        <v>1495</v>
      </c>
      <c r="G146" s="157" t="s">
        <v>217</v>
      </c>
      <c r="H146" s="158"/>
      <c r="I146" s="159"/>
      <c r="J146" s="160">
        <f t="shared" si="10"/>
        <v>0</v>
      </c>
      <c r="K146" s="161"/>
      <c r="L146" s="162"/>
      <c r="M146" s="163" t="s">
        <v>1</v>
      </c>
      <c r="N146" s="164" t="s">
        <v>38</v>
      </c>
      <c r="P146" s="150">
        <f t="shared" si="11"/>
        <v>0</v>
      </c>
      <c r="Q146" s="150">
        <v>8.6999999999999994E-3</v>
      </c>
      <c r="R146" s="150">
        <f t="shared" si="12"/>
        <v>0</v>
      </c>
      <c r="S146" s="150">
        <v>0</v>
      </c>
      <c r="T146" s="151">
        <f t="shared" si="13"/>
        <v>0</v>
      </c>
      <c r="AR146" s="152" t="s">
        <v>322</v>
      </c>
      <c r="AT146" s="152" t="s">
        <v>241</v>
      </c>
      <c r="AU146" s="152" t="s">
        <v>85</v>
      </c>
      <c r="AY146" s="13" t="s">
        <v>185</v>
      </c>
      <c r="BE146" s="153">
        <f t="shared" si="14"/>
        <v>0</v>
      </c>
      <c r="BF146" s="153">
        <f t="shared" si="15"/>
        <v>0</v>
      </c>
      <c r="BG146" s="153">
        <f t="shared" si="16"/>
        <v>0</v>
      </c>
      <c r="BH146" s="153">
        <f t="shared" si="17"/>
        <v>0</v>
      </c>
      <c r="BI146" s="153">
        <f t="shared" si="18"/>
        <v>0</v>
      </c>
      <c r="BJ146" s="13" t="s">
        <v>85</v>
      </c>
      <c r="BK146" s="153">
        <f t="shared" si="19"/>
        <v>0</v>
      </c>
      <c r="BL146" s="13" t="s">
        <v>254</v>
      </c>
      <c r="BM146" s="152" t="s">
        <v>322</v>
      </c>
    </row>
    <row r="147" spans="2:65" s="1" customFormat="1" ht="37.9" customHeight="1">
      <c r="B147" s="139"/>
      <c r="C147" s="140" t="s">
        <v>258</v>
      </c>
      <c r="D147" s="140" t="s">
        <v>187</v>
      </c>
      <c r="E147" s="141" t="s">
        <v>1499</v>
      </c>
      <c r="F147" s="142" t="s">
        <v>1500</v>
      </c>
      <c r="G147" s="143" t="s">
        <v>217</v>
      </c>
      <c r="H147" s="144"/>
      <c r="I147" s="145"/>
      <c r="J147" s="146">
        <f t="shared" si="10"/>
        <v>0</v>
      </c>
      <c r="K147" s="147"/>
      <c r="L147" s="28"/>
      <c r="M147" s="148" t="s">
        <v>1</v>
      </c>
      <c r="N147" s="149" t="s">
        <v>38</v>
      </c>
      <c r="P147" s="150">
        <f t="shared" si="11"/>
        <v>0</v>
      </c>
      <c r="Q147" s="150">
        <v>0</v>
      </c>
      <c r="R147" s="150">
        <f t="shared" si="12"/>
        <v>0</v>
      </c>
      <c r="S147" s="150">
        <v>0</v>
      </c>
      <c r="T147" s="151">
        <f t="shared" si="13"/>
        <v>0</v>
      </c>
      <c r="AR147" s="152" t="s">
        <v>254</v>
      </c>
      <c r="AT147" s="152" t="s">
        <v>187</v>
      </c>
      <c r="AU147" s="152" t="s">
        <v>85</v>
      </c>
      <c r="AY147" s="13" t="s">
        <v>185</v>
      </c>
      <c r="BE147" s="153">
        <f t="shared" si="14"/>
        <v>0</v>
      </c>
      <c r="BF147" s="153">
        <f t="shared" si="15"/>
        <v>0</v>
      </c>
      <c r="BG147" s="153">
        <f t="shared" si="16"/>
        <v>0</v>
      </c>
      <c r="BH147" s="153">
        <f t="shared" si="17"/>
        <v>0</v>
      </c>
      <c r="BI147" s="153">
        <f t="shared" si="18"/>
        <v>0</v>
      </c>
      <c r="BJ147" s="13" t="s">
        <v>85</v>
      </c>
      <c r="BK147" s="153">
        <f t="shared" si="19"/>
        <v>0</v>
      </c>
      <c r="BL147" s="13" t="s">
        <v>254</v>
      </c>
      <c r="BM147" s="152" t="s">
        <v>331</v>
      </c>
    </row>
    <row r="148" spans="2:65" s="1" customFormat="1" ht="24.2" customHeight="1">
      <c r="B148" s="139"/>
      <c r="C148" s="154" t="s">
        <v>262</v>
      </c>
      <c r="D148" s="154" t="s">
        <v>241</v>
      </c>
      <c r="E148" s="155" t="s">
        <v>1501</v>
      </c>
      <c r="F148" s="156" t="s">
        <v>1502</v>
      </c>
      <c r="G148" s="157" t="s">
        <v>217</v>
      </c>
      <c r="H148" s="158"/>
      <c r="I148" s="159"/>
      <c r="J148" s="160">
        <f t="shared" si="10"/>
        <v>0</v>
      </c>
      <c r="K148" s="161"/>
      <c r="L148" s="162"/>
      <c r="M148" s="163" t="s">
        <v>1</v>
      </c>
      <c r="N148" s="164" t="s">
        <v>38</v>
      </c>
      <c r="P148" s="150">
        <f t="shared" si="11"/>
        <v>0</v>
      </c>
      <c r="Q148" s="150">
        <v>8.6999999999999994E-3</v>
      </c>
      <c r="R148" s="150">
        <f t="shared" si="12"/>
        <v>0</v>
      </c>
      <c r="S148" s="150">
        <v>0</v>
      </c>
      <c r="T148" s="151">
        <f t="shared" si="13"/>
        <v>0</v>
      </c>
      <c r="AR148" s="152" t="s">
        <v>322</v>
      </c>
      <c r="AT148" s="152" t="s">
        <v>241</v>
      </c>
      <c r="AU148" s="152" t="s">
        <v>85</v>
      </c>
      <c r="AY148" s="13" t="s">
        <v>185</v>
      </c>
      <c r="BE148" s="153">
        <f t="shared" si="14"/>
        <v>0</v>
      </c>
      <c r="BF148" s="153">
        <f t="shared" si="15"/>
        <v>0</v>
      </c>
      <c r="BG148" s="153">
        <f t="shared" si="16"/>
        <v>0</v>
      </c>
      <c r="BH148" s="153">
        <f t="shared" si="17"/>
        <v>0</v>
      </c>
      <c r="BI148" s="153">
        <f t="shared" si="18"/>
        <v>0</v>
      </c>
      <c r="BJ148" s="13" t="s">
        <v>85</v>
      </c>
      <c r="BK148" s="153">
        <f t="shared" si="19"/>
        <v>0</v>
      </c>
      <c r="BL148" s="13" t="s">
        <v>254</v>
      </c>
      <c r="BM148" s="152" t="s">
        <v>339</v>
      </c>
    </row>
    <row r="149" spans="2:65" s="1" customFormat="1" ht="62.65" customHeight="1">
      <c r="B149" s="139"/>
      <c r="C149" s="140" t="s">
        <v>266</v>
      </c>
      <c r="D149" s="140" t="s">
        <v>187</v>
      </c>
      <c r="E149" s="141" t="s">
        <v>1503</v>
      </c>
      <c r="F149" s="142" t="s">
        <v>1504</v>
      </c>
      <c r="G149" s="143" t="s">
        <v>217</v>
      </c>
      <c r="H149" s="144"/>
      <c r="I149" s="145"/>
      <c r="J149" s="146">
        <f t="shared" si="10"/>
        <v>0</v>
      </c>
      <c r="K149" s="147"/>
      <c r="L149" s="28"/>
      <c r="M149" s="148" t="s">
        <v>1</v>
      </c>
      <c r="N149" s="149" t="s">
        <v>38</v>
      </c>
      <c r="P149" s="150">
        <f t="shared" si="11"/>
        <v>0</v>
      </c>
      <c r="Q149" s="150">
        <v>0</v>
      </c>
      <c r="R149" s="150">
        <f t="shared" si="12"/>
        <v>0</v>
      </c>
      <c r="S149" s="150">
        <v>0</v>
      </c>
      <c r="T149" s="151">
        <f t="shared" si="13"/>
        <v>0</v>
      </c>
      <c r="AR149" s="152" t="s">
        <v>254</v>
      </c>
      <c r="AT149" s="152" t="s">
        <v>187</v>
      </c>
      <c r="AU149" s="152" t="s">
        <v>85</v>
      </c>
      <c r="AY149" s="13" t="s">
        <v>185</v>
      </c>
      <c r="BE149" s="153">
        <f t="shared" si="14"/>
        <v>0</v>
      </c>
      <c r="BF149" s="153">
        <f t="shared" si="15"/>
        <v>0</v>
      </c>
      <c r="BG149" s="153">
        <f t="shared" si="16"/>
        <v>0</v>
      </c>
      <c r="BH149" s="153">
        <f t="shared" si="17"/>
        <v>0</v>
      </c>
      <c r="BI149" s="153">
        <f t="shared" si="18"/>
        <v>0</v>
      </c>
      <c r="BJ149" s="13" t="s">
        <v>85</v>
      </c>
      <c r="BK149" s="153">
        <f t="shared" si="19"/>
        <v>0</v>
      </c>
      <c r="BL149" s="13" t="s">
        <v>254</v>
      </c>
      <c r="BM149" s="152" t="s">
        <v>349</v>
      </c>
    </row>
    <row r="150" spans="2:65" s="1" customFormat="1" ht="24.2" customHeight="1">
      <c r="B150" s="139"/>
      <c r="C150" s="154" t="s">
        <v>270</v>
      </c>
      <c r="D150" s="154" t="s">
        <v>241</v>
      </c>
      <c r="E150" s="155" t="s">
        <v>1505</v>
      </c>
      <c r="F150" s="156" t="s">
        <v>1506</v>
      </c>
      <c r="G150" s="157" t="s">
        <v>217</v>
      </c>
      <c r="H150" s="158"/>
      <c r="I150" s="159"/>
      <c r="J150" s="160">
        <f t="shared" si="10"/>
        <v>0</v>
      </c>
      <c r="K150" s="161"/>
      <c r="L150" s="162"/>
      <c r="M150" s="163" t="s">
        <v>1</v>
      </c>
      <c r="N150" s="164" t="s">
        <v>38</v>
      </c>
      <c r="P150" s="150">
        <f t="shared" si="11"/>
        <v>0</v>
      </c>
      <c r="Q150" s="150">
        <v>8.7003329633740297E-3</v>
      </c>
      <c r="R150" s="150">
        <f t="shared" si="12"/>
        <v>0</v>
      </c>
      <c r="S150" s="150">
        <v>0</v>
      </c>
      <c r="T150" s="151">
        <f t="shared" si="13"/>
        <v>0</v>
      </c>
      <c r="AR150" s="152" t="s">
        <v>322</v>
      </c>
      <c r="AT150" s="152" t="s">
        <v>241</v>
      </c>
      <c r="AU150" s="152" t="s">
        <v>85</v>
      </c>
      <c r="AY150" s="13" t="s">
        <v>185</v>
      </c>
      <c r="BE150" s="153">
        <f t="shared" si="14"/>
        <v>0</v>
      </c>
      <c r="BF150" s="153">
        <f t="shared" si="15"/>
        <v>0</v>
      </c>
      <c r="BG150" s="153">
        <f t="shared" si="16"/>
        <v>0</v>
      </c>
      <c r="BH150" s="153">
        <f t="shared" si="17"/>
        <v>0</v>
      </c>
      <c r="BI150" s="153">
        <f t="shared" si="18"/>
        <v>0</v>
      </c>
      <c r="BJ150" s="13" t="s">
        <v>85</v>
      </c>
      <c r="BK150" s="153">
        <f t="shared" si="19"/>
        <v>0</v>
      </c>
      <c r="BL150" s="13" t="s">
        <v>254</v>
      </c>
      <c r="BM150" s="152" t="s">
        <v>361</v>
      </c>
    </row>
    <row r="151" spans="2:65" s="1" customFormat="1" ht="55.5" customHeight="1">
      <c r="B151" s="139"/>
      <c r="C151" s="140" t="s">
        <v>274</v>
      </c>
      <c r="D151" s="140" t="s">
        <v>187</v>
      </c>
      <c r="E151" s="141" t="s">
        <v>1507</v>
      </c>
      <c r="F151" s="142" t="s">
        <v>1508</v>
      </c>
      <c r="G151" s="143" t="s">
        <v>217</v>
      </c>
      <c r="H151" s="144"/>
      <c r="I151" s="145"/>
      <c r="J151" s="146">
        <f t="shared" si="10"/>
        <v>0</v>
      </c>
      <c r="K151" s="147"/>
      <c r="L151" s="28"/>
      <c r="M151" s="148" t="s">
        <v>1</v>
      </c>
      <c r="N151" s="149" t="s">
        <v>38</v>
      </c>
      <c r="P151" s="150">
        <f t="shared" si="11"/>
        <v>0</v>
      </c>
      <c r="Q151" s="150">
        <v>0</v>
      </c>
      <c r="R151" s="150">
        <f t="shared" si="12"/>
        <v>0</v>
      </c>
      <c r="S151" s="150">
        <v>0</v>
      </c>
      <c r="T151" s="151">
        <f t="shared" si="13"/>
        <v>0</v>
      </c>
      <c r="AR151" s="152" t="s">
        <v>254</v>
      </c>
      <c r="AT151" s="152" t="s">
        <v>187</v>
      </c>
      <c r="AU151" s="152" t="s">
        <v>85</v>
      </c>
      <c r="AY151" s="13" t="s">
        <v>185</v>
      </c>
      <c r="BE151" s="153">
        <f t="shared" si="14"/>
        <v>0</v>
      </c>
      <c r="BF151" s="153">
        <f t="shared" si="15"/>
        <v>0</v>
      </c>
      <c r="BG151" s="153">
        <f t="shared" si="16"/>
        <v>0</v>
      </c>
      <c r="BH151" s="153">
        <f t="shared" si="17"/>
        <v>0</v>
      </c>
      <c r="BI151" s="153">
        <f t="shared" si="18"/>
        <v>0</v>
      </c>
      <c r="BJ151" s="13" t="s">
        <v>85</v>
      </c>
      <c r="BK151" s="153">
        <f t="shared" si="19"/>
        <v>0</v>
      </c>
      <c r="BL151" s="13" t="s">
        <v>254</v>
      </c>
      <c r="BM151" s="152" t="s">
        <v>369</v>
      </c>
    </row>
    <row r="152" spans="2:65" s="1" customFormat="1" ht="24.2" customHeight="1">
      <c r="B152" s="139"/>
      <c r="C152" s="154" t="s">
        <v>278</v>
      </c>
      <c r="D152" s="154" t="s">
        <v>241</v>
      </c>
      <c r="E152" s="155" t="s">
        <v>1509</v>
      </c>
      <c r="F152" s="156" t="s">
        <v>1510</v>
      </c>
      <c r="G152" s="157" t="s">
        <v>217</v>
      </c>
      <c r="H152" s="158"/>
      <c r="I152" s="159"/>
      <c r="J152" s="160">
        <f t="shared" si="10"/>
        <v>0</v>
      </c>
      <c r="K152" s="161"/>
      <c r="L152" s="162"/>
      <c r="M152" s="163" t="s">
        <v>1</v>
      </c>
      <c r="N152" s="164" t="s">
        <v>38</v>
      </c>
      <c r="P152" s="150">
        <f t="shared" si="11"/>
        <v>0</v>
      </c>
      <c r="Q152" s="150">
        <v>8.6999999999999994E-3</v>
      </c>
      <c r="R152" s="150">
        <f t="shared" si="12"/>
        <v>0</v>
      </c>
      <c r="S152" s="150">
        <v>0</v>
      </c>
      <c r="T152" s="151">
        <f t="shared" si="13"/>
        <v>0</v>
      </c>
      <c r="AR152" s="152" t="s">
        <v>322</v>
      </c>
      <c r="AT152" s="152" t="s">
        <v>241</v>
      </c>
      <c r="AU152" s="152" t="s">
        <v>85</v>
      </c>
      <c r="AY152" s="13" t="s">
        <v>185</v>
      </c>
      <c r="BE152" s="153">
        <f t="shared" si="14"/>
        <v>0</v>
      </c>
      <c r="BF152" s="153">
        <f t="shared" si="15"/>
        <v>0</v>
      </c>
      <c r="BG152" s="153">
        <f t="shared" si="16"/>
        <v>0</v>
      </c>
      <c r="BH152" s="153">
        <f t="shared" si="17"/>
        <v>0</v>
      </c>
      <c r="BI152" s="153">
        <f t="shared" si="18"/>
        <v>0</v>
      </c>
      <c r="BJ152" s="13" t="s">
        <v>85</v>
      </c>
      <c r="BK152" s="153">
        <f t="shared" si="19"/>
        <v>0</v>
      </c>
      <c r="BL152" s="13" t="s">
        <v>254</v>
      </c>
      <c r="BM152" s="152" t="s">
        <v>375</v>
      </c>
    </row>
    <row r="153" spans="2:65" s="1" customFormat="1" ht="33" customHeight="1">
      <c r="B153" s="139"/>
      <c r="C153" s="140" t="s">
        <v>7</v>
      </c>
      <c r="D153" s="140" t="s">
        <v>187</v>
      </c>
      <c r="E153" s="141" t="s">
        <v>1511</v>
      </c>
      <c r="F153" s="142" t="s">
        <v>1512</v>
      </c>
      <c r="G153" s="143" t="s">
        <v>217</v>
      </c>
      <c r="H153" s="144"/>
      <c r="I153" s="145"/>
      <c r="J153" s="146">
        <f t="shared" si="10"/>
        <v>0</v>
      </c>
      <c r="K153" s="147"/>
      <c r="L153" s="28"/>
      <c r="M153" s="148" t="s">
        <v>1</v>
      </c>
      <c r="N153" s="149" t="s">
        <v>38</v>
      </c>
      <c r="P153" s="150">
        <f t="shared" si="11"/>
        <v>0</v>
      </c>
      <c r="Q153" s="150">
        <v>0</v>
      </c>
      <c r="R153" s="150">
        <f t="shared" si="12"/>
        <v>0</v>
      </c>
      <c r="S153" s="150">
        <v>0</v>
      </c>
      <c r="T153" s="151">
        <f t="shared" si="13"/>
        <v>0</v>
      </c>
      <c r="AR153" s="152" t="s">
        <v>254</v>
      </c>
      <c r="AT153" s="152" t="s">
        <v>187</v>
      </c>
      <c r="AU153" s="152" t="s">
        <v>85</v>
      </c>
      <c r="AY153" s="13" t="s">
        <v>185</v>
      </c>
      <c r="BE153" s="153">
        <f t="shared" si="14"/>
        <v>0</v>
      </c>
      <c r="BF153" s="153">
        <f t="shared" si="15"/>
        <v>0</v>
      </c>
      <c r="BG153" s="153">
        <f t="shared" si="16"/>
        <v>0</v>
      </c>
      <c r="BH153" s="153">
        <f t="shared" si="17"/>
        <v>0</v>
      </c>
      <c r="BI153" s="153">
        <f t="shared" si="18"/>
        <v>0</v>
      </c>
      <c r="BJ153" s="13" t="s">
        <v>85</v>
      </c>
      <c r="BK153" s="153">
        <f t="shared" si="19"/>
        <v>0</v>
      </c>
      <c r="BL153" s="13" t="s">
        <v>254</v>
      </c>
      <c r="BM153" s="152" t="s">
        <v>383</v>
      </c>
    </row>
    <row r="154" spans="2:65" s="1" customFormat="1" ht="24.2" customHeight="1">
      <c r="B154" s="139"/>
      <c r="C154" s="154" t="s">
        <v>289</v>
      </c>
      <c r="D154" s="154" t="s">
        <v>241</v>
      </c>
      <c r="E154" s="155" t="s">
        <v>1513</v>
      </c>
      <c r="F154" s="156" t="s">
        <v>1514</v>
      </c>
      <c r="G154" s="157" t="s">
        <v>217</v>
      </c>
      <c r="H154" s="158"/>
      <c r="I154" s="159"/>
      <c r="J154" s="160">
        <f t="shared" si="10"/>
        <v>0</v>
      </c>
      <c r="K154" s="161"/>
      <c r="L154" s="162"/>
      <c r="M154" s="163" t="s">
        <v>1</v>
      </c>
      <c r="N154" s="164" t="s">
        <v>38</v>
      </c>
      <c r="P154" s="150">
        <f t="shared" si="11"/>
        <v>0</v>
      </c>
      <c r="Q154" s="150">
        <v>8.6999999999999994E-3</v>
      </c>
      <c r="R154" s="150">
        <f t="shared" si="12"/>
        <v>0</v>
      </c>
      <c r="S154" s="150">
        <v>0</v>
      </c>
      <c r="T154" s="151">
        <f t="shared" si="13"/>
        <v>0</v>
      </c>
      <c r="AR154" s="152" t="s">
        <v>322</v>
      </c>
      <c r="AT154" s="152" t="s">
        <v>241</v>
      </c>
      <c r="AU154" s="152" t="s">
        <v>85</v>
      </c>
      <c r="AY154" s="13" t="s">
        <v>185</v>
      </c>
      <c r="BE154" s="153">
        <f t="shared" si="14"/>
        <v>0</v>
      </c>
      <c r="BF154" s="153">
        <f t="shared" si="15"/>
        <v>0</v>
      </c>
      <c r="BG154" s="153">
        <f t="shared" si="16"/>
        <v>0</v>
      </c>
      <c r="BH154" s="153">
        <f t="shared" si="17"/>
        <v>0</v>
      </c>
      <c r="BI154" s="153">
        <f t="shared" si="18"/>
        <v>0</v>
      </c>
      <c r="BJ154" s="13" t="s">
        <v>85</v>
      </c>
      <c r="BK154" s="153">
        <f t="shared" si="19"/>
        <v>0</v>
      </c>
      <c r="BL154" s="13" t="s">
        <v>254</v>
      </c>
      <c r="BM154" s="152" t="s">
        <v>391</v>
      </c>
    </row>
    <row r="155" spans="2:65" s="1" customFormat="1" ht="24.2" customHeight="1">
      <c r="B155" s="139"/>
      <c r="C155" s="140" t="s">
        <v>293</v>
      </c>
      <c r="D155" s="140" t="s">
        <v>187</v>
      </c>
      <c r="E155" s="141" t="s">
        <v>1515</v>
      </c>
      <c r="F155" s="142" t="s">
        <v>1516</v>
      </c>
      <c r="G155" s="143" t="s">
        <v>316</v>
      </c>
      <c r="H155" s="144"/>
      <c r="I155" s="145"/>
      <c r="J155" s="146">
        <f t="shared" si="10"/>
        <v>0</v>
      </c>
      <c r="K155" s="147"/>
      <c r="L155" s="28"/>
      <c r="M155" s="148" t="s">
        <v>1</v>
      </c>
      <c r="N155" s="149" t="s">
        <v>38</v>
      </c>
      <c r="P155" s="150">
        <f t="shared" si="11"/>
        <v>0</v>
      </c>
      <c r="Q155" s="150">
        <v>0</v>
      </c>
      <c r="R155" s="150">
        <f t="shared" si="12"/>
        <v>0</v>
      </c>
      <c r="S155" s="150">
        <v>0</v>
      </c>
      <c r="T155" s="151">
        <f t="shared" si="13"/>
        <v>0</v>
      </c>
      <c r="AR155" s="152" t="s">
        <v>254</v>
      </c>
      <c r="AT155" s="152" t="s">
        <v>187</v>
      </c>
      <c r="AU155" s="152" t="s">
        <v>85</v>
      </c>
      <c r="AY155" s="13" t="s">
        <v>185</v>
      </c>
      <c r="BE155" s="153">
        <f t="shared" si="14"/>
        <v>0</v>
      </c>
      <c r="BF155" s="153">
        <f t="shared" si="15"/>
        <v>0</v>
      </c>
      <c r="BG155" s="153">
        <f t="shared" si="16"/>
        <v>0</v>
      </c>
      <c r="BH155" s="153">
        <f t="shared" si="17"/>
        <v>0</v>
      </c>
      <c r="BI155" s="153">
        <f t="shared" si="18"/>
        <v>0</v>
      </c>
      <c r="BJ155" s="13" t="s">
        <v>85</v>
      </c>
      <c r="BK155" s="153">
        <f t="shared" si="19"/>
        <v>0</v>
      </c>
      <c r="BL155" s="13" t="s">
        <v>254</v>
      </c>
      <c r="BM155" s="152" t="s">
        <v>397</v>
      </c>
    </row>
    <row r="156" spans="2:65" s="1" customFormat="1" ht="24.2" customHeight="1">
      <c r="B156" s="139"/>
      <c r="C156" s="154" t="s">
        <v>297</v>
      </c>
      <c r="D156" s="154" t="s">
        <v>241</v>
      </c>
      <c r="E156" s="155" t="s">
        <v>1517</v>
      </c>
      <c r="F156" s="156" t="s">
        <v>1518</v>
      </c>
      <c r="G156" s="157" t="s">
        <v>316</v>
      </c>
      <c r="H156" s="158"/>
      <c r="I156" s="159"/>
      <c r="J156" s="160">
        <f t="shared" si="10"/>
        <v>0</v>
      </c>
      <c r="K156" s="161"/>
      <c r="L156" s="162"/>
      <c r="M156" s="163" t="s">
        <v>1</v>
      </c>
      <c r="N156" s="164" t="s">
        <v>38</v>
      </c>
      <c r="P156" s="150">
        <f t="shared" si="11"/>
        <v>0</v>
      </c>
      <c r="Q156" s="150">
        <v>8.9999999999999993E-3</v>
      </c>
      <c r="R156" s="150">
        <f t="shared" si="12"/>
        <v>0</v>
      </c>
      <c r="S156" s="150">
        <v>0</v>
      </c>
      <c r="T156" s="151">
        <f t="shared" si="13"/>
        <v>0</v>
      </c>
      <c r="AR156" s="152" t="s">
        <v>322</v>
      </c>
      <c r="AT156" s="152" t="s">
        <v>241</v>
      </c>
      <c r="AU156" s="152" t="s">
        <v>85</v>
      </c>
      <c r="AY156" s="13" t="s">
        <v>185</v>
      </c>
      <c r="BE156" s="153">
        <f t="shared" si="14"/>
        <v>0</v>
      </c>
      <c r="BF156" s="153">
        <f t="shared" si="15"/>
        <v>0</v>
      </c>
      <c r="BG156" s="153">
        <f t="shared" si="16"/>
        <v>0</v>
      </c>
      <c r="BH156" s="153">
        <f t="shared" si="17"/>
        <v>0</v>
      </c>
      <c r="BI156" s="153">
        <f t="shared" si="18"/>
        <v>0</v>
      </c>
      <c r="BJ156" s="13" t="s">
        <v>85</v>
      </c>
      <c r="BK156" s="153">
        <f t="shared" si="19"/>
        <v>0</v>
      </c>
      <c r="BL156" s="13" t="s">
        <v>254</v>
      </c>
      <c r="BM156" s="152" t="s">
        <v>408</v>
      </c>
    </row>
    <row r="157" spans="2:65" s="1" customFormat="1" ht="24.2" customHeight="1">
      <c r="B157" s="139"/>
      <c r="C157" s="140" t="s">
        <v>301</v>
      </c>
      <c r="D157" s="140" t="s">
        <v>187</v>
      </c>
      <c r="E157" s="141" t="s">
        <v>1519</v>
      </c>
      <c r="F157" s="142" t="s">
        <v>1520</v>
      </c>
      <c r="G157" s="143" t="s">
        <v>316</v>
      </c>
      <c r="H157" s="144"/>
      <c r="I157" s="145"/>
      <c r="J157" s="146">
        <f t="shared" si="10"/>
        <v>0</v>
      </c>
      <c r="K157" s="147"/>
      <c r="L157" s="28"/>
      <c r="M157" s="148" t="s">
        <v>1</v>
      </c>
      <c r="N157" s="149" t="s">
        <v>38</v>
      </c>
      <c r="P157" s="150">
        <f t="shared" si="11"/>
        <v>0</v>
      </c>
      <c r="Q157" s="150">
        <v>0</v>
      </c>
      <c r="R157" s="150">
        <f t="shared" si="12"/>
        <v>0</v>
      </c>
      <c r="S157" s="150">
        <v>0</v>
      </c>
      <c r="T157" s="151">
        <f t="shared" si="13"/>
        <v>0</v>
      </c>
      <c r="AR157" s="152" t="s">
        <v>254</v>
      </c>
      <c r="AT157" s="152" t="s">
        <v>187</v>
      </c>
      <c r="AU157" s="152" t="s">
        <v>85</v>
      </c>
      <c r="AY157" s="13" t="s">
        <v>185</v>
      </c>
      <c r="BE157" s="153">
        <f t="shared" si="14"/>
        <v>0</v>
      </c>
      <c r="BF157" s="153">
        <f t="shared" si="15"/>
        <v>0</v>
      </c>
      <c r="BG157" s="153">
        <f t="shared" si="16"/>
        <v>0</v>
      </c>
      <c r="BH157" s="153">
        <f t="shared" si="17"/>
        <v>0</v>
      </c>
      <c r="BI157" s="153">
        <f t="shared" si="18"/>
        <v>0</v>
      </c>
      <c r="BJ157" s="13" t="s">
        <v>85</v>
      </c>
      <c r="BK157" s="153">
        <f t="shared" si="19"/>
        <v>0</v>
      </c>
      <c r="BL157" s="13" t="s">
        <v>254</v>
      </c>
      <c r="BM157" s="152" t="s">
        <v>416</v>
      </c>
    </row>
    <row r="158" spans="2:65" s="1" customFormat="1" ht="24.2" customHeight="1">
      <c r="B158" s="139"/>
      <c r="C158" s="154" t="s">
        <v>305</v>
      </c>
      <c r="D158" s="154" t="s">
        <v>241</v>
      </c>
      <c r="E158" s="155" t="s">
        <v>1521</v>
      </c>
      <c r="F158" s="156" t="s">
        <v>1522</v>
      </c>
      <c r="G158" s="157" t="s">
        <v>316</v>
      </c>
      <c r="H158" s="158"/>
      <c r="I158" s="159"/>
      <c r="J158" s="160">
        <f t="shared" si="10"/>
        <v>0</v>
      </c>
      <c r="K158" s="161"/>
      <c r="L158" s="162"/>
      <c r="M158" s="163" t="s">
        <v>1</v>
      </c>
      <c r="N158" s="164" t="s">
        <v>38</v>
      </c>
      <c r="P158" s="150">
        <f t="shared" si="11"/>
        <v>0</v>
      </c>
      <c r="Q158" s="150">
        <v>6.4999999999999997E-4</v>
      </c>
      <c r="R158" s="150">
        <f t="shared" si="12"/>
        <v>0</v>
      </c>
      <c r="S158" s="150">
        <v>0</v>
      </c>
      <c r="T158" s="151">
        <f t="shared" si="13"/>
        <v>0</v>
      </c>
      <c r="AR158" s="152" t="s">
        <v>322</v>
      </c>
      <c r="AT158" s="152" t="s">
        <v>241</v>
      </c>
      <c r="AU158" s="152" t="s">
        <v>85</v>
      </c>
      <c r="AY158" s="13" t="s">
        <v>185</v>
      </c>
      <c r="BE158" s="153">
        <f t="shared" si="14"/>
        <v>0</v>
      </c>
      <c r="BF158" s="153">
        <f t="shared" si="15"/>
        <v>0</v>
      </c>
      <c r="BG158" s="153">
        <f t="shared" si="16"/>
        <v>0</v>
      </c>
      <c r="BH158" s="153">
        <f t="shared" si="17"/>
        <v>0</v>
      </c>
      <c r="BI158" s="153">
        <f t="shared" si="18"/>
        <v>0</v>
      </c>
      <c r="BJ158" s="13" t="s">
        <v>85</v>
      </c>
      <c r="BK158" s="153">
        <f t="shared" si="19"/>
        <v>0</v>
      </c>
      <c r="BL158" s="13" t="s">
        <v>254</v>
      </c>
      <c r="BM158" s="152" t="s">
        <v>424</v>
      </c>
    </row>
    <row r="159" spans="2:65" s="1" customFormat="1" ht="24.2" customHeight="1">
      <c r="B159" s="139"/>
      <c r="C159" s="154" t="s">
        <v>309</v>
      </c>
      <c r="D159" s="154" t="s">
        <v>241</v>
      </c>
      <c r="E159" s="155" t="s">
        <v>1523</v>
      </c>
      <c r="F159" s="156" t="s">
        <v>1524</v>
      </c>
      <c r="G159" s="157" t="s">
        <v>316</v>
      </c>
      <c r="H159" s="158"/>
      <c r="I159" s="159"/>
      <c r="J159" s="160">
        <f t="shared" si="10"/>
        <v>0</v>
      </c>
      <c r="K159" s="161"/>
      <c r="L159" s="162"/>
      <c r="M159" s="163" t="s">
        <v>1</v>
      </c>
      <c r="N159" s="164" t="s">
        <v>38</v>
      </c>
      <c r="P159" s="150">
        <f t="shared" si="11"/>
        <v>0</v>
      </c>
      <c r="Q159" s="150">
        <v>6.4000000000000005E-4</v>
      </c>
      <c r="R159" s="150">
        <f t="shared" si="12"/>
        <v>0</v>
      </c>
      <c r="S159" s="150">
        <v>0</v>
      </c>
      <c r="T159" s="151">
        <f t="shared" si="13"/>
        <v>0</v>
      </c>
      <c r="AR159" s="152" t="s">
        <v>322</v>
      </c>
      <c r="AT159" s="152" t="s">
        <v>241</v>
      </c>
      <c r="AU159" s="152" t="s">
        <v>85</v>
      </c>
      <c r="AY159" s="13" t="s">
        <v>185</v>
      </c>
      <c r="BE159" s="153">
        <f t="shared" si="14"/>
        <v>0</v>
      </c>
      <c r="BF159" s="153">
        <f t="shared" si="15"/>
        <v>0</v>
      </c>
      <c r="BG159" s="153">
        <f t="shared" si="16"/>
        <v>0</v>
      </c>
      <c r="BH159" s="153">
        <f t="shared" si="17"/>
        <v>0</v>
      </c>
      <c r="BI159" s="153">
        <f t="shared" si="18"/>
        <v>0</v>
      </c>
      <c r="BJ159" s="13" t="s">
        <v>85</v>
      </c>
      <c r="BK159" s="153">
        <f t="shared" si="19"/>
        <v>0</v>
      </c>
      <c r="BL159" s="13" t="s">
        <v>254</v>
      </c>
      <c r="BM159" s="152" t="s">
        <v>434</v>
      </c>
    </row>
    <row r="160" spans="2:65" s="1" customFormat="1" ht="24.2" customHeight="1">
      <c r="B160" s="139"/>
      <c r="C160" s="140" t="s">
        <v>313</v>
      </c>
      <c r="D160" s="140" t="s">
        <v>187</v>
      </c>
      <c r="E160" s="141" t="s">
        <v>1525</v>
      </c>
      <c r="F160" s="142" t="s">
        <v>1526</v>
      </c>
      <c r="G160" s="143" t="s">
        <v>316</v>
      </c>
      <c r="H160" s="144"/>
      <c r="I160" s="145"/>
      <c r="J160" s="146">
        <f t="shared" si="10"/>
        <v>0</v>
      </c>
      <c r="K160" s="147"/>
      <c r="L160" s="28"/>
      <c r="M160" s="148" t="s">
        <v>1</v>
      </c>
      <c r="N160" s="149" t="s">
        <v>38</v>
      </c>
      <c r="P160" s="150">
        <f t="shared" si="11"/>
        <v>0</v>
      </c>
      <c r="Q160" s="150">
        <v>0</v>
      </c>
      <c r="R160" s="150">
        <f t="shared" si="12"/>
        <v>0</v>
      </c>
      <c r="S160" s="150">
        <v>0</v>
      </c>
      <c r="T160" s="151">
        <f t="shared" si="13"/>
        <v>0</v>
      </c>
      <c r="AR160" s="152" t="s">
        <v>254</v>
      </c>
      <c r="AT160" s="152" t="s">
        <v>187</v>
      </c>
      <c r="AU160" s="152" t="s">
        <v>85</v>
      </c>
      <c r="AY160" s="13" t="s">
        <v>185</v>
      </c>
      <c r="BE160" s="153">
        <f t="shared" si="14"/>
        <v>0</v>
      </c>
      <c r="BF160" s="153">
        <f t="shared" si="15"/>
        <v>0</v>
      </c>
      <c r="BG160" s="153">
        <f t="shared" si="16"/>
        <v>0</v>
      </c>
      <c r="BH160" s="153">
        <f t="shared" si="17"/>
        <v>0</v>
      </c>
      <c r="BI160" s="153">
        <f t="shared" si="18"/>
        <v>0</v>
      </c>
      <c r="BJ160" s="13" t="s">
        <v>85</v>
      </c>
      <c r="BK160" s="153">
        <f t="shared" si="19"/>
        <v>0</v>
      </c>
      <c r="BL160" s="13" t="s">
        <v>254</v>
      </c>
      <c r="BM160" s="152" t="s">
        <v>443</v>
      </c>
    </row>
    <row r="161" spans="2:65" s="1" customFormat="1" ht="24.2" customHeight="1">
      <c r="B161" s="139"/>
      <c r="C161" s="154" t="s">
        <v>318</v>
      </c>
      <c r="D161" s="154" t="s">
        <v>241</v>
      </c>
      <c r="E161" s="155" t="s">
        <v>1527</v>
      </c>
      <c r="F161" s="156" t="s">
        <v>1528</v>
      </c>
      <c r="G161" s="157" t="s">
        <v>316</v>
      </c>
      <c r="H161" s="158"/>
      <c r="I161" s="159"/>
      <c r="J161" s="160">
        <f t="shared" si="10"/>
        <v>0</v>
      </c>
      <c r="K161" s="161"/>
      <c r="L161" s="162"/>
      <c r="M161" s="163" t="s">
        <v>1</v>
      </c>
      <c r="N161" s="164" t="s">
        <v>38</v>
      </c>
      <c r="P161" s="150">
        <f t="shared" si="11"/>
        <v>0</v>
      </c>
      <c r="Q161" s="150">
        <v>1.23E-3</v>
      </c>
      <c r="R161" s="150">
        <f t="shared" si="12"/>
        <v>0</v>
      </c>
      <c r="S161" s="150">
        <v>0</v>
      </c>
      <c r="T161" s="151">
        <f t="shared" si="13"/>
        <v>0</v>
      </c>
      <c r="AR161" s="152" t="s">
        <v>322</v>
      </c>
      <c r="AT161" s="152" t="s">
        <v>241</v>
      </c>
      <c r="AU161" s="152" t="s">
        <v>85</v>
      </c>
      <c r="AY161" s="13" t="s">
        <v>185</v>
      </c>
      <c r="BE161" s="153">
        <f t="shared" si="14"/>
        <v>0</v>
      </c>
      <c r="BF161" s="153">
        <f t="shared" si="15"/>
        <v>0</v>
      </c>
      <c r="BG161" s="153">
        <f t="shared" si="16"/>
        <v>0</v>
      </c>
      <c r="BH161" s="153">
        <f t="shared" si="17"/>
        <v>0</v>
      </c>
      <c r="BI161" s="153">
        <f t="shared" si="18"/>
        <v>0</v>
      </c>
      <c r="BJ161" s="13" t="s">
        <v>85</v>
      </c>
      <c r="BK161" s="153">
        <f t="shared" si="19"/>
        <v>0</v>
      </c>
      <c r="BL161" s="13" t="s">
        <v>254</v>
      </c>
      <c r="BM161" s="152" t="s">
        <v>451</v>
      </c>
    </row>
    <row r="162" spans="2:65" s="1" customFormat="1" ht="16.5" customHeight="1">
      <c r="B162" s="139"/>
      <c r="C162" s="140" t="s">
        <v>322</v>
      </c>
      <c r="D162" s="140" t="s">
        <v>187</v>
      </c>
      <c r="E162" s="141" t="s">
        <v>1529</v>
      </c>
      <c r="F162" s="142" t="s">
        <v>1530</v>
      </c>
      <c r="G162" s="143" t="s">
        <v>992</v>
      </c>
      <c r="H162" s="144"/>
      <c r="I162" s="145"/>
      <c r="J162" s="146">
        <f t="shared" si="10"/>
        <v>0</v>
      </c>
      <c r="K162" s="147"/>
      <c r="L162" s="28"/>
      <c r="M162" s="148" t="s">
        <v>1</v>
      </c>
      <c r="N162" s="149" t="s">
        <v>38</v>
      </c>
      <c r="P162" s="150">
        <f t="shared" si="11"/>
        <v>0</v>
      </c>
      <c r="Q162" s="150">
        <v>0</v>
      </c>
      <c r="R162" s="150">
        <f t="shared" si="12"/>
        <v>0</v>
      </c>
      <c r="S162" s="150">
        <v>0</v>
      </c>
      <c r="T162" s="151">
        <f t="shared" si="13"/>
        <v>0</v>
      </c>
      <c r="AR162" s="152" t="s">
        <v>254</v>
      </c>
      <c r="AT162" s="152" t="s">
        <v>187</v>
      </c>
      <c r="AU162" s="152" t="s">
        <v>85</v>
      </c>
      <c r="AY162" s="13" t="s">
        <v>185</v>
      </c>
      <c r="BE162" s="153">
        <f t="shared" si="14"/>
        <v>0</v>
      </c>
      <c r="BF162" s="153">
        <f t="shared" si="15"/>
        <v>0</v>
      </c>
      <c r="BG162" s="153">
        <f t="shared" si="16"/>
        <v>0</v>
      </c>
      <c r="BH162" s="153">
        <f t="shared" si="17"/>
        <v>0</v>
      </c>
      <c r="BI162" s="153">
        <f t="shared" si="18"/>
        <v>0</v>
      </c>
      <c r="BJ162" s="13" t="s">
        <v>85</v>
      </c>
      <c r="BK162" s="153">
        <f t="shared" si="19"/>
        <v>0</v>
      </c>
      <c r="BL162" s="13" t="s">
        <v>254</v>
      </c>
      <c r="BM162" s="152" t="s">
        <v>461</v>
      </c>
    </row>
    <row r="163" spans="2:65" s="1" customFormat="1" ht="24.2" customHeight="1">
      <c r="B163" s="139"/>
      <c r="C163" s="154" t="s">
        <v>327</v>
      </c>
      <c r="D163" s="154" t="s">
        <v>241</v>
      </c>
      <c r="E163" s="155" t="s">
        <v>1531</v>
      </c>
      <c r="F163" s="156" t="s">
        <v>1532</v>
      </c>
      <c r="G163" s="157" t="s">
        <v>992</v>
      </c>
      <c r="H163" s="158"/>
      <c r="I163" s="159"/>
      <c r="J163" s="160">
        <f t="shared" si="10"/>
        <v>0</v>
      </c>
      <c r="K163" s="161"/>
      <c r="L163" s="162"/>
      <c r="M163" s="163" t="s">
        <v>1</v>
      </c>
      <c r="N163" s="164" t="s">
        <v>38</v>
      </c>
      <c r="P163" s="150">
        <f t="shared" si="11"/>
        <v>0</v>
      </c>
      <c r="Q163" s="150">
        <v>0.16600000000000001</v>
      </c>
      <c r="R163" s="150">
        <f t="shared" si="12"/>
        <v>0</v>
      </c>
      <c r="S163" s="150">
        <v>0</v>
      </c>
      <c r="T163" s="151">
        <f t="shared" si="13"/>
        <v>0</v>
      </c>
      <c r="AR163" s="152" t="s">
        <v>322</v>
      </c>
      <c r="AT163" s="152" t="s">
        <v>241</v>
      </c>
      <c r="AU163" s="152" t="s">
        <v>85</v>
      </c>
      <c r="AY163" s="13" t="s">
        <v>185</v>
      </c>
      <c r="BE163" s="153">
        <f t="shared" si="14"/>
        <v>0</v>
      </c>
      <c r="BF163" s="153">
        <f t="shared" si="15"/>
        <v>0</v>
      </c>
      <c r="BG163" s="153">
        <f t="shared" si="16"/>
        <v>0</v>
      </c>
      <c r="BH163" s="153">
        <f t="shared" si="17"/>
        <v>0</v>
      </c>
      <c r="BI163" s="153">
        <f t="shared" si="18"/>
        <v>0</v>
      </c>
      <c r="BJ163" s="13" t="s">
        <v>85</v>
      </c>
      <c r="BK163" s="153">
        <f t="shared" si="19"/>
        <v>0</v>
      </c>
      <c r="BL163" s="13" t="s">
        <v>254</v>
      </c>
      <c r="BM163" s="152" t="s">
        <v>469</v>
      </c>
    </row>
    <row r="164" spans="2:65" s="1" customFormat="1" ht="33" customHeight="1">
      <c r="B164" s="139"/>
      <c r="C164" s="140" t="s">
        <v>331</v>
      </c>
      <c r="D164" s="140" t="s">
        <v>187</v>
      </c>
      <c r="E164" s="141" t="s">
        <v>1533</v>
      </c>
      <c r="F164" s="142" t="s">
        <v>1534</v>
      </c>
      <c r="G164" s="143" t="s">
        <v>404</v>
      </c>
      <c r="H164" s="165"/>
      <c r="I164" s="145"/>
      <c r="J164" s="146">
        <f t="shared" si="10"/>
        <v>0</v>
      </c>
      <c r="K164" s="147"/>
      <c r="L164" s="28"/>
      <c r="M164" s="148" t="s">
        <v>1</v>
      </c>
      <c r="N164" s="149" t="s">
        <v>38</v>
      </c>
      <c r="P164" s="150">
        <f t="shared" si="11"/>
        <v>0</v>
      </c>
      <c r="Q164" s="150">
        <v>0</v>
      </c>
      <c r="R164" s="150">
        <f t="shared" si="12"/>
        <v>0</v>
      </c>
      <c r="S164" s="150">
        <v>0</v>
      </c>
      <c r="T164" s="151">
        <f t="shared" si="13"/>
        <v>0</v>
      </c>
      <c r="AR164" s="152" t="s">
        <v>254</v>
      </c>
      <c r="AT164" s="152" t="s">
        <v>187</v>
      </c>
      <c r="AU164" s="152" t="s">
        <v>85</v>
      </c>
      <c r="AY164" s="13" t="s">
        <v>185</v>
      </c>
      <c r="BE164" s="153">
        <f t="shared" si="14"/>
        <v>0</v>
      </c>
      <c r="BF164" s="153">
        <f t="shared" si="15"/>
        <v>0</v>
      </c>
      <c r="BG164" s="153">
        <f t="shared" si="16"/>
        <v>0</v>
      </c>
      <c r="BH164" s="153">
        <f t="shared" si="17"/>
        <v>0</v>
      </c>
      <c r="BI164" s="153">
        <f t="shared" si="18"/>
        <v>0</v>
      </c>
      <c r="BJ164" s="13" t="s">
        <v>85</v>
      </c>
      <c r="BK164" s="153">
        <f t="shared" si="19"/>
        <v>0</v>
      </c>
      <c r="BL164" s="13" t="s">
        <v>254</v>
      </c>
      <c r="BM164" s="152" t="s">
        <v>475</v>
      </c>
    </row>
    <row r="165" spans="2:65" s="11" customFormat="1" ht="25.9" customHeight="1">
      <c r="B165" s="127"/>
      <c r="D165" s="128" t="s">
        <v>71</v>
      </c>
      <c r="E165" s="129" t="s">
        <v>1229</v>
      </c>
      <c r="F165" s="129" t="s">
        <v>1230</v>
      </c>
      <c r="I165" s="130"/>
      <c r="J165" s="131">
        <f>BK165</f>
        <v>0</v>
      </c>
      <c r="L165" s="127"/>
      <c r="M165" s="132"/>
      <c r="P165" s="133">
        <f>SUM(P166:P167)</f>
        <v>0</v>
      </c>
      <c r="R165" s="133">
        <f>SUM(R166:R167)</f>
        <v>0</v>
      </c>
      <c r="T165" s="134">
        <f>SUM(T166:T167)</f>
        <v>0</v>
      </c>
      <c r="AR165" s="128" t="s">
        <v>191</v>
      </c>
      <c r="AT165" s="135" t="s">
        <v>71</v>
      </c>
      <c r="AU165" s="135" t="s">
        <v>72</v>
      </c>
      <c r="AY165" s="128" t="s">
        <v>185</v>
      </c>
      <c r="BK165" s="136">
        <f>SUM(BK166:BK167)</f>
        <v>0</v>
      </c>
    </row>
    <row r="166" spans="2:65" s="1" customFormat="1" ht="49.15" customHeight="1">
      <c r="B166" s="139"/>
      <c r="C166" s="140" t="s">
        <v>335</v>
      </c>
      <c r="D166" s="140" t="s">
        <v>187</v>
      </c>
      <c r="E166" s="141" t="s">
        <v>1231</v>
      </c>
      <c r="F166" s="142" t="s">
        <v>1535</v>
      </c>
      <c r="G166" s="143" t="s">
        <v>1233</v>
      </c>
      <c r="H166" s="144"/>
      <c r="I166" s="145"/>
      <c r="J166" s="146">
        <f>ROUND(I166*H166,2)</f>
        <v>0</v>
      </c>
      <c r="K166" s="147"/>
      <c r="L166" s="28"/>
      <c r="M166" s="148" t="s">
        <v>1</v>
      </c>
      <c r="N166" s="149" t="s">
        <v>38</v>
      </c>
      <c r="P166" s="150">
        <f>O166*H166</f>
        <v>0</v>
      </c>
      <c r="Q166" s="150">
        <v>0</v>
      </c>
      <c r="R166" s="150">
        <f>Q166*H166</f>
        <v>0</v>
      </c>
      <c r="S166" s="150">
        <v>0</v>
      </c>
      <c r="T166" s="151">
        <f>S166*H166</f>
        <v>0</v>
      </c>
      <c r="AR166" s="152" t="s">
        <v>1234</v>
      </c>
      <c r="AT166" s="152" t="s">
        <v>187</v>
      </c>
      <c r="AU166" s="152" t="s">
        <v>79</v>
      </c>
      <c r="AY166" s="13" t="s">
        <v>185</v>
      </c>
      <c r="BE166" s="153">
        <f>IF(N166="základná",J166,0)</f>
        <v>0</v>
      </c>
      <c r="BF166" s="153">
        <f>IF(N166="znížená",J166,0)</f>
        <v>0</v>
      </c>
      <c r="BG166" s="153">
        <f>IF(N166="zákl. prenesená",J166,0)</f>
        <v>0</v>
      </c>
      <c r="BH166" s="153">
        <f>IF(N166="zníž. prenesená",J166,0)</f>
        <v>0</v>
      </c>
      <c r="BI166" s="153">
        <f>IF(N166="nulová",J166,0)</f>
        <v>0</v>
      </c>
      <c r="BJ166" s="13" t="s">
        <v>85</v>
      </c>
      <c r="BK166" s="153">
        <f>ROUND(I166*H166,2)</f>
        <v>0</v>
      </c>
      <c r="BL166" s="13" t="s">
        <v>1234</v>
      </c>
      <c r="BM166" s="152" t="s">
        <v>483</v>
      </c>
    </row>
    <row r="167" spans="2:65" s="1" customFormat="1" ht="49.15" customHeight="1">
      <c r="B167" s="139"/>
      <c r="C167" s="140" t="s">
        <v>339</v>
      </c>
      <c r="D167" s="140" t="s">
        <v>187</v>
      </c>
      <c r="E167" s="141" t="s">
        <v>1236</v>
      </c>
      <c r="F167" s="142" t="s">
        <v>1536</v>
      </c>
      <c r="G167" s="143" t="s">
        <v>1233</v>
      </c>
      <c r="H167" s="144"/>
      <c r="I167" s="145"/>
      <c r="J167" s="146">
        <f>ROUND(I167*H167,2)</f>
        <v>0</v>
      </c>
      <c r="K167" s="147"/>
      <c r="L167" s="28"/>
      <c r="M167" s="148" t="s">
        <v>1</v>
      </c>
      <c r="N167" s="149" t="s">
        <v>38</v>
      </c>
      <c r="P167" s="150">
        <f>O167*H167</f>
        <v>0</v>
      </c>
      <c r="Q167" s="150">
        <v>0</v>
      </c>
      <c r="R167" s="150">
        <f>Q167*H167</f>
        <v>0</v>
      </c>
      <c r="S167" s="150">
        <v>0</v>
      </c>
      <c r="T167" s="151">
        <f>S167*H167</f>
        <v>0</v>
      </c>
      <c r="AR167" s="152" t="s">
        <v>1234</v>
      </c>
      <c r="AT167" s="152" t="s">
        <v>187</v>
      </c>
      <c r="AU167" s="152" t="s">
        <v>79</v>
      </c>
      <c r="AY167" s="13" t="s">
        <v>185</v>
      </c>
      <c r="BE167" s="153">
        <f>IF(N167="základná",J167,0)</f>
        <v>0</v>
      </c>
      <c r="BF167" s="153">
        <f>IF(N167="znížená",J167,0)</f>
        <v>0</v>
      </c>
      <c r="BG167" s="153">
        <f>IF(N167="zákl. prenesená",J167,0)</f>
        <v>0</v>
      </c>
      <c r="BH167" s="153">
        <f>IF(N167="zníž. prenesená",J167,0)</f>
        <v>0</v>
      </c>
      <c r="BI167" s="153">
        <f>IF(N167="nulová",J167,0)</f>
        <v>0</v>
      </c>
      <c r="BJ167" s="13" t="s">
        <v>85</v>
      </c>
      <c r="BK167" s="153">
        <f>ROUND(I167*H167,2)</f>
        <v>0</v>
      </c>
      <c r="BL167" s="13" t="s">
        <v>1234</v>
      </c>
      <c r="BM167" s="152" t="s">
        <v>491</v>
      </c>
    </row>
    <row r="168" spans="2:65" s="11" customFormat="1" ht="25.9" customHeight="1">
      <c r="B168" s="127"/>
      <c r="D168" s="128" t="s">
        <v>71</v>
      </c>
      <c r="E168" s="129" t="s">
        <v>1239</v>
      </c>
      <c r="F168" s="129" t="s">
        <v>1240</v>
      </c>
      <c r="I168" s="130"/>
      <c r="J168" s="131">
        <f>BK168</f>
        <v>0</v>
      </c>
      <c r="L168" s="127"/>
      <c r="M168" s="132"/>
      <c r="P168" s="133">
        <f>P169</f>
        <v>0</v>
      </c>
      <c r="R168" s="133">
        <f>R169</f>
        <v>0</v>
      </c>
      <c r="T168" s="134">
        <f>T169</f>
        <v>0</v>
      </c>
      <c r="AR168" s="128" t="s">
        <v>191</v>
      </c>
      <c r="AT168" s="135" t="s">
        <v>71</v>
      </c>
      <c r="AU168" s="135" t="s">
        <v>72</v>
      </c>
      <c r="AY168" s="128" t="s">
        <v>185</v>
      </c>
      <c r="BK168" s="136">
        <f>BK169</f>
        <v>0</v>
      </c>
    </row>
    <row r="169" spans="2:65" s="1" customFormat="1" ht="24.2" customHeight="1">
      <c r="B169" s="139"/>
      <c r="C169" s="140" t="s">
        <v>343</v>
      </c>
      <c r="D169" s="140" t="s">
        <v>187</v>
      </c>
      <c r="E169" s="141" t="s">
        <v>1244</v>
      </c>
      <c r="F169" s="142" t="s">
        <v>1245</v>
      </c>
      <c r="G169" s="143" t="s">
        <v>992</v>
      </c>
      <c r="H169" s="144"/>
      <c r="I169" s="145"/>
      <c r="J169" s="146">
        <f>ROUND(I169*H169,2)</f>
        <v>0</v>
      </c>
      <c r="K169" s="147"/>
      <c r="L169" s="28"/>
      <c r="M169" s="170" t="s">
        <v>1</v>
      </c>
      <c r="N169" s="171" t="s">
        <v>38</v>
      </c>
      <c r="O169" s="172"/>
      <c r="P169" s="173">
        <f>O169*H169</f>
        <v>0</v>
      </c>
      <c r="Q169" s="173">
        <v>0</v>
      </c>
      <c r="R169" s="173">
        <f>Q169*H169</f>
        <v>0</v>
      </c>
      <c r="S169" s="173">
        <v>0</v>
      </c>
      <c r="T169" s="174">
        <f>S169*H169</f>
        <v>0</v>
      </c>
      <c r="AR169" s="152" t="s">
        <v>1234</v>
      </c>
      <c r="AT169" s="152" t="s">
        <v>187</v>
      </c>
      <c r="AU169" s="152" t="s">
        <v>79</v>
      </c>
      <c r="AY169" s="13" t="s">
        <v>185</v>
      </c>
      <c r="BE169" s="153">
        <f>IF(N169="základná",J169,0)</f>
        <v>0</v>
      </c>
      <c r="BF169" s="153">
        <f>IF(N169="znížená",J169,0)</f>
        <v>0</v>
      </c>
      <c r="BG169" s="153">
        <f>IF(N169="zákl. prenesená",J169,0)</f>
        <v>0</v>
      </c>
      <c r="BH169" s="153">
        <f>IF(N169="zníž. prenesená",J169,0)</f>
        <v>0</v>
      </c>
      <c r="BI169" s="153">
        <f>IF(N169="nulová",J169,0)</f>
        <v>0</v>
      </c>
      <c r="BJ169" s="13" t="s">
        <v>85</v>
      </c>
      <c r="BK169" s="153">
        <f>ROUND(I169*H169,2)</f>
        <v>0</v>
      </c>
      <c r="BL169" s="13" t="s">
        <v>1234</v>
      </c>
      <c r="BM169" s="152" t="s">
        <v>499</v>
      </c>
    </row>
    <row r="170" spans="2:65" s="1" customFormat="1" ht="6.95" customHeight="1">
      <c r="B170" s="43"/>
      <c r="C170" s="44"/>
      <c r="D170" s="44"/>
      <c r="E170" s="44"/>
      <c r="F170" s="44"/>
      <c r="G170" s="44"/>
      <c r="H170" s="44"/>
      <c r="I170" s="44"/>
      <c r="J170" s="44"/>
      <c r="K170" s="44"/>
      <c r="L170" s="28"/>
    </row>
  </sheetData>
  <autoFilter ref="C125:K169"/>
  <mergeCells count="12">
    <mergeCell ref="E118:H118"/>
    <mergeCell ref="L2:V2"/>
    <mergeCell ref="E85:H85"/>
    <mergeCell ref="E87:H87"/>
    <mergeCell ref="E89:H89"/>
    <mergeCell ref="E114:H114"/>
    <mergeCell ref="E116:H11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81"/>
  <sheetViews>
    <sheetView showGridLines="0" topLeftCell="A100" workbookViewId="0">
      <selection activeCell="H125" sqref="H125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100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ht="12" customHeight="1">
      <c r="B8" s="16"/>
      <c r="D8" s="23" t="s">
        <v>141</v>
      </c>
      <c r="L8" s="16"/>
    </row>
    <row r="9" spans="2:46" s="1" customFormat="1" ht="16.5" customHeight="1">
      <c r="B9" s="28"/>
      <c r="E9" s="223" t="s">
        <v>142</v>
      </c>
      <c r="F9" s="222"/>
      <c r="G9" s="222"/>
      <c r="H9" s="222"/>
      <c r="L9" s="28"/>
    </row>
    <row r="10" spans="2:46" s="1" customFormat="1" ht="12" customHeight="1">
      <c r="B10" s="28"/>
      <c r="D10" s="23" t="s">
        <v>143</v>
      </c>
      <c r="L10" s="28"/>
    </row>
    <row r="11" spans="2:46" s="1" customFormat="1" ht="16.5" customHeight="1">
      <c r="B11" s="28"/>
      <c r="E11" s="218" t="s">
        <v>1537</v>
      </c>
      <c r="F11" s="222"/>
      <c r="G11" s="222"/>
      <c r="H11" s="222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2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23" t="s">
        <v>20</v>
      </c>
      <c r="J14" s="51">
        <f>'Rekapitulácia stavby'!AN8</f>
        <v>46146</v>
      </c>
      <c r="L14" s="28"/>
    </row>
    <row r="15" spans="2:46" s="1" customFormat="1" ht="10.9" customHeight="1">
      <c r="B15" s="28"/>
      <c r="L15" s="28"/>
    </row>
    <row r="16" spans="2:46" s="1" customFormat="1" ht="12" customHeight="1">
      <c r="B16" s="28"/>
      <c r="D16" s="23" t="s">
        <v>21</v>
      </c>
      <c r="I16" s="2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23" t="s">
        <v>24</v>
      </c>
      <c r="J17" s="21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3" t="s">
        <v>25</v>
      </c>
      <c r="I19" s="23" t="s">
        <v>22</v>
      </c>
      <c r="J19" s="24"/>
      <c r="L19" s="28"/>
    </row>
    <row r="20" spans="2:12" s="1" customFormat="1" ht="18" customHeight="1">
      <c r="B20" s="28"/>
      <c r="E20" s="225"/>
      <c r="F20" s="207"/>
      <c r="G20" s="207"/>
      <c r="H20" s="207"/>
      <c r="I20" s="23" t="s">
        <v>24</v>
      </c>
      <c r="J20" s="24"/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3" t="s">
        <v>26</v>
      </c>
      <c r="I22" s="2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27</v>
      </c>
      <c r="I23" s="23" t="s">
        <v>24</v>
      </c>
      <c r="J23" s="21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3" t="s">
        <v>29</v>
      </c>
      <c r="I25" s="2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1" t="s">
        <v>1</v>
      </c>
      <c r="F29" s="211"/>
      <c r="G29" s="211"/>
      <c r="H29" s="211"/>
      <c r="L29" s="93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32</v>
      </c>
      <c r="J32" s="65">
        <f>ROUND(J123, 2)</f>
        <v>0</v>
      </c>
      <c r="L32" s="28"/>
    </row>
    <row r="33" spans="2:12" s="1" customFormat="1" ht="6.95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45" customHeight="1">
      <c r="B35" s="28"/>
      <c r="D35" s="54" t="s">
        <v>36</v>
      </c>
      <c r="E35" s="33" t="s">
        <v>37</v>
      </c>
      <c r="F35" s="95">
        <f>ROUND((SUM(BE123:BE180)),  2)</f>
        <v>0</v>
      </c>
      <c r="G35" s="96"/>
      <c r="H35" s="96"/>
      <c r="I35" s="97">
        <v>0.23</v>
      </c>
      <c r="J35" s="95">
        <f>ROUND(((SUM(BE123:BE180))*I35),  2)</f>
        <v>0</v>
      </c>
      <c r="L35" s="28"/>
    </row>
    <row r="36" spans="2:12" s="1" customFormat="1" ht="14.45" customHeight="1">
      <c r="B36" s="28"/>
      <c r="E36" s="33" t="s">
        <v>38</v>
      </c>
      <c r="F36" s="95">
        <f>ROUND((SUM(BF123:BF180)),  2)</f>
        <v>0</v>
      </c>
      <c r="G36" s="96"/>
      <c r="H36" s="96"/>
      <c r="I36" s="97">
        <v>0.23</v>
      </c>
      <c r="J36" s="95">
        <f>ROUND(((SUM(BF123:BF180))*I36),  2)</f>
        <v>0</v>
      </c>
      <c r="L36" s="28"/>
    </row>
    <row r="37" spans="2:12" s="1" customFormat="1" ht="14.45" hidden="1" customHeight="1">
      <c r="B37" s="28"/>
      <c r="E37" s="23" t="s">
        <v>39</v>
      </c>
      <c r="F37" s="85">
        <f>ROUND((SUM(BG123:BG180)),  2)</f>
        <v>0</v>
      </c>
      <c r="I37" s="98">
        <v>0.23</v>
      </c>
      <c r="J37" s="85">
        <f>0</f>
        <v>0</v>
      </c>
      <c r="L37" s="28"/>
    </row>
    <row r="38" spans="2:12" s="1" customFormat="1" ht="14.45" hidden="1" customHeight="1">
      <c r="B38" s="28"/>
      <c r="E38" s="23" t="s">
        <v>40</v>
      </c>
      <c r="F38" s="85">
        <f>ROUND((SUM(BH123:BH180)),  2)</f>
        <v>0</v>
      </c>
      <c r="I38" s="98">
        <v>0.23</v>
      </c>
      <c r="J38" s="85">
        <f>0</f>
        <v>0</v>
      </c>
      <c r="L38" s="28"/>
    </row>
    <row r="39" spans="2:12" s="1" customFormat="1" ht="14.45" hidden="1" customHeight="1">
      <c r="B39" s="28"/>
      <c r="E39" s="33" t="s">
        <v>41</v>
      </c>
      <c r="F39" s="95">
        <f>ROUND((SUM(BI123:BI180)),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9"/>
      <c r="D41" s="100" t="s">
        <v>42</v>
      </c>
      <c r="E41" s="56"/>
      <c r="F41" s="56"/>
      <c r="G41" s="101" t="s">
        <v>43</v>
      </c>
      <c r="H41" s="102" t="s">
        <v>44</v>
      </c>
      <c r="I41" s="56"/>
      <c r="J41" s="103">
        <f>SUM(J32:J39)</f>
        <v>0</v>
      </c>
      <c r="K41" s="104"/>
      <c r="L41" s="28"/>
    </row>
    <row r="42" spans="2:12" s="1" customFormat="1" ht="14.45" customHeight="1">
      <c r="B42" s="28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5" customHeight="1">
      <c r="B82" s="28"/>
      <c r="C82" s="17" t="s">
        <v>145</v>
      </c>
      <c r="L82" s="28"/>
    </row>
    <row r="83" spans="2:12" s="1" customFormat="1" ht="6.95" customHeight="1">
      <c r="B83" s="28"/>
      <c r="L83" s="28"/>
    </row>
    <row r="84" spans="2:12" s="1" customFormat="1" ht="12" customHeight="1">
      <c r="B84" s="28"/>
      <c r="C84" s="23" t="s">
        <v>14</v>
      </c>
      <c r="L84" s="28"/>
    </row>
    <row r="85" spans="2:12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12" ht="12" customHeight="1">
      <c r="B86" s="16"/>
      <c r="C86" s="23" t="s">
        <v>141</v>
      </c>
      <c r="L86" s="16"/>
    </row>
    <row r="87" spans="2:12" s="1" customFormat="1" ht="16.5" customHeight="1">
      <c r="B87" s="28"/>
      <c r="E87" s="223" t="s">
        <v>142</v>
      </c>
      <c r="F87" s="222"/>
      <c r="G87" s="222"/>
      <c r="H87" s="222"/>
      <c r="L87" s="28"/>
    </row>
    <row r="88" spans="2:12" s="1" customFormat="1" ht="12" customHeight="1">
      <c r="B88" s="28"/>
      <c r="C88" s="23" t="s">
        <v>143</v>
      </c>
      <c r="L88" s="28"/>
    </row>
    <row r="89" spans="2:12" s="1" customFormat="1" ht="16.5" customHeight="1">
      <c r="B89" s="28"/>
      <c r="E89" s="218" t="str">
        <f>E11</f>
        <v>ELI - Elektroinštalácia</v>
      </c>
      <c r="F89" s="222"/>
      <c r="G89" s="222"/>
      <c r="H89" s="222"/>
      <c r="L89" s="28"/>
    </row>
    <row r="90" spans="2:12" s="1" customFormat="1" ht="6.95" customHeight="1">
      <c r="B90" s="28"/>
      <c r="L90" s="28"/>
    </row>
    <row r="91" spans="2:12" s="1" customFormat="1" ht="12" customHeight="1">
      <c r="B91" s="28"/>
      <c r="C91" s="23" t="s">
        <v>18</v>
      </c>
      <c r="F91" s="21" t="str">
        <f>F14</f>
        <v>Bojnice</v>
      </c>
      <c r="I91" s="23" t="s">
        <v>20</v>
      </c>
      <c r="J91" s="51">
        <f>IF(J14="","",J14)</f>
        <v>46146</v>
      </c>
      <c r="L91" s="28"/>
    </row>
    <row r="92" spans="2:12" s="1" customFormat="1" ht="6.95" customHeight="1">
      <c r="B92" s="28"/>
      <c r="L92" s="28"/>
    </row>
    <row r="93" spans="2:12" s="1" customFormat="1" ht="15.2" customHeight="1">
      <c r="B93" s="28"/>
      <c r="C93" s="23" t="s">
        <v>21</v>
      </c>
      <c r="F93" s="21" t="str">
        <f>E17</f>
        <v>Národná zoologická záhrada</v>
      </c>
      <c r="I93" s="23" t="s">
        <v>26</v>
      </c>
      <c r="J93" s="26" t="str">
        <f>E23</f>
        <v>ERGAprojekt s.r.o.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/>
      </c>
      <c r="I94" s="23" t="s">
        <v>29</v>
      </c>
      <c r="J94" s="26" t="str">
        <f>E26</f>
        <v xml:space="preserve"> </v>
      </c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146</v>
      </c>
      <c r="D96" s="99"/>
      <c r="E96" s="99"/>
      <c r="F96" s="99"/>
      <c r="G96" s="99"/>
      <c r="H96" s="99"/>
      <c r="I96" s="99"/>
      <c r="J96" s="108" t="s">
        <v>147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9" customHeight="1">
      <c r="B98" s="28"/>
      <c r="C98" s="109" t="s">
        <v>148</v>
      </c>
      <c r="J98" s="65">
        <f>J123</f>
        <v>0</v>
      </c>
      <c r="L98" s="28"/>
      <c r="AU98" s="13" t="s">
        <v>149</v>
      </c>
    </row>
    <row r="99" spans="2:47" s="8" customFormat="1" ht="24.95" customHeight="1">
      <c r="B99" s="110"/>
      <c r="D99" s="111" t="s">
        <v>1538</v>
      </c>
      <c r="E99" s="112"/>
      <c r="F99" s="112"/>
      <c r="G99" s="112"/>
      <c r="H99" s="112"/>
      <c r="I99" s="112"/>
      <c r="J99" s="113">
        <f>J124</f>
        <v>0</v>
      </c>
      <c r="L99" s="110"/>
    </row>
    <row r="100" spans="2:47" s="8" customFormat="1" ht="24.95" customHeight="1">
      <c r="B100" s="110"/>
      <c r="D100" s="111" t="s">
        <v>1539</v>
      </c>
      <c r="E100" s="112"/>
      <c r="F100" s="112"/>
      <c r="G100" s="112"/>
      <c r="H100" s="112"/>
      <c r="I100" s="112"/>
      <c r="J100" s="113">
        <f>J126</f>
        <v>0</v>
      </c>
      <c r="L100" s="110"/>
    </row>
    <row r="101" spans="2:47" s="8" customFormat="1" ht="24.95" customHeight="1">
      <c r="B101" s="110"/>
      <c r="D101" s="111" t="s">
        <v>1540</v>
      </c>
      <c r="E101" s="112"/>
      <c r="F101" s="112"/>
      <c r="G101" s="112"/>
      <c r="H101" s="112"/>
      <c r="I101" s="112"/>
      <c r="J101" s="113">
        <f>J154</f>
        <v>0</v>
      </c>
      <c r="L101" s="110"/>
    </row>
    <row r="102" spans="2:47" s="1" customFormat="1" ht="21.75" customHeight="1">
      <c r="B102" s="28"/>
      <c r="L102" s="28"/>
    </row>
    <row r="103" spans="2:47" s="1" customFormat="1" ht="6.95" customHeight="1">
      <c r="B103" s="43"/>
      <c r="C103" s="44"/>
      <c r="D103" s="44"/>
      <c r="E103" s="44"/>
      <c r="F103" s="44"/>
      <c r="G103" s="44"/>
      <c r="H103" s="44"/>
      <c r="I103" s="44"/>
      <c r="J103" s="44"/>
      <c r="K103" s="44"/>
      <c r="L103" s="28"/>
    </row>
    <row r="107" spans="2:47" s="1" customFormat="1" ht="6.95" customHeight="1">
      <c r="B107" s="45"/>
      <c r="C107" s="46"/>
      <c r="D107" s="46"/>
      <c r="E107" s="46"/>
      <c r="F107" s="46"/>
      <c r="G107" s="46"/>
      <c r="H107" s="46"/>
      <c r="I107" s="46"/>
      <c r="J107" s="46"/>
      <c r="K107" s="46"/>
      <c r="L107" s="28"/>
    </row>
    <row r="108" spans="2:47" s="1" customFormat="1" ht="24.95" customHeight="1">
      <c r="B108" s="28"/>
      <c r="C108" s="17" t="s">
        <v>171</v>
      </c>
      <c r="L108" s="28"/>
    </row>
    <row r="109" spans="2:47" s="1" customFormat="1" ht="6.95" customHeight="1">
      <c r="B109" s="28"/>
      <c r="L109" s="28"/>
    </row>
    <row r="110" spans="2:47" s="1" customFormat="1" ht="12" customHeight="1">
      <c r="B110" s="28"/>
      <c r="C110" s="23" t="s">
        <v>14</v>
      </c>
      <c r="L110" s="28"/>
    </row>
    <row r="111" spans="2:47" s="1" customFormat="1" ht="16.5" customHeight="1">
      <c r="B111" s="28"/>
      <c r="E111" s="223" t="str">
        <f>E7</f>
        <v>Nové záchytné centrum, Bojnice</v>
      </c>
      <c r="F111" s="224"/>
      <c r="G111" s="224"/>
      <c r="H111" s="224"/>
      <c r="L111" s="28"/>
    </row>
    <row r="112" spans="2:47" ht="12" customHeight="1">
      <c r="B112" s="16"/>
      <c r="C112" s="23" t="s">
        <v>141</v>
      </c>
      <c r="L112" s="16"/>
    </row>
    <row r="113" spans="2:65" s="1" customFormat="1" ht="16.5" customHeight="1">
      <c r="B113" s="28"/>
      <c r="E113" s="223" t="s">
        <v>142</v>
      </c>
      <c r="F113" s="222"/>
      <c r="G113" s="222"/>
      <c r="H113" s="222"/>
      <c r="L113" s="28"/>
    </row>
    <row r="114" spans="2:65" s="1" customFormat="1" ht="12" customHeight="1">
      <c r="B114" s="28"/>
      <c r="C114" s="23" t="s">
        <v>143</v>
      </c>
      <c r="L114" s="28"/>
    </row>
    <row r="115" spans="2:65" s="1" customFormat="1" ht="16.5" customHeight="1">
      <c r="B115" s="28"/>
      <c r="E115" s="218" t="str">
        <f>E11</f>
        <v>ELI - Elektroinštalácia</v>
      </c>
      <c r="F115" s="222"/>
      <c r="G115" s="222"/>
      <c r="H115" s="222"/>
      <c r="L115" s="28"/>
    </row>
    <row r="116" spans="2:65" s="1" customFormat="1" ht="6.95" customHeight="1">
      <c r="B116" s="28"/>
      <c r="L116" s="28"/>
    </row>
    <row r="117" spans="2:65" s="1" customFormat="1" ht="12" customHeight="1">
      <c r="B117" s="28"/>
      <c r="C117" s="23" t="s">
        <v>18</v>
      </c>
      <c r="F117" s="21" t="str">
        <f>F14</f>
        <v>Bojnice</v>
      </c>
      <c r="I117" s="23" t="s">
        <v>20</v>
      </c>
      <c r="J117" s="51">
        <f>IF(J14="","",J14)</f>
        <v>46146</v>
      </c>
      <c r="L117" s="28"/>
    </row>
    <row r="118" spans="2:65" s="1" customFormat="1" ht="6.95" customHeight="1">
      <c r="B118" s="28"/>
      <c r="L118" s="28"/>
    </row>
    <row r="119" spans="2:65" s="1" customFormat="1" ht="15.2" customHeight="1">
      <c r="B119" s="28"/>
      <c r="C119" s="23" t="s">
        <v>21</v>
      </c>
      <c r="F119" s="21" t="str">
        <f>E17</f>
        <v>Národná zoologická záhrada</v>
      </c>
      <c r="I119" s="23" t="s">
        <v>26</v>
      </c>
      <c r="J119" s="26" t="str">
        <f>E23</f>
        <v>ERGAprojekt s.r.o.</v>
      </c>
      <c r="L119" s="28"/>
    </row>
    <row r="120" spans="2:65" s="1" customFormat="1" ht="15.2" customHeight="1">
      <c r="B120" s="28"/>
      <c r="C120" s="23" t="s">
        <v>25</v>
      </c>
      <c r="F120" s="21" t="str">
        <f>IF(E20="","",E20)</f>
        <v/>
      </c>
      <c r="I120" s="23" t="s">
        <v>29</v>
      </c>
      <c r="J120" s="26" t="str">
        <f>E26</f>
        <v xml:space="preserve"> </v>
      </c>
      <c r="L120" s="28"/>
    </row>
    <row r="121" spans="2:65" s="1" customFormat="1" ht="10.35" customHeight="1">
      <c r="B121" s="28"/>
      <c r="L121" s="28"/>
    </row>
    <row r="122" spans="2:65" s="10" customFormat="1" ht="29.25" customHeight="1">
      <c r="B122" s="118"/>
      <c r="C122" s="119" t="s">
        <v>172</v>
      </c>
      <c r="D122" s="120" t="s">
        <v>57</v>
      </c>
      <c r="E122" s="120" t="s">
        <v>53</v>
      </c>
      <c r="F122" s="120" t="s">
        <v>54</v>
      </c>
      <c r="G122" s="120" t="s">
        <v>173</v>
      </c>
      <c r="H122" s="120" t="s">
        <v>174</v>
      </c>
      <c r="I122" s="120" t="s">
        <v>175</v>
      </c>
      <c r="J122" s="121" t="s">
        <v>147</v>
      </c>
      <c r="K122" s="122" t="s">
        <v>176</v>
      </c>
      <c r="L122" s="118"/>
      <c r="M122" s="58" t="s">
        <v>1</v>
      </c>
      <c r="N122" s="59" t="s">
        <v>36</v>
      </c>
      <c r="O122" s="59" t="s">
        <v>177</v>
      </c>
      <c r="P122" s="59" t="s">
        <v>178</v>
      </c>
      <c r="Q122" s="59" t="s">
        <v>179</v>
      </c>
      <c r="R122" s="59" t="s">
        <v>180</v>
      </c>
      <c r="S122" s="59" t="s">
        <v>181</v>
      </c>
      <c r="T122" s="60" t="s">
        <v>182</v>
      </c>
    </row>
    <row r="123" spans="2:65" s="1" customFormat="1" ht="22.9" customHeight="1">
      <c r="B123" s="28"/>
      <c r="C123" s="63" t="s">
        <v>148</v>
      </c>
      <c r="J123" s="123">
        <f>BK123</f>
        <v>0</v>
      </c>
      <c r="L123" s="28"/>
      <c r="M123" s="61"/>
      <c r="N123" s="52"/>
      <c r="O123" s="52"/>
      <c r="P123" s="124">
        <f>P124+P126+P154</f>
        <v>0</v>
      </c>
      <c r="Q123" s="52"/>
      <c r="R123" s="124">
        <f>R124+R126+R154</f>
        <v>0</v>
      </c>
      <c r="S123" s="52"/>
      <c r="T123" s="125">
        <f>T124+T126+T154</f>
        <v>0</v>
      </c>
      <c r="AT123" s="13" t="s">
        <v>71</v>
      </c>
      <c r="AU123" s="13" t="s">
        <v>149</v>
      </c>
      <c r="BK123" s="126">
        <f>BK124+BK126+BK154</f>
        <v>0</v>
      </c>
    </row>
    <row r="124" spans="2:65" s="11" customFormat="1" ht="25.9" customHeight="1">
      <c r="B124" s="127"/>
      <c r="D124" s="128" t="s">
        <v>71</v>
      </c>
      <c r="E124" s="129" t="s">
        <v>989</v>
      </c>
      <c r="F124" s="129" t="s">
        <v>1541</v>
      </c>
      <c r="I124" s="130"/>
      <c r="J124" s="131">
        <f>BK124</f>
        <v>0</v>
      </c>
      <c r="L124" s="127"/>
      <c r="M124" s="132"/>
      <c r="P124" s="133">
        <f>P125</f>
        <v>0</v>
      </c>
      <c r="R124" s="133">
        <f>R125</f>
        <v>0</v>
      </c>
      <c r="T124" s="134">
        <f>T125</f>
        <v>0</v>
      </c>
      <c r="AR124" s="128" t="s">
        <v>79</v>
      </c>
      <c r="AT124" s="135" t="s">
        <v>71</v>
      </c>
      <c r="AU124" s="135" t="s">
        <v>72</v>
      </c>
      <c r="AY124" s="128" t="s">
        <v>185</v>
      </c>
      <c r="BK124" s="136">
        <f>BK125</f>
        <v>0</v>
      </c>
    </row>
    <row r="125" spans="2:65" s="1" customFormat="1" ht="16.5" customHeight="1">
      <c r="B125" s="139"/>
      <c r="C125" s="140" t="s">
        <v>72</v>
      </c>
      <c r="D125" s="140" t="s">
        <v>187</v>
      </c>
      <c r="E125" s="141" t="s">
        <v>1542</v>
      </c>
      <c r="F125" s="142" t="s">
        <v>1543</v>
      </c>
      <c r="G125" s="143" t="s">
        <v>316</v>
      </c>
      <c r="H125" s="144"/>
      <c r="I125" s="145"/>
      <c r="J125" s="146">
        <f>ROUND(I125*H125,2)</f>
        <v>0</v>
      </c>
      <c r="K125" s="147"/>
      <c r="L125" s="28"/>
      <c r="M125" s="148" t="s">
        <v>1</v>
      </c>
      <c r="N125" s="149" t="s">
        <v>38</v>
      </c>
      <c r="P125" s="150">
        <f>O125*H125</f>
        <v>0</v>
      </c>
      <c r="Q125" s="150">
        <v>0</v>
      </c>
      <c r="R125" s="150">
        <f>Q125*H125</f>
        <v>0</v>
      </c>
      <c r="S125" s="150">
        <v>0</v>
      </c>
      <c r="T125" s="151">
        <f>S125*H125</f>
        <v>0</v>
      </c>
      <c r="AR125" s="152" t="s">
        <v>191</v>
      </c>
      <c r="AT125" s="152" t="s">
        <v>187</v>
      </c>
      <c r="AU125" s="152" t="s">
        <v>79</v>
      </c>
      <c r="AY125" s="13" t="s">
        <v>185</v>
      </c>
      <c r="BE125" s="153">
        <f>IF(N125="základná",J125,0)</f>
        <v>0</v>
      </c>
      <c r="BF125" s="153">
        <f>IF(N125="znížená",J125,0)</f>
        <v>0</v>
      </c>
      <c r="BG125" s="153">
        <f>IF(N125="zákl. prenesená",J125,0)</f>
        <v>0</v>
      </c>
      <c r="BH125" s="153">
        <f>IF(N125="zníž. prenesená",J125,0)</f>
        <v>0</v>
      </c>
      <c r="BI125" s="153">
        <f>IF(N125="nulová",J125,0)</f>
        <v>0</v>
      </c>
      <c r="BJ125" s="13" t="s">
        <v>85</v>
      </c>
      <c r="BK125" s="153">
        <f>ROUND(I125*H125,2)</f>
        <v>0</v>
      </c>
      <c r="BL125" s="13" t="s">
        <v>191</v>
      </c>
      <c r="BM125" s="152" t="s">
        <v>85</v>
      </c>
    </row>
    <row r="126" spans="2:65" s="11" customFormat="1" ht="25.9" customHeight="1">
      <c r="B126" s="127"/>
      <c r="D126" s="128" t="s">
        <v>71</v>
      </c>
      <c r="E126" s="129" t="s">
        <v>1119</v>
      </c>
      <c r="F126" s="129" t="s">
        <v>1544</v>
      </c>
      <c r="I126" s="130"/>
      <c r="J126" s="131">
        <f>BK126</f>
        <v>0</v>
      </c>
      <c r="L126" s="127"/>
      <c r="M126" s="132"/>
      <c r="P126" s="133">
        <f>SUM(P127:P153)</f>
        <v>0</v>
      </c>
      <c r="R126" s="133">
        <f>SUM(R127:R153)</f>
        <v>0</v>
      </c>
      <c r="T126" s="134">
        <f>SUM(T127:T153)</f>
        <v>0</v>
      </c>
      <c r="AR126" s="128" t="s">
        <v>79</v>
      </c>
      <c r="AT126" s="135" t="s">
        <v>71</v>
      </c>
      <c r="AU126" s="135" t="s">
        <v>72</v>
      </c>
      <c r="AY126" s="128" t="s">
        <v>185</v>
      </c>
      <c r="BK126" s="136">
        <f>SUM(BK127:BK153)</f>
        <v>0</v>
      </c>
    </row>
    <row r="127" spans="2:65" s="1" customFormat="1" ht="16.5" customHeight="1">
      <c r="B127" s="139"/>
      <c r="C127" s="140" t="s">
        <v>72</v>
      </c>
      <c r="D127" s="140" t="s">
        <v>187</v>
      </c>
      <c r="E127" s="141" t="s">
        <v>1545</v>
      </c>
      <c r="F127" s="142" t="s">
        <v>1546</v>
      </c>
      <c r="G127" s="143" t="s">
        <v>316</v>
      </c>
      <c r="H127" s="144"/>
      <c r="I127" s="145"/>
      <c r="J127" s="146">
        <f t="shared" ref="J127:J153" si="0">ROUND(I127*H127,2)</f>
        <v>0</v>
      </c>
      <c r="K127" s="147"/>
      <c r="L127" s="28"/>
      <c r="M127" s="148" t="s">
        <v>1</v>
      </c>
      <c r="N127" s="149" t="s">
        <v>38</v>
      </c>
      <c r="P127" s="150">
        <f t="shared" ref="P127:P153" si="1">O127*H127</f>
        <v>0</v>
      </c>
      <c r="Q127" s="150">
        <v>0</v>
      </c>
      <c r="R127" s="150">
        <f t="shared" ref="R127:R153" si="2">Q127*H127</f>
        <v>0</v>
      </c>
      <c r="S127" s="150">
        <v>0</v>
      </c>
      <c r="T127" s="151">
        <f t="shared" ref="T127:T153" si="3">S127*H127</f>
        <v>0</v>
      </c>
      <c r="AR127" s="152" t="s">
        <v>191</v>
      </c>
      <c r="AT127" s="152" t="s">
        <v>187</v>
      </c>
      <c r="AU127" s="152" t="s">
        <v>79</v>
      </c>
      <c r="AY127" s="13" t="s">
        <v>185</v>
      </c>
      <c r="BE127" s="153">
        <f t="shared" ref="BE127:BE153" si="4">IF(N127="základná",J127,0)</f>
        <v>0</v>
      </c>
      <c r="BF127" s="153">
        <f t="shared" ref="BF127:BF153" si="5">IF(N127="znížená",J127,0)</f>
        <v>0</v>
      </c>
      <c r="BG127" s="153">
        <f t="shared" ref="BG127:BG153" si="6">IF(N127="zákl. prenesená",J127,0)</f>
        <v>0</v>
      </c>
      <c r="BH127" s="153">
        <f t="shared" ref="BH127:BH153" si="7">IF(N127="zníž. prenesená",J127,0)</f>
        <v>0</v>
      </c>
      <c r="BI127" s="153">
        <f t="shared" ref="BI127:BI153" si="8">IF(N127="nulová",J127,0)</f>
        <v>0</v>
      </c>
      <c r="BJ127" s="13" t="s">
        <v>85</v>
      </c>
      <c r="BK127" s="153">
        <f t="shared" ref="BK127:BK153" si="9">ROUND(I127*H127,2)</f>
        <v>0</v>
      </c>
      <c r="BL127" s="13" t="s">
        <v>191</v>
      </c>
      <c r="BM127" s="152" t="s">
        <v>191</v>
      </c>
    </row>
    <row r="128" spans="2:65" s="1" customFormat="1" ht="16.5" customHeight="1">
      <c r="B128" s="139"/>
      <c r="C128" s="140" t="s">
        <v>72</v>
      </c>
      <c r="D128" s="140" t="s">
        <v>187</v>
      </c>
      <c r="E128" s="141" t="s">
        <v>1547</v>
      </c>
      <c r="F128" s="142" t="s">
        <v>1548</v>
      </c>
      <c r="G128" s="143" t="s">
        <v>190</v>
      </c>
      <c r="H128" s="144"/>
      <c r="I128" s="145"/>
      <c r="J128" s="146">
        <f t="shared" si="0"/>
        <v>0</v>
      </c>
      <c r="K128" s="147"/>
      <c r="L128" s="28"/>
      <c r="M128" s="148" t="s">
        <v>1</v>
      </c>
      <c r="N128" s="149" t="s">
        <v>38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191</v>
      </c>
      <c r="AT128" s="152" t="s">
        <v>187</v>
      </c>
      <c r="AU128" s="152" t="s">
        <v>79</v>
      </c>
      <c r="AY128" s="13" t="s">
        <v>185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85</v>
      </c>
      <c r="BK128" s="153">
        <f t="shared" si="9"/>
        <v>0</v>
      </c>
      <c r="BL128" s="13" t="s">
        <v>191</v>
      </c>
      <c r="BM128" s="152" t="s">
        <v>210</v>
      </c>
    </row>
    <row r="129" spans="2:65" s="1" customFormat="1" ht="16.5" customHeight="1">
      <c r="B129" s="139"/>
      <c r="C129" s="140" t="s">
        <v>72</v>
      </c>
      <c r="D129" s="140" t="s">
        <v>187</v>
      </c>
      <c r="E129" s="141" t="s">
        <v>1549</v>
      </c>
      <c r="F129" s="142" t="s">
        <v>1550</v>
      </c>
      <c r="G129" s="143" t="s">
        <v>190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79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219</v>
      </c>
    </row>
    <row r="130" spans="2:65" s="1" customFormat="1" ht="21.75" customHeight="1">
      <c r="B130" s="139"/>
      <c r="C130" s="140" t="s">
        <v>72</v>
      </c>
      <c r="D130" s="140" t="s">
        <v>187</v>
      </c>
      <c r="E130" s="141" t="s">
        <v>1551</v>
      </c>
      <c r="F130" s="142" t="s">
        <v>1552</v>
      </c>
      <c r="G130" s="143" t="s">
        <v>190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79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227</v>
      </c>
    </row>
    <row r="131" spans="2:65" s="1" customFormat="1" ht="16.5" customHeight="1">
      <c r="B131" s="139"/>
      <c r="C131" s="140" t="s">
        <v>72</v>
      </c>
      <c r="D131" s="140" t="s">
        <v>187</v>
      </c>
      <c r="E131" s="141" t="s">
        <v>1553</v>
      </c>
      <c r="F131" s="142" t="s">
        <v>1554</v>
      </c>
      <c r="G131" s="143" t="s">
        <v>190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79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236</v>
      </c>
    </row>
    <row r="132" spans="2:65" s="1" customFormat="1" ht="16.5" customHeight="1">
      <c r="B132" s="139"/>
      <c r="C132" s="140" t="s">
        <v>72</v>
      </c>
      <c r="D132" s="140" t="s">
        <v>187</v>
      </c>
      <c r="E132" s="141" t="s">
        <v>1555</v>
      </c>
      <c r="F132" s="142" t="s">
        <v>1556</v>
      </c>
      <c r="G132" s="143" t="s">
        <v>190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79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245</v>
      </c>
    </row>
    <row r="133" spans="2:65" s="1" customFormat="1" ht="16.5" customHeight="1">
      <c r="B133" s="139"/>
      <c r="C133" s="140" t="s">
        <v>72</v>
      </c>
      <c r="D133" s="140" t="s">
        <v>187</v>
      </c>
      <c r="E133" s="141" t="s">
        <v>1557</v>
      </c>
      <c r="F133" s="142" t="s">
        <v>1558</v>
      </c>
      <c r="G133" s="143" t="s">
        <v>190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79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254</v>
      </c>
    </row>
    <row r="134" spans="2:65" s="1" customFormat="1" ht="16.5" customHeight="1">
      <c r="B134" s="139"/>
      <c r="C134" s="140" t="s">
        <v>72</v>
      </c>
      <c r="D134" s="140" t="s">
        <v>187</v>
      </c>
      <c r="E134" s="141" t="s">
        <v>1559</v>
      </c>
      <c r="F134" s="142" t="s">
        <v>1560</v>
      </c>
      <c r="G134" s="143" t="s">
        <v>190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79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262</v>
      </c>
    </row>
    <row r="135" spans="2:65" s="1" customFormat="1" ht="16.5" customHeight="1">
      <c r="B135" s="139"/>
      <c r="C135" s="140" t="s">
        <v>72</v>
      </c>
      <c r="D135" s="140" t="s">
        <v>187</v>
      </c>
      <c r="E135" s="141" t="s">
        <v>1561</v>
      </c>
      <c r="F135" s="142" t="s">
        <v>1562</v>
      </c>
      <c r="G135" s="143" t="s">
        <v>190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79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270</v>
      </c>
    </row>
    <row r="136" spans="2:65" s="1" customFormat="1" ht="16.5" customHeight="1">
      <c r="B136" s="139"/>
      <c r="C136" s="140" t="s">
        <v>72</v>
      </c>
      <c r="D136" s="140" t="s">
        <v>187</v>
      </c>
      <c r="E136" s="141" t="s">
        <v>1563</v>
      </c>
      <c r="F136" s="142" t="s">
        <v>1564</v>
      </c>
      <c r="G136" s="143" t="s">
        <v>316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79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278</v>
      </c>
    </row>
    <row r="137" spans="2:65" s="1" customFormat="1" ht="16.5" customHeight="1">
      <c r="B137" s="139"/>
      <c r="C137" s="140" t="s">
        <v>72</v>
      </c>
      <c r="D137" s="140" t="s">
        <v>187</v>
      </c>
      <c r="E137" s="141" t="s">
        <v>1565</v>
      </c>
      <c r="F137" s="142" t="s">
        <v>1566</v>
      </c>
      <c r="G137" s="143" t="s">
        <v>316</v>
      </c>
      <c r="H137" s="144"/>
      <c r="I137" s="145"/>
      <c r="J137" s="146">
        <f t="shared" si="0"/>
        <v>0</v>
      </c>
      <c r="K137" s="147"/>
      <c r="L137" s="28"/>
      <c r="M137" s="148" t="s">
        <v>1</v>
      </c>
      <c r="N137" s="149" t="s">
        <v>38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191</v>
      </c>
      <c r="AT137" s="152" t="s">
        <v>187</v>
      </c>
      <c r="AU137" s="152" t="s">
        <v>79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289</v>
      </c>
    </row>
    <row r="138" spans="2:65" s="1" customFormat="1" ht="16.5" customHeight="1">
      <c r="B138" s="139"/>
      <c r="C138" s="140" t="s">
        <v>72</v>
      </c>
      <c r="D138" s="140" t="s">
        <v>187</v>
      </c>
      <c r="E138" s="141" t="s">
        <v>1567</v>
      </c>
      <c r="F138" s="142" t="s">
        <v>1568</v>
      </c>
      <c r="G138" s="143" t="s">
        <v>316</v>
      </c>
      <c r="H138" s="144"/>
      <c r="I138" s="145"/>
      <c r="J138" s="146">
        <f t="shared" si="0"/>
        <v>0</v>
      </c>
      <c r="K138" s="147"/>
      <c r="L138" s="28"/>
      <c r="M138" s="148" t="s">
        <v>1</v>
      </c>
      <c r="N138" s="149" t="s">
        <v>38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191</v>
      </c>
      <c r="AT138" s="152" t="s">
        <v>187</v>
      </c>
      <c r="AU138" s="152" t="s">
        <v>79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297</v>
      </c>
    </row>
    <row r="139" spans="2:65" s="1" customFormat="1" ht="16.5" customHeight="1">
      <c r="B139" s="139"/>
      <c r="C139" s="140" t="s">
        <v>72</v>
      </c>
      <c r="D139" s="140" t="s">
        <v>187</v>
      </c>
      <c r="E139" s="141" t="s">
        <v>1569</v>
      </c>
      <c r="F139" s="142" t="s">
        <v>1570</v>
      </c>
      <c r="G139" s="143" t="s">
        <v>316</v>
      </c>
      <c r="H139" s="144"/>
      <c r="I139" s="145"/>
      <c r="J139" s="146">
        <f t="shared" si="0"/>
        <v>0</v>
      </c>
      <c r="K139" s="147"/>
      <c r="L139" s="28"/>
      <c r="M139" s="148" t="s">
        <v>1</v>
      </c>
      <c r="N139" s="149" t="s">
        <v>38</v>
      </c>
      <c r="P139" s="150">
        <f t="shared" si="1"/>
        <v>0</v>
      </c>
      <c r="Q139" s="150">
        <v>0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191</v>
      </c>
      <c r="AT139" s="152" t="s">
        <v>187</v>
      </c>
      <c r="AU139" s="152" t="s">
        <v>79</v>
      </c>
      <c r="AY139" s="13" t="s">
        <v>185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85</v>
      </c>
      <c r="BK139" s="153">
        <f t="shared" si="9"/>
        <v>0</v>
      </c>
      <c r="BL139" s="13" t="s">
        <v>191</v>
      </c>
      <c r="BM139" s="152" t="s">
        <v>305</v>
      </c>
    </row>
    <row r="140" spans="2:65" s="1" customFormat="1" ht="16.5" customHeight="1">
      <c r="B140" s="139"/>
      <c r="C140" s="140" t="s">
        <v>72</v>
      </c>
      <c r="D140" s="140" t="s">
        <v>187</v>
      </c>
      <c r="E140" s="141" t="s">
        <v>1571</v>
      </c>
      <c r="F140" s="142" t="s">
        <v>1572</v>
      </c>
      <c r="G140" s="143" t="s">
        <v>190</v>
      </c>
      <c r="H140" s="144"/>
      <c r="I140" s="145"/>
      <c r="J140" s="146">
        <f t="shared" si="0"/>
        <v>0</v>
      </c>
      <c r="K140" s="147"/>
      <c r="L140" s="28"/>
      <c r="M140" s="148" t="s">
        <v>1</v>
      </c>
      <c r="N140" s="149" t="s">
        <v>38</v>
      </c>
      <c r="P140" s="150">
        <f t="shared" si="1"/>
        <v>0</v>
      </c>
      <c r="Q140" s="150">
        <v>0</v>
      </c>
      <c r="R140" s="150">
        <f t="shared" si="2"/>
        <v>0</v>
      </c>
      <c r="S140" s="150">
        <v>0</v>
      </c>
      <c r="T140" s="151">
        <f t="shared" si="3"/>
        <v>0</v>
      </c>
      <c r="AR140" s="152" t="s">
        <v>191</v>
      </c>
      <c r="AT140" s="152" t="s">
        <v>187</v>
      </c>
      <c r="AU140" s="152" t="s">
        <v>79</v>
      </c>
      <c r="AY140" s="13" t="s">
        <v>185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85</v>
      </c>
      <c r="BK140" s="153">
        <f t="shared" si="9"/>
        <v>0</v>
      </c>
      <c r="BL140" s="13" t="s">
        <v>191</v>
      </c>
      <c r="BM140" s="152" t="s">
        <v>313</v>
      </c>
    </row>
    <row r="141" spans="2:65" s="1" customFormat="1" ht="16.5" customHeight="1">
      <c r="B141" s="139"/>
      <c r="C141" s="140" t="s">
        <v>72</v>
      </c>
      <c r="D141" s="140" t="s">
        <v>187</v>
      </c>
      <c r="E141" s="141" t="s">
        <v>1573</v>
      </c>
      <c r="F141" s="142" t="s">
        <v>1574</v>
      </c>
      <c r="G141" s="143" t="s">
        <v>190</v>
      </c>
      <c r="H141" s="144"/>
      <c r="I141" s="145"/>
      <c r="J141" s="146">
        <f t="shared" si="0"/>
        <v>0</v>
      </c>
      <c r="K141" s="147"/>
      <c r="L141" s="28"/>
      <c r="M141" s="148" t="s">
        <v>1</v>
      </c>
      <c r="N141" s="149" t="s">
        <v>38</v>
      </c>
      <c r="P141" s="150">
        <f t="shared" si="1"/>
        <v>0</v>
      </c>
      <c r="Q141" s="150">
        <v>0</v>
      </c>
      <c r="R141" s="150">
        <f t="shared" si="2"/>
        <v>0</v>
      </c>
      <c r="S141" s="150">
        <v>0</v>
      </c>
      <c r="T141" s="151">
        <f t="shared" si="3"/>
        <v>0</v>
      </c>
      <c r="AR141" s="152" t="s">
        <v>191</v>
      </c>
      <c r="AT141" s="152" t="s">
        <v>187</v>
      </c>
      <c r="AU141" s="152" t="s">
        <v>79</v>
      </c>
      <c r="AY141" s="13" t="s">
        <v>185</v>
      </c>
      <c r="BE141" s="153">
        <f t="shared" si="4"/>
        <v>0</v>
      </c>
      <c r="BF141" s="153">
        <f t="shared" si="5"/>
        <v>0</v>
      </c>
      <c r="BG141" s="153">
        <f t="shared" si="6"/>
        <v>0</v>
      </c>
      <c r="BH141" s="153">
        <f t="shared" si="7"/>
        <v>0</v>
      </c>
      <c r="BI141" s="153">
        <f t="shared" si="8"/>
        <v>0</v>
      </c>
      <c r="BJ141" s="13" t="s">
        <v>85</v>
      </c>
      <c r="BK141" s="153">
        <f t="shared" si="9"/>
        <v>0</v>
      </c>
      <c r="BL141" s="13" t="s">
        <v>191</v>
      </c>
      <c r="BM141" s="152" t="s">
        <v>322</v>
      </c>
    </row>
    <row r="142" spans="2:65" s="1" customFormat="1" ht="16.5" customHeight="1">
      <c r="B142" s="139"/>
      <c r="C142" s="140" t="s">
        <v>72</v>
      </c>
      <c r="D142" s="140" t="s">
        <v>187</v>
      </c>
      <c r="E142" s="141" t="s">
        <v>1575</v>
      </c>
      <c r="F142" s="142" t="s">
        <v>1576</v>
      </c>
      <c r="G142" s="143" t="s">
        <v>190</v>
      </c>
      <c r="H142" s="144"/>
      <c r="I142" s="145"/>
      <c r="J142" s="146">
        <f t="shared" si="0"/>
        <v>0</v>
      </c>
      <c r="K142" s="147"/>
      <c r="L142" s="28"/>
      <c r="M142" s="148" t="s">
        <v>1</v>
      </c>
      <c r="N142" s="149" t="s">
        <v>38</v>
      </c>
      <c r="P142" s="150">
        <f t="shared" si="1"/>
        <v>0</v>
      </c>
      <c r="Q142" s="150">
        <v>0</v>
      </c>
      <c r="R142" s="150">
        <f t="shared" si="2"/>
        <v>0</v>
      </c>
      <c r="S142" s="150">
        <v>0</v>
      </c>
      <c r="T142" s="151">
        <f t="shared" si="3"/>
        <v>0</v>
      </c>
      <c r="AR142" s="152" t="s">
        <v>191</v>
      </c>
      <c r="AT142" s="152" t="s">
        <v>187</v>
      </c>
      <c r="AU142" s="152" t="s">
        <v>79</v>
      </c>
      <c r="AY142" s="13" t="s">
        <v>185</v>
      </c>
      <c r="BE142" s="153">
        <f t="shared" si="4"/>
        <v>0</v>
      </c>
      <c r="BF142" s="153">
        <f t="shared" si="5"/>
        <v>0</v>
      </c>
      <c r="BG142" s="153">
        <f t="shared" si="6"/>
        <v>0</v>
      </c>
      <c r="BH142" s="153">
        <f t="shared" si="7"/>
        <v>0</v>
      </c>
      <c r="BI142" s="153">
        <f t="shared" si="8"/>
        <v>0</v>
      </c>
      <c r="BJ142" s="13" t="s">
        <v>85</v>
      </c>
      <c r="BK142" s="153">
        <f t="shared" si="9"/>
        <v>0</v>
      </c>
      <c r="BL142" s="13" t="s">
        <v>191</v>
      </c>
      <c r="BM142" s="152" t="s">
        <v>331</v>
      </c>
    </row>
    <row r="143" spans="2:65" s="1" customFormat="1" ht="16.5" customHeight="1">
      <c r="B143" s="139"/>
      <c r="C143" s="140" t="s">
        <v>72</v>
      </c>
      <c r="D143" s="140" t="s">
        <v>187</v>
      </c>
      <c r="E143" s="141" t="s">
        <v>1577</v>
      </c>
      <c r="F143" s="142" t="s">
        <v>1578</v>
      </c>
      <c r="G143" s="143" t="s">
        <v>190</v>
      </c>
      <c r="H143" s="144"/>
      <c r="I143" s="145"/>
      <c r="J143" s="146">
        <f t="shared" si="0"/>
        <v>0</v>
      </c>
      <c r="K143" s="147"/>
      <c r="L143" s="28"/>
      <c r="M143" s="148" t="s">
        <v>1</v>
      </c>
      <c r="N143" s="149" t="s">
        <v>38</v>
      </c>
      <c r="P143" s="150">
        <f t="shared" si="1"/>
        <v>0</v>
      </c>
      <c r="Q143" s="150">
        <v>0</v>
      </c>
      <c r="R143" s="150">
        <f t="shared" si="2"/>
        <v>0</v>
      </c>
      <c r="S143" s="150">
        <v>0</v>
      </c>
      <c r="T143" s="151">
        <f t="shared" si="3"/>
        <v>0</v>
      </c>
      <c r="AR143" s="152" t="s">
        <v>191</v>
      </c>
      <c r="AT143" s="152" t="s">
        <v>187</v>
      </c>
      <c r="AU143" s="152" t="s">
        <v>79</v>
      </c>
      <c r="AY143" s="13" t="s">
        <v>185</v>
      </c>
      <c r="BE143" s="153">
        <f t="shared" si="4"/>
        <v>0</v>
      </c>
      <c r="BF143" s="153">
        <f t="shared" si="5"/>
        <v>0</v>
      </c>
      <c r="BG143" s="153">
        <f t="shared" si="6"/>
        <v>0</v>
      </c>
      <c r="BH143" s="153">
        <f t="shared" si="7"/>
        <v>0</v>
      </c>
      <c r="BI143" s="153">
        <f t="shared" si="8"/>
        <v>0</v>
      </c>
      <c r="BJ143" s="13" t="s">
        <v>85</v>
      </c>
      <c r="BK143" s="153">
        <f t="shared" si="9"/>
        <v>0</v>
      </c>
      <c r="BL143" s="13" t="s">
        <v>191</v>
      </c>
      <c r="BM143" s="152" t="s">
        <v>339</v>
      </c>
    </row>
    <row r="144" spans="2:65" s="1" customFormat="1" ht="16.5" customHeight="1">
      <c r="B144" s="139"/>
      <c r="C144" s="140" t="s">
        <v>72</v>
      </c>
      <c r="D144" s="140" t="s">
        <v>187</v>
      </c>
      <c r="E144" s="141" t="s">
        <v>1579</v>
      </c>
      <c r="F144" s="142" t="s">
        <v>1580</v>
      </c>
      <c r="G144" s="143" t="s">
        <v>316</v>
      </c>
      <c r="H144" s="144"/>
      <c r="I144" s="145"/>
      <c r="J144" s="146">
        <f t="shared" si="0"/>
        <v>0</v>
      </c>
      <c r="K144" s="147"/>
      <c r="L144" s="28"/>
      <c r="M144" s="148" t="s">
        <v>1</v>
      </c>
      <c r="N144" s="149" t="s">
        <v>38</v>
      </c>
      <c r="P144" s="150">
        <f t="shared" si="1"/>
        <v>0</v>
      </c>
      <c r="Q144" s="150">
        <v>0</v>
      </c>
      <c r="R144" s="150">
        <f t="shared" si="2"/>
        <v>0</v>
      </c>
      <c r="S144" s="150">
        <v>0</v>
      </c>
      <c r="T144" s="151">
        <f t="shared" si="3"/>
        <v>0</v>
      </c>
      <c r="AR144" s="152" t="s">
        <v>191</v>
      </c>
      <c r="AT144" s="152" t="s">
        <v>187</v>
      </c>
      <c r="AU144" s="152" t="s">
        <v>79</v>
      </c>
      <c r="AY144" s="13" t="s">
        <v>185</v>
      </c>
      <c r="BE144" s="153">
        <f t="shared" si="4"/>
        <v>0</v>
      </c>
      <c r="BF144" s="153">
        <f t="shared" si="5"/>
        <v>0</v>
      </c>
      <c r="BG144" s="153">
        <f t="shared" si="6"/>
        <v>0</v>
      </c>
      <c r="BH144" s="153">
        <f t="shared" si="7"/>
        <v>0</v>
      </c>
      <c r="BI144" s="153">
        <f t="shared" si="8"/>
        <v>0</v>
      </c>
      <c r="BJ144" s="13" t="s">
        <v>85</v>
      </c>
      <c r="BK144" s="153">
        <f t="shared" si="9"/>
        <v>0</v>
      </c>
      <c r="BL144" s="13" t="s">
        <v>191</v>
      </c>
      <c r="BM144" s="152" t="s">
        <v>349</v>
      </c>
    </row>
    <row r="145" spans="2:65" s="1" customFormat="1" ht="16.5" customHeight="1">
      <c r="B145" s="139"/>
      <c r="C145" s="140" t="s">
        <v>72</v>
      </c>
      <c r="D145" s="140" t="s">
        <v>187</v>
      </c>
      <c r="E145" s="141" t="s">
        <v>1581</v>
      </c>
      <c r="F145" s="142" t="s">
        <v>1582</v>
      </c>
      <c r="G145" s="143" t="s">
        <v>316</v>
      </c>
      <c r="H145" s="144"/>
      <c r="I145" s="145"/>
      <c r="J145" s="146">
        <f t="shared" si="0"/>
        <v>0</v>
      </c>
      <c r="K145" s="147"/>
      <c r="L145" s="28"/>
      <c r="M145" s="148" t="s">
        <v>1</v>
      </c>
      <c r="N145" s="149" t="s">
        <v>38</v>
      </c>
      <c r="P145" s="150">
        <f t="shared" si="1"/>
        <v>0</v>
      </c>
      <c r="Q145" s="150">
        <v>0</v>
      </c>
      <c r="R145" s="150">
        <f t="shared" si="2"/>
        <v>0</v>
      </c>
      <c r="S145" s="150">
        <v>0</v>
      </c>
      <c r="T145" s="151">
        <f t="shared" si="3"/>
        <v>0</v>
      </c>
      <c r="AR145" s="152" t="s">
        <v>191</v>
      </c>
      <c r="AT145" s="152" t="s">
        <v>187</v>
      </c>
      <c r="AU145" s="152" t="s">
        <v>79</v>
      </c>
      <c r="AY145" s="13" t="s">
        <v>185</v>
      </c>
      <c r="BE145" s="153">
        <f t="shared" si="4"/>
        <v>0</v>
      </c>
      <c r="BF145" s="153">
        <f t="shared" si="5"/>
        <v>0</v>
      </c>
      <c r="BG145" s="153">
        <f t="shared" si="6"/>
        <v>0</v>
      </c>
      <c r="BH145" s="153">
        <f t="shared" si="7"/>
        <v>0</v>
      </c>
      <c r="BI145" s="153">
        <f t="shared" si="8"/>
        <v>0</v>
      </c>
      <c r="BJ145" s="13" t="s">
        <v>85</v>
      </c>
      <c r="BK145" s="153">
        <f t="shared" si="9"/>
        <v>0</v>
      </c>
      <c r="BL145" s="13" t="s">
        <v>191</v>
      </c>
      <c r="BM145" s="152" t="s">
        <v>361</v>
      </c>
    </row>
    <row r="146" spans="2:65" s="1" customFormat="1" ht="16.5" customHeight="1">
      <c r="B146" s="139"/>
      <c r="C146" s="140" t="s">
        <v>72</v>
      </c>
      <c r="D146" s="140" t="s">
        <v>187</v>
      </c>
      <c r="E146" s="141" t="s">
        <v>1583</v>
      </c>
      <c r="F146" s="142" t="s">
        <v>1584</v>
      </c>
      <c r="G146" s="143" t="s">
        <v>316</v>
      </c>
      <c r="H146" s="144"/>
      <c r="I146" s="145"/>
      <c r="J146" s="146">
        <f t="shared" si="0"/>
        <v>0</v>
      </c>
      <c r="K146" s="147"/>
      <c r="L146" s="28"/>
      <c r="M146" s="148" t="s">
        <v>1</v>
      </c>
      <c r="N146" s="149" t="s">
        <v>38</v>
      </c>
      <c r="P146" s="150">
        <f t="shared" si="1"/>
        <v>0</v>
      </c>
      <c r="Q146" s="150">
        <v>0</v>
      </c>
      <c r="R146" s="150">
        <f t="shared" si="2"/>
        <v>0</v>
      </c>
      <c r="S146" s="150">
        <v>0</v>
      </c>
      <c r="T146" s="151">
        <f t="shared" si="3"/>
        <v>0</v>
      </c>
      <c r="AR146" s="152" t="s">
        <v>191</v>
      </c>
      <c r="AT146" s="152" t="s">
        <v>187</v>
      </c>
      <c r="AU146" s="152" t="s">
        <v>79</v>
      </c>
      <c r="AY146" s="13" t="s">
        <v>185</v>
      </c>
      <c r="BE146" s="153">
        <f t="shared" si="4"/>
        <v>0</v>
      </c>
      <c r="BF146" s="153">
        <f t="shared" si="5"/>
        <v>0</v>
      </c>
      <c r="BG146" s="153">
        <f t="shared" si="6"/>
        <v>0</v>
      </c>
      <c r="BH146" s="153">
        <f t="shared" si="7"/>
        <v>0</v>
      </c>
      <c r="BI146" s="153">
        <f t="shared" si="8"/>
        <v>0</v>
      </c>
      <c r="BJ146" s="13" t="s">
        <v>85</v>
      </c>
      <c r="BK146" s="153">
        <f t="shared" si="9"/>
        <v>0</v>
      </c>
      <c r="BL146" s="13" t="s">
        <v>191</v>
      </c>
      <c r="BM146" s="152" t="s">
        <v>369</v>
      </c>
    </row>
    <row r="147" spans="2:65" s="1" customFormat="1" ht="16.5" customHeight="1">
      <c r="B147" s="139"/>
      <c r="C147" s="140" t="s">
        <v>72</v>
      </c>
      <c r="D147" s="140" t="s">
        <v>187</v>
      </c>
      <c r="E147" s="141" t="s">
        <v>1585</v>
      </c>
      <c r="F147" s="142" t="s">
        <v>1586</v>
      </c>
      <c r="G147" s="143" t="s">
        <v>316</v>
      </c>
      <c r="H147" s="144"/>
      <c r="I147" s="145"/>
      <c r="J147" s="146">
        <f t="shared" si="0"/>
        <v>0</v>
      </c>
      <c r="K147" s="147"/>
      <c r="L147" s="28"/>
      <c r="M147" s="148" t="s">
        <v>1</v>
      </c>
      <c r="N147" s="149" t="s">
        <v>38</v>
      </c>
      <c r="P147" s="150">
        <f t="shared" si="1"/>
        <v>0</v>
      </c>
      <c r="Q147" s="150">
        <v>0</v>
      </c>
      <c r="R147" s="150">
        <f t="shared" si="2"/>
        <v>0</v>
      </c>
      <c r="S147" s="150">
        <v>0</v>
      </c>
      <c r="T147" s="151">
        <f t="shared" si="3"/>
        <v>0</v>
      </c>
      <c r="AR147" s="152" t="s">
        <v>191</v>
      </c>
      <c r="AT147" s="152" t="s">
        <v>187</v>
      </c>
      <c r="AU147" s="152" t="s">
        <v>79</v>
      </c>
      <c r="AY147" s="13" t="s">
        <v>185</v>
      </c>
      <c r="BE147" s="153">
        <f t="shared" si="4"/>
        <v>0</v>
      </c>
      <c r="BF147" s="153">
        <f t="shared" si="5"/>
        <v>0</v>
      </c>
      <c r="BG147" s="153">
        <f t="shared" si="6"/>
        <v>0</v>
      </c>
      <c r="BH147" s="153">
        <f t="shared" si="7"/>
        <v>0</v>
      </c>
      <c r="BI147" s="153">
        <f t="shared" si="8"/>
        <v>0</v>
      </c>
      <c r="BJ147" s="13" t="s">
        <v>85</v>
      </c>
      <c r="BK147" s="153">
        <f t="shared" si="9"/>
        <v>0</v>
      </c>
      <c r="BL147" s="13" t="s">
        <v>191</v>
      </c>
      <c r="BM147" s="152" t="s">
        <v>375</v>
      </c>
    </row>
    <row r="148" spans="2:65" s="1" customFormat="1" ht="16.5" customHeight="1">
      <c r="B148" s="139"/>
      <c r="C148" s="140" t="s">
        <v>72</v>
      </c>
      <c r="D148" s="140" t="s">
        <v>187</v>
      </c>
      <c r="E148" s="141" t="s">
        <v>1587</v>
      </c>
      <c r="F148" s="142" t="s">
        <v>1588</v>
      </c>
      <c r="G148" s="143" t="s">
        <v>992</v>
      </c>
      <c r="H148" s="144"/>
      <c r="I148" s="145"/>
      <c r="J148" s="146">
        <f t="shared" si="0"/>
        <v>0</v>
      </c>
      <c r="K148" s="147"/>
      <c r="L148" s="28"/>
      <c r="M148" s="148" t="s">
        <v>1</v>
      </c>
      <c r="N148" s="149" t="s">
        <v>38</v>
      </c>
      <c r="P148" s="150">
        <f t="shared" si="1"/>
        <v>0</v>
      </c>
      <c r="Q148" s="150">
        <v>0</v>
      </c>
      <c r="R148" s="150">
        <f t="shared" si="2"/>
        <v>0</v>
      </c>
      <c r="S148" s="150">
        <v>0</v>
      </c>
      <c r="T148" s="151">
        <f t="shared" si="3"/>
        <v>0</v>
      </c>
      <c r="AR148" s="152" t="s">
        <v>191</v>
      </c>
      <c r="AT148" s="152" t="s">
        <v>187</v>
      </c>
      <c r="AU148" s="152" t="s">
        <v>79</v>
      </c>
      <c r="AY148" s="13" t="s">
        <v>185</v>
      </c>
      <c r="BE148" s="153">
        <f t="shared" si="4"/>
        <v>0</v>
      </c>
      <c r="BF148" s="153">
        <f t="shared" si="5"/>
        <v>0</v>
      </c>
      <c r="BG148" s="153">
        <f t="shared" si="6"/>
        <v>0</v>
      </c>
      <c r="BH148" s="153">
        <f t="shared" si="7"/>
        <v>0</v>
      </c>
      <c r="BI148" s="153">
        <f t="shared" si="8"/>
        <v>0</v>
      </c>
      <c r="BJ148" s="13" t="s">
        <v>85</v>
      </c>
      <c r="BK148" s="153">
        <f t="shared" si="9"/>
        <v>0</v>
      </c>
      <c r="BL148" s="13" t="s">
        <v>191</v>
      </c>
      <c r="BM148" s="152" t="s">
        <v>383</v>
      </c>
    </row>
    <row r="149" spans="2:65" s="1" customFormat="1" ht="24.2" customHeight="1">
      <c r="B149" s="139"/>
      <c r="C149" s="140" t="s">
        <v>72</v>
      </c>
      <c r="D149" s="140" t="s">
        <v>187</v>
      </c>
      <c r="E149" s="141" t="s">
        <v>1589</v>
      </c>
      <c r="F149" s="142" t="s">
        <v>1590</v>
      </c>
      <c r="G149" s="143" t="s">
        <v>992</v>
      </c>
      <c r="H149" s="144"/>
      <c r="I149" s="145"/>
      <c r="J149" s="146">
        <f t="shared" si="0"/>
        <v>0</v>
      </c>
      <c r="K149" s="147"/>
      <c r="L149" s="28"/>
      <c r="M149" s="148" t="s">
        <v>1</v>
      </c>
      <c r="N149" s="149" t="s">
        <v>38</v>
      </c>
      <c r="P149" s="150">
        <f t="shared" si="1"/>
        <v>0</v>
      </c>
      <c r="Q149" s="150">
        <v>0</v>
      </c>
      <c r="R149" s="150">
        <f t="shared" si="2"/>
        <v>0</v>
      </c>
      <c r="S149" s="150">
        <v>0</v>
      </c>
      <c r="T149" s="151">
        <f t="shared" si="3"/>
        <v>0</v>
      </c>
      <c r="AR149" s="152" t="s">
        <v>191</v>
      </c>
      <c r="AT149" s="152" t="s">
        <v>187</v>
      </c>
      <c r="AU149" s="152" t="s">
        <v>79</v>
      </c>
      <c r="AY149" s="13" t="s">
        <v>185</v>
      </c>
      <c r="BE149" s="153">
        <f t="shared" si="4"/>
        <v>0</v>
      </c>
      <c r="BF149" s="153">
        <f t="shared" si="5"/>
        <v>0</v>
      </c>
      <c r="BG149" s="153">
        <f t="shared" si="6"/>
        <v>0</v>
      </c>
      <c r="BH149" s="153">
        <f t="shared" si="7"/>
        <v>0</v>
      </c>
      <c r="BI149" s="153">
        <f t="shared" si="8"/>
        <v>0</v>
      </c>
      <c r="BJ149" s="13" t="s">
        <v>85</v>
      </c>
      <c r="BK149" s="153">
        <f t="shared" si="9"/>
        <v>0</v>
      </c>
      <c r="BL149" s="13" t="s">
        <v>191</v>
      </c>
      <c r="BM149" s="152" t="s">
        <v>391</v>
      </c>
    </row>
    <row r="150" spans="2:65" s="1" customFormat="1" ht="16.5" customHeight="1">
      <c r="B150" s="139"/>
      <c r="C150" s="140" t="s">
        <v>72</v>
      </c>
      <c r="D150" s="140" t="s">
        <v>187</v>
      </c>
      <c r="E150" s="141" t="s">
        <v>1591</v>
      </c>
      <c r="F150" s="142" t="s">
        <v>1592</v>
      </c>
      <c r="G150" s="143" t="s">
        <v>992</v>
      </c>
      <c r="H150" s="144"/>
      <c r="I150" s="145"/>
      <c r="J150" s="146">
        <f t="shared" si="0"/>
        <v>0</v>
      </c>
      <c r="K150" s="147"/>
      <c r="L150" s="28"/>
      <c r="M150" s="148" t="s">
        <v>1</v>
      </c>
      <c r="N150" s="149" t="s">
        <v>38</v>
      </c>
      <c r="P150" s="150">
        <f t="shared" si="1"/>
        <v>0</v>
      </c>
      <c r="Q150" s="150">
        <v>0</v>
      </c>
      <c r="R150" s="150">
        <f t="shared" si="2"/>
        <v>0</v>
      </c>
      <c r="S150" s="150">
        <v>0</v>
      </c>
      <c r="T150" s="151">
        <f t="shared" si="3"/>
        <v>0</v>
      </c>
      <c r="AR150" s="152" t="s">
        <v>191</v>
      </c>
      <c r="AT150" s="152" t="s">
        <v>187</v>
      </c>
      <c r="AU150" s="152" t="s">
        <v>79</v>
      </c>
      <c r="AY150" s="13" t="s">
        <v>185</v>
      </c>
      <c r="BE150" s="153">
        <f t="shared" si="4"/>
        <v>0</v>
      </c>
      <c r="BF150" s="153">
        <f t="shared" si="5"/>
        <v>0</v>
      </c>
      <c r="BG150" s="153">
        <f t="shared" si="6"/>
        <v>0</v>
      </c>
      <c r="BH150" s="153">
        <f t="shared" si="7"/>
        <v>0</v>
      </c>
      <c r="BI150" s="153">
        <f t="shared" si="8"/>
        <v>0</v>
      </c>
      <c r="BJ150" s="13" t="s">
        <v>85</v>
      </c>
      <c r="BK150" s="153">
        <f t="shared" si="9"/>
        <v>0</v>
      </c>
      <c r="BL150" s="13" t="s">
        <v>191</v>
      </c>
      <c r="BM150" s="152" t="s">
        <v>397</v>
      </c>
    </row>
    <row r="151" spans="2:65" s="1" customFormat="1" ht="16.5" customHeight="1">
      <c r="B151" s="139"/>
      <c r="C151" s="140" t="s">
        <v>72</v>
      </c>
      <c r="D151" s="140" t="s">
        <v>187</v>
      </c>
      <c r="E151" s="141" t="s">
        <v>1593</v>
      </c>
      <c r="F151" s="142" t="s">
        <v>1594</v>
      </c>
      <c r="G151" s="143" t="s">
        <v>992</v>
      </c>
      <c r="H151" s="144"/>
      <c r="I151" s="145"/>
      <c r="J151" s="146">
        <f t="shared" si="0"/>
        <v>0</v>
      </c>
      <c r="K151" s="147"/>
      <c r="L151" s="28"/>
      <c r="M151" s="148" t="s">
        <v>1</v>
      </c>
      <c r="N151" s="149" t="s">
        <v>38</v>
      </c>
      <c r="P151" s="150">
        <f t="shared" si="1"/>
        <v>0</v>
      </c>
      <c r="Q151" s="150">
        <v>0</v>
      </c>
      <c r="R151" s="150">
        <f t="shared" si="2"/>
        <v>0</v>
      </c>
      <c r="S151" s="150">
        <v>0</v>
      </c>
      <c r="T151" s="151">
        <f t="shared" si="3"/>
        <v>0</v>
      </c>
      <c r="AR151" s="152" t="s">
        <v>191</v>
      </c>
      <c r="AT151" s="152" t="s">
        <v>187</v>
      </c>
      <c r="AU151" s="152" t="s">
        <v>79</v>
      </c>
      <c r="AY151" s="13" t="s">
        <v>185</v>
      </c>
      <c r="BE151" s="153">
        <f t="shared" si="4"/>
        <v>0</v>
      </c>
      <c r="BF151" s="153">
        <f t="shared" si="5"/>
        <v>0</v>
      </c>
      <c r="BG151" s="153">
        <f t="shared" si="6"/>
        <v>0</v>
      </c>
      <c r="BH151" s="153">
        <f t="shared" si="7"/>
        <v>0</v>
      </c>
      <c r="BI151" s="153">
        <f t="shared" si="8"/>
        <v>0</v>
      </c>
      <c r="BJ151" s="13" t="s">
        <v>85</v>
      </c>
      <c r="BK151" s="153">
        <f t="shared" si="9"/>
        <v>0</v>
      </c>
      <c r="BL151" s="13" t="s">
        <v>191</v>
      </c>
      <c r="BM151" s="152" t="s">
        <v>408</v>
      </c>
    </row>
    <row r="152" spans="2:65" s="1" customFormat="1" ht="16.5" customHeight="1">
      <c r="B152" s="139"/>
      <c r="C152" s="140" t="s">
        <v>72</v>
      </c>
      <c r="D152" s="140" t="s">
        <v>187</v>
      </c>
      <c r="E152" s="141" t="s">
        <v>1595</v>
      </c>
      <c r="F152" s="142" t="s">
        <v>1596</v>
      </c>
      <c r="G152" s="143" t="s">
        <v>992</v>
      </c>
      <c r="H152" s="144"/>
      <c r="I152" s="145"/>
      <c r="J152" s="146">
        <f t="shared" si="0"/>
        <v>0</v>
      </c>
      <c r="K152" s="147"/>
      <c r="L152" s="28"/>
      <c r="M152" s="148" t="s">
        <v>1</v>
      </c>
      <c r="N152" s="149" t="s">
        <v>38</v>
      </c>
      <c r="P152" s="150">
        <f t="shared" si="1"/>
        <v>0</v>
      </c>
      <c r="Q152" s="150">
        <v>0</v>
      </c>
      <c r="R152" s="150">
        <f t="shared" si="2"/>
        <v>0</v>
      </c>
      <c r="S152" s="150">
        <v>0</v>
      </c>
      <c r="T152" s="151">
        <f t="shared" si="3"/>
        <v>0</v>
      </c>
      <c r="AR152" s="152" t="s">
        <v>191</v>
      </c>
      <c r="AT152" s="152" t="s">
        <v>187</v>
      </c>
      <c r="AU152" s="152" t="s">
        <v>79</v>
      </c>
      <c r="AY152" s="13" t="s">
        <v>185</v>
      </c>
      <c r="BE152" s="153">
        <f t="shared" si="4"/>
        <v>0</v>
      </c>
      <c r="BF152" s="153">
        <f t="shared" si="5"/>
        <v>0</v>
      </c>
      <c r="BG152" s="153">
        <f t="shared" si="6"/>
        <v>0</v>
      </c>
      <c r="BH152" s="153">
        <f t="shared" si="7"/>
        <v>0</v>
      </c>
      <c r="BI152" s="153">
        <f t="shared" si="8"/>
        <v>0</v>
      </c>
      <c r="BJ152" s="13" t="s">
        <v>85</v>
      </c>
      <c r="BK152" s="153">
        <f t="shared" si="9"/>
        <v>0</v>
      </c>
      <c r="BL152" s="13" t="s">
        <v>191</v>
      </c>
      <c r="BM152" s="152" t="s">
        <v>416</v>
      </c>
    </row>
    <row r="153" spans="2:65" s="1" customFormat="1" ht="16.5" customHeight="1">
      <c r="B153" s="139"/>
      <c r="C153" s="140" t="s">
        <v>72</v>
      </c>
      <c r="D153" s="140" t="s">
        <v>187</v>
      </c>
      <c r="E153" s="141" t="s">
        <v>1597</v>
      </c>
      <c r="F153" s="142" t="s">
        <v>1598</v>
      </c>
      <c r="G153" s="143" t="s">
        <v>1599</v>
      </c>
      <c r="H153" s="144"/>
      <c r="I153" s="145"/>
      <c r="J153" s="146">
        <f t="shared" si="0"/>
        <v>0</v>
      </c>
      <c r="K153" s="147"/>
      <c r="L153" s="28"/>
      <c r="M153" s="148" t="s">
        <v>1</v>
      </c>
      <c r="N153" s="149" t="s">
        <v>38</v>
      </c>
      <c r="P153" s="150">
        <f t="shared" si="1"/>
        <v>0</v>
      </c>
      <c r="Q153" s="150">
        <v>0</v>
      </c>
      <c r="R153" s="150">
        <f t="shared" si="2"/>
        <v>0</v>
      </c>
      <c r="S153" s="150">
        <v>0</v>
      </c>
      <c r="T153" s="151">
        <f t="shared" si="3"/>
        <v>0</v>
      </c>
      <c r="AR153" s="152" t="s">
        <v>191</v>
      </c>
      <c r="AT153" s="152" t="s">
        <v>187</v>
      </c>
      <c r="AU153" s="152" t="s">
        <v>79</v>
      </c>
      <c r="AY153" s="13" t="s">
        <v>185</v>
      </c>
      <c r="BE153" s="153">
        <f t="shared" si="4"/>
        <v>0</v>
      </c>
      <c r="BF153" s="153">
        <f t="shared" si="5"/>
        <v>0</v>
      </c>
      <c r="BG153" s="153">
        <f t="shared" si="6"/>
        <v>0</v>
      </c>
      <c r="BH153" s="153">
        <f t="shared" si="7"/>
        <v>0</v>
      </c>
      <c r="BI153" s="153">
        <f t="shared" si="8"/>
        <v>0</v>
      </c>
      <c r="BJ153" s="13" t="s">
        <v>85</v>
      </c>
      <c r="BK153" s="153">
        <f t="shared" si="9"/>
        <v>0</v>
      </c>
      <c r="BL153" s="13" t="s">
        <v>191</v>
      </c>
      <c r="BM153" s="152" t="s">
        <v>424</v>
      </c>
    </row>
    <row r="154" spans="2:65" s="11" customFormat="1" ht="25.9" customHeight="1">
      <c r="B154" s="127"/>
      <c r="D154" s="128" t="s">
        <v>71</v>
      </c>
      <c r="E154" s="129" t="s">
        <v>1600</v>
      </c>
      <c r="F154" s="129" t="s">
        <v>1601</v>
      </c>
      <c r="I154" s="130"/>
      <c r="J154" s="131">
        <f>BK154</f>
        <v>0</v>
      </c>
      <c r="L154" s="127"/>
      <c r="M154" s="132"/>
      <c r="P154" s="133">
        <f>SUM(P155:P180)</f>
        <v>0</v>
      </c>
      <c r="R154" s="133">
        <f>SUM(R155:R180)</f>
        <v>0</v>
      </c>
      <c r="T154" s="134">
        <f>SUM(T155:T180)</f>
        <v>0</v>
      </c>
      <c r="AR154" s="128" t="s">
        <v>79</v>
      </c>
      <c r="AT154" s="135" t="s">
        <v>71</v>
      </c>
      <c r="AU154" s="135" t="s">
        <v>72</v>
      </c>
      <c r="AY154" s="128" t="s">
        <v>185</v>
      </c>
      <c r="BK154" s="136">
        <f>SUM(BK155:BK180)</f>
        <v>0</v>
      </c>
    </row>
    <row r="155" spans="2:65" s="1" customFormat="1" ht="16.5" customHeight="1">
      <c r="B155" s="139"/>
      <c r="C155" s="140" t="s">
        <v>72</v>
      </c>
      <c r="D155" s="140" t="s">
        <v>187</v>
      </c>
      <c r="E155" s="141" t="s">
        <v>1602</v>
      </c>
      <c r="F155" s="142" t="s">
        <v>1603</v>
      </c>
      <c r="G155" s="143" t="s">
        <v>316</v>
      </c>
      <c r="H155" s="144"/>
      <c r="I155" s="145"/>
      <c r="J155" s="146">
        <f t="shared" ref="J155:J180" si="10">ROUND(I155*H155,2)</f>
        <v>0</v>
      </c>
      <c r="K155" s="147"/>
      <c r="L155" s="28"/>
      <c r="M155" s="148" t="s">
        <v>1</v>
      </c>
      <c r="N155" s="149" t="s">
        <v>38</v>
      </c>
      <c r="P155" s="150">
        <f t="shared" ref="P155:P180" si="11">O155*H155</f>
        <v>0</v>
      </c>
      <c r="Q155" s="150">
        <v>0</v>
      </c>
      <c r="R155" s="150">
        <f t="shared" ref="R155:R180" si="12">Q155*H155</f>
        <v>0</v>
      </c>
      <c r="S155" s="150">
        <v>0</v>
      </c>
      <c r="T155" s="151">
        <f t="shared" ref="T155:T180" si="13">S155*H155</f>
        <v>0</v>
      </c>
      <c r="AR155" s="152" t="s">
        <v>191</v>
      </c>
      <c r="AT155" s="152" t="s">
        <v>187</v>
      </c>
      <c r="AU155" s="152" t="s">
        <v>79</v>
      </c>
      <c r="AY155" s="13" t="s">
        <v>185</v>
      </c>
      <c r="BE155" s="153">
        <f t="shared" ref="BE155:BE180" si="14">IF(N155="základná",J155,0)</f>
        <v>0</v>
      </c>
      <c r="BF155" s="153">
        <f t="shared" ref="BF155:BF180" si="15">IF(N155="znížená",J155,0)</f>
        <v>0</v>
      </c>
      <c r="BG155" s="153">
        <f t="shared" ref="BG155:BG180" si="16">IF(N155="zákl. prenesená",J155,0)</f>
        <v>0</v>
      </c>
      <c r="BH155" s="153">
        <f t="shared" ref="BH155:BH180" si="17">IF(N155="zníž. prenesená",J155,0)</f>
        <v>0</v>
      </c>
      <c r="BI155" s="153">
        <f t="shared" ref="BI155:BI180" si="18">IF(N155="nulová",J155,0)</f>
        <v>0</v>
      </c>
      <c r="BJ155" s="13" t="s">
        <v>85</v>
      </c>
      <c r="BK155" s="153">
        <f t="shared" ref="BK155:BK180" si="19">ROUND(I155*H155,2)</f>
        <v>0</v>
      </c>
      <c r="BL155" s="13" t="s">
        <v>191</v>
      </c>
      <c r="BM155" s="152" t="s">
        <v>434</v>
      </c>
    </row>
    <row r="156" spans="2:65" s="1" customFormat="1" ht="16.5" customHeight="1">
      <c r="B156" s="139"/>
      <c r="C156" s="140" t="s">
        <v>72</v>
      </c>
      <c r="D156" s="140" t="s">
        <v>187</v>
      </c>
      <c r="E156" s="141" t="s">
        <v>1604</v>
      </c>
      <c r="F156" s="142" t="s">
        <v>1605</v>
      </c>
      <c r="G156" s="143" t="s">
        <v>316</v>
      </c>
      <c r="H156" s="144"/>
      <c r="I156" s="145"/>
      <c r="J156" s="146">
        <f t="shared" si="10"/>
        <v>0</v>
      </c>
      <c r="K156" s="147"/>
      <c r="L156" s="28"/>
      <c r="M156" s="148" t="s">
        <v>1</v>
      </c>
      <c r="N156" s="149" t="s">
        <v>38</v>
      </c>
      <c r="P156" s="150">
        <f t="shared" si="11"/>
        <v>0</v>
      </c>
      <c r="Q156" s="150">
        <v>0</v>
      </c>
      <c r="R156" s="150">
        <f t="shared" si="12"/>
        <v>0</v>
      </c>
      <c r="S156" s="150">
        <v>0</v>
      </c>
      <c r="T156" s="151">
        <f t="shared" si="13"/>
        <v>0</v>
      </c>
      <c r="AR156" s="152" t="s">
        <v>191</v>
      </c>
      <c r="AT156" s="152" t="s">
        <v>187</v>
      </c>
      <c r="AU156" s="152" t="s">
        <v>79</v>
      </c>
      <c r="AY156" s="13" t="s">
        <v>185</v>
      </c>
      <c r="BE156" s="153">
        <f t="shared" si="14"/>
        <v>0</v>
      </c>
      <c r="BF156" s="153">
        <f t="shared" si="15"/>
        <v>0</v>
      </c>
      <c r="BG156" s="153">
        <f t="shared" si="16"/>
        <v>0</v>
      </c>
      <c r="BH156" s="153">
        <f t="shared" si="17"/>
        <v>0</v>
      </c>
      <c r="BI156" s="153">
        <f t="shared" si="18"/>
        <v>0</v>
      </c>
      <c r="BJ156" s="13" t="s">
        <v>85</v>
      </c>
      <c r="BK156" s="153">
        <f t="shared" si="19"/>
        <v>0</v>
      </c>
      <c r="BL156" s="13" t="s">
        <v>191</v>
      </c>
      <c r="BM156" s="152" t="s">
        <v>443</v>
      </c>
    </row>
    <row r="157" spans="2:65" s="1" customFormat="1" ht="24.2" customHeight="1">
      <c r="B157" s="139"/>
      <c r="C157" s="140" t="s">
        <v>72</v>
      </c>
      <c r="D157" s="140" t="s">
        <v>187</v>
      </c>
      <c r="E157" s="141" t="s">
        <v>1606</v>
      </c>
      <c r="F157" s="142" t="s">
        <v>1607</v>
      </c>
      <c r="G157" s="143" t="s">
        <v>316</v>
      </c>
      <c r="H157" s="144"/>
      <c r="I157" s="145"/>
      <c r="J157" s="146">
        <f t="shared" si="10"/>
        <v>0</v>
      </c>
      <c r="K157" s="147"/>
      <c r="L157" s="28"/>
      <c r="M157" s="148" t="s">
        <v>1</v>
      </c>
      <c r="N157" s="149" t="s">
        <v>38</v>
      </c>
      <c r="P157" s="150">
        <f t="shared" si="11"/>
        <v>0</v>
      </c>
      <c r="Q157" s="150">
        <v>0</v>
      </c>
      <c r="R157" s="150">
        <f t="shared" si="12"/>
        <v>0</v>
      </c>
      <c r="S157" s="150">
        <v>0</v>
      </c>
      <c r="T157" s="151">
        <f t="shared" si="13"/>
        <v>0</v>
      </c>
      <c r="AR157" s="152" t="s">
        <v>191</v>
      </c>
      <c r="AT157" s="152" t="s">
        <v>187</v>
      </c>
      <c r="AU157" s="152" t="s">
        <v>79</v>
      </c>
      <c r="AY157" s="13" t="s">
        <v>185</v>
      </c>
      <c r="BE157" s="153">
        <f t="shared" si="14"/>
        <v>0</v>
      </c>
      <c r="BF157" s="153">
        <f t="shared" si="15"/>
        <v>0</v>
      </c>
      <c r="BG157" s="153">
        <f t="shared" si="16"/>
        <v>0</v>
      </c>
      <c r="BH157" s="153">
        <f t="shared" si="17"/>
        <v>0</v>
      </c>
      <c r="BI157" s="153">
        <f t="shared" si="18"/>
        <v>0</v>
      </c>
      <c r="BJ157" s="13" t="s">
        <v>85</v>
      </c>
      <c r="BK157" s="153">
        <f t="shared" si="19"/>
        <v>0</v>
      </c>
      <c r="BL157" s="13" t="s">
        <v>191</v>
      </c>
      <c r="BM157" s="152" t="s">
        <v>451</v>
      </c>
    </row>
    <row r="158" spans="2:65" s="1" customFormat="1" ht="16.5" customHeight="1">
      <c r="B158" s="139"/>
      <c r="C158" s="140" t="s">
        <v>72</v>
      </c>
      <c r="D158" s="140" t="s">
        <v>187</v>
      </c>
      <c r="E158" s="141" t="s">
        <v>1608</v>
      </c>
      <c r="F158" s="142" t="s">
        <v>1609</v>
      </c>
      <c r="G158" s="143" t="s">
        <v>316</v>
      </c>
      <c r="H158" s="144"/>
      <c r="I158" s="145"/>
      <c r="J158" s="146">
        <f t="shared" si="10"/>
        <v>0</v>
      </c>
      <c r="K158" s="147"/>
      <c r="L158" s="28"/>
      <c r="M158" s="148" t="s">
        <v>1</v>
      </c>
      <c r="N158" s="149" t="s">
        <v>38</v>
      </c>
      <c r="P158" s="150">
        <f t="shared" si="11"/>
        <v>0</v>
      </c>
      <c r="Q158" s="150">
        <v>0</v>
      </c>
      <c r="R158" s="150">
        <f t="shared" si="12"/>
        <v>0</v>
      </c>
      <c r="S158" s="150">
        <v>0</v>
      </c>
      <c r="T158" s="151">
        <f t="shared" si="13"/>
        <v>0</v>
      </c>
      <c r="AR158" s="152" t="s">
        <v>191</v>
      </c>
      <c r="AT158" s="152" t="s">
        <v>187</v>
      </c>
      <c r="AU158" s="152" t="s">
        <v>79</v>
      </c>
      <c r="AY158" s="13" t="s">
        <v>185</v>
      </c>
      <c r="BE158" s="153">
        <f t="shared" si="14"/>
        <v>0</v>
      </c>
      <c r="BF158" s="153">
        <f t="shared" si="15"/>
        <v>0</v>
      </c>
      <c r="BG158" s="153">
        <f t="shared" si="16"/>
        <v>0</v>
      </c>
      <c r="BH158" s="153">
        <f t="shared" si="17"/>
        <v>0</v>
      </c>
      <c r="BI158" s="153">
        <f t="shared" si="18"/>
        <v>0</v>
      </c>
      <c r="BJ158" s="13" t="s">
        <v>85</v>
      </c>
      <c r="BK158" s="153">
        <f t="shared" si="19"/>
        <v>0</v>
      </c>
      <c r="BL158" s="13" t="s">
        <v>191</v>
      </c>
      <c r="BM158" s="152" t="s">
        <v>461</v>
      </c>
    </row>
    <row r="159" spans="2:65" s="1" customFormat="1" ht="33" customHeight="1">
      <c r="B159" s="139"/>
      <c r="C159" s="140" t="s">
        <v>72</v>
      </c>
      <c r="D159" s="140" t="s">
        <v>187</v>
      </c>
      <c r="E159" s="141" t="s">
        <v>1610</v>
      </c>
      <c r="F159" s="142" t="s">
        <v>1611</v>
      </c>
      <c r="G159" s="143" t="s">
        <v>316</v>
      </c>
      <c r="H159" s="144"/>
      <c r="I159" s="145"/>
      <c r="J159" s="146">
        <f t="shared" si="10"/>
        <v>0</v>
      </c>
      <c r="K159" s="147"/>
      <c r="L159" s="28"/>
      <c r="M159" s="148" t="s">
        <v>1</v>
      </c>
      <c r="N159" s="149" t="s">
        <v>38</v>
      </c>
      <c r="P159" s="150">
        <f t="shared" si="11"/>
        <v>0</v>
      </c>
      <c r="Q159" s="150">
        <v>0</v>
      </c>
      <c r="R159" s="150">
        <f t="shared" si="12"/>
        <v>0</v>
      </c>
      <c r="S159" s="150">
        <v>0</v>
      </c>
      <c r="T159" s="151">
        <f t="shared" si="13"/>
        <v>0</v>
      </c>
      <c r="AR159" s="152" t="s">
        <v>191</v>
      </c>
      <c r="AT159" s="152" t="s">
        <v>187</v>
      </c>
      <c r="AU159" s="152" t="s">
        <v>79</v>
      </c>
      <c r="AY159" s="13" t="s">
        <v>185</v>
      </c>
      <c r="BE159" s="153">
        <f t="shared" si="14"/>
        <v>0</v>
      </c>
      <c r="BF159" s="153">
        <f t="shared" si="15"/>
        <v>0</v>
      </c>
      <c r="BG159" s="153">
        <f t="shared" si="16"/>
        <v>0</v>
      </c>
      <c r="BH159" s="153">
        <f t="shared" si="17"/>
        <v>0</v>
      </c>
      <c r="BI159" s="153">
        <f t="shared" si="18"/>
        <v>0</v>
      </c>
      <c r="BJ159" s="13" t="s">
        <v>85</v>
      </c>
      <c r="BK159" s="153">
        <f t="shared" si="19"/>
        <v>0</v>
      </c>
      <c r="BL159" s="13" t="s">
        <v>191</v>
      </c>
      <c r="BM159" s="152" t="s">
        <v>469</v>
      </c>
    </row>
    <row r="160" spans="2:65" s="1" customFormat="1" ht="16.5" customHeight="1">
      <c r="B160" s="139"/>
      <c r="C160" s="140" t="s">
        <v>72</v>
      </c>
      <c r="D160" s="140" t="s">
        <v>187</v>
      </c>
      <c r="E160" s="141" t="s">
        <v>1612</v>
      </c>
      <c r="F160" s="142" t="s">
        <v>1613</v>
      </c>
      <c r="G160" s="143" t="s">
        <v>316</v>
      </c>
      <c r="H160" s="144"/>
      <c r="I160" s="145"/>
      <c r="J160" s="146">
        <f t="shared" si="10"/>
        <v>0</v>
      </c>
      <c r="K160" s="147"/>
      <c r="L160" s="28"/>
      <c r="M160" s="148" t="s">
        <v>1</v>
      </c>
      <c r="N160" s="149" t="s">
        <v>38</v>
      </c>
      <c r="P160" s="150">
        <f t="shared" si="11"/>
        <v>0</v>
      </c>
      <c r="Q160" s="150">
        <v>0</v>
      </c>
      <c r="R160" s="150">
        <f t="shared" si="12"/>
        <v>0</v>
      </c>
      <c r="S160" s="150">
        <v>0</v>
      </c>
      <c r="T160" s="151">
        <f t="shared" si="13"/>
        <v>0</v>
      </c>
      <c r="AR160" s="152" t="s">
        <v>191</v>
      </c>
      <c r="AT160" s="152" t="s">
        <v>187</v>
      </c>
      <c r="AU160" s="152" t="s">
        <v>79</v>
      </c>
      <c r="AY160" s="13" t="s">
        <v>185</v>
      </c>
      <c r="BE160" s="153">
        <f t="shared" si="14"/>
        <v>0</v>
      </c>
      <c r="BF160" s="153">
        <f t="shared" si="15"/>
        <v>0</v>
      </c>
      <c r="BG160" s="153">
        <f t="shared" si="16"/>
        <v>0</v>
      </c>
      <c r="BH160" s="153">
        <f t="shared" si="17"/>
        <v>0</v>
      </c>
      <c r="BI160" s="153">
        <f t="shared" si="18"/>
        <v>0</v>
      </c>
      <c r="BJ160" s="13" t="s">
        <v>85</v>
      </c>
      <c r="BK160" s="153">
        <f t="shared" si="19"/>
        <v>0</v>
      </c>
      <c r="BL160" s="13" t="s">
        <v>191</v>
      </c>
      <c r="BM160" s="152" t="s">
        <v>475</v>
      </c>
    </row>
    <row r="161" spans="2:65" s="1" customFormat="1" ht="16.5" customHeight="1">
      <c r="B161" s="139"/>
      <c r="C161" s="140" t="s">
        <v>72</v>
      </c>
      <c r="D161" s="140" t="s">
        <v>187</v>
      </c>
      <c r="E161" s="141" t="s">
        <v>1614</v>
      </c>
      <c r="F161" s="142" t="s">
        <v>1615</v>
      </c>
      <c r="G161" s="143" t="s">
        <v>316</v>
      </c>
      <c r="H161" s="144"/>
      <c r="I161" s="145"/>
      <c r="J161" s="146">
        <f t="shared" si="10"/>
        <v>0</v>
      </c>
      <c r="K161" s="147"/>
      <c r="L161" s="28"/>
      <c r="M161" s="148" t="s">
        <v>1</v>
      </c>
      <c r="N161" s="149" t="s">
        <v>38</v>
      </c>
      <c r="P161" s="150">
        <f t="shared" si="11"/>
        <v>0</v>
      </c>
      <c r="Q161" s="150">
        <v>0</v>
      </c>
      <c r="R161" s="150">
        <f t="shared" si="12"/>
        <v>0</v>
      </c>
      <c r="S161" s="150">
        <v>0</v>
      </c>
      <c r="T161" s="151">
        <f t="shared" si="13"/>
        <v>0</v>
      </c>
      <c r="AR161" s="152" t="s">
        <v>191</v>
      </c>
      <c r="AT161" s="152" t="s">
        <v>187</v>
      </c>
      <c r="AU161" s="152" t="s">
        <v>79</v>
      </c>
      <c r="AY161" s="13" t="s">
        <v>185</v>
      </c>
      <c r="BE161" s="153">
        <f t="shared" si="14"/>
        <v>0</v>
      </c>
      <c r="BF161" s="153">
        <f t="shared" si="15"/>
        <v>0</v>
      </c>
      <c r="BG161" s="153">
        <f t="shared" si="16"/>
        <v>0</v>
      </c>
      <c r="BH161" s="153">
        <f t="shared" si="17"/>
        <v>0</v>
      </c>
      <c r="BI161" s="153">
        <f t="shared" si="18"/>
        <v>0</v>
      </c>
      <c r="BJ161" s="13" t="s">
        <v>85</v>
      </c>
      <c r="BK161" s="153">
        <f t="shared" si="19"/>
        <v>0</v>
      </c>
      <c r="BL161" s="13" t="s">
        <v>191</v>
      </c>
      <c r="BM161" s="152" t="s">
        <v>483</v>
      </c>
    </row>
    <row r="162" spans="2:65" s="1" customFormat="1" ht="21.75" customHeight="1">
      <c r="B162" s="139"/>
      <c r="C162" s="140" t="s">
        <v>72</v>
      </c>
      <c r="D162" s="140" t="s">
        <v>187</v>
      </c>
      <c r="E162" s="141" t="s">
        <v>1616</v>
      </c>
      <c r="F162" s="142" t="s">
        <v>1617</v>
      </c>
      <c r="G162" s="143" t="s">
        <v>316</v>
      </c>
      <c r="H162" s="144"/>
      <c r="I162" s="145"/>
      <c r="J162" s="146">
        <f t="shared" si="10"/>
        <v>0</v>
      </c>
      <c r="K162" s="147"/>
      <c r="L162" s="28"/>
      <c r="M162" s="148" t="s">
        <v>1</v>
      </c>
      <c r="N162" s="149" t="s">
        <v>38</v>
      </c>
      <c r="P162" s="150">
        <f t="shared" si="11"/>
        <v>0</v>
      </c>
      <c r="Q162" s="150">
        <v>0</v>
      </c>
      <c r="R162" s="150">
        <f t="shared" si="12"/>
        <v>0</v>
      </c>
      <c r="S162" s="150">
        <v>0</v>
      </c>
      <c r="T162" s="151">
        <f t="shared" si="13"/>
        <v>0</v>
      </c>
      <c r="AR162" s="152" t="s">
        <v>191</v>
      </c>
      <c r="AT162" s="152" t="s">
        <v>187</v>
      </c>
      <c r="AU162" s="152" t="s">
        <v>79</v>
      </c>
      <c r="AY162" s="13" t="s">
        <v>185</v>
      </c>
      <c r="BE162" s="153">
        <f t="shared" si="14"/>
        <v>0</v>
      </c>
      <c r="BF162" s="153">
        <f t="shared" si="15"/>
        <v>0</v>
      </c>
      <c r="BG162" s="153">
        <f t="shared" si="16"/>
        <v>0</v>
      </c>
      <c r="BH162" s="153">
        <f t="shared" si="17"/>
        <v>0</v>
      </c>
      <c r="BI162" s="153">
        <f t="shared" si="18"/>
        <v>0</v>
      </c>
      <c r="BJ162" s="13" t="s">
        <v>85</v>
      </c>
      <c r="BK162" s="153">
        <f t="shared" si="19"/>
        <v>0</v>
      </c>
      <c r="BL162" s="13" t="s">
        <v>191</v>
      </c>
      <c r="BM162" s="152" t="s">
        <v>491</v>
      </c>
    </row>
    <row r="163" spans="2:65" s="1" customFormat="1" ht="16.5" customHeight="1">
      <c r="B163" s="139"/>
      <c r="C163" s="140" t="s">
        <v>72</v>
      </c>
      <c r="D163" s="140" t="s">
        <v>187</v>
      </c>
      <c r="E163" s="141" t="s">
        <v>1618</v>
      </c>
      <c r="F163" s="142" t="s">
        <v>1619</v>
      </c>
      <c r="G163" s="143" t="s">
        <v>316</v>
      </c>
      <c r="H163" s="144"/>
      <c r="I163" s="145"/>
      <c r="J163" s="146">
        <f t="shared" si="10"/>
        <v>0</v>
      </c>
      <c r="K163" s="147"/>
      <c r="L163" s="28"/>
      <c r="M163" s="148" t="s">
        <v>1</v>
      </c>
      <c r="N163" s="149" t="s">
        <v>38</v>
      </c>
      <c r="P163" s="150">
        <f t="shared" si="11"/>
        <v>0</v>
      </c>
      <c r="Q163" s="150">
        <v>0</v>
      </c>
      <c r="R163" s="150">
        <f t="shared" si="12"/>
        <v>0</v>
      </c>
      <c r="S163" s="150">
        <v>0</v>
      </c>
      <c r="T163" s="151">
        <f t="shared" si="13"/>
        <v>0</v>
      </c>
      <c r="AR163" s="152" t="s">
        <v>191</v>
      </c>
      <c r="AT163" s="152" t="s">
        <v>187</v>
      </c>
      <c r="AU163" s="152" t="s">
        <v>79</v>
      </c>
      <c r="AY163" s="13" t="s">
        <v>185</v>
      </c>
      <c r="BE163" s="153">
        <f t="shared" si="14"/>
        <v>0</v>
      </c>
      <c r="BF163" s="153">
        <f t="shared" si="15"/>
        <v>0</v>
      </c>
      <c r="BG163" s="153">
        <f t="shared" si="16"/>
        <v>0</v>
      </c>
      <c r="BH163" s="153">
        <f t="shared" si="17"/>
        <v>0</v>
      </c>
      <c r="BI163" s="153">
        <f t="shared" si="18"/>
        <v>0</v>
      </c>
      <c r="BJ163" s="13" t="s">
        <v>85</v>
      </c>
      <c r="BK163" s="153">
        <f t="shared" si="19"/>
        <v>0</v>
      </c>
      <c r="BL163" s="13" t="s">
        <v>191</v>
      </c>
      <c r="BM163" s="152" t="s">
        <v>499</v>
      </c>
    </row>
    <row r="164" spans="2:65" s="1" customFormat="1" ht="16.5" customHeight="1">
      <c r="B164" s="139"/>
      <c r="C164" s="140" t="s">
        <v>72</v>
      </c>
      <c r="D164" s="140" t="s">
        <v>187</v>
      </c>
      <c r="E164" s="141" t="s">
        <v>1620</v>
      </c>
      <c r="F164" s="142" t="s">
        <v>1621</v>
      </c>
      <c r="G164" s="143" t="s">
        <v>316</v>
      </c>
      <c r="H164" s="144"/>
      <c r="I164" s="145"/>
      <c r="J164" s="146">
        <f t="shared" si="10"/>
        <v>0</v>
      </c>
      <c r="K164" s="147"/>
      <c r="L164" s="28"/>
      <c r="M164" s="148" t="s">
        <v>1</v>
      </c>
      <c r="N164" s="149" t="s">
        <v>38</v>
      </c>
      <c r="P164" s="150">
        <f t="shared" si="11"/>
        <v>0</v>
      </c>
      <c r="Q164" s="150">
        <v>0</v>
      </c>
      <c r="R164" s="150">
        <f t="shared" si="12"/>
        <v>0</v>
      </c>
      <c r="S164" s="150">
        <v>0</v>
      </c>
      <c r="T164" s="151">
        <f t="shared" si="13"/>
        <v>0</v>
      </c>
      <c r="AR164" s="152" t="s">
        <v>191</v>
      </c>
      <c r="AT164" s="152" t="s">
        <v>187</v>
      </c>
      <c r="AU164" s="152" t="s">
        <v>79</v>
      </c>
      <c r="AY164" s="13" t="s">
        <v>185</v>
      </c>
      <c r="BE164" s="153">
        <f t="shared" si="14"/>
        <v>0</v>
      </c>
      <c r="BF164" s="153">
        <f t="shared" si="15"/>
        <v>0</v>
      </c>
      <c r="BG164" s="153">
        <f t="shared" si="16"/>
        <v>0</v>
      </c>
      <c r="BH164" s="153">
        <f t="shared" si="17"/>
        <v>0</v>
      </c>
      <c r="BI164" s="153">
        <f t="shared" si="18"/>
        <v>0</v>
      </c>
      <c r="BJ164" s="13" t="s">
        <v>85</v>
      </c>
      <c r="BK164" s="153">
        <f t="shared" si="19"/>
        <v>0</v>
      </c>
      <c r="BL164" s="13" t="s">
        <v>191</v>
      </c>
      <c r="BM164" s="152" t="s">
        <v>509</v>
      </c>
    </row>
    <row r="165" spans="2:65" s="1" customFormat="1" ht="16.5" customHeight="1">
      <c r="B165" s="139"/>
      <c r="C165" s="140" t="s">
        <v>72</v>
      </c>
      <c r="D165" s="140" t="s">
        <v>187</v>
      </c>
      <c r="E165" s="141" t="s">
        <v>1622</v>
      </c>
      <c r="F165" s="142" t="s">
        <v>1623</v>
      </c>
      <c r="G165" s="143" t="s">
        <v>316</v>
      </c>
      <c r="H165" s="144"/>
      <c r="I165" s="145"/>
      <c r="J165" s="146">
        <f t="shared" si="10"/>
        <v>0</v>
      </c>
      <c r="K165" s="147"/>
      <c r="L165" s="28"/>
      <c r="M165" s="148" t="s">
        <v>1</v>
      </c>
      <c r="N165" s="149" t="s">
        <v>38</v>
      </c>
      <c r="P165" s="150">
        <f t="shared" si="11"/>
        <v>0</v>
      </c>
      <c r="Q165" s="150">
        <v>0</v>
      </c>
      <c r="R165" s="150">
        <f t="shared" si="12"/>
        <v>0</v>
      </c>
      <c r="S165" s="150">
        <v>0</v>
      </c>
      <c r="T165" s="151">
        <f t="shared" si="13"/>
        <v>0</v>
      </c>
      <c r="AR165" s="152" t="s">
        <v>191</v>
      </c>
      <c r="AT165" s="152" t="s">
        <v>187</v>
      </c>
      <c r="AU165" s="152" t="s">
        <v>79</v>
      </c>
      <c r="AY165" s="13" t="s">
        <v>185</v>
      </c>
      <c r="BE165" s="153">
        <f t="shared" si="14"/>
        <v>0</v>
      </c>
      <c r="BF165" s="153">
        <f t="shared" si="15"/>
        <v>0</v>
      </c>
      <c r="BG165" s="153">
        <f t="shared" si="16"/>
        <v>0</v>
      </c>
      <c r="BH165" s="153">
        <f t="shared" si="17"/>
        <v>0</v>
      </c>
      <c r="BI165" s="153">
        <f t="shared" si="18"/>
        <v>0</v>
      </c>
      <c r="BJ165" s="13" t="s">
        <v>85</v>
      </c>
      <c r="BK165" s="153">
        <f t="shared" si="19"/>
        <v>0</v>
      </c>
      <c r="BL165" s="13" t="s">
        <v>191</v>
      </c>
      <c r="BM165" s="152" t="s">
        <v>517</v>
      </c>
    </row>
    <row r="166" spans="2:65" s="1" customFormat="1" ht="16.5" customHeight="1">
      <c r="B166" s="139"/>
      <c r="C166" s="140" t="s">
        <v>72</v>
      </c>
      <c r="D166" s="140" t="s">
        <v>187</v>
      </c>
      <c r="E166" s="141" t="s">
        <v>1624</v>
      </c>
      <c r="F166" s="142" t="s">
        <v>1625</v>
      </c>
      <c r="G166" s="143" t="s">
        <v>316</v>
      </c>
      <c r="H166" s="144"/>
      <c r="I166" s="145"/>
      <c r="J166" s="146">
        <f t="shared" si="10"/>
        <v>0</v>
      </c>
      <c r="K166" s="147"/>
      <c r="L166" s="28"/>
      <c r="M166" s="148" t="s">
        <v>1</v>
      </c>
      <c r="N166" s="149" t="s">
        <v>38</v>
      </c>
      <c r="P166" s="150">
        <f t="shared" si="11"/>
        <v>0</v>
      </c>
      <c r="Q166" s="150">
        <v>0</v>
      </c>
      <c r="R166" s="150">
        <f t="shared" si="12"/>
        <v>0</v>
      </c>
      <c r="S166" s="150">
        <v>0</v>
      </c>
      <c r="T166" s="151">
        <f t="shared" si="13"/>
        <v>0</v>
      </c>
      <c r="AR166" s="152" t="s">
        <v>191</v>
      </c>
      <c r="AT166" s="152" t="s">
        <v>187</v>
      </c>
      <c r="AU166" s="152" t="s">
        <v>79</v>
      </c>
      <c r="AY166" s="13" t="s">
        <v>185</v>
      </c>
      <c r="BE166" s="153">
        <f t="shared" si="14"/>
        <v>0</v>
      </c>
      <c r="BF166" s="153">
        <f t="shared" si="15"/>
        <v>0</v>
      </c>
      <c r="BG166" s="153">
        <f t="shared" si="16"/>
        <v>0</v>
      </c>
      <c r="BH166" s="153">
        <f t="shared" si="17"/>
        <v>0</v>
      </c>
      <c r="BI166" s="153">
        <f t="shared" si="18"/>
        <v>0</v>
      </c>
      <c r="BJ166" s="13" t="s">
        <v>85</v>
      </c>
      <c r="BK166" s="153">
        <f t="shared" si="19"/>
        <v>0</v>
      </c>
      <c r="BL166" s="13" t="s">
        <v>191</v>
      </c>
      <c r="BM166" s="152" t="s">
        <v>525</v>
      </c>
    </row>
    <row r="167" spans="2:65" s="1" customFormat="1" ht="16.5" customHeight="1">
      <c r="B167" s="139"/>
      <c r="C167" s="140" t="s">
        <v>72</v>
      </c>
      <c r="D167" s="140" t="s">
        <v>187</v>
      </c>
      <c r="E167" s="141" t="s">
        <v>1626</v>
      </c>
      <c r="F167" s="142" t="s">
        <v>1627</v>
      </c>
      <c r="G167" s="143" t="s">
        <v>316</v>
      </c>
      <c r="H167" s="144"/>
      <c r="I167" s="145"/>
      <c r="J167" s="146">
        <f t="shared" si="10"/>
        <v>0</v>
      </c>
      <c r="K167" s="147"/>
      <c r="L167" s="28"/>
      <c r="M167" s="148" t="s">
        <v>1</v>
      </c>
      <c r="N167" s="149" t="s">
        <v>38</v>
      </c>
      <c r="P167" s="150">
        <f t="shared" si="11"/>
        <v>0</v>
      </c>
      <c r="Q167" s="150">
        <v>0</v>
      </c>
      <c r="R167" s="150">
        <f t="shared" si="12"/>
        <v>0</v>
      </c>
      <c r="S167" s="150">
        <v>0</v>
      </c>
      <c r="T167" s="151">
        <f t="shared" si="13"/>
        <v>0</v>
      </c>
      <c r="AR167" s="152" t="s">
        <v>191</v>
      </c>
      <c r="AT167" s="152" t="s">
        <v>187</v>
      </c>
      <c r="AU167" s="152" t="s">
        <v>79</v>
      </c>
      <c r="AY167" s="13" t="s">
        <v>185</v>
      </c>
      <c r="BE167" s="153">
        <f t="shared" si="14"/>
        <v>0</v>
      </c>
      <c r="BF167" s="153">
        <f t="shared" si="15"/>
        <v>0</v>
      </c>
      <c r="BG167" s="153">
        <f t="shared" si="16"/>
        <v>0</v>
      </c>
      <c r="BH167" s="153">
        <f t="shared" si="17"/>
        <v>0</v>
      </c>
      <c r="BI167" s="153">
        <f t="shared" si="18"/>
        <v>0</v>
      </c>
      <c r="BJ167" s="13" t="s">
        <v>85</v>
      </c>
      <c r="BK167" s="153">
        <f t="shared" si="19"/>
        <v>0</v>
      </c>
      <c r="BL167" s="13" t="s">
        <v>191</v>
      </c>
      <c r="BM167" s="152" t="s">
        <v>534</v>
      </c>
    </row>
    <row r="168" spans="2:65" s="1" customFormat="1" ht="16.5" customHeight="1">
      <c r="B168" s="139"/>
      <c r="C168" s="140" t="s">
        <v>72</v>
      </c>
      <c r="D168" s="140" t="s">
        <v>187</v>
      </c>
      <c r="E168" s="141" t="s">
        <v>1628</v>
      </c>
      <c r="F168" s="142" t="s">
        <v>1629</v>
      </c>
      <c r="G168" s="143" t="s">
        <v>316</v>
      </c>
      <c r="H168" s="144"/>
      <c r="I168" s="145"/>
      <c r="J168" s="146">
        <f t="shared" si="10"/>
        <v>0</v>
      </c>
      <c r="K168" s="147"/>
      <c r="L168" s="28"/>
      <c r="M168" s="148" t="s">
        <v>1</v>
      </c>
      <c r="N168" s="149" t="s">
        <v>38</v>
      </c>
      <c r="P168" s="150">
        <f t="shared" si="11"/>
        <v>0</v>
      </c>
      <c r="Q168" s="150">
        <v>0</v>
      </c>
      <c r="R168" s="150">
        <f t="shared" si="12"/>
        <v>0</v>
      </c>
      <c r="S168" s="150">
        <v>0</v>
      </c>
      <c r="T168" s="151">
        <f t="shared" si="13"/>
        <v>0</v>
      </c>
      <c r="AR168" s="152" t="s">
        <v>191</v>
      </c>
      <c r="AT168" s="152" t="s">
        <v>187</v>
      </c>
      <c r="AU168" s="152" t="s">
        <v>79</v>
      </c>
      <c r="AY168" s="13" t="s">
        <v>185</v>
      </c>
      <c r="BE168" s="153">
        <f t="shared" si="14"/>
        <v>0</v>
      </c>
      <c r="BF168" s="153">
        <f t="shared" si="15"/>
        <v>0</v>
      </c>
      <c r="BG168" s="153">
        <f t="shared" si="16"/>
        <v>0</v>
      </c>
      <c r="BH168" s="153">
        <f t="shared" si="17"/>
        <v>0</v>
      </c>
      <c r="BI168" s="153">
        <f t="shared" si="18"/>
        <v>0</v>
      </c>
      <c r="BJ168" s="13" t="s">
        <v>85</v>
      </c>
      <c r="BK168" s="153">
        <f t="shared" si="19"/>
        <v>0</v>
      </c>
      <c r="BL168" s="13" t="s">
        <v>191</v>
      </c>
      <c r="BM168" s="152" t="s">
        <v>544</v>
      </c>
    </row>
    <row r="169" spans="2:65" s="1" customFormat="1" ht="16.5" customHeight="1">
      <c r="B169" s="139"/>
      <c r="C169" s="140" t="s">
        <v>72</v>
      </c>
      <c r="D169" s="140" t="s">
        <v>187</v>
      </c>
      <c r="E169" s="141" t="s">
        <v>1630</v>
      </c>
      <c r="F169" s="142" t="s">
        <v>1631</v>
      </c>
      <c r="G169" s="143" t="s">
        <v>316</v>
      </c>
      <c r="H169" s="144"/>
      <c r="I169" s="145"/>
      <c r="J169" s="146">
        <f t="shared" si="10"/>
        <v>0</v>
      </c>
      <c r="K169" s="147"/>
      <c r="L169" s="28"/>
      <c r="M169" s="148" t="s">
        <v>1</v>
      </c>
      <c r="N169" s="149" t="s">
        <v>38</v>
      </c>
      <c r="P169" s="150">
        <f t="shared" si="11"/>
        <v>0</v>
      </c>
      <c r="Q169" s="150">
        <v>0</v>
      </c>
      <c r="R169" s="150">
        <f t="shared" si="12"/>
        <v>0</v>
      </c>
      <c r="S169" s="150">
        <v>0</v>
      </c>
      <c r="T169" s="151">
        <f t="shared" si="13"/>
        <v>0</v>
      </c>
      <c r="AR169" s="152" t="s">
        <v>191</v>
      </c>
      <c r="AT169" s="152" t="s">
        <v>187</v>
      </c>
      <c r="AU169" s="152" t="s">
        <v>79</v>
      </c>
      <c r="AY169" s="13" t="s">
        <v>185</v>
      </c>
      <c r="BE169" s="153">
        <f t="shared" si="14"/>
        <v>0</v>
      </c>
      <c r="BF169" s="153">
        <f t="shared" si="15"/>
        <v>0</v>
      </c>
      <c r="BG169" s="153">
        <f t="shared" si="16"/>
        <v>0</v>
      </c>
      <c r="BH169" s="153">
        <f t="shared" si="17"/>
        <v>0</v>
      </c>
      <c r="BI169" s="153">
        <f t="shared" si="18"/>
        <v>0</v>
      </c>
      <c r="BJ169" s="13" t="s">
        <v>85</v>
      </c>
      <c r="BK169" s="153">
        <f t="shared" si="19"/>
        <v>0</v>
      </c>
      <c r="BL169" s="13" t="s">
        <v>191</v>
      </c>
      <c r="BM169" s="152" t="s">
        <v>1016</v>
      </c>
    </row>
    <row r="170" spans="2:65" s="1" customFormat="1" ht="16.5" customHeight="1">
      <c r="B170" s="139"/>
      <c r="C170" s="140" t="s">
        <v>72</v>
      </c>
      <c r="D170" s="140" t="s">
        <v>187</v>
      </c>
      <c r="E170" s="141" t="s">
        <v>1632</v>
      </c>
      <c r="F170" s="142" t="s">
        <v>1633</v>
      </c>
      <c r="G170" s="143" t="s">
        <v>316</v>
      </c>
      <c r="H170" s="144"/>
      <c r="I170" s="145"/>
      <c r="J170" s="146">
        <f t="shared" si="10"/>
        <v>0</v>
      </c>
      <c r="K170" s="147"/>
      <c r="L170" s="28"/>
      <c r="M170" s="148" t="s">
        <v>1</v>
      </c>
      <c r="N170" s="149" t="s">
        <v>38</v>
      </c>
      <c r="P170" s="150">
        <f t="shared" si="11"/>
        <v>0</v>
      </c>
      <c r="Q170" s="150">
        <v>0</v>
      </c>
      <c r="R170" s="150">
        <f t="shared" si="12"/>
        <v>0</v>
      </c>
      <c r="S170" s="150">
        <v>0</v>
      </c>
      <c r="T170" s="151">
        <f t="shared" si="13"/>
        <v>0</v>
      </c>
      <c r="AR170" s="152" t="s">
        <v>191</v>
      </c>
      <c r="AT170" s="152" t="s">
        <v>187</v>
      </c>
      <c r="AU170" s="152" t="s">
        <v>79</v>
      </c>
      <c r="AY170" s="13" t="s">
        <v>185</v>
      </c>
      <c r="BE170" s="153">
        <f t="shared" si="14"/>
        <v>0</v>
      </c>
      <c r="BF170" s="153">
        <f t="shared" si="15"/>
        <v>0</v>
      </c>
      <c r="BG170" s="153">
        <f t="shared" si="16"/>
        <v>0</v>
      </c>
      <c r="BH170" s="153">
        <f t="shared" si="17"/>
        <v>0</v>
      </c>
      <c r="BI170" s="153">
        <f t="shared" si="18"/>
        <v>0</v>
      </c>
      <c r="BJ170" s="13" t="s">
        <v>85</v>
      </c>
      <c r="BK170" s="153">
        <f t="shared" si="19"/>
        <v>0</v>
      </c>
      <c r="BL170" s="13" t="s">
        <v>191</v>
      </c>
      <c r="BM170" s="152" t="s">
        <v>572</v>
      </c>
    </row>
    <row r="171" spans="2:65" s="1" customFormat="1" ht="16.5" customHeight="1">
      <c r="B171" s="139"/>
      <c r="C171" s="140" t="s">
        <v>72</v>
      </c>
      <c r="D171" s="140" t="s">
        <v>187</v>
      </c>
      <c r="E171" s="141" t="s">
        <v>1634</v>
      </c>
      <c r="F171" s="142" t="s">
        <v>1635</v>
      </c>
      <c r="G171" s="143" t="s">
        <v>316</v>
      </c>
      <c r="H171" s="144"/>
      <c r="I171" s="145"/>
      <c r="J171" s="146">
        <f t="shared" si="10"/>
        <v>0</v>
      </c>
      <c r="K171" s="147"/>
      <c r="L171" s="28"/>
      <c r="M171" s="148" t="s">
        <v>1</v>
      </c>
      <c r="N171" s="149" t="s">
        <v>38</v>
      </c>
      <c r="P171" s="150">
        <f t="shared" si="11"/>
        <v>0</v>
      </c>
      <c r="Q171" s="150">
        <v>0</v>
      </c>
      <c r="R171" s="150">
        <f t="shared" si="12"/>
        <v>0</v>
      </c>
      <c r="S171" s="150">
        <v>0</v>
      </c>
      <c r="T171" s="151">
        <f t="shared" si="13"/>
        <v>0</v>
      </c>
      <c r="AR171" s="152" t="s">
        <v>191</v>
      </c>
      <c r="AT171" s="152" t="s">
        <v>187</v>
      </c>
      <c r="AU171" s="152" t="s">
        <v>79</v>
      </c>
      <c r="AY171" s="13" t="s">
        <v>185</v>
      </c>
      <c r="BE171" s="153">
        <f t="shared" si="14"/>
        <v>0</v>
      </c>
      <c r="BF171" s="153">
        <f t="shared" si="15"/>
        <v>0</v>
      </c>
      <c r="BG171" s="153">
        <f t="shared" si="16"/>
        <v>0</v>
      </c>
      <c r="BH171" s="153">
        <f t="shared" si="17"/>
        <v>0</v>
      </c>
      <c r="BI171" s="153">
        <f t="shared" si="18"/>
        <v>0</v>
      </c>
      <c r="BJ171" s="13" t="s">
        <v>85</v>
      </c>
      <c r="BK171" s="153">
        <f t="shared" si="19"/>
        <v>0</v>
      </c>
      <c r="BL171" s="13" t="s">
        <v>191</v>
      </c>
      <c r="BM171" s="152" t="s">
        <v>580</v>
      </c>
    </row>
    <row r="172" spans="2:65" s="1" customFormat="1" ht="16.5" customHeight="1">
      <c r="B172" s="139"/>
      <c r="C172" s="140" t="s">
        <v>72</v>
      </c>
      <c r="D172" s="140" t="s">
        <v>187</v>
      </c>
      <c r="E172" s="141" t="s">
        <v>1636</v>
      </c>
      <c r="F172" s="142" t="s">
        <v>1637</v>
      </c>
      <c r="G172" s="143" t="s">
        <v>316</v>
      </c>
      <c r="H172" s="144"/>
      <c r="I172" s="145"/>
      <c r="J172" s="146">
        <f t="shared" si="10"/>
        <v>0</v>
      </c>
      <c r="K172" s="147"/>
      <c r="L172" s="28"/>
      <c r="M172" s="148" t="s">
        <v>1</v>
      </c>
      <c r="N172" s="149" t="s">
        <v>38</v>
      </c>
      <c r="P172" s="150">
        <f t="shared" si="11"/>
        <v>0</v>
      </c>
      <c r="Q172" s="150">
        <v>0</v>
      </c>
      <c r="R172" s="150">
        <f t="shared" si="12"/>
        <v>0</v>
      </c>
      <c r="S172" s="150">
        <v>0</v>
      </c>
      <c r="T172" s="151">
        <f t="shared" si="13"/>
        <v>0</v>
      </c>
      <c r="AR172" s="152" t="s">
        <v>191</v>
      </c>
      <c r="AT172" s="152" t="s">
        <v>187</v>
      </c>
      <c r="AU172" s="152" t="s">
        <v>79</v>
      </c>
      <c r="AY172" s="13" t="s">
        <v>185</v>
      </c>
      <c r="BE172" s="153">
        <f t="shared" si="14"/>
        <v>0</v>
      </c>
      <c r="BF172" s="153">
        <f t="shared" si="15"/>
        <v>0</v>
      </c>
      <c r="BG172" s="153">
        <f t="shared" si="16"/>
        <v>0</v>
      </c>
      <c r="BH172" s="153">
        <f t="shared" si="17"/>
        <v>0</v>
      </c>
      <c r="BI172" s="153">
        <f t="shared" si="18"/>
        <v>0</v>
      </c>
      <c r="BJ172" s="13" t="s">
        <v>85</v>
      </c>
      <c r="BK172" s="153">
        <f t="shared" si="19"/>
        <v>0</v>
      </c>
      <c r="BL172" s="13" t="s">
        <v>191</v>
      </c>
      <c r="BM172" s="152" t="s">
        <v>588</v>
      </c>
    </row>
    <row r="173" spans="2:65" s="1" customFormat="1" ht="16.5" customHeight="1">
      <c r="B173" s="139"/>
      <c r="C173" s="140" t="s">
        <v>72</v>
      </c>
      <c r="D173" s="140" t="s">
        <v>187</v>
      </c>
      <c r="E173" s="141" t="s">
        <v>1638</v>
      </c>
      <c r="F173" s="142" t="s">
        <v>1639</v>
      </c>
      <c r="G173" s="143" t="s">
        <v>316</v>
      </c>
      <c r="H173" s="144"/>
      <c r="I173" s="145"/>
      <c r="J173" s="146">
        <f t="shared" si="10"/>
        <v>0</v>
      </c>
      <c r="K173" s="147"/>
      <c r="L173" s="28"/>
      <c r="M173" s="148" t="s">
        <v>1</v>
      </c>
      <c r="N173" s="149" t="s">
        <v>38</v>
      </c>
      <c r="P173" s="150">
        <f t="shared" si="11"/>
        <v>0</v>
      </c>
      <c r="Q173" s="150">
        <v>0</v>
      </c>
      <c r="R173" s="150">
        <f t="shared" si="12"/>
        <v>0</v>
      </c>
      <c r="S173" s="150">
        <v>0</v>
      </c>
      <c r="T173" s="151">
        <f t="shared" si="13"/>
        <v>0</v>
      </c>
      <c r="AR173" s="152" t="s">
        <v>191</v>
      </c>
      <c r="AT173" s="152" t="s">
        <v>187</v>
      </c>
      <c r="AU173" s="152" t="s">
        <v>79</v>
      </c>
      <c r="AY173" s="13" t="s">
        <v>185</v>
      </c>
      <c r="BE173" s="153">
        <f t="shared" si="14"/>
        <v>0</v>
      </c>
      <c r="BF173" s="153">
        <f t="shared" si="15"/>
        <v>0</v>
      </c>
      <c r="BG173" s="153">
        <f t="shared" si="16"/>
        <v>0</v>
      </c>
      <c r="BH173" s="153">
        <f t="shared" si="17"/>
        <v>0</v>
      </c>
      <c r="BI173" s="153">
        <f t="shared" si="18"/>
        <v>0</v>
      </c>
      <c r="BJ173" s="13" t="s">
        <v>85</v>
      </c>
      <c r="BK173" s="153">
        <f t="shared" si="19"/>
        <v>0</v>
      </c>
      <c r="BL173" s="13" t="s">
        <v>191</v>
      </c>
      <c r="BM173" s="152" t="s">
        <v>598</v>
      </c>
    </row>
    <row r="174" spans="2:65" s="1" customFormat="1" ht="24.2" customHeight="1">
      <c r="B174" s="139"/>
      <c r="C174" s="140" t="s">
        <v>72</v>
      </c>
      <c r="D174" s="140" t="s">
        <v>187</v>
      </c>
      <c r="E174" s="141" t="s">
        <v>1640</v>
      </c>
      <c r="F174" s="142" t="s">
        <v>1641</v>
      </c>
      <c r="G174" s="143" t="s">
        <v>316</v>
      </c>
      <c r="H174" s="144"/>
      <c r="I174" s="145"/>
      <c r="J174" s="146">
        <f t="shared" si="10"/>
        <v>0</v>
      </c>
      <c r="K174" s="147"/>
      <c r="L174" s="28"/>
      <c r="M174" s="148" t="s">
        <v>1</v>
      </c>
      <c r="N174" s="149" t="s">
        <v>38</v>
      </c>
      <c r="P174" s="150">
        <f t="shared" si="11"/>
        <v>0</v>
      </c>
      <c r="Q174" s="150">
        <v>0</v>
      </c>
      <c r="R174" s="150">
        <f t="shared" si="12"/>
        <v>0</v>
      </c>
      <c r="S174" s="150">
        <v>0</v>
      </c>
      <c r="T174" s="151">
        <f t="shared" si="13"/>
        <v>0</v>
      </c>
      <c r="AR174" s="152" t="s">
        <v>191</v>
      </c>
      <c r="AT174" s="152" t="s">
        <v>187</v>
      </c>
      <c r="AU174" s="152" t="s">
        <v>79</v>
      </c>
      <c r="AY174" s="13" t="s">
        <v>185</v>
      </c>
      <c r="BE174" s="153">
        <f t="shared" si="14"/>
        <v>0</v>
      </c>
      <c r="BF174" s="153">
        <f t="shared" si="15"/>
        <v>0</v>
      </c>
      <c r="BG174" s="153">
        <f t="shared" si="16"/>
        <v>0</v>
      </c>
      <c r="BH174" s="153">
        <f t="shared" si="17"/>
        <v>0</v>
      </c>
      <c r="BI174" s="153">
        <f t="shared" si="18"/>
        <v>0</v>
      </c>
      <c r="BJ174" s="13" t="s">
        <v>85</v>
      </c>
      <c r="BK174" s="153">
        <f t="shared" si="19"/>
        <v>0</v>
      </c>
      <c r="BL174" s="13" t="s">
        <v>191</v>
      </c>
      <c r="BM174" s="152" t="s">
        <v>606</v>
      </c>
    </row>
    <row r="175" spans="2:65" s="1" customFormat="1" ht="16.5" customHeight="1">
      <c r="B175" s="139"/>
      <c r="C175" s="140" t="s">
        <v>72</v>
      </c>
      <c r="D175" s="140" t="s">
        <v>187</v>
      </c>
      <c r="E175" s="141" t="s">
        <v>1642</v>
      </c>
      <c r="F175" s="142" t="s">
        <v>1643</v>
      </c>
      <c r="G175" s="143" t="s">
        <v>316</v>
      </c>
      <c r="H175" s="144"/>
      <c r="I175" s="145"/>
      <c r="J175" s="146">
        <f t="shared" si="10"/>
        <v>0</v>
      </c>
      <c r="K175" s="147"/>
      <c r="L175" s="28"/>
      <c r="M175" s="148" t="s">
        <v>1</v>
      </c>
      <c r="N175" s="149" t="s">
        <v>38</v>
      </c>
      <c r="P175" s="150">
        <f t="shared" si="11"/>
        <v>0</v>
      </c>
      <c r="Q175" s="150">
        <v>0</v>
      </c>
      <c r="R175" s="150">
        <f t="shared" si="12"/>
        <v>0</v>
      </c>
      <c r="S175" s="150">
        <v>0</v>
      </c>
      <c r="T175" s="151">
        <f t="shared" si="13"/>
        <v>0</v>
      </c>
      <c r="AR175" s="152" t="s">
        <v>191</v>
      </c>
      <c r="AT175" s="152" t="s">
        <v>187</v>
      </c>
      <c r="AU175" s="152" t="s">
        <v>79</v>
      </c>
      <c r="AY175" s="13" t="s">
        <v>185</v>
      </c>
      <c r="BE175" s="153">
        <f t="shared" si="14"/>
        <v>0</v>
      </c>
      <c r="BF175" s="153">
        <f t="shared" si="15"/>
        <v>0</v>
      </c>
      <c r="BG175" s="153">
        <f t="shared" si="16"/>
        <v>0</v>
      </c>
      <c r="BH175" s="153">
        <f t="shared" si="17"/>
        <v>0</v>
      </c>
      <c r="BI175" s="153">
        <f t="shared" si="18"/>
        <v>0</v>
      </c>
      <c r="BJ175" s="13" t="s">
        <v>85</v>
      </c>
      <c r="BK175" s="153">
        <f t="shared" si="19"/>
        <v>0</v>
      </c>
      <c r="BL175" s="13" t="s">
        <v>191</v>
      </c>
      <c r="BM175" s="152" t="s">
        <v>614</v>
      </c>
    </row>
    <row r="176" spans="2:65" s="1" customFormat="1" ht="16.5" customHeight="1">
      <c r="B176" s="139"/>
      <c r="C176" s="140" t="s">
        <v>72</v>
      </c>
      <c r="D176" s="140" t="s">
        <v>187</v>
      </c>
      <c r="E176" s="141" t="s">
        <v>1644</v>
      </c>
      <c r="F176" s="142" t="s">
        <v>1645</v>
      </c>
      <c r="G176" s="143" t="s">
        <v>316</v>
      </c>
      <c r="H176" s="144"/>
      <c r="I176" s="145"/>
      <c r="J176" s="146">
        <f t="shared" si="10"/>
        <v>0</v>
      </c>
      <c r="K176" s="147"/>
      <c r="L176" s="28"/>
      <c r="M176" s="148" t="s">
        <v>1</v>
      </c>
      <c r="N176" s="149" t="s">
        <v>38</v>
      </c>
      <c r="P176" s="150">
        <f t="shared" si="11"/>
        <v>0</v>
      </c>
      <c r="Q176" s="150">
        <v>0</v>
      </c>
      <c r="R176" s="150">
        <f t="shared" si="12"/>
        <v>0</v>
      </c>
      <c r="S176" s="150">
        <v>0</v>
      </c>
      <c r="T176" s="151">
        <f t="shared" si="13"/>
        <v>0</v>
      </c>
      <c r="AR176" s="152" t="s">
        <v>191</v>
      </c>
      <c r="AT176" s="152" t="s">
        <v>187</v>
      </c>
      <c r="AU176" s="152" t="s">
        <v>79</v>
      </c>
      <c r="AY176" s="13" t="s">
        <v>185</v>
      </c>
      <c r="BE176" s="153">
        <f t="shared" si="14"/>
        <v>0</v>
      </c>
      <c r="BF176" s="153">
        <f t="shared" si="15"/>
        <v>0</v>
      </c>
      <c r="BG176" s="153">
        <f t="shared" si="16"/>
        <v>0</v>
      </c>
      <c r="BH176" s="153">
        <f t="shared" si="17"/>
        <v>0</v>
      </c>
      <c r="BI176" s="153">
        <f t="shared" si="18"/>
        <v>0</v>
      </c>
      <c r="BJ176" s="13" t="s">
        <v>85</v>
      </c>
      <c r="BK176" s="153">
        <f t="shared" si="19"/>
        <v>0</v>
      </c>
      <c r="BL176" s="13" t="s">
        <v>191</v>
      </c>
      <c r="BM176" s="152" t="s">
        <v>621</v>
      </c>
    </row>
    <row r="177" spans="2:65" s="1" customFormat="1" ht="16.5" customHeight="1">
      <c r="B177" s="139"/>
      <c r="C177" s="140" t="s">
        <v>72</v>
      </c>
      <c r="D177" s="140" t="s">
        <v>187</v>
      </c>
      <c r="E177" s="141" t="s">
        <v>1646</v>
      </c>
      <c r="F177" s="142" t="s">
        <v>1647</v>
      </c>
      <c r="G177" s="143" t="s">
        <v>316</v>
      </c>
      <c r="H177" s="144"/>
      <c r="I177" s="145"/>
      <c r="J177" s="146">
        <f t="shared" si="10"/>
        <v>0</v>
      </c>
      <c r="K177" s="147"/>
      <c r="L177" s="28"/>
      <c r="M177" s="148" t="s">
        <v>1</v>
      </c>
      <c r="N177" s="149" t="s">
        <v>38</v>
      </c>
      <c r="P177" s="150">
        <f t="shared" si="11"/>
        <v>0</v>
      </c>
      <c r="Q177" s="150">
        <v>0</v>
      </c>
      <c r="R177" s="150">
        <f t="shared" si="12"/>
        <v>0</v>
      </c>
      <c r="S177" s="150">
        <v>0</v>
      </c>
      <c r="T177" s="151">
        <f t="shared" si="13"/>
        <v>0</v>
      </c>
      <c r="AR177" s="152" t="s">
        <v>191</v>
      </c>
      <c r="AT177" s="152" t="s">
        <v>187</v>
      </c>
      <c r="AU177" s="152" t="s">
        <v>79</v>
      </c>
      <c r="AY177" s="13" t="s">
        <v>185</v>
      </c>
      <c r="BE177" s="153">
        <f t="shared" si="14"/>
        <v>0</v>
      </c>
      <c r="BF177" s="153">
        <f t="shared" si="15"/>
        <v>0</v>
      </c>
      <c r="BG177" s="153">
        <f t="shared" si="16"/>
        <v>0</v>
      </c>
      <c r="BH177" s="153">
        <f t="shared" si="17"/>
        <v>0</v>
      </c>
      <c r="BI177" s="153">
        <f t="shared" si="18"/>
        <v>0</v>
      </c>
      <c r="BJ177" s="13" t="s">
        <v>85</v>
      </c>
      <c r="BK177" s="153">
        <f t="shared" si="19"/>
        <v>0</v>
      </c>
      <c r="BL177" s="13" t="s">
        <v>191</v>
      </c>
      <c r="BM177" s="152" t="s">
        <v>629</v>
      </c>
    </row>
    <row r="178" spans="2:65" s="1" customFormat="1" ht="16.5" customHeight="1">
      <c r="B178" s="139"/>
      <c r="C178" s="140" t="s">
        <v>72</v>
      </c>
      <c r="D178" s="140" t="s">
        <v>187</v>
      </c>
      <c r="E178" s="141" t="s">
        <v>1648</v>
      </c>
      <c r="F178" s="142" t="s">
        <v>1592</v>
      </c>
      <c r="G178" s="143" t="s">
        <v>992</v>
      </c>
      <c r="H178" s="144"/>
      <c r="I178" s="145"/>
      <c r="J178" s="146">
        <f t="shared" si="10"/>
        <v>0</v>
      </c>
      <c r="K178" s="147"/>
      <c r="L178" s="28"/>
      <c r="M178" s="148" t="s">
        <v>1</v>
      </c>
      <c r="N178" s="149" t="s">
        <v>38</v>
      </c>
      <c r="P178" s="150">
        <f t="shared" si="11"/>
        <v>0</v>
      </c>
      <c r="Q178" s="150">
        <v>0</v>
      </c>
      <c r="R178" s="150">
        <f t="shared" si="12"/>
        <v>0</v>
      </c>
      <c r="S178" s="150">
        <v>0</v>
      </c>
      <c r="T178" s="151">
        <f t="shared" si="13"/>
        <v>0</v>
      </c>
      <c r="AR178" s="152" t="s">
        <v>191</v>
      </c>
      <c r="AT178" s="152" t="s">
        <v>187</v>
      </c>
      <c r="AU178" s="152" t="s">
        <v>79</v>
      </c>
      <c r="AY178" s="13" t="s">
        <v>185</v>
      </c>
      <c r="BE178" s="153">
        <f t="shared" si="14"/>
        <v>0</v>
      </c>
      <c r="BF178" s="153">
        <f t="shared" si="15"/>
        <v>0</v>
      </c>
      <c r="BG178" s="153">
        <f t="shared" si="16"/>
        <v>0</v>
      </c>
      <c r="BH178" s="153">
        <f t="shared" si="17"/>
        <v>0</v>
      </c>
      <c r="BI178" s="153">
        <f t="shared" si="18"/>
        <v>0</v>
      </c>
      <c r="BJ178" s="13" t="s">
        <v>85</v>
      </c>
      <c r="BK178" s="153">
        <f t="shared" si="19"/>
        <v>0</v>
      </c>
      <c r="BL178" s="13" t="s">
        <v>191</v>
      </c>
      <c r="BM178" s="152" t="s">
        <v>639</v>
      </c>
    </row>
    <row r="179" spans="2:65" s="1" customFormat="1" ht="16.5" customHeight="1">
      <c r="B179" s="139"/>
      <c r="C179" s="140" t="s">
        <v>72</v>
      </c>
      <c r="D179" s="140" t="s">
        <v>187</v>
      </c>
      <c r="E179" s="141" t="s">
        <v>1649</v>
      </c>
      <c r="F179" s="142" t="s">
        <v>1596</v>
      </c>
      <c r="G179" s="143" t="s">
        <v>992</v>
      </c>
      <c r="H179" s="144"/>
      <c r="I179" s="145"/>
      <c r="J179" s="146">
        <f t="shared" si="10"/>
        <v>0</v>
      </c>
      <c r="K179" s="147"/>
      <c r="L179" s="28"/>
      <c r="M179" s="148" t="s">
        <v>1</v>
      </c>
      <c r="N179" s="149" t="s">
        <v>38</v>
      </c>
      <c r="P179" s="150">
        <f t="shared" si="11"/>
        <v>0</v>
      </c>
      <c r="Q179" s="150">
        <v>0</v>
      </c>
      <c r="R179" s="150">
        <f t="shared" si="12"/>
        <v>0</v>
      </c>
      <c r="S179" s="150">
        <v>0</v>
      </c>
      <c r="T179" s="151">
        <f t="shared" si="13"/>
        <v>0</v>
      </c>
      <c r="AR179" s="152" t="s">
        <v>191</v>
      </c>
      <c r="AT179" s="152" t="s">
        <v>187</v>
      </c>
      <c r="AU179" s="152" t="s">
        <v>79</v>
      </c>
      <c r="AY179" s="13" t="s">
        <v>185</v>
      </c>
      <c r="BE179" s="153">
        <f t="shared" si="14"/>
        <v>0</v>
      </c>
      <c r="BF179" s="153">
        <f t="shared" si="15"/>
        <v>0</v>
      </c>
      <c r="BG179" s="153">
        <f t="shared" si="16"/>
        <v>0</v>
      </c>
      <c r="BH179" s="153">
        <f t="shared" si="17"/>
        <v>0</v>
      </c>
      <c r="BI179" s="153">
        <f t="shared" si="18"/>
        <v>0</v>
      </c>
      <c r="BJ179" s="13" t="s">
        <v>85</v>
      </c>
      <c r="BK179" s="153">
        <f t="shared" si="19"/>
        <v>0</v>
      </c>
      <c r="BL179" s="13" t="s">
        <v>191</v>
      </c>
      <c r="BM179" s="152" t="s">
        <v>647</v>
      </c>
    </row>
    <row r="180" spans="2:65" s="1" customFormat="1" ht="16.5" customHeight="1">
      <c r="B180" s="139"/>
      <c r="C180" s="140" t="s">
        <v>72</v>
      </c>
      <c r="D180" s="140" t="s">
        <v>187</v>
      </c>
      <c r="E180" s="141" t="s">
        <v>1650</v>
      </c>
      <c r="F180" s="142" t="s">
        <v>1651</v>
      </c>
      <c r="G180" s="143" t="s">
        <v>992</v>
      </c>
      <c r="H180" s="144"/>
      <c r="I180" s="145"/>
      <c r="J180" s="146">
        <f t="shared" si="10"/>
        <v>0</v>
      </c>
      <c r="K180" s="147"/>
      <c r="L180" s="28"/>
      <c r="M180" s="170" t="s">
        <v>1</v>
      </c>
      <c r="N180" s="171" t="s">
        <v>38</v>
      </c>
      <c r="O180" s="172"/>
      <c r="P180" s="173">
        <f t="shared" si="11"/>
        <v>0</v>
      </c>
      <c r="Q180" s="173">
        <v>0</v>
      </c>
      <c r="R180" s="173">
        <f t="shared" si="12"/>
        <v>0</v>
      </c>
      <c r="S180" s="173">
        <v>0</v>
      </c>
      <c r="T180" s="174">
        <f t="shared" si="13"/>
        <v>0</v>
      </c>
      <c r="AR180" s="152" t="s">
        <v>191</v>
      </c>
      <c r="AT180" s="152" t="s">
        <v>187</v>
      </c>
      <c r="AU180" s="152" t="s">
        <v>79</v>
      </c>
      <c r="AY180" s="13" t="s">
        <v>185</v>
      </c>
      <c r="BE180" s="153">
        <f t="shared" si="14"/>
        <v>0</v>
      </c>
      <c r="BF180" s="153">
        <f t="shared" si="15"/>
        <v>0</v>
      </c>
      <c r="BG180" s="153">
        <f t="shared" si="16"/>
        <v>0</v>
      </c>
      <c r="BH180" s="153">
        <f t="shared" si="17"/>
        <v>0</v>
      </c>
      <c r="BI180" s="153">
        <f t="shared" si="18"/>
        <v>0</v>
      </c>
      <c r="BJ180" s="13" t="s">
        <v>85</v>
      </c>
      <c r="BK180" s="153">
        <f t="shared" si="19"/>
        <v>0</v>
      </c>
      <c r="BL180" s="13" t="s">
        <v>191</v>
      </c>
      <c r="BM180" s="152" t="s">
        <v>655</v>
      </c>
    </row>
    <row r="181" spans="2:65" s="1" customFormat="1" ht="6.95" customHeight="1">
      <c r="B181" s="43"/>
      <c r="C181" s="44"/>
      <c r="D181" s="44"/>
      <c r="E181" s="44"/>
      <c r="F181" s="44"/>
      <c r="G181" s="44"/>
      <c r="H181" s="44"/>
      <c r="I181" s="44"/>
      <c r="J181" s="44"/>
      <c r="K181" s="44"/>
      <c r="L181" s="28"/>
    </row>
  </sheetData>
  <autoFilter ref="C122:K180"/>
  <mergeCells count="12">
    <mergeCell ref="E115:H115"/>
    <mergeCell ref="L2:V2"/>
    <mergeCell ref="E85:H85"/>
    <mergeCell ref="E87:H87"/>
    <mergeCell ref="E89:H89"/>
    <mergeCell ref="E111:H111"/>
    <mergeCell ref="E113:H113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48"/>
  <sheetViews>
    <sheetView showGridLines="0" topLeftCell="A116" workbookViewId="0">
      <selection activeCell="H125" sqref="H125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103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ht="12" customHeight="1">
      <c r="B8" s="16"/>
      <c r="D8" s="23" t="s">
        <v>141</v>
      </c>
      <c r="L8" s="16"/>
    </row>
    <row r="9" spans="2:46" s="1" customFormat="1" ht="16.5" customHeight="1">
      <c r="B9" s="28"/>
      <c r="E9" s="223" t="s">
        <v>142</v>
      </c>
      <c r="F9" s="222"/>
      <c r="G9" s="222"/>
      <c r="H9" s="222"/>
      <c r="L9" s="28"/>
    </row>
    <row r="10" spans="2:46" s="1" customFormat="1" ht="12" customHeight="1">
      <c r="B10" s="28"/>
      <c r="D10" s="23" t="s">
        <v>143</v>
      </c>
      <c r="L10" s="28"/>
    </row>
    <row r="11" spans="2:46" s="1" customFormat="1" ht="16.5" customHeight="1">
      <c r="B11" s="28"/>
      <c r="E11" s="218" t="s">
        <v>1652</v>
      </c>
      <c r="F11" s="222"/>
      <c r="G11" s="222"/>
      <c r="H11" s="222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2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23" t="s">
        <v>20</v>
      </c>
      <c r="J14" s="51">
        <f>'Rekapitulácia stavby'!AN8</f>
        <v>46146</v>
      </c>
      <c r="L14" s="28"/>
    </row>
    <row r="15" spans="2:46" s="1" customFormat="1" ht="10.9" customHeight="1">
      <c r="B15" s="28"/>
      <c r="L15" s="28"/>
    </row>
    <row r="16" spans="2:46" s="1" customFormat="1" ht="12" customHeight="1">
      <c r="B16" s="28"/>
      <c r="D16" s="23" t="s">
        <v>21</v>
      </c>
      <c r="I16" s="2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23" t="s">
        <v>24</v>
      </c>
      <c r="J17" s="21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3" t="s">
        <v>25</v>
      </c>
      <c r="I19" s="23" t="s">
        <v>22</v>
      </c>
      <c r="J19" s="24"/>
      <c r="L19" s="28"/>
    </row>
    <row r="20" spans="2:12" s="1" customFormat="1" ht="18" customHeight="1">
      <c r="B20" s="28"/>
      <c r="E20" s="225"/>
      <c r="F20" s="207"/>
      <c r="G20" s="207"/>
      <c r="H20" s="207"/>
      <c r="I20" s="23" t="s">
        <v>24</v>
      </c>
      <c r="J20" s="24"/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3" t="s">
        <v>26</v>
      </c>
      <c r="I22" s="2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27</v>
      </c>
      <c r="I23" s="23" t="s">
        <v>24</v>
      </c>
      <c r="J23" s="21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3" t="s">
        <v>29</v>
      </c>
      <c r="I25" s="2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1" t="s">
        <v>1</v>
      </c>
      <c r="F29" s="211"/>
      <c r="G29" s="211"/>
      <c r="H29" s="211"/>
      <c r="L29" s="93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32</v>
      </c>
      <c r="J32" s="65">
        <f>ROUND(J121, 2)</f>
        <v>0</v>
      </c>
      <c r="L32" s="28"/>
    </row>
    <row r="33" spans="2:12" s="1" customFormat="1" ht="6.95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45" customHeight="1">
      <c r="B35" s="28"/>
      <c r="D35" s="54" t="s">
        <v>36</v>
      </c>
      <c r="E35" s="33" t="s">
        <v>37</v>
      </c>
      <c r="F35" s="95">
        <f>ROUND((SUM(BE121:BE147)),  2)</f>
        <v>0</v>
      </c>
      <c r="G35" s="96"/>
      <c r="H35" s="96"/>
      <c r="I35" s="97">
        <v>0.23</v>
      </c>
      <c r="J35" s="95">
        <f>ROUND(((SUM(BE121:BE147))*I35),  2)</f>
        <v>0</v>
      </c>
      <c r="L35" s="28"/>
    </row>
    <row r="36" spans="2:12" s="1" customFormat="1" ht="14.45" customHeight="1">
      <c r="B36" s="28"/>
      <c r="E36" s="33" t="s">
        <v>38</v>
      </c>
      <c r="F36" s="95">
        <f>ROUND((SUM(BF121:BF147)),  2)</f>
        <v>0</v>
      </c>
      <c r="G36" s="96"/>
      <c r="H36" s="96"/>
      <c r="I36" s="97">
        <v>0.23</v>
      </c>
      <c r="J36" s="95">
        <f>ROUND(((SUM(BF121:BF147))*I36),  2)</f>
        <v>0</v>
      </c>
      <c r="L36" s="28"/>
    </row>
    <row r="37" spans="2:12" s="1" customFormat="1" ht="14.45" hidden="1" customHeight="1">
      <c r="B37" s="28"/>
      <c r="E37" s="23" t="s">
        <v>39</v>
      </c>
      <c r="F37" s="85">
        <f>ROUND((SUM(BG121:BG147)),  2)</f>
        <v>0</v>
      </c>
      <c r="I37" s="98">
        <v>0.23</v>
      </c>
      <c r="J37" s="85">
        <f>0</f>
        <v>0</v>
      </c>
      <c r="L37" s="28"/>
    </row>
    <row r="38" spans="2:12" s="1" customFormat="1" ht="14.45" hidden="1" customHeight="1">
      <c r="B38" s="28"/>
      <c r="E38" s="23" t="s">
        <v>40</v>
      </c>
      <c r="F38" s="85">
        <f>ROUND((SUM(BH121:BH147)),  2)</f>
        <v>0</v>
      </c>
      <c r="I38" s="98">
        <v>0.23</v>
      </c>
      <c r="J38" s="85">
        <f>0</f>
        <v>0</v>
      </c>
      <c r="L38" s="28"/>
    </row>
    <row r="39" spans="2:12" s="1" customFormat="1" ht="14.45" hidden="1" customHeight="1">
      <c r="B39" s="28"/>
      <c r="E39" s="33" t="s">
        <v>41</v>
      </c>
      <c r="F39" s="95">
        <f>ROUND((SUM(BI121:BI147)),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9"/>
      <c r="D41" s="100" t="s">
        <v>42</v>
      </c>
      <c r="E41" s="56"/>
      <c r="F41" s="56"/>
      <c r="G41" s="101" t="s">
        <v>43</v>
      </c>
      <c r="H41" s="102" t="s">
        <v>44</v>
      </c>
      <c r="I41" s="56"/>
      <c r="J41" s="103">
        <f>SUM(J32:J39)</f>
        <v>0</v>
      </c>
      <c r="K41" s="104"/>
      <c r="L41" s="28"/>
    </row>
    <row r="42" spans="2:12" s="1" customFormat="1" ht="14.45" customHeight="1">
      <c r="B42" s="28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5" customHeight="1">
      <c r="B82" s="28"/>
      <c r="C82" s="17" t="s">
        <v>145</v>
      </c>
      <c r="L82" s="28"/>
    </row>
    <row r="83" spans="2:12" s="1" customFormat="1" ht="6.95" customHeight="1">
      <c r="B83" s="28"/>
      <c r="L83" s="28"/>
    </row>
    <row r="84" spans="2:12" s="1" customFormat="1" ht="12" customHeight="1">
      <c r="B84" s="28"/>
      <c r="C84" s="23" t="s">
        <v>14</v>
      </c>
      <c r="L84" s="28"/>
    </row>
    <row r="85" spans="2:12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12" ht="12" customHeight="1">
      <c r="B86" s="16"/>
      <c r="C86" s="23" t="s">
        <v>141</v>
      </c>
      <c r="L86" s="16"/>
    </row>
    <row r="87" spans="2:12" s="1" customFormat="1" ht="16.5" customHeight="1">
      <c r="B87" s="28"/>
      <c r="E87" s="223" t="s">
        <v>142</v>
      </c>
      <c r="F87" s="222"/>
      <c r="G87" s="222"/>
      <c r="H87" s="222"/>
      <c r="L87" s="28"/>
    </row>
    <row r="88" spans="2:12" s="1" customFormat="1" ht="12" customHeight="1">
      <c r="B88" s="28"/>
      <c r="C88" s="23" t="s">
        <v>143</v>
      </c>
      <c r="L88" s="28"/>
    </row>
    <row r="89" spans="2:12" s="1" customFormat="1" ht="16.5" customHeight="1">
      <c r="B89" s="28"/>
      <c r="E89" s="218" t="str">
        <f>E11</f>
        <v>BLZ - Bleskozvod a uzemnenie</v>
      </c>
      <c r="F89" s="222"/>
      <c r="G89" s="222"/>
      <c r="H89" s="222"/>
      <c r="L89" s="28"/>
    </row>
    <row r="90" spans="2:12" s="1" customFormat="1" ht="6.95" customHeight="1">
      <c r="B90" s="28"/>
      <c r="L90" s="28"/>
    </row>
    <row r="91" spans="2:12" s="1" customFormat="1" ht="12" customHeight="1">
      <c r="B91" s="28"/>
      <c r="C91" s="23" t="s">
        <v>18</v>
      </c>
      <c r="F91" s="21" t="str">
        <f>F14</f>
        <v>Bojnice</v>
      </c>
      <c r="I91" s="23" t="s">
        <v>20</v>
      </c>
      <c r="J91" s="51">
        <f>IF(J14="","",J14)</f>
        <v>46146</v>
      </c>
      <c r="L91" s="28"/>
    </row>
    <row r="92" spans="2:12" s="1" customFormat="1" ht="6.95" customHeight="1">
      <c r="B92" s="28"/>
      <c r="L92" s="28"/>
    </row>
    <row r="93" spans="2:12" s="1" customFormat="1" ht="15.2" customHeight="1">
      <c r="B93" s="28"/>
      <c r="C93" s="23" t="s">
        <v>21</v>
      </c>
      <c r="F93" s="21" t="str">
        <f>E17</f>
        <v>Národná zoologická záhrada</v>
      </c>
      <c r="I93" s="23" t="s">
        <v>26</v>
      </c>
      <c r="J93" s="26" t="str">
        <f>E23</f>
        <v>ERGAprojekt s.r.o.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/>
      </c>
      <c r="I94" s="23" t="s">
        <v>29</v>
      </c>
      <c r="J94" s="26" t="str">
        <f>E26</f>
        <v xml:space="preserve"> </v>
      </c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146</v>
      </c>
      <c r="D96" s="99"/>
      <c r="E96" s="99"/>
      <c r="F96" s="99"/>
      <c r="G96" s="99"/>
      <c r="H96" s="99"/>
      <c r="I96" s="99"/>
      <c r="J96" s="108" t="s">
        <v>147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9" customHeight="1">
      <c r="B98" s="28"/>
      <c r="C98" s="109" t="s">
        <v>148</v>
      </c>
      <c r="J98" s="65">
        <f>J121</f>
        <v>0</v>
      </c>
      <c r="L98" s="28"/>
      <c r="AU98" s="13" t="s">
        <v>149</v>
      </c>
    </row>
    <row r="99" spans="2:47" s="8" customFormat="1" ht="24.95" customHeight="1">
      <c r="B99" s="110"/>
      <c r="D99" s="111" t="s">
        <v>1653</v>
      </c>
      <c r="E99" s="112"/>
      <c r="F99" s="112"/>
      <c r="G99" s="112"/>
      <c r="H99" s="112"/>
      <c r="I99" s="112"/>
      <c r="J99" s="113">
        <f>J122</f>
        <v>0</v>
      </c>
      <c r="L99" s="110"/>
    </row>
    <row r="100" spans="2:47" s="1" customFormat="1" ht="21.75" customHeight="1">
      <c r="B100" s="28"/>
      <c r="L100" s="28"/>
    </row>
    <row r="101" spans="2:47" s="1" customFormat="1" ht="6.95" customHeight="1">
      <c r="B101" s="43"/>
      <c r="C101" s="44"/>
      <c r="D101" s="44"/>
      <c r="E101" s="44"/>
      <c r="F101" s="44"/>
      <c r="G101" s="44"/>
      <c r="H101" s="44"/>
      <c r="I101" s="44"/>
      <c r="J101" s="44"/>
      <c r="K101" s="44"/>
      <c r="L101" s="28"/>
    </row>
    <row r="105" spans="2:47" s="1" customFormat="1" ht="6.95" customHeight="1">
      <c r="B105" s="45"/>
      <c r="C105" s="46"/>
      <c r="D105" s="46"/>
      <c r="E105" s="46"/>
      <c r="F105" s="46"/>
      <c r="G105" s="46"/>
      <c r="H105" s="46"/>
      <c r="I105" s="46"/>
      <c r="J105" s="46"/>
      <c r="K105" s="46"/>
      <c r="L105" s="28"/>
    </row>
    <row r="106" spans="2:47" s="1" customFormat="1" ht="24.95" customHeight="1">
      <c r="B106" s="28"/>
      <c r="C106" s="17" t="s">
        <v>171</v>
      </c>
      <c r="L106" s="28"/>
    </row>
    <row r="107" spans="2:47" s="1" customFormat="1" ht="6.95" customHeight="1">
      <c r="B107" s="28"/>
      <c r="L107" s="28"/>
    </row>
    <row r="108" spans="2:47" s="1" customFormat="1" ht="12" customHeight="1">
      <c r="B108" s="28"/>
      <c r="C108" s="23" t="s">
        <v>14</v>
      </c>
      <c r="L108" s="28"/>
    </row>
    <row r="109" spans="2:47" s="1" customFormat="1" ht="16.5" customHeight="1">
      <c r="B109" s="28"/>
      <c r="E109" s="223" t="str">
        <f>E7</f>
        <v>Nové záchytné centrum, Bojnice</v>
      </c>
      <c r="F109" s="224"/>
      <c r="G109" s="224"/>
      <c r="H109" s="224"/>
      <c r="L109" s="28"/>
    </row>
    <row r="110" spans="2:47" ht="12" customHeight="1">
      <c r="B110" s="16"/>
      <c r="C110" s="23" t="s">
        <v>141</v>
      </c>
      <c r="L110" s="16"/>
    </row>
    <row r="111" spans="2:47" s="1" customFormat="1" ht="16.5" customHeight="1">
      <c r="B111" s="28"/>
      <c r="E111" s="223" t="s">
        <v>142</v>
      </c>
      <c r="F111" s="222"/>
      <c r="G111" s="222"/>
      <c r="H111" s="222"/>
      <c r="L111" s="28"/>
    </row>
    <row r="112" spans="2:47" s="1" customFormat="1" ht="12" customHeight="1">
      <c r="B112" s="28"/>
      <c r="C112" s="23" t="s">
        <v>143</v>
      </c>
      <c r="L112" s="28"/>
    </row>
    <row r="113" spans="2:65" s="1" customFormat="1" ht="16.5" customHeight="1">
      <c r="B113" s="28"/>
      <c r="E113" s="218" t="str">
        <f>E11</f>
        <v>BLZ - Bleskozvod a uzemnenie</v>
      </c>
      <c r="F113" s="222"/>
      <c r="G113" s="222"/>
      <c r="H113" s="222"/>
      <c r="L113" s="28"/>
    </row>
    <row r="114" spans="2:65" s="1" customFormat="1" ht="6.95" customHeight="1">
      <c r="B114" s="28"/>
      <c r="L114" s="28"/>
    </row>
    <row r="115" spans="2:65" s="1" customFormat="1" ht="12" customHeight="1">
      <c r="B115" s="28"/>
      <c r="C115" s="23" t="s">
        <v>18</v>
      </c>
      <c r="F115" s="21" t="str">
        <f>F14</f>
        <v>Bojnice</v>
      </c>
      <c r="I115" s="23" t="s">
        <v>20</v>
      </c>
      <c r="J115" s="51">
        <f>IF(J14="","",J14)</f>
        <v>46146</v>
      </c>
      <c r="L115" s="28"/>
    </row>
    <row r="116" spans="2:65" s="1" customFormat="1" ht="6.95" customHeight="1">
      <c r="B116" s="28"/>
      <c r="L116" s="28"/>
    </row>
    <row r="117" spans="2:65" s="1" customFormat="1" ht="15.2" customHeight="1">
      <c r="B117" s="28"/>
      <c r="C117" s="23" t="s">
        <v>21</v>
      </c>
      <c r="F117" s="21" t="str">
        <f>E17</f>
        <v>Národná zoologická záhrada</v>
      </c>
      <c r="I117" s="23" t="s">
        <v>26</v>
      </c>
      <c r="J117" s="26" t="str">
        <f>E23</f>
        <v>ERGAprojekt s.r.o.</v>
      </c>
      <c r="L117" s="28"/>
    </row>
    <row r="118" spans="2:65" s="1" customFormat="1" ht="15.2" customHeight="1">
      <c r="B118" s="28"/>
      <c r="C118" s="23" t="s">
        <v>25</v>
      </c>
      <c r="F118" s="21" t="str">
        <f>IF(E20="","",E20)</f>
        <v/>
      </c>
      <c r="I118" s="23" t="s">
        <v>29</v>
      </c>
      <c r="J118" s="26" t="str">
        <f>E26</f>
        <v xml:space="preserve"> </v>
      </c>
      <c r="L118" s="28"/>
    </row>
    <row r="119" spans="2:65" s="1" customFormat="1" ht="10.35" customHeight="1">
      <c r="B119" s="28"/>
      <c r="L119" s="28"/>
    </row>
    <row r="120" spans="2:65" s="10" customFormat="1" ht="29.25" customHeight="1">
      <c r="B120" s="118"/>
      <c r="C120" s="119" t="s">
        <v>172</v>
      </c>
      <c r="D120" s="120" t="s">
        <v>57</v>
      </c>
      <c r="E120" s="120" t="s">
        <v>53</v>
      </c>
      <c r="F120" s="120" t="s">
        <v>54</v>
      </c>
      <c r="G120" s="120" t="s">
        <v>173</v>
      </c>
      <c r="H120" s="120" t="s">
        <v>174</v>
      </c>
      <c r="I120" s="120" t="s">
        <v>175</v>
      </c>
      <c r="J120" s="121" t="s">
        <v>147</v>
      </c>
      <c r="K120" s="122" t="s">
        <v>176</v>
      </c>
      <c r="L120" s="118"/>
      <c r="M120" s="58" t="s">
        <v>1</v>
      </c>
      <c r="N120" s="59" t="s">
        <v>36</v>
      </c>
      <c r="O120" s="59" t="s">
        <v>177</v>
      </c>
      <c r="P120" s="59" t="s">
        <v>178</v>
      </c>
      <c r="Q120" s="59" t="s">
        <v>179</v>
      </c>
      <c r="R120" s="59" t="s">
        <v>180</v>
      </c>
      <c r="S120" s="59" t="s">
        <v>181</v>
      </c>
      <c r="T120" s="60" t="s">
        <v>182</v>
      </c>
    </row>
    <row r="121" spans="2:65" s="1" customFormat="1" ht="22.9" customHeight="1">
      <c r="B121" s="28"/>
      <c r="C121" s="63" t="s">
        <v>148</v>
      </c>
      <c r="J121" s="123">
        <f>BK121</f>
        <v>0</v>
      </c>
      <c r="L121" s="28"/>
      <c r="M121" s="61"/>
      <c r="N121" s="52"/>
      <c r="O121" s="52"/>
      <c r="P121" s="124">
        <f>P122</f>
        <v>0</v>
      </c>
      <c r="Q121" s="52"/>
      <c r="R121" s="124">
        <f>R122</f>
        <v>0</v>
      </c>
      <c r="S121" s="52"/>
      <c r="T121" s="125">
        <f>T122</f>
        <v>0</v>
      </c>
      <c r="AT121" s="13" t="s">
        <v>71</v>
      </c>
      <c r="AU121" s="13" t="s">
        <v>149</v>
      </c>
      <c r="BK121" s="126">
        <f>BK122</f>
        <v>0</v>
      </c>
    </row>
    <row r="122" spans="2:65" s="11" customFormat="1" ht="25.9" customHeight="1">
      <c r="B122" s="127"/>
      <c r="D122" s="128" t="s">
        <v>71</v>
      </c>
      <c r="E122" s="129" t="s">
        <v>1654</v>
      </c>
      <c r="F122" s="129" t="s">
        <v>1655</v>
      </c>
      <c r="I122" s="130"/>
      <c r="J122" s="131">
        <f>BK122</f>
        <v>0</v>
      </c>
      <c r="L122" s="127"/>
      <c r="M122" s="132"/>
      <c r="P122" s="133">
        <f>SUM(P123:P147)</f>
        <v>0</v>
      </c>
      <c r="R122" s="133">
        <f>SUM(R123:R147)</f>
        <v>0</v>
      </c>
      <c r="T122" s="134">
        <f>SUM(T123:T147)</f>
        <v>0</v>
      </c>
      <c r="AR122" s="128" t="s">
        <v>79</v>
      </c>
      <c r="AT122" s="135" t="s">
        <v>71</v>
      </c>
      <c r="AU122" s="135" t="s">
        <v>72</v>
      </c>
      <c r="AY122" s="128" t="s">
        <v>185</v>
      </c>
      <c r="BK122" s="136">
        <f>SUM(BK123:BK147)</f>
        <v>0</v>
      </c>
    </row>
    <row r="123" spans="2:65" s="1" customFormat="1" ht="16.5" customHeight="1">
      <c r="B123" s="139"/>
      <c r="C123" s="140" t="s">
        <v>72</v>
      </c>
      <c r="D123" s="140" t="s">
        <v>187</v>
      </c>
      <c r="E123" s="141" t="s">
        <v>1656</v>
      </c>
      <c r="F123" s="142" t="s">
        <v>1657</v>
      </c>
      <c r="G123" s="143" t="s">
        <v>190</v>
      </c>
      <c r="H123" s="144"/>
      <c r="I123" s="145"/>
      <c r="J123" s="146">
        <f t="shared" ref="J123:J147" si="0">ROUND(I123*H123,2)</f>
        <v>0</v>
      </c>
      <c r="K123" s="147"/>
      <c r="L123" s="28"/>
      <c r="M123" s="148" t="s">
        <v>1</v>
      </c>
      <c r="N123" s="149" t="s">
        <v>38</v>
      </c>
      <c r="P123" s="150">
        <f t="shared" ref="P123:P147" si="1">O123*H123</f>
        <v>0</v>
      </c>
      <c r="Q123" s="150">
        <v>0</v>
      </c>
      <c r="R123" s="150">
        <f t="shared" ref="R123:R147" si="2">Q123*H123</f>
        <v>0</v>
      </c>
      <c r="S123" s="150">
        <v>0</v>
      </c>
      <c r="T123" s="151">
        <f t="shared" ref="T123:T147" si="3">S123*H123</f>
        <v>0</v>
      </c>
      <c r="AR123" s="152" t="s">
        <v>191</v>
      </c>
      <c r="AT123" s="152" t="s">
        <v>187</v>
      </c>
      <c r="AU123" s="152" t="s">
        <v>79</v>
      </c>
      <c r="AY123" s="13" t="s">
        <v>185</v>
      </c>
      <c r="BE123" s="153">
        <f t="shared" ref="BE123:BE147" si="4">IF(N123="základná",J123,0)</f>
        <v>0</v>
      </c>
      <c r="BF123" s="153">
        <f t="shared" ref="BF123:BF147" si="5">IF(N123="znížená",J123,0)</f>
        <v>0</v>
      </c>
      <c r="BG123" s="153">
        <f t="shared" ref="BG123:BG147" si="6">IF(N123="zákl. prenesená",J123,0)</f>
        <v>0</v>
      </c>
      <c r="BH123" s="153">
        <f t="shared" ref="BH123:BH147" si="7">IF(N123="zníž. prenesená",J123,0)</f>
        <v>0</v>
      </c>
      <c r="BI123" s="153">
        <f t="shared" ref="BI123:BI147" si="8">IF(N123="nulová",J123,0)</f>
        <v>0</v>
      </c>
      <c r="BJ123" s="13" t="s">
        <v>85</v>
      </c>
      <c r="BK123" s="153">
        <f t="shared" ref="BK123:BK147" si="9">ROUND(I123*H123,2)</f>
        <v>0</v>
      </c>
      <c r="BL123" s="13" t="s">
        <v>191</v>
      </c>
      <c r="BM123" s="152" t="s">
        <v>663</v>
      </c>
    </row>
    <row r="124" spans="2:65" s="1" customFormat="1" ht="16.5" customHeight="1">
      <c r="B124" s="139"/>
      <c r="C124" s="140" t="s">
        <v>72</v>
      </c>
      <c r="D124" s="140" t="s">
        <v>187</v>
      </c>
      <c r="E124" s="141" t="s">
        <v>1658</v>
      </c>
      <c r="F124" s="142" t="s">
        <v>1659</v>
      </c>
      <c r="G124" s="143" t="s">
        <v>316</v>
      </c>
      <c r="H124" s="144"/>
      <c r="I124" s="145"/>
      <c r="J124" s="146">
        <f t="shared" si="0"/>
        <v>0</v>
      </c>
      <c r="K124" s="147"/>
      <c r="L124" s="28"/>
      <c r="M124" s="148" t="s">
        <v>1</v>
      </c>
      <c r="N124" s="149" t="s">
        <v>38</v>
      </c>
      <c r="P124" s="150">
        <f t="shared" si="1"/>
        <v>0</v>
      </c>
      <c r="Q124" s="150">
        <v>0</v>
      </c>
      <c r="R124" s="150">
        <f t="shared" si="2"/>
        <v>0</v>
      </c>
      <c r="S124" s="150">
        <v>0</v>
      </c>
      <c r="T124" s="151">
        <f t="shared" si="3"/>
        <v>0</v>
      </c>
      <c r="AR124" s="152" t="s">
        <v>191</v>
      </c>
      <c r="AT124" s="152" t="s">
        <v>187</v>
      </c>
      <c r="AU124" s="152" t="s">
        <v>79</v>
      </c>
      <c r="AY124" s="13" t="s">
        <v>185</v>
      </c>
      <c r="BE124" s="153">
        <f t="shared" si="4"/>
        <v>0</v>
      </c>
      <c r="BF124" s="153">
        <f t="shared" si="5"/>
        <v>0</v>
      </c>
      <c r="BG124" s="153">
        <f t="shared" si="6"/>
        <v>0</v>
      </c>
      <c r="BH124" s="153">
        <f t="shared" si="7"/>
        <v>0</v>
      </c>
      <c r="BI124" s="153">
        <f t="shared" si="8"/>
        <v>0</v>
      </c>
      <c r="BJ124" s="13" t="s">
        <v>85</v>
      </c>
      <c r="BK124" s="153">
        <f t="shared" si="9"/>
        <v>0</v>
      </c>
      <c r="BL124" s="13" t="s">
        <v>191</v>
      </c>
      <c r="BM124" s="152" t="s">
        <v>671</v>
      </c>
    </row>
    <row r="125" spans="2:65" s="1" customFormat="1" ht="16.5" customHeight="1">
      <c r="B125" s="139"/>
      <c r="C125" s="140" t="s">
        <v>72</v>
      </c>
      <c r="D125" s="140" t="s">
        <v>187</v>
      </c>
      <c r="E125" s="141" t="s">
        <v>1660</v>
      </c>
      <c r="F125" s="142" t="s">
        <v>1661</v>
      </c>
      <c r="G125" s="143" t="s">
        <v>316</v>
      </c>
      <c r="H125" s="144"/>
      <c r="I125" s="145"/>
      <c r="J125" s="146">
        <f t="shared" si="0"/>
        <v>0</v>
      </c>
      <c r="K125" s="147"/>
      <c r="L125" s="28"/>
      <c r="M125" s="148" t="s">
        <v>1</v>
      </c>
      <c r="N125" s="149" t="s">
        <v>38</v>
      </c>
      <c r="P125" s="150">
        <f t="shared" si="1"/>
        <v>0</v>
      </c>
      <c r="Q125" s="150">
        <v>0</v>
      </c>
      <c r="R125" s="150">
        <f t="shared" si="2"/>
        <v>0</v>
      </c>
      <c r="S125" s="150">
        <v>0</v>
      </c>
      <c r="T125" s="151">
        <f t="shared" si="3"/>
        <v>0</v>
      </c>
      <c r="AR125" s="152" t="s">
        <v>191</v>
      </c>
      <c r="AT125" s="152" t="s">
        <v>187</v>
      </c>
      <c r="AU125" s="152" t="s">
        <v>79</v>
      </c>
      <c r="AY125" s="13" t="s">
        <v>185</v>
      </c>
      <c r="BE125" s="153">
        <f t="shared" si="4"/>
        <v>0</v>
      </c>
      <c r="BF125" s="153">
        <f t="shared" si="5"/>
        <v>0</v>
      </c>
      <c r="BG125" s="153">
        <f t="shared" si="6"/>
        <v>0</v>
      </c>
      <c r="BH125" s="153">
        <f t="shared" si="7"/>
        <v>0</v>
      </c>
      <c r="BI125" s="153">
        <f t="shared" si="8"/>
        <v>0</v>
      </c>
      <c r="BJ125" s="13" t="s">
        <v>85</v>
      </c>
      <c r="BK125" s="153">
        <f t="shared" si="9"/>
        <v>0</v>
      </c>
      <c r="BL125" s="13" t="s">
        <v>191</v>
      </c>
      <c r="BM125" s="152" t="s">
        <v>687</v>
      </c>
    </row>
    <row r="126" spans="2:65" s="1" customFormat="1" ht="16.5" customHeight="1">
      <c r="B126" s="139"/>
      <c r="C126" s="140" t="s">
        <v>72</v>
      </c>
      <c r="D126" s="140" t="s">
        <v>187</v>
      </c>
      <c r="E126" s="141" t="s">
        <v>1662</v>
      </c>
      <c r="F126" s="142" t="s">
        <v>1663</v>
      </c>
      <c r="G126" s="143" t="s">
        <v>316</v>
      </c>
      <c r="H126" s="144"/>
      <c r="I126" s="145"/>
      <c r="J126" s="146">
        <f t="shared" si="0"/>
        <v>0</v>
      </c>
      <c r="K126" s="147"/>
      <c r="L126" s="28"/>
      <c r="M126" s="148" t="s">
        <v>1</v>
      </c>
      <c r="N126" s="149" t="s">
        <v>38</v>
      </c>
      <c r="P126" s="150">
        <f t="shared" si="1"/>
        <v>0</v>
      </c>
      <c r="Q126" s="150">
        <v>0</v>
      </c>
      <c r="R126" s="150">
        <f t="shared" si="2"/>
        <v>0</v>
      </c>
      <c r="S126" s="150">
        <v>0</v>
      </c>
      <c r="T126" s="151">
        <f t="shared" si="3"/>
        <v>0</v>
      </c>
      <c r="AR126" s="152" t="s">
        <v>191</v>
      </c>
      <c r="AT126" s="152" t="s">
        <v>187</v>
      </c>
      <c r="AU126" s="152" t="s">
        <v>79</v>
      </c>
      <c r="AY126" s="13" t="s">
        <v>185</v>
      </c>
      <c r="BE126" s="153">
        <f t="shared" si="4"/>
        <v>0</v>
      </c>
      <c r="BF126" s="153">
        <f t="shared" si="5"/>
        <v>0</v>
      </c>
      <c r="BG126" s="153">
        <f t="shared" si="6"/>
        <v>0</v>
      </c>
      <c r="BH126" s="153">
        <f t="shared" si="7"/>
        <v>0</v>
      </c>
      <c r="BI126" s="153">
        <f t="shared" si="8"/>
        <v>0</v>
      </c>
      <c r="BJ126" s="13" t="s">
        <v>85</v>
      </c>
      <c r="BK126" s="153">
        <f t="shared" si="9"/>
        <v>0</v>
      </c>
      <c r="BL126" s="13" t="s">
        <v>191</v>
      </c>
      <c r="BM126" s="152" t="s">
        <v>697</v>
      </c>
    </row>
    <row r="127" spans="2:65" s="1" customFormat="1" ht="16.5" customHeight="1">
      <c r="B127" s="139"/>
      <c r="C127" s="140" t="s">
        <v>72</v>
      </c>
      <c r="D127" s="140" t="s">
        <v>187</v>
      </c>
      <c r="E127" s="141" t="s">
        <v>1664</v>
      </c>
      <c r="F127" s="142" t="s">
        <v>1665</v>
      </c>
      <c r="G127" s="143" t="s">
        <v>316</v>
      </c>
      <c r="H127" s="144"/>
      <c r="I127" s="145"/>
      <c r="J127" s="146">
        <f t="shared" si="0"/>
        <v>0</v>
      </c>
      <c r="K127" s="147"/>
      <c r="L127" s="28"/>
      <c r="M127" s="148" t="s">
        <v>1</v>
      </c>
      <c r="N127" s="149" t="s">
        <v>38</v>
      </c>
      <c r="P127" s="150">
        <f t="shared" si="1"/>
        <v>0</v>
      </c>
      <c r="Q127" s="150">
        <v>0</v>
      </c>
      <c r="R127" s="150">
        <f t="shared" si="2"/>
        <v>0</v>
      </c>
      <c r="S127" s="150">
        <v>0</v>
      </c>
      <c r="T127" s="151">
        <f t="shared" si="3"/>
        <v>0</v>
      </c>
      <c r="AR127" s="152" t="s">
        <v>191</v>
      </c>
      <c r="AT127" s="152" t="s">
        <v>187</v>
      </c>
      <c r="AU127" s="152" t="s">
        <v>79</v>
      </c>
      <c r="AY127" s="13" t="s">
        <v>185</v>
      </c>
      <c r="BE127" s="153">
        <f t="shared" si="4"/>
        <v>0</v>
      </c>
      <c r="BF127" s="153">
        <f t="shared" si="5"/>
        <v>0</v>
      </c>
      <c r="BG127" s="153">
        <f t="shared" si="6"/>
        <v>0</v>
      </c>
      <c r="BH127" s="153">
        <f t="shared" si="7"/>
        <v>0</v>
      </c>
      <c r="BI127" s="153">
        <f t="shared" si="8"/>
        <v>0</v>
      </c>
      <c r="BJ127" s="13" t="s">
        <v>85</v>
      </c>
      <c r="BK127" s="153">
        <f t="shared" si="9"/>
        <v>0</v>
      </c>
      <c r="BL127" s="13" t="s">
        <v>191</v>
      </c>
      <c r="BM127" s="152" t="s">
        <v>705</v>
      </c>
    </row>
    <row r="128" spans="2:65" s="1" customFormat="1" ht="16.5" customHeight="1">
      <c r="B128" s="139"/>
      <c r="C128" s="140" t="s">
        <v>72</v>
      </c>
      <c r="D128" s="140" t="s">
        <v>187</v>
      </c>
      <c r="E128" s="141" t="s">
        <v>1666</v>
      </c>
      <c r="F128" s="142" t="s">
        <v>1667</v>
      </c>
      <c r="G128" s="143" t="s">
        <v>316</v>
      </c>
      <c r="H128" s="144"/>
      <c r="I128" s="145"/>
      <c r="J128" s="146">
        <f t="shared" si="0"/>
        <v>0</v>
      </c>
      <c r="K128" s="147"/>
      <c r="L128" s="28"/>
      <c r="M128" s="148" t="s">
        <v>1</v>
      </c>
      <c r="N128" s="149" t="s">
        <v>38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191</v>
      </c>
      <c r="AT128" s="152" t="s">
        <v>187</v>
      </c>
      <c r="AU128" s="152" t="s">
        <v>79</v>
      </c>
      <c r="AY128" s="13" t="s">
        <v>185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85</v>
      </c>
      <c r="BK128" s="153">
        <f t="shared" si="9"/>
        <v>0</v>
      </c>
      <c r="BL128" s="13" t="s">
        <v>191</v>
      </c>
      <c r="BM128" s="152" t="s">
        <v>715</v>
      </c>
    </row>
    <row r="129" spans="2:65" s="1" customFormat="1" ht="16.5" customHeight="1">
      <c r="B129" s="139"/>
      <c r="C129" s="140" t="s">
        <v>72</v>
      </c>
      <c r="D129" s="140" t="s">
        <v>187</v>
      </c>
      <c r="E129" s="141" t="s">
        <v>1668</v>
      </c>
      <c r="F129" s="142" t="s">
        <v>1669</v>
      </c>
      <c r="G129" s="143" t="s">
        <v>316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79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723</v>
      </c>
    </row>
    <row r="130" spans="2:65" s="1" customFormat="1" ht="16.5" customHeight="1">
      <c r="B130" s="139"/>
      <c r="C130" s="140" t="s">
        <v>72</v>
      </c>
      <c r="D130" s="140" t="s">
        <v>187</v>
      </c>
      <c r="E130" s="141" t="s">
        <v>1670</v>
      </c>
      <c r="F130" s="142" t="s">
        <v>1671</v>
      </c>
      <c r="G130" s="143" t="s">
        <v>316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79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733</v>
      </c>
    </row>
    <row r="131" spans="2:65" s="1" customFormat="1" ht="16.5" customHeight="1">
      <c r="B131" s="139"/>
      <c r="C131" s="140" t="s">
        <v>72</v>
      </c>
      <c r="D131" s="140" t="s">
        <v>187</v>
      </c>
      <c r="E131" s="141" t="s">
        <v>1672</v>
      </c>
      <c r="F131" s="142" t="s">
        <v>1673</v>
      </c>
      <c r="G131" s="143" t="s">
        <v>316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79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741</v>
      </c>
    </row>
    <row r="132" spans="2:65" s="1" customFormat="1" ht="16.5" customHeight="1">
      <c r="B132" s="139"/>
      <c r="C132" s="140" t="s">
        <v>72</v>
      </c>
      <c r="D132" s="140" t="s">
        <v>187</v>
      </c>
      <c r="E132" s="141" t="s">
        <v>1674</v>
      </c>
      <c r="F132" s="142" t="s">
        <v>1675</v>
      </c>
      <c r="G132" s="143" t="s">
        <v>190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79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749</v>
      </c>
    </row>
    <row r="133" spans="2:65" s="1" customFormat="1" ht="16.5" customHeight="1">
      <c r="B133" s="139"/>
      <c r="C133" s="140" t="s">
        <v>72</v>
      </c>
      <c r="D133" s="140" t="s">
        <v>187</v>
      </c>
      <c r="E133" s="141" t="s">
        <v>1676</v>
      </c>
      <c r="F133" s="142" t="s">
        <v>1677</v>
      </c>
      <c r="G133" s="143" t="s">
        <v>190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79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759</v>
      </c>
    </row>
    <row r="134" spans="2:65" s="1" customFormat="1" ht="16.5" customHeight="1">
      <c r="B134" s="139"/>
      <c r="C134" s="140" t="s">
        <v>72</v>
      </c>
      <c r="D134" s="140" t="s">
        <v>187</v>
      </c>
      <c r="E134" s="141" t="s">
        <v>1678</v>
      </c>
      <c r="F134" s="142" t="s">
        <v>1679</v>
      </c>
      <c r="G134" s="143" t="s">
        <v>190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79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767</v>
      </c>
    </row>
    <row r="135" spans="2:65" s="1" customFormat="1" ht="16.5" customHeight="1">
      <c r="B135" s="139"/>
      <c r="C135" s="140" t="s">
        <v>72</v>
      </c>
      <c r="D135" s="140" t="s">
        <v>187</v>
      </c>
      <c r="E135" s="141" t="s">
        <v>1680</v>
      </c>
      <c r="F135" s="142" t="s">
        <v>1681</v>
      </c>
      <c r="G135" s="143" t="s">
        <v>190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79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777</v>
      </c>
    </row>
    <row r="136" spans="2:65" s="1" customFormat="1" ht="24.2" customHeight="1">
      <c r="B136" s="139"/>
      <c r="C136" s="140" t="s">
        <v>72</v>
      </c>
      <c r="D136" s="140" t="s">
        <v>187</v>
      </c>
      <c r="E136" s="141" t="s">
        <v>1682</v>
      </c>
      <c r="F136" s="142" t="s">
        <v>1683</v>
      </c>
      <c r="G136" s="143" t="s">
        <v>316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79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783</v>
      </c>
    </row>
    <row r="137" spans="2:65" s="1" customFormat="1" ht="16.5" customHeight="1">
      <c r="B137" s="139"/>
      <c r="C137" s="140" t="s">
        <v>72</v>
      </c>
      <c r="D137" s="140" t="s">
        <v>187</v>
      </c>
      <c r="E137" s="141" t="s">
        <v>1684</v>
      </c>
      <c r="F137" s="142" t="s">
        <v>1685</v>
      </c>
      <c r="G137" s="143" t="s">
        <v>316</v>
      </c>
      <c r="H137" s="144"/>
      <c r="I137" s="145"/>
      <c r="J137" s="146">
        <f t="shared" si="0"/>
        <v>0</v>
      </c>
      <c r="K137" s="147"/>
      <c r="L137" s="28"/>
      <c r="M137" s="148" t="s">
        <v>1</v>
      </c>
      <c r="N137" s="149" t="s">
        <v>38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191</v>
      </c>
      <c r="AT137" s="152" t="s">
        <v>187</v>
      </c>
      <c r="AU137" s="152" t="s">
        <v>79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560</v>
      </c>
    </row>
    <row r="138" spans="2:65" s="1" customFormat="1" ht="16.5" customHeight="1">
      <c r="B138" s="139"/>
      <c r="C138" s="140" t="s">
        <v>72</v>
      </c>
      <c r="D138" s="140" t="s">
        <v>187</v>
      </c>
      <c r="E138" s="141" t="s">
        <v>1686</v>
      </c>
      <c r="F138" s="142" t="s">
        <v>1687</v>
      </c>
      <c r="G138" s="143" t="s">
        <v>316</v>
      </c>
      <c r="H138" s="144"/>
      <c r="I138" s="145"/>
      <c r="J138" s="146">
        <f t="shared" si="0"/>
        <v>0</v>
      </c>
      <c r="K138" s="147"/>
      <c r="L138" s="28"/>
      <c r="M138" s="148" t="s">
        <v>1</v>
      </c>
      <c r="N138" s="149" t="s">
        <v>38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191</v>
      </c>
      <c r="AT138" s="152" t="s">
        <v>187</v>
      </c>
      <c r="AU138" s="152" t="s">
        <v>79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552</v>
      </c>
    </row>
    <row r="139" spans="2:65" s="1" customFormat="1" ht="33" customHeight="1">
      <c r="B139" s="139"/>
      <c r="C139" s="140" t="s">
        <v>72</v>
      </c>
      <c r="D139" s="140" t="s">
        <v>187</v>
      </c>
      <c r="E139" s="141" t="s">
        <v>1688</v>
      </c>
      <c r="F139" s="142" t="s">
        <v>1689</v>
      </c>
      <c r="G139" s="143" t="s">
        <v>316</v>
      </c>
      <c r="H139" s="144"/>
      <c r="I139" s="145"/>
      <c r="J139" s="146">
        <f t="shared" si="0"/>
        <v>0</v>
      </c>
      <c r="K139" s="147"/>
      <c r="L139" s="28"/>
      <c r="M139" s="148" t="s">
        <v>1</v>
      </c>
      <c r="N139" s="149" t="s">
        <v>38</v>
      </c>
      <c r="P139" s="150">
        <f t="shared" si="1"/>
        <v>0</v>
      </c>
      <c r="Q139" s="150">
        <v>0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191</v>
      </c>
      <c r="AT139" s="152" t="s">
        <v>187</v>
      </c>
      <c r="AU139" s="152" t="s">
        <v>79</v>
      </c>
      <c r="AY139" s="13" t="s">
        <v>185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85</v>
      </c>
      <c r="BK139" s="153">
        <f t="shared" si="9"/>
        <v>0</v>
      </c>
      <c r="BL139" s="13" t="s">
        <v>191</v>
      </c>
      <c r="BM139" s="152" t="s">
        <v>679</v>
      </c>
    </row>
    <row r="140" spans="2:65" s="1" customFormat="1" ht="16.5" customHeight="1">
      <c r="B140" s="139"/>
      <c r="C140" s="140" t="s">
        <v>72</v>
      </c>
      <c r="D140" s="140" t="s">
        <v>187</v>
      </c>
      <c r="E140" s="141" t="s">
        <v>1690</v>
      </c>
      <c r="F140" s="142" t="s">
        <v>1691</v>
      </c>
      <c r="G140" s="143" t="s">
        <v>316</v>
      </c>
      <c r="H140" s="144"/>
      <c r="I140" s="145"/>
      <c r="J140" s="146">
        <f t="shared" si="0"/>
        <v>0</v>
      </c>
      <c r="K140" s="147"/>
      <c r="L140" s="28"/>
      <c r="M140" s="148" t="s">
        <v>1</v>
      </c>
      <c r="N140" s="149" t="s">
        <v>38</v>
      </c>
      <c r="P140" s="150">
        <f t="shared" si="1"/>
        <v>0</v>
      </c>
      <c r="Q140" s="150">
        <v>0</v>
      </c>
      <c r="R140" s="150">
        <f t="shared" si="2"/>
        <v>0</v>
      </c>
      <c r="S140" s="150">
        <v>0</v>
      </c>
      <c r="T140" s="151">
        <f t="shared" si="3"/>
        <v>0</v>
      </c>
      <c r="AR140" s="152" t="s">
        <v>191</v>
      </c>
      <c r="AT140" s="152" t="s">
        <v>187</v>
      </c>
      <c r="AU140" s="152" t="s">
        <v>79</v>
      </c>
      <c r="AY140" s="13" t="s">
        <v>185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85</v>
      </c>
      <c r="BK140" s="153">
        <f t="shared" si="9"/>
        <v>0</v>
      </c>
      <c r="BL140" s="13" t="s">
        <v>191</v>
      </c>
      <c r="BM140" s="152" t="s">
        <v>1071</v>
      </c>
    </row>
    <row r="141" spans="2:65" s="1" customFormat="1" ht="16.5" customHeight="1">
      <c r="B141" s="139"/>
      <c r="C141" s="140" t="s">
        <v>72</v>
      </c>
      <c r="D141" s="140" t="s">
        <v>187</v>
      </c>
      <c r="E141" s="141" t="s">
        <v>1692</v>
      </c>
      <c r="F141" s="142" t="s">
        <v>1592</v>
      </c>
      <c r="G141" s="143" t="s">
        <v>992</v>
      </c>
      <c r="H141" s="144"/>
      <c r="I141" s="145"/>
      <c r="J141" s="146">
        <f t="shared" si="0"/>
        <v>0</v>
      </c>
      <c r="K141" s="147"/>
      <c r="L141" s="28"/>
      <c r="M141" s="148" t="s">
        <v>1</v>
      </c>
      <c r="N141" s="149" t="s">
        <v>38</v>
      </c>
      <c r="P141" s="150">
        <f t="shared" si="1"/>
        <v>0</v>
      </c>
      <c r="Q141" s="150">
        <v>0</v>
      </c>
      <c r="R141" s="150">
        <f t="shared" si="2"/>
        <v>0</v>
      </c>
      <c r="S141" s="150">
        <v>0</v>
      </c>
      <c r="T141" s="151">
        <f t="shared" si="3"/>
        <v>0</v>
      </c>
      <c r="AR141" s="152" t="s">
        <v>191</v>
      </c>
      <c r="AT141" s="152" t="s">
        <v>187</v>
      </c>
      <c r="AU141" s="152" t="s">
        <v>79</v>
      </c>
      <c r="AY141" s="13" t="s">
        <v>185</v>
      </c>
      <c r="BE141" s="153">
        <f t="shared" si="4"/>
        <v>0</v>
      </c>
      <c r="BF141" s="153">
        <f t="shared" si="5"/>
        <v>0</v>
      </c>
      <c r="BG141" s="153">
        <f t="shared" si="6"/>
        <v>0</v>
      </c>
      <c r="BH141" s="153">
        <f t="shared" si="7"/>
        <v>0</v>
      </c>
      <c r="BI141" s="153">
        <f t="shared" si="8"/>
        <v>0</v>
      </c>
      <c r="BJ141" s="13" t="s">
        <v>85</v>
      </c>
      <c r="BK141" s="153">
        <f t="shared" si="9"/>
        <v>0</v>
      </c>
      <c r="BL141" s="13" t="s">
        <v>191</v>
      </c>
      <c r="BM141" s="152" t="s">
        <v>1074</v>
      </c>
    </row>
    <row r="142" spans="2:65" s="1" customFormat="1" ht="16.5" customHeight="1">
      <c r="B142" s="139"/>
      <c r="C142" s="140" t="s">
        <v>72</v>
      </c>
      <c r="D142" s="140" t="s">
        <v>187</v>
      </c>
      <c r="E142" s="141" t="s">
        <v>1693</v>
      </c>
      <c r="F142" s="142" t="s">
        <v>1596</v>
      </c>
      <c r="G142" s="143" t="s">
        <v>992</v>
      </c>
      <c r="H142" s="144"/>
      <c r="I142" s="145"/>
      <c r="J142" s="146">
        <f t="shared" si="0"/>
        <v>0</v>
      </c>
      <c r="K142" s="147"/>
      <c r="L142" s="28"/>
      <c r="M142" s="148" t="s">
        <v>1</v>
      </c>
      <c r="N142" s="149" t="s">
        <v>38</v>
      </c>
      <c r="P142" s="150">
        <f t="shared" si="1"/>
        <v>0</v>
      </c>
      <c r="Q142" s="150">
        <v>0</v>
      </c>
      <c r="R142" s="150">
        <f t="shared" si="2"/>
        <v>0</v>
      </c>
      <c r="S142" s="150">
        <v>0</v>
      </c>
      <c r="T142" s="151">
        <f t="shared" si="3"/>
        <v>0</v>
      </c>
      <c r="AR142" s="152" t="s">
        <v>191</v>
      </c>
      <c r="AT142" s="152" t="s">
        <v>187</v>
      </c>
      <c r="AU142" s="152" t="s">
        <v>79</v>
      </c>
      <c r="AY142" s="13" t="s">
        <v>185</v>
      </c>
      <c r="BE142" s="153">
        <f t="shared" si="4"/>
        <v>0</v>
      </c>
      <c r="BF142" s="153">
        <f t="shared" si="5"/>
        <v>0</v>
      </c>
      <c r="BG142" s="153">
        <f t="shared" si="6"/>
        <v>0</v>
      </c>
      <c r="BH142" s="153">
        <f t="shared" si="7"/>
        <v>0</v>
      </c>
      <c r="BI142" s="153">
        <f t="shared" si="8"/>
        <v>0</v>
      </c>
      <c r="BJ142" s="13" t="s">
        <v>85</v>
      </c>
      <c r="BK142" s="153">
        <f t="shared" si="9"/>
        <v>0</v>
      </c>
      <c r="BL142" s="13" t="s">
        <v>191</v>
      </c>
      <c r="BM142" s="152" t="s">
        <v>1077</v>
      </c>
    </row>
    <row r="143" spans="2:65" s="1" customFormat="1" ht="16.5" customHeight="1">
      <c r="B143" s="139"/>
      <c r="C143" s="140" t="s">
        <v>72</v>
      </c>
      <c r="D143" s="140" t="s">
        <v>187</v>
      </c>
      <c r="E143" s="141" t="s">
        <v>1694</v>
      </c>
      <c r="F143" s="142" t="s">
        <v>1695</v>
      </c>
      <c r="G143" s="143" t="s">
        <v>992</v>
      </c>
      <c r="H143" s="144"/>
      <c r="I143" s="145"/>
      <c r="J143" s="146">
        <f t="shared" si="0"/>
        <v>0</v>
      </c>
      <c r="K143" s="147"/>
      <c r="L143" s="28"/>
      <c r="M143" s="148" t="s">
        <v>1</v>
      </c>
      <c r="N143" s="149" t="s">
        <v>38</v>
      </c>
      <c r="P143" s="150">
        <f t="shared" si="1"/>
        <v>0</v>
      </c>
      <c r="Q143" s="150">
        <v>0</v>
      </c>
      <c r="R143" s="150">
        <f t="shared" si="2"/>
        <v>0</v>
      </c>
      <c r="S143" s="150">
        <v>0</v>
      </c>
      <c r="T143" s="151">
        <f t="shared" si="3"/>
        <v>0</v>
      </c>
      <c r="AR143" s="152" t="s">
        <v>191</v>
      </c>
      <c r="AT143" s="152" t="s">
        <v>187</v>
      </c>
      <c r="AU143" s="152" t="s">
        <v>79</v>
      </c>
      <c r="AY143" s="13" t="s">
        <v>185</v>
      </c>
      <c r="BE143" s="153">
        <f t="shared" si="4"/>
        <v>0</v>
      </c>
      <c r="BF143" s="153">
        <f t="shared" si="5"/>
        <v>0</v>
      </c>
      <c r="BG143" s="153">
        <f t="shared" si="6"/>
        <v>0</v>
      </c>
      <c r="BH143" s="153">
        <f t="shared" si="7"/>
        <v>0</v>
      </c>
      <c r="BI143" s="153">
        <f t="shared" si="8"/>
        <v>0</v>
      </c>
      <c r="BJ143" s="13" t="s">
        <v>85</v>
      </c>
      <c r="BK143" s="153">
        <f t="shared" si="9"/>
        <v>0</v>
      </c>
      <c r="BL143" s="13" t="s">
        <v>191</v>
      </c>
      <c r="BM143" s="152" t="s">
        <v>1080</v>
      </c>
    </row>
    <row r="144" spans="2:65" s="1" customFormat="1" ht="24.2" customHeight="1">
      <c r="B144" s="139"/>
      <c r="C144" s="140" t="s">
        <v>72</v>
      </c>
      <c r="D144" s="140" t="s">
        <v>187</v>
      </c>
      <c r="E144" s="141" t="s">
        <v>1696</v>
      </c>
      <c r="F144" s="142" t="s">
        <v>1697</v>
      </c>
      <c r="G144" s="143" t="s">
        <v>316</v>
      </c>
      <c r="H144" s="144"/>
      <c r="I144" s="145"/>
      <c r="J144" s="146">
        <f t="shared" si="0"/>
        <v>0</v>
      </c>
      <c r="K144" s="147"/>
      <c r="L144" s="28"/>
      <c r="M144" s="148" t="s">
        <v>1</v>
      </c>
      <c r="N144" s="149" t="s">
        <v>38</v>
      </c>
      <c r="P144" s="150">
        <f t="shared" si="1"/>
        <v>0</v>
      </c>
      <c r="Q144" s="150">
        <v>0</v>
      </c>
      <c r="R144" s="150">
        <f t="shared" si="2"/>
        <v>0</v>
      </c>
      <c r="S144" s="150">
        <v>0</v>
      </c>
      <c r="T144" s="151">
        <f t="shared" si="3"/>
        <v>0</v>
      </c>
      <c r="AR144" s="152" t="s">
        <v>191</v>
      </c>
      <c r="AT144" s="152" t="s">
        <v>187</v>
      </c>
      <c r="AU144" s="152" t="s">
        <v>79</v>
      </c>
      <c r="AY144" s="13" t="s">
        <v>185</v>
      </c>
      <c r="BE144" s="153">
        <f t="shared" si="4"/>
        <v>0</v>
      </c>
      <c r="BF144" s="153">
        <f t="shared" si="5"/>
        <v>0</v>
      </c>
      <c r="BG144" s="153">
        <f t="shared" si="6"/>
        <v>0</v>
      </c>
      <c r="BH144" s="153">
        <f t="shared" si="7"/>
        <v>0</v>
      </c>
      <c r="BI144" s="153">
        <f t="shared" si="8"/>
        <v>0</v>
      </c>
      <c r="BJ144" s="13" t="s">
        <v>85</v>
      </c>
      <c r="BK144" s="153">
        <f t="shared" si="9"/>
        <v>0</v>
      </c>
      <c r="BL144" s="13" t="s">
        <v>191</v>
      </c>
      <c r="BM144" s="152" t="s">
        <v>1083</v>
      </c>
    </row>
    <row r="145" spans="2:65" s="1" customFormat="1" ht="16.5" customHeight="1">
      <c r="B145" s="139"/>
      <c r="C145" s="140" t="s">
        <v>72</v>
      </c>
      <c r="D145" s="140" t="s">
        <v>187</v>
      </c>
      <c r="E145" s="141" t="s">
        <v>1698</v>
      </c>
      <c r="F145" s="142" t="s">
        <v>1699</v>
      </c>
      <c r="G145" s="143" t="s">
        <v>316</v>
      </c>
      <c r="H145" s="144"/>
      <c r="I145" s="145"/>
      <c r="J145" s="146">
        <f t="shared" si="0"/>
        <v>0</v>
      </c>
      <c r="K145" s="147"/>
      <c r="L145" s="28"/>
      <c r="M145" s="148" t="s">
        <v>1</v>
      </c>
      <c r="N145" s="149" t="s">
        <v>38</v>
      </c>
      <c r="P145" s="150">
        <f t="shared" si="1"/>
        <v>0</v>
      </c>
      <c r="Q145" s="150">
        <v>0</v>
      </c>
      <c r="R145" s="150">
        <f t="shared" si="2"/>
        <v>0</v>
      </c>
      <c r="S145" s="150">
        <v>0</v>
      </c>
      <c r="T145" s="151">
        <f t="shared" si="3"/>
        <v>0</v>
      </c>
      <c r="AR145" s="152" t="s">
        <v>191</v>
      </c>
      <c r="AT145" s="152" t="s">
        <v>187</v>
      </c>
      <c r="AU145" s="152" t="s">
        <v>79</v>
      </c>
      <c r="AY145" s="13" t="s">
        <v>185</v>
      </c>
      <c r="BE145" s="153">
        <f t="shared" si="4"/>
        <v>0</v>
      </c>
      <c r="BF145" s="153">
        <f t="shared" si="5"/>
        <v>0</v>
      </c>
      <c r="BG145" s="153">
        <f t="shared" si="6"/>
        <v>0</v>
      </c>
      <c r="BH145" s="153">
        <f t="shared" si="7"/>
        <v>0</v>
      </c>
      <c r="BI145" s="153">
        <f t="shared" si="8"/>
        <v>0</v>
      </c>
      <c r="BJ145" s="13" t="s">
        <v>85</v>
      </c>
      <c r="BK145" s="153">
        <f t="shared" si="9"/>
        <v>0</v>
      </c>
      <c r="BL145" s="13" t="s">
        <v>191</v>
      </c>
      <c r="BM145" s="152" t="s">
        <v>1086</v>
      </c>
    </row>
    <row r="146" spans="2:65" s="1" customFormat="1" ht="24.2" customHeight="1">
      <c r="B146" s="139"/>
      <c r="C146" s="140" t="s">
        <v>72</v>
      </c>
      <c r="D146" s="140" t="s">
        <v>187</v>
      </c>
      <c r="E146" s="141" t="s">
        <v>1700</v>
      </c>
      <c r="F146" s="142" t="s">
        <v>1701</v>
      </c>
      <c r="G146" s="143" t="s">
        <v>316</v>
      </c>
      <c r="H146" s="144"/>
      <c r="I146" s="145"/>
      <c r="J146" s="146">
        <f t="shared" si="0"/>
        <v>0</v>
      </c>
      <c r="K146" s="147"/>
      <c r="L146" s="28"/>
      <c r="M146" s="148" t="s">
        <v>1</v>
      </c>
      <c r="N146" s="149" t="s">
        <v>38</v>
      </c>
      <c r="P146" s="150">
        <f t="shared" si="1"/>
        <v>0</v>
      </c>
      <c r="Q146" s="150">
        <v>0</v>
      </c>
      <c r="R146" s="150">
        <f t="shared" si="2"/>
        <v>0</v>
      </c>
      <c r="S146" s="150">
        <v>0</v>
      </c>
      <c r="T146" s="151">
        <f t="shared" si="3"/>
        <v>0</v>
      </c>
      <c r="AR146" s="152" t="s">
        <v>191</v>
      </c>
      <c r="AT146" s="152" t="s">
        <v>187</v>
      </c>
      <c r="AU146" s="152" t="s">
        <v>79</v>
      </c>
      <c r="AY146" s="13" t="s">
        <v>185</v>
      </c>
      <c r="BE146" s="153">
        <f t="shared" si="4"/>
        <v>0</v>
      </c>
      <c r="BF146" s="153">
        <f t="shared" si="5"/>
        <v>0</v>
      </c>
      <c r="BG146" s="153">
        <f t="shared" si="6"/>
        <v>0</v>
      </c>
      <c r="BH146" s="153">
        <f t="shared" si="7"/>
        <v>0</v>
      </c>
      <c r="BI146" s="153">
        <f t="shared" si="8"/>
        <v>0</v>
      </c>
      <c r="BJ146" s="13" t="s">
        <v>85</v>
      </c>
      <c r="BK146" s="153">
        <f t="shared" si="9"/>
        <v>0</v>
      </c>
      <c r="BL146" s="13" t="s">
        <v>191</v>
      </c>
      <c r="BM146" s="152" t="s">
        <v>1089</v>
      </c>
    </row>
    <row r="147" spans="2:65" s="1" customFormat="1" ht="21.75" customHeight="1">
      <c r="B147" s="139"/>
      <c r="C147" s="140" t="s">
        <v>72</v>
      </c>
      <c r="D147" s="140" t="s">
        <v>187</v>
      </c>
      <c r="E147" s="141" t="s">
        <v>1702</v>
      </c>
      <c r="F147" s="142" t="s">
        <v>1703</v>
      </c>
      <c r="G147" s="143" t="s">
        <v>190</v>
      </c>
      <c r="H147" s="144"/>
      <c r="I147" s="145"/>
      <c r="J147" s="146">
        <f t="shared" si="0"/>
        <v>0</v>
      </c>
      <c r="K147" s="147"/>
      <c r="L147" s="28"/>
      <c r="M147" s="170" t="s">
        <v>1</v>
      </c>
      <c r="N147" s="171" t="s">
        <v>38</v>
      </c>
      <c r="O147" s="172"/>
      <c r="P147" s="173">
        <f t="shared" si="1"/>
        <v>0</v>
      </c>
      <c r="Q147" s="173">
        <v>0</v>
      </c>
      <c r="R147" s="173">
        <f t="shared" si="2"/>
        <v>0</v>
      </c>
      <c r="S147" s="173">
        <v>0</v>
      </c>
      <c r="T147" s="174">
        <f t="shared" si="3"/>
        <v>0</v>
      </c>
      <c r="AR147" s="152" t="s">
        <v>191</v>
      </c>
      <c r="AT147" s="152" t="s">
        <v>187</v>
      </c>
      <c r="AU147" s="152" t="s">
        <v>79</v>
      </c>
      <c r="AY147" s="13" t="s">
        <v>185</v>
      </c>
      <c r="BE147" s="153">
        <f t="shared" si="4"/>
        <v>0</v>
      </c>
      <c r="BF147" s="153">
        <f t="shared" si="5"/>
        <v>0</v>
      </c>
      <c r="BG147" s="153">
        <f t="shared" si="6"/>
        <v>0</v>
      </c>
      <c r="BH147" s="153">
        <f t="shared" si="7"/>
        <v>0</v>
      </c>
      <c r="BI147" s="153">
        <f t="shared" si="8"/>
        <v>0</v>
      </c>
      <c r="BJ147" s="13" t="s">
        <v>85</v>
      </c>
      <c r="BK147" s="153">
        <f t="shared" si="9"/>
        <v>0</v>
      </c>
      <c r="BL147" s="13" t="s">
        <v>191</v>
      </c>
      <c r="BM147" s="152" t="s">
        <v>1092</v>
      </c>
    </row>
    <row r="148" spans="2:65" s="1" customFormat="1" ht="6.95" customHeight="1">
      <c r="B148" s="43"/>
      <c r="C148" s="44"/>
      <c r="D148" s="44"/>
      <c r="E148" s="44"/>
      <c r="F148" s="44"/>
      <c r="G148" s="44"/>
      <c r="H148" s="44"/>
      <c r="I148" s="44"/>
      <c r="J148" s="44"/>
      <c r="K148" s="44"/>
      <c r="L148" s="28"/>
    </row>
  </sheetData>
  <autoFilter ref="C120:K147"/>
  <mergeCells count="12">
    <mergeCell ref="E113:H113"/>
    <mergeCell ref="L2:V2"/>
    <mergeCell ref="E85:H85"/>
    <mergeCell ref="E87:H87"/>
    <mergeCell ref="E89:H89"/>
    <mergeCell ref="E109:H109"/>
    <mergeCell ref="E111:H11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52"/>
  <sheetViews>
    <sheetView showGridLines="0" topLeftCell="A107" workbookViewId="0">
      <selection activeCell="H123" sqref="H123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106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ht="12" customHeight="1">
      <c r="B8" s="16"/>
      <c r="D8" s="23" t="s">
        <v>141</v>
      </c>
      <c r="L8" s="16"/>
    </row>
    <row r="9" spans="2:46" s="1" customFormat="1" ht="16.5" customHeight="1">
      <c r="B9" s="28"/>
      <c r="E9" s="223" t="s">
        <v>142</v>
      </c>
      <c r="F9" s="222"/>
      <c r="G9" s="222"/>
      <c r="H9" s="222"/>
      <c r="L9" s="28"/>
    </row>
    <row r="10" spans="2:46" s="1" customFormat="1" ht="12" customHeight="1">
      <c r="B10" s="28"/>
      <c r="D10" s="23" t="s">
        <v>143</v>
      </c>
      <c r="L10" s="28"/>
    </row>
    <row r="11" spans="2:46" s="1" customFormat="1" ht="16.5" customHeight="1">
      <c r="B11" s="28"/>
      <c r="E11" s="218" t="s">
        <v>1704</v>
      </c>
      <c r="F11" s="222"/>
      <c r="G11" s="222"/>
      <c r="H11" s="222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2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23" t="s">
        <v>20</v>
      </c>
      <c r="J14" s="51">
        <f>'Rekapitulácia stavby'!AN8</f>
        <v>46146</v>
      </c>
      <c r="L14" s="28"/>
    </row>
    <row r="15" spans="2:46" s="1" customFormat="1" ht="10.9" customHeight="1">
      <c r="B15" s="28"/>
      <c r="L15" s="28"/>
    </row>
    <row r="16" spans="2:46" s="1" customFormat="1" ht="12" customHeight="1">
      <c r="B16" s="28"/>
      <c r="D16" s="23" t="s">
        <v>21</v>
      </c>
      <c r="I16" s="2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23" t="s">
        <v>24</v>
      </c>
      <c r="J17" s="21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3" t="s">
        <v>25</v>
      </c>
      <c r="I19" s="23" t="s">
        <v>22</v>
      </c>
      <c r="J19" s="24"/>
      <c r="L19" s="28"/>
    </row>
    <row r="20" spans="2:12" s="1" customFormat="1" ht="18" customHeight="1">
      <c r="B20" s="28"/>
      <c r="E20" s="225"/>
      <c r="F20" s="207"/>
      <c r="G20" s="207"/>
      <c r="H20" s="207"/>
      <c r="I20" s="23" t="s">
        <v>24</v>
      </c>
      <c r="J20" s="24"/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3" t="s">
        <v>26</v>
      </c>
      <c r="I22" s="2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27</v>
      </c>
      <c r="I23" s="23" t="s">
        <v>24</v>
      </c>
      <c r="J23" s="21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3" t="s">
        <v>29</v>
      </c>
      <c r="I25" s="2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1" t="s">
        <v>1</v>
      </c>
      <c r="F29" s="211"/>
      <c r="G29" s="211"/>
      <c r="H29" s="211"/>
      <c r="L29" s="93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32</v>
      </c>
      <c r="J32" s="65">
        <f>ROUND(J121, 2)</f>
        <v>0</v>
      </c>
      <c r="L32" s="28"/>
    </row>
    <row r="33" spans="2:12" s="1" customFormat="1" ht="6.95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45" customHeight="1">
      <c r="B35" s="28"/>
      <c r="D35" s="54" t="s">
        <v>36</v>
      </c>
      <c r="E35" s="33" t="s">
        <v>37</v>
      </c>
      <c r="F35" s="95">
        <f>ROUND((SUM(BE121:BE151)),  2)</f>
        <v>0</v>
      </c>
      <c r="G35" s="96"/>
      <c r="H35" s="96"/>
      <c r="I35" s="97">
        <v>0.23</v>
      </c>
      <c r="J35" s="95">
        <f>ROUND(((SUM(BE121:BE151))*I35),  2)</f>
        <v>0</v>
      </c>
      <c r="L35" s="28"/>
    </row>
    <row r="36" spans="2:12" s="1" customFormat="1" ht="14.45" customHeight="1">
      <c r="B36" s="28"/>
      <c r="E36" s="33" t="s">
        <v>38</v>
      </c>
      <c r="F36" s="95">
        <f>ROUND((SUM(BF121:BF151)),  2)</f>
        <v>0</v>
      </c>
      <c r="G36" s="96"/>
      <c r="H36" s="96"/>
      <c r="I36" s="97">
        <v>0.23</v>
      </c>
      <c r="J36" s="95">
        <f>ROUND(((SUM(BF121:BF151))*I36),  2)</f>
        <v>0</v>
      </c>
      <c r="L36" s="28"/>
    </row>
    <row r="37" spans="2:12" s="1" customFormat="1" ht="14.45" hidden="1" customHeight="1">
      <c r="B37" s="28"/>
      <c r="E37" s="23" t="s">
        <v>39</v>
      </c>
      <c r="F37" s="85">
        <f>ROUND((SUM(BG121:BG151)),  2)</f>
        <v>0</v>
      </c>
      <c r="I37" s="98">
        <v>0.23</v>
      </c>
      <c r="J37" s="85">
        <f>0</f>
        <v>0</v>
      </c>
      <c r="L37" s="28"/>
    </row>
    <row r="38" spans="2:12" s="1" customFormat="1" ht="14.45" hidden="1" customHeight="1">
      <c r="B38" s="28"/>
      <c r="E38" s="23" t="s">
        <v>40</v>
      </c>
      <c r="F38" s="85">
        <f>ROUND((SUM(BH121:BH151)),  2)</f>
        <v>0</v>
      </c>
      <c r="I38" s="98">
        <v>0.23</v>
      </c>
      <c r="J38" s="85">
        <f>0</f>
        <v>0</v>
      </c>
      <c r="L38" s="28"/>
    </row>
    <row r="39" spans="2:12" s="1" customFormat="1" ht="14.45" hidden="1" customHeight="1">
      <c r="B39" s="28"/>
      <c r="E39" s="33" t="s">
        <v>41</v>
      </c>
      <c r="F39" s="95">
        <f>ROUND((SUM(BI121:BI151)),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9"/>
      <c r="D41" s="100" t="s">
        <v>42</v>
      </c>
      <c r="E41" s="56"/>
      <c r="F41" s="56"/>
      <c r="G41" s="101" t="s">
        <v>43</v>
      </c>
      <c r="H41" s="102" t="s">
        <v>44</v>
      </c>
      <c r="I41" s="56"/>
      <c r="J41" s="103">
        <f>SUM(J32:J39)</f>
        <v>0</v>
      </c>
      <c r="K41" s="104"/>
      <c r="L41" s="28"/>
    </row>
    <row r="42" spans="2:12" s="1" customFormat="1" ht="14.45" customHeight="1">
      <c r="B42" s="28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5" customHeight="1">
      <c r="B82" s="28"/>
      <c r="C82" s="17" t="s">
        <v>145</v>
      </c>
      <c r="L82" s="28"/>
    </row>
    <row r="83" spans="2:12" s="1" customFormat="1" ht="6.95" customHeight="1">
      <c r="B83" s="28"/>
      <c r="L83" s="28"/>
    </row>
    <row r="84" spans="2:12" s="1" customFormat="1" ht="12" customHeight="1">
      <c r="B84" s="28"/>
      <c r="C84" s="23" t="s">
        <v>14</v>
      </c>
      <c r="L84" s="28"/>
    </row>
    <row r="85" spans="2:12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12" ht="12" customHeight="1">
      <c r="B86" s="16"/>
      <c r="C86" s="23" t="s">
        <v>141</v>
      </c>
      <c r="L86" s="16"/>
    </row>
    <row r="87" spans="2:12" s="1" customFormat="1" ht="16.5" customHeight="1">
      <c r="B87" s="28"/>
      <c r="E87" s="223" t="s">
        <v>142</v>
      </c>
      <c r="F87" s="222"/>
      <c r="G87" s="222"/>
      <c r="H87" s="222"/>
      <c r="L87" s="28"/>
    </row>
    <row r="88" spans="2:12" s="1" customFormat="1" ht="12" customHeight="1">
      <c r="B88" s="28"/>
      <c r="C88" s="23" t="s">
        <v>143</v>
      </c>
      <c r="L88" s="28"/>
    </row>
    <row r="89" spans="2:12" s="1" customFormat="1" ht="16.5" customHeight="1">
      <c r="B89" s="28"/>
      <c r="E89" s="218" t="str">
        <f>E11</f>
        <v>FVE - Fotovoltická elektráreň</v>
      </c>
      <c r="F89" s="222"/>
      <c r="G89" s="222"/>
      <c r="H89" s="222"/>
      <c r="L89" s="28"/>
    </row>
    <row r="90" spans="2:12" s="1" customFormat="1" ht="6.95" customHeight="1">
      <c r="B90" s="28"/>
      <c r="L90" s="28"/>
    </row>
    <row r="91" spans="2:12" s="1" customFormat="1" ht="12" customHeight="1">
      <c r="B91" s="28"/>
      <c r="C91" s="23" t="s">
        <v>18</v>
      </c>
      <c r="F91" s="21" t="str">
        <f>F14</f>
        <v>Bojnice</v>
      </c>
      <c r="I91" s="23" t="s">
        <v>20</v>
      </c>
      <c r="J91" s="51">
        <f>IF(J14="","",J14)</f>
        <v>46146</v>
      </c>
      <c r="L91" s="28"/>
    </row>
    <row r="92" spans="2:12" s="1" customFormat="1" ht="6.95" customHeight="1">
      <c r="B92" s="28"/>
      <c r="L92" s="28"/>
    </row>
    <row r="93" spans="2:12" s="1" customFormat="1" ht="15.2" customHeight="1">
      <c r="B93" s="28"/>
      <c r="C93" s="23" t="s">
        <v>21</v>
      </c>
      <c r="F93" s="21" t="str">
        <f>E17</f>
        <v>Národná zoologická záhrada</v>
      </c>
      <c r="I93" s="23" t="s">
        <v>26</v>
      </c>
      <c r="J93" s="26" t="str">
        <f>E23</f>
        <v>ERGAprojekt s.r.o.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/>
      </c>
      <c r="I94" s="23" t="s">
        <v>29</v>
      </c>
      <c r="J94" s="26" t="str">
        <f>E26</f>
        <v xml:space="preserve"> </v>
      </c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146</v>
      </c>
      <c r="D96" s="99"/>
      <c r="E96" s="99"/>
      <c r="F96" s="99"/>
      <c r="G96" s="99"/>
      <c r="H96" s="99"/>
      <c r="I96" s="99"/>
      <c r="J96" s="108" t="s">
        <v>147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9" customHeight="1">
      <c r="B98" s="28"/>
      <c r="C98" s="109" t="s">
        <v>148</v>
      </c>
      <c r="J98" s="65">
        <f>J121</f>
        <v>0</v>
      </c>
      <c r="L98" s="28"/>
      <c r="AU98" s="13" t="s">
        <v>149</v>
      </c>
    </row>
    <row r="99" spans="2:47" s="8" customFormat="1" ht="24.95" customHeight="1">
      <c r="B99" s="110"/>
      <c r="D99" s="111" t="s">
        <v>1705</v>
      </c>
      <c r="E99" s="112"/>
      <c r="F99" s="112"/>
      <c r="G99" s="112"/>
      <c r="H99" s="112"/>
      <c r="I99" s="112"/>
      <c r="J99" s="113">
        <f>J122</f>
        <v>0</v>
      </c>
      <c r="L99" s="110"/>
    </row>
    <row r="100" spans="2:47" s="1" customFormat="1" ht="21.75" customHeight="1">
      <c r="B100" s="28"/>
      <c r="L100" s="28"/>
    </row>
    <row r="101" spans="2:47" s="1" customFormat="1" ht="6.95" customHeight="1">
      <c r="B101" s="43"/>
      <c r="C101" s="44"/>
      <c r="D101" s="44"/>
      <c r="E101" s="44"/>
      <c r="F101" s="44"/>
      <c r="G101" s="44"/>
      <c r="H101" s="44"/>
      <c r="I101" s="44"/>
      <c r="J101" s="44"/>
      <c r="K101" s="44"/>
      <c r="L101" s="28"/>
    </row>
    <row r="105" spans="2:47" s="1" customFormat="1" ht="6.95" customHeight="1">
      <c r="B105" s="45"/>
      <c r="C105" s="46"/>
      <c r="D105" s="46"/>
      <c r="E105" s="46"/>
      <c r="F105" s="46"/>
      <c r="G105" s="46"/>
      <c r="H105" s="46"/>
      <c r="I105" s="46"/>
      <c r="J105" s="46"/>
      <c r="K105" s="46"/>
      <c r="L105" s="28"/>
    </row>
    <row r="106" spans="2:47" s="1" customFormat="1" ht="24.95" customHeight="1">
      <c r="B106" s="28"/>
      <c r="C106" s="17" t="s">
        <v>171</v>
      </c>
      <c r="L106" s="28"/>
    </row>
    <row r="107" spans="2:47" s="1" customFormat="1" ht="6.95" customHeight="1">
      <c r="B107" s="28"/>
      <c r="L107" s="28"/>
    </row>
    <row r="108" spans="2:47" s="1" customFormat="1" ht="12" customHeight="1">
      <c r="B108" s="28"/>
      <c r="C108" s="23" t="s">
        <v>14</v>
      </c>
      <c r="L108" s="28"/>
    </row>
    <row r="109" spans="2:47" s="1" customFormat="1" ht="16.5" customHeight="1">
      <c r="B109" s="28"/>
      <c r="E109" s="223" t="str">
        <f>E7</f>
        <v>Nové záchytné centrum, Bojnice</v>
      </c>
      <c r="F109" s="224"/>
      <c r="G109" s="224"/>
      <c r="H109" s="224"/>
      <c r="L109" s="28"/>
    </row>
    <row r="110" spans="2:47" ht="12" customHeight="1">
      <c r="B110" s="16"/>
      <c r="C110" s="23" t="s">
        <v>141</v>
      </c>
      <c r="L110" s="16"/>
    </row>
    <row r="111" spans="2:47" s="1" customFormat="1" ht="16.5" customHeight="1">
      <c r="B111" s="28"/>
      <c r="E111" s="223" t="s">
        <v>142</v>
      </c>
      <c r="F111" s="222"/>
      <c r="G111" s="222"/>
      <c r="H111" s="222"/>
      <c r="L111" s="28"/>
    </row>
    <row r="112" spans="2:47" s="1" customFormat="1" ht="12" customHeight="1">
      <c r="B112" s="28"/>
      <c r="C112" s="23" t="s">
        <v>143</v>
      </c>
      <c r="L112" s="28"/>
    </row>
    <row r="113" spans="2:65" s="1" customFormat="1" ht="16.5" customHeight="1">
      <c r="B113" s="28"/>
      <c r="E113" s="218" t="str">
        <f>E11</f>
        <v>FVE - Fotovoltická elektráreň</v>
      </c>
      <c r="F113" s="222"/>
      <c r="G113" s="222"/>
      <c r="H113" s="222"/>
      <c r="L113" s="28"/>
    </row>
    <row r="114" spans="2:65" s="1" customFormat="1" ht="6.95" customHeight="1">
      <c r="B114" s="28"/>
      <c r="L114" s="28"/>
    </row>
    <row r="115" spans="2:65" s="1" customFormat="1" ht="12" customHeight="1">
      <c r="B115" s="28"/>
      <c r="C115" s="23" t="s">
        <v>18</v>
      </c>
      <c r="F115" s="21" t="str">
        <f>F14</f>
        <v>Bojnice</v>
      </c>
      <c r="I115" s="23" t="s">
        <v>20</v>
      </c>
      <c r="J115" s="51">
        <f>IF(J14="","",J14)</f>
        <v>46146</v>
      </c>
      <c r="L115" s="28"/>
    </row>
    <row r="116" spans="2:65" s="1" customFormat="1" ht="6.95" customHeight="1">
      <c r="B116" s="28"/>
      <c r="L116" s="28"/>
    </row>
    <row r="117" spans="2:65" s="1" customFormat="1" ht="15.2" customHeight="1">
      <c r="B117" s="28"/>
      <c r="C117" s="23" t="s">
        <v>21</v>
      </c>
      <c r="F117" s="21" t="str">
        <f>E17</f>
        <v>Národná zoologická záhrada</v>
      </c>
      <c r="I117" s="23" t="s">
        <v>26</v>
      </c>
      <c r="J117" s="26" t="str">
        <f>E23</f>
        <v>ERGAprojekt s.r.o.</v>
      </c>
      <c r="L117" s="28"/>
    </row>
    <row r="118" spans="2:65" s="1" customFormat="1" ht="15.2" customHeight="1">
      <c r="B118" s="28"/>
      <c r="C118" s="23" t="s">
        <v>25</v>
      </c>
      <c r="F118" s="21" t="str">
        <f>IF(E20="","",E20)</f>
        <v/>
      </c>
      <c r="I118" s="23" t="s">
        <v>29</v>
      </c>
      <c r="J118" s="26" t="str">
        <f>E26</f>
        <v xml:space="preserve"> </v>
      </c>
      <c r="L118" s="28"/>
    </row>
    <row r="119" spans="2:65" s="1" customFormat="1" ht="10.35" customHeight="1">
      <c r="B119" s="28"/>
      <c r="L119" s="28"/>
    </row>
    <row r="120" spans="2:65" s="10" customFormat="1" ht="29.25" customHeight="1">
      <c r="B120" s="118"/>
      <c r="C120" s="119" t="s">
        <v>172</v>
      </c>
      <c r="D120" s="120" t="s">
        <v>57</v>
      </c>
      <c r="E120" s="120" t="s">
        <v>53</v>
      </c>
      <c r="F120" s="120" t="s">
        <v>54</v>
      </c>
      <c r="G120" s="120" t="s">
        <v>173</v>
      </c>
      <c r="H120" s="120" t="s">
        <v>174</v>
      </c>
      <c r="I120" s="120" t="s">
        <v>175</v>
      </c>
      <c r="J120" s="121" t="s">
        <v>147</v>
      </c>
      <c r="K120" s="122" t="s">
        <v>176</v>
      </c>
      <c r="L120" s="118"/>
      <c r="M120" s="58" t="s">
        <v>1</v>
      </c>
      <c r="N120" s="59" t="s">
        <v>36</v>
      </c>
      <c r="O120" s="59" t="s">
        <v>177</v>
      </c>
      <c r="P120" s="59" t="s">
        <v>178</v>
      </c>
      <c r="Q120" s="59" t="s">
        <v>179</v>
      </c>
      <c r="R120" s="59" t="s">
        <v>180</v>
      </c>
      <c r="S120" s="59" t="s">
        <v>181</v>
      </c>
      <c r="T120" s="60" t="s">
        <v>182</v>
      </c>
    </row>
    <row r="121" spans="2:65" s="1" customFormat="1" ht="22.9" customHeight="1">
      <c r="B121" s="28"/>
      <c r="C121" s="63" t="s">
        <v>148</v>
      </c>
      <c r="J121" s="123">
        <f>BK121</f>
        <v>0</v>
      </c>
      <c r="L121" s="28"/>
      <c r="M121" s="61"/>
      <c r="N121" s="52"/>
      <c r="O121" s="52"/>
      <c r="P121" s="124">
        <f>P122</f>
        <v>0</v>
      </c>
      <c r="Q121" s="52"/>
      <c r="R121" s="124">
        <f>R122</f>
        <v>0</v>
      </c>
      <c r="S121" s="52"/>
      <c r="T121" s="125">
        <f>T122</f>
        <v>0</v>
      </c>
      <c r="AT121" s="13" t="s">
        <v>71</v>
      </c>
      <c r="AU121" s="13" t="s">
        <v>149</v>
      </c>
      <c r="BK121" s="126">
        <f>BK122</f>
        <v>0</v>
      </c>
    </row>
    <row r="122" spans="2:65" s="11" customFormat="1" ht="25.9" customHeight="1">
      <c r="B122" s="127"/>
      <c r="D122" s="128" t="s">
        <v>71</v>
      </c>
      <c r="E122" s="129" t="s">
        <v>989</v>
      </c>
      <c r="F122" s="129" t="s">
        <v>105</v>
      </c>
      <c r="I122" s="130"/>
      <c r="J122" s="131">
        <f>BK122</f>
        <v>0</v>
      </c>
      <c r="L122" s="127"/>
      <c r="M122" s="132"/>
      <c r="P122" s="133">
        <f>SUM(P123:P151)</f>
        <v>0</v>
      </c>
      <c r="R122" s="133">
        <f>SUM(R123:R151)</f>
        <v>0</v>
      </c>
      <c r="T122" s="134">
        <f>SUM(T123:T151)</f>
        <v>0</v>
      </c>
      <c r="AR122" s="128" t="s">
        <v>79</v>
      </c>
      <c r="AT122" s="135" t="s">
        <v>71</v>
      </c>
      <c r="AU122" s="135" t="s">
        <v>72</v>
      </c>
      <c r="AY122" s="128" t="s">
        <v>185</v>
      </c>
      <c r="BK122" s="136">
        <f>SUM(BK123:BK151)</f>
        <v>0</v>
      </c>
    </row>
    <row r="123" spans="2:65" s="1" customFormat="1" ht="16.5" customHeight="1">
      <c r="B123" s="139"/>
      <c r="C123" s="140" t="s">
        <v>72</v>
      </c>
      <c r="D123" s="140" t="s">
        <v>187</v>
      </c>
      <c r="E123" s="141" t="s">
        <v>1706</v>
      </c>
      <c r="F123" s="142" t="s">
        <v>1707</v>
      </c>
      <c r="G123" s="143" t="s">
        <v>316</v>
      </c>
      <c r="H123" s="144"/>
      <c r="I123" s="145"/>
      <c r="J123" s="146">
        <f t="shared" ref="J123:J151" si="0">ROUND(I123*H123,2)</f>
        <v>0</v>
      </c>
      <c r="K123" s="147"/>
      <c r="L123" s="28"/>
      <c r="M123" s="148" t="s">
        <v>1</v>
      </c>
      <c r="N123" s="149" t="s">
        <v>38</v>
      </c>
      <c r="P123" s="150">
        <f t="shared" ref="P123:P151" si="1">O123*H123</f>
        <v>0</v>
      </c>
      <c r="Q123" s="150">
        <v>0</v>
      </c>
      <c r="R123" s="150">
        <f t="shared" ref="R123:R151" si="2">Q123*H123</f>
        <v>0</v>
      </c>
      <c r="S123" s="150">
        <v>0</v>
      </c>
      <c r="T123" s="151">
        <f t="shared" ref="T123:T151" si="3">S123*H123</f>
        <v>0</v>
      </c>
      <c r="AR123" s="152" t="s">
        <v>191</v>
      </c>
      <c r="AT123" s="152" t="s">
        <v>187</v>
      </c>
      <c r="AU123" s="152" t="s">
        <v>79</v>
      </c>
      <c r="AY123" s="13" t="s">
        <v>185</v>
      </c>
      <c r="BE123" s="153">
        <f t="shared" ref="BE123:BE151" si="4">IF(N123="základná",J123,0)</f>
        <v>0</v>
      </c>
      <c r="BF123" s="153">
        <f t="shared" ref="BF123:BF151" si="5">IF(N123="znížená",J123,0)</f>
        <v>0</v>
      </c>
      <c r="BG123" s="153">
        <f t="shared" ref="BG123:BG151" si="6">IF(N123="zákl. prenesená",J123,0)</f>
        <v>0</v>
      </c>
      <c r="BH123" s="153">
        <f t="shared" ref="BH123:BH151" si="7">IF(N123="zníž. prenesená",J123,0)</f>
        <v>0</v>
      </c>
      <c r="BI123" s="153">
        <f t="shared" ref="BI123:BI151" si="8">IF(N123="nulová",J123,0)</f>
        <v>0</v>
      </c>
      <c r="BJ123" s="13" t="s">
        <v>85</v>
      </c>
      <c r="BK123" s="153">
        <f t="shared" ref="BK123:BK151" si="9">ROUND(I123*H123,2)</f>
        <v>0</v>
      </c>
      <c r="BL123" s="13" t="s">
        <v>191</v>
      </c>
      <c r="BM123" s="152" t="s">
        <v>85</v>
      </c>
    </row>
    <row r="124" spans="2:65" s="1" customFormat="1" ht="24.2" customHeight="1">
      <c r="B124" s="139"/>
      <c r="C124" s="140" t="s">
        <v>72</v>
      </c>
      <c r="D124" s="140" t="s">
        <v>187</v>
      </c>
      <c r="E124" s="141" t="s">
        <v>1708</v>
      </c>
      <c r="F124" s="142" t="s">
        <v>1709</v>
      </c>
      <c r="G124" s="143" t="s">
        <v>992</v>
      </c>
      <c r="H124" s="144"/>
      <c r="I124" s="145"/>
      <c r="J124" s="146">
        <f t="shared" si="0"/>
        <v>0</v>
      </c>
      <c r="K124" s="147"/>
      <c r="L124" s="28"/>
      <c r="M124" s="148" t="s">
        <v>1</v>
      </c>
      <c r="N124" s="149" t="s">
        <v>38</v>
      </c>
      <c r="P124" s="150">
        <f t="shared" si="1"/>
        <v>0</v>
      </c>
      <c r="Q124" s="150">
        <v>0</v>
      </c>
      <c r="R124" s="150">
        <f t="shared" si="2"/>
        <v>0</v>
      </c>
      <c r="S124" s="150">
        <v>0</v>
      </c>
      <c r="T124" s="151">
        <f t="shared" si="3"/>
        <v>0</v>
      </c>
      <c r="AR124" s="152" t="s">
        <v>191</v>
      </c>
      <c r="AT124" s="152" t="s">
        <v>187</v>
      </c>
      <c r="AU124" s="152" t="s">
        <v>79</v>
      </c>
      <c r="AY124" s="13" t="s">
        <v>185</v>
      </c>
      <c r="BE124" s="153">
        <f t="shared" si="4"/>
        <v>0</v>
      </c>
      <c r="BF124" s="153">
        <f t="shared" si="5"/>
        <v>0</v>
      </c>
      <c r="BG124" s="153">
        <f t="shared" si="6"/>
        <v>0</v>
      </c>
      <c r="BH124" s="153">
        <f t="shared" si="7"/>
        <v>0</v>
      </c>
      <c r="BI124" s="153">
        <f t="shared" si="8"/>
        <v>0</v>
      </c>
      <c r="BJ124" s="13" t="s">
        <v>85</v>
      </c>
      <c r="BK124" s="153">
        <f t="shared" si="9"/>
        <v>0</v>
      </c>
      <c r="BL124" s="13" t="s">
        <v>191</v>
      </c>
      <c r="BM124" s="152" t="s">
        <v>191</v>
      </c>
    </row>
    <row r="125" spans="2:65" s="1" customFormat="1" ht="16.5" customHeight="1">
      <c r="B125" s="139"/>
      <c r="C125" s="140" t="s">
        <v>72</v>
      </c>
      <c r="D125" s="140" t="s">
        <v>187</v>
      </c>
      <c r="E125" s="141" t="s">
        <v>1710</v>
      </c>
      <c r="F125" s="142" t="s">
        <v>1711</v>
      </c>
      <c r="G125" s="143" t="s">
        <v>316</v>
      </c>
      <c r="H125" s="144"/>
      <c r="I125" s="145"/>
      <c r="J125" s="146">
        <f t="shared" si="0"/>
        <v>0</v>
      </c>
      <c r="K125" s="147"/>
      <c r="L125" s="28"/>
      <c r="M125" s="148" t="s">
        <v>1</v>
      </c>
      <c r="N125" s="149" t="s">
        <v>38</v>
      </c>
      <c r="P125" s="150">
        <f t="shared" si="1"/>
        <v>0</v>
      </c>
      <c r="Q125" s="150">
        <v>0</v>
      </c>
      <c r="R125" s="150">
        <f t="shared" si="2"/>
        <v>0</v>
      </c>
      <c r="S125" s="150">
        <v>0</v>
      </c>
      <c r="T125" s="151">
        <f t="shared" si="3"/>
        <v>0</v>
      </c>
      <c r="AR125" s="152" t="s">
        <v>191</v>
      </c>
      <c r="AT125" s="152" t="s">
        <v>187</v>
      </c>
      <c r="AU125" s="152" t="s">
        <v>79</v>
      </c>
      <c r="AY125" s="13" t="s">
        <v>185</v>
      </c>
      <c r="BE125" s="153">
        <f t="shared" si="4"/>
        <v>0</v>
      </c>
      <c r="BF125" s="153">
        <f t="shared" si="5"/>
        <v>0</v>
      </c>
      <c r="BG125" s="153">
        <f t="shared" si="6"/>
        <v>0</v>
      </c>
      <c r="BH125" s="153">
        <f t="shared" si="7"/>
        <v>0</v>
      </c>
      <c r="BI125" s="153">
        <f t="shared" si="8"/>
        <v>0</v>
      </c>
      <c r="BJ125" s="13" t="s">
        <v>85</v>
      </c>
      <c r="BK125" s="153">
        <f t="shared" si="9"/>
        <v>0</v>
      </c>
      <c r="BL125" s="13" t="s">
        <v>191</v>
      </c>
      <c r="BM125" s="152" t="s">
        <v>210</v>
      </c>
    </row>
    <row r="126" spans="2:65" s="1" customFormat="1" ht="16.5" customHeight="1">
      <c r="B126" s="139"/>
      <c r="C126" s="140" t="s">
        <v>72</v>
      </c>
      <c r="D126" s="140" t="s">
        <v>187</v>
      </c>
      <c r="E126" s="141" t="s">
        <v>1712</v>
      </c>
      <c r="F126" s="142" t="s">
        <v>1713</v>
      </c>
      <c r="G126" s="143" t="s">
        <v>316</v>
      </c>
      <c r="H126" s="144"/>
      <c r="I126" s="145"/>
      <c r="J126" s="146">
        <f t="shared" si="0"/>
        <v>0</v>
      </c>
      <c r="K126" s="147"/>
      <c r="L126" s="28"/>
      <c r="M126" s="148" t="s">
        <v>1</v>
      </c>
      <c r="N126" s="149" t="s">
        <v>38</v>
      </c>
      <c r="P126" s="150">
        <f t="shared" si="1"/>
        <v>0</v>
      </c>
      <c r="Q126" s="150">
        <v>0</v>
      </c>
      <c r="R126" s="150">
        <f t="shared" si="2"/>
        <v>0</v>
      </c>
      <c r="S126" s="150">
        <v>0</v>
      </c>
      <c r="T126" s="151">
        <f t="shared" si="3"/>
        <v>0</v>
      </c>
      <c r="AR126" s="152" t="s">
        <v>191</v>
      </c>
      <c r="AT126" s="152" t="s">
        <v>187</v>
      </c>
      <c r="AU126" s="152" t="s">
        <v>79</v>
      </c>
      <c r="AY126" s="13" t="s">
        <v>185</v>
      </c>
      <c r="BE126" s="153">
        <f t="shared" si="4"/>
        <v>0</v>
      </c>
      <c r="BF126" s="153">
        <f t="shared" si="5"/>
        <v>0</v>
      </c>
      <c r="BG126" s="153">
        <f t="shared" si="6"/>
        <v>0</v>
      </c>
      <c r="BH126" s="153">
        <f t="shared" si="7"/>
        <v>0</v>
      </c>
      <c r="BI126" s="153">
        <f t="shared" si="8"/>
        <v>0</v>
      </c>
      <c r="BJ126" s="13" t="s">
        <v>85</v>
      </c>
      <c r="BK126" s="153">
        <f t="shared" si="9"/>
        <v>0</v>
      </c>
      <c r="BL126" s="13" t="s">
        <v>191</v>
      </c>
      <c r="BM126" s="152" t="s">
        <v>219</v>
      </c>
    </row>
    <row r="127" spans="2:65" s="1" customFormat="1" ht="16.5" customHeight="1">
      <c r="B127" s="139"/>
      <c r="C127" s="140" t="s">
        <v>72</v>
      </c>
      <c r="D127" s="140" t="s">
        <v>187</v>
      </c>
      <c r="E127" s="141" t="s">
        <v>1714</v>
      </c>
      <c r="F127" s="142" t="s">
        <v>1715</v>
      </c>
      <c r="G127" s="143" t="s">
        <v>316</v>
      </c>
      <c r="H127" s="144"/>
      <c r="I127" s="145"/>
      <c r="J127" s="146">
        <f t="shared" si="0"/>
        <v>0</v>
      </c>
      <c r="K127" s="147"/>
      <c r="L127" s="28"/>
      <c r="M127" s="148" t="s">
        <v>1</v>
      </c>
      <c r="N127" s="149" t="s">
        <v>38</v>
      </c>
      <c r="P127" s="150">
        <f t="shared" si="1"/>
        <v>0</v>
      </c>
      <c r="Q127" s="150">
        <v>0</v>
      </c>
      <c r="R127" s="150">
        <f t="shared" si="2"/>
        <v>0</v>
      </c>
      <c r="S127" s="150">
        <v>0</v>
      </c>
      <c r="T127" s="151">
        <f t="shared" si="3"/>
        <v>0</v>
      </c>
      <c r="AR127" s="152" t="s">
        <v>191</v>
      </c>
      <c r="AT127" s="152" t="s">
        <v>187</v>
      </c>
      <c r="AU127" s="152" t="s">
        <v>79</v>
      </c>
      <c r="AY127" s="13" t="s">
        <v>185</v>
      </c>
      <c r="BE127" s="153">
        <f t="shared" si="4"/>
        <v>0</v>
      </c>
      <c r="BF127" s="153">
        <f t="shared" si="5"/>
        <v>0</v>
      </c>
      <c r="BG127" s="153">
        <f t="shared" si="6"/>
        <v>0</v>
      </c>
      <c r="BH127" s="153">
        <f t="shared" si="7"/>
        <v>0</v>
      </c>
      <c r="BI127" s="153">
        <f t="shared" si="8"/>
        <v>0</v>
      </c>
      <c r="BJ127" s="13" t="s">
        <v>85</v>
      </c>
      <c r="BK127" s="153">
        <f t="shared" si="9"/>
        <v>0</v>
      </c>
      <c r="BL127" s="13" t="s">
        <v>191</v>
      </c>
      <c r="BM127" s="152" t="s">
        <v>227</v>
      </c>
    </row>
    <row r="128" spans="2:65" s="1" customFormat="1" ht="16.5" customHeight="1">
      <c r="B128" s="139"/>
      <c r="C128" s="140" t="s">
        <v>72</v>
      </c>
      <c r="D128" s="140" t="s">
        <v>187</v>
      </c>
      <c r="E128" s="141" t="s">
        <v>1716</v>
      </c>
      <c r="F128" s="142" t="s">
        <v>1717</v>
      </c>
      <c r="G128" s="143" t="s">
        <v>316</v>
      </c>
      <c r="H128" s="144"/>
      <c r="I128" s="145"/>
      <c r="J128" s="146">
        <f t="shared" si="0"/>
        <v>0</v>
      </c>
      <c r="K128" s="147"/>
      <c r="L128" s="28"/>
      <c r="M128" s="148" t="s">
        <v>1</v>
      </c>
      <c r="N128" s="149" t="s">
        <v>38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191</v>
      </c>
      <c r="AT128" s="152" t="s">
        <v>187</v>
      </c>
      <c r="AU128" s="152" t="s">
        <v>79</v>
      </c>
      <c r="AY128" s="13" t="s">
        <v>185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85</v>
      </c>
      <c r="BK128" s="153">
        <f t="shared" si="9"/>
        <v>0</v>
      </c>
      <c r="BL128" s="13" t="s">
        <v>191</v>
      </c>
      <c r="BM128" s="152" t="s">
        <v>236</v>
      </c>
    </row>
    <row r="129" spans="2:65" s="1" customFormat="1" ht="16.5" customHeight="1">
      <c r="B129" s="139"/>
      <c r="C129" s="140" t="s">
        <v>72</v>
      </c>
      <c r="D129" s="140" t="s">
        <v>187</v>
      </c>
      <c r="E129" s="141" t="s">
        <v>1718</v>
      </c>
      <c r="F129" s="142" t="s">
        <v>1719</v>
      </c>
      <c r="G129" s="143" t="s">
        <v>316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79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245</v>
      </c>
    </row>
    <row r="130" spans="2:65" s="1" customFormat="1" ht="16.5" customHeight="1">
      <c r="B130" s="139"/>
      <c r="C130" s="140" t="s">
        <v>72</v>
      </c>
      <c r="D130" s="140" t="s">
        <v>187</v>
      </c>
      <c r="E130" s="141" t="s">
        <v>1720</v>
      </c>
      <c r="F130" s="142" t="s">
        <v>1721</v>
      </c>
      <c r="G130" s="143" t="s">
        <v>316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79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254</v>
      </c>
    </row>
    <row r="131" spans="2:65" s="1" customFormat="1" ht="16.5" customHeight="1">
      <c r="B131" s="139"/>
      <c r="C131" s="140" t="s">
        <v>72</v>
      </c>
      <c r="D131" s="140" t="s">
        <v>187</v>
      </c>
      <c r="E131" s="141" t="s">
        <v>1722</v>
      </c>
      <c r="F131" s="142" t="s">
        <v>1723</v>
      </c>
      <c r="G131" s="143" t="s">
        <v>316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79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262</v>
      </c>
    </row>
    <row r="132" spans="2:65" s="1" customFormat="1" ht="16.5" customHeight="1">
      <c r="B132" s="139"/>
      <c r="C132" s="140" t="s">
        <v>72</v>
      </c>
      <c r="D132" s="140" t="s">
        <v>187</v>
      </c>
      <c r="E132" s="141" t="s">
        <v>1724</v>
      </c>
      <c r="F132" s="142" t="s">
        <v>1725</v>
      </c>
      <c r="G132" s="143" t="s">
        <v>316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79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270</v>
      </c>
    </row>
    <row r="133" spans="2:65" s="1" customFormat="1" ht="16.5" customHeight="1">
      <c r="B133" s="139"/>
      <c r="C133" s="140" t="s">
        <v>72</v>
      </c>
      <c r="D133" s="140" t="s">
        <v>187</v>
      </c>
      <c r="E133" s="141" t="s">
        <v>1726</v>
      </c>
      <c r="F133" s="142" t="s">
        <v>1727</v>
      </c>
      <c r="G133" s="143" t="s">
        <v>316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79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278</v>
      </c>
    </row>
    <row r="134" spans="2:65" s="1" customFormat="1" ht="16.5" customHeight="1">
      <c r="B134" s="139"/>
      <c r="C134" s="140" t="s">
        <v>72</v>
      </c>
      <c r="D134" s="140" t="s">
        <v>187</v>
      </c>
      <c r="E134" s="141" t="s">
        <v>1728</v>
      </c>
      <c r="F134" s="142" t="s">
        <v>1729</v>
      </c>
      <c r="G134" s="143" t="s">
        <v>316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79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289</v>
      </c>
    </row>
    <row r="135" spans="2:65" s="1" customFormat="1" ht="16.5" customHeight="1">
      <c r="B135" s="139"/>
      <c r="C135" s="140" t="s">
        <v>72</v>
      </c>
      <c r="D135" s="140" t="s">
        <v>187</v>
      </c>
      <c r="E135" s="141" t="s">
        <v>1730</v>
      </c>
      <c r="F135" s="142" t="s">
        <v>1731</v>
      </c>
      <c r="G135" s="143" t="s">
        <v>316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79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297</v>
      </c>
    </row>
    <row r="136" spans="2:65" s="1" customFormat="1" ht="16.5" customHeight="1">
      <c r="B136" s="139"/>
      <c r="C136" s="140" t="s">
        <v>72</v>
      </c>
      <c r="D136" s="140" t="s">
        <v>187</v>
      </c>
      <c r="E136" s="141" t="s">
        <v>1732</v>
      </c>
      <c r="F136" s="142" t="s">
        <v>1733</v>
      </c>
      <c r="G136" s="143" t="s">
        <v>316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79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305</v>
      </c>
    </row>
    <row r="137" spans="2:65" s="1" customFormat="1" ht="16.5" customHeight="1">
      <c r="B137" s="139"/>
      <c r="C137" s="140" t="s">
        <v>72</v>
      </c>
      <c r="D137" s="140" t="s">
        <v>187</v>
      </c>
      <c r="E137" s="141" t="s">
        <v>1734</v>
      </c>
      <c r="F137" s="142" t="s">
        <v>1735</v>
      </c>
      <c r="G137" s="143" t="s">
        <v>316</v>
      </c>
      <c r="H137" s="144"/>
      <c r="I137" s="145"/>
      <c r="J137" s="146">
        <f t="shared" si="0"/>
        <v>0</v>
      </c>
      <c r="K137" s="147"/>
      <c r="L137" s="28"/>
      <c r="M137" s="148" t="s">
        <v>1</v>
      </c>
      <c r="N137" s="149" t="s">
        <v>38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191</v>
      </c>
      <c r="AT137" s="152" t="s">
        <v>187</v>
      </c>
      <c r="AU137" s="152" t="s">
        <v>79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313</v>
      </c>
    </row>
    <row r="138" spans="2:65" s="1" customFormat="1" ht="16.5" customHeight="1">
      <c r="B138" s="139"/>
      <c r="C138" s="140" t="s">
        <v>72</v>
      </c>
      <c r="D138" s="140" t="s">
        <v>187</v>
      </c>
      <c r="E138" s="141" t="s">
        <v>1736</v>
      </c>
      <c r="F138" s="142" t="s">
        <v>1737</v>
      </c>
      <c r="G138" s="143" t="s">
        <v>316</v>
      </c>
      <c r="H138" s="144"/>
      <c r="I138" s="145"/>
      <c r="J138" s="146">
        <f t="shared" si="0"/>
        <v>0</v>
      </c>
      <c r="K138" s="147"/>
      <c r="L138" s="28"/>
      <c r="M138" s="148" t="s">
        <v>1</v>
      </c>
      <c r="N138" s="149" t="s">
        <v>38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191</v>
      </c>
      <c r="AT138" s="152" t="s">
        <v>187</v>
      </c>
      <c r="AU138" s="152" t="s">
        <v>79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322</v>
      </c>
    </row>
    <row r="139" spans="2:65" s="1" customFormat="1" ht="16.5" customHeight="1">
      <c r="B139" s="139"/>
      <c r="C139" s="140" t="s">
        <v>72</v>
      </c>
      <c r="D139" s="140" t="s">
        <v>187</v>
      </c>
      <c r="E139" s="141" t="s">
        <v>1738</v>
      </c>
      <c r="F139" s="142" t="s">
        <v>1739</v>
      </c>
      <c r="G139" s="143" t="s">
        <v>316</v>
      </c>
      <c r="H139" s="144"/>
      <c r="I139" s="145"/>
      <c r="J139" s="146">
        <f t="shared" si="0"/>
        <v>0</v>
      </c>
      <c r="K139" s="147"/>
      <c r="L139" s="28"/>
      <c r="M139" s="148" t="s">
        <v>1</v>
      </c>
      <c r="N139" s="149" t="s">
        <v>38</v>
      </c>
      <c r="P139" s="150">
        <f t="shared" si="1"/>
        <v>0</v>
      </c>
      <c r="Q139" s="150">
        <v>0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191</v>
      </c>
      <c r="AT139" s="152" t="s">
        <v>187</v>
      </c>
      <c r="AU139" s="152" t="s">
        <v>79</v>
      </c>
      <c r="AY139" s="13" t="s">
        <v>185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85</v>
      </c>
      <c r="BK139" s="153">
        <f t="shared" si="9"/>
        <v>0</v>
      </c>
      <c r="BL139" s="13" t="s">
        <v>191</v>
      </c>
      <c r="BM139" s="152" t="s">
        <v>331</v>
      </c>
    </row>
    <row r="140" spans="2:65" s="1" customFormat="1" ht="16.5" customHeight="1">
      <c r="B140" s="139"/>
      <c r="C140" s="140" t="s">
        <v>72</v>
      </c>
      <c r="D140" s="140" t="s">
        <v>187</v>
      </c>
      <c r="E140" s="141" t="s">
        <v>1740</v>
      </c>
      <c r="F140" s="142" t="s">
        <v>1741</v>
      </c>
      <c r="G140" s="143" t="s">
        <v>190</v>
      </c>
      <c r="H140" s="144"/>
      <c r="I140" s="145"/>
      <c r="J140" s="146">
        <f t="shared" si="0"/>
        <v>0</v>
      </c>
      <c r="K140" s="147"/>
      <c r="L140" s="28"/>
      <c r="M140" s="148" t="s">
        <v>1</v>
      </c>
      <c r="N140" s="149" t="s">
        <v>38</v>
      </c>
      <c r="P140" s="150">
        <f t="shared" si="1"/>
        <v>0</v>
      </c>
      <c r="Q140" s="150">
        <v>0</v>
      </c>
      <c r="R140" s="150">
        <f t="shared" si="2"/>
        <v>0</v>
      </c>
      <c r="S140" s="150">
        <v>0</v>
      </c>
      <c r="T140" s="151">
        <f t="shared" si="3"/>
        <v>0</v>
      </c>
      <c r="AR140" s="152" t="s">
        <v>191</v>
      </c>
      <c r="AT140" s="152" t="s">
        <v>187</v>
      </c>
      <c r="AU140" s="152" t="s">
        <v>79</v>
      </c>
      <c r="AY140" s="13" t="s">
        <v>185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85</v>
      </c>
      <c r="BK140" s="153">
        <f t="shared" si="9"/>
        <v>0</v>
      </c>
      <c r="BL140" s="13" t="s">
        <v>191</v>
      </c>
      <c r="BM140" s="152" t="s">
        <v>339</v>
      </c>
    </row>
    <row r="141" spans="2:65" s="1" customFormat="1" ht="16.5" customHeight="1">
      <c r="B141" s="139"/>
      <c r="C141" s="140" t="s">
        <v>72</v>
      </c>
      <c r="D141" s="140" t="s">
        <v>187</v>
      </c>
      <c r="E141" s="141" t="s">
        <v>1742</v>
      </c>
      <c r="F141" s="142" t="s">
        <v>1743</v>
      </c>
      <c r="G141" s="143" t="s">
        <v>190</v>
      </c>
      <c r="H141" s="144"/>
      <c r="I141" s="145"/>
      <c r="J141" s="146">
        <f t="shared" si="0"/>
        <v>0</v>
      </c>
      <c r="K141" s="147"/>
      <c r="L141" s="28"/>
      <c r="M141" s="148" t="s">
        <v>1</v>
      </c>
      <c r="N141" s="149" t="s">
        <v>38</v>
      </c>
      <c r="P141" s="150">
        <f t="shared" si="1"/>
        <v>0</v>
      </c>
      <c r="Q141" s="150">
        <v>0</v>
      </c>
      <c r="R141" s="150">
        <f t="shared" si="2"/>
        <v>0</v>
      </c>
      <c r="S141" s="150">
        <v>0</v>
      </c>
      <c r="T141" s="151">
        <f t="shared" si="3"/>
        <v>0</v>
      </c>
      <c r="AR141" s="152" t="s">
        <v>191</v>
      </c>
      <c r="AT141" s="152" t="s">
        <v>187</v>
      </c>
      <c r="AU141" s="152" t="s">
        <v>79</v>
      </c>
      <c r="AY141" s="13" t="s">
        <v>185</v>
      </c>
      <c r="BE141" s="153">
        <f t="shared" si="4"/>
        <v>0</v>
      </c>
      <c r="BF141" s="153">
        <f t="shared" si="5"/>
        <v>0</v>
      </c>
      <c r="BG141" s="153">
        <f t="shared" si="6"/>
        <v>0</v>
      </c>
      <c r="BH141" s="153">
        <f t="shared" si="7"/>
        <v>0</v>
      </c>
      <c r="BI141" s="153">
        <f t="shared" si="8"/>
        <v>0</v>
      </c>
      <c r="BJ141" s="13" t="s">
        <v>85</v>
      </c>
      <c r="BK141" s="153">
        <f t="shared" si="9"/>
        <v>0</v>
      </c>
      <c r="BL141" s="13" t="s">
        <v>191</v>
      </c>
      <c r="BM141" s="152" t="s">
        <v>349</v>
      </c>
    </row>
    <row r="142" spans="2:65" s="1" customFormat="1" ht="16.5" customHeight="1">
      <c r="B142" s="139"/>
      <c r="C142" s="140" t="s">
        <v>72</v>
      </c>
      <c r="D142" s="140" t="s">
        <v>187</v>
      </c>
      <c r="E142" s="141" t="s">
        <v>1744</v>
      </c>
      <c r="F142" s="142" t="s">
        <v>1745</v>
      </c>
      <c r="G142" s="143" t="s">
        <v>190</v>
      </c>
      <c r="H142" s="144"/>
      <c r="I142" s="145"/>
      <c r="J142" s="146">
        <f t="shared" si="0"/>
        <v>0</v>
      </c>
      <c r="K142" s="147"/>
      <c r="L142" s="28"/>
      <c r="M142" s="148" t="s">
        <v>1</v>
      </c>
      <c r="N142" s="149" t="s">
        <v>38</v>
      </c>
      <c r="P142" s="150">
        <f t="shared" si="1"/>
        <v>0</v>
      </c>
      <c r="Q142" s="150">
        <v>0</v>
      </c>
      <c r="R142" s="150">
        <f t="shared" si="2"/>
        <v>0</v>
      </c>
      <c r="S142" s="150">
        <v>0</v>
      </c>
      <c r="T142" s="151">
        <f t="shared" si="3"/>
        <v>0</v>
      </c>
      <c r="AR142" s="152" t="s">
        <v>191</v>
      </c>
      <c r="AT142" s="152" t="s">
        <v>187</v>
      </c>
      <c r="AU142" s="152" t="s">
        <v>79</v>
      </c>
      <c r="AY142" s="13" t="s">
        <v>185</v>
      </c>
      <c r="BE142" s="153">
        <f t="shared" si="4"/>
        <v>0</v>
      </c>
      <c r="BF142" s="153">
        <f t="shared" si="5"/>
        <v>0</v>
      </c>
      <c r="BG142" s="153">
        <f t="shared" si="6"/>
        <v>0</v>
      </c>
      <c r="BH142" s="153">
        <f t="shared" si="7"/>
        <v>0</v>
      </c>
      <c r="BI142" s="153">
        <f t="shared" si="8"/>
        <v>0</v>
      </c>
      <c r="BJ142" s="13" t="s">
        <v>85</v>
      </c>
      <c r="BK142" s="153">
        <f t="shared" si="9"/>
        <v>0</v>
      </c>
      <c r="BL142" s="13" t="s">
        <v>191</v>
      </c>
      <c r="BM142" s="152" t="s">
        <v>361</v>
      </c>
    </row>
    <row r="143" spans="2:65" s="1" customFormat="1" ht="16.5" customHeight="1">
      <c r="B143" s="139"/>
      <c r="C143" s="140" t="s">
        <v>72</v>
      </c>
      <c r="D143" s="140" t="s">
        <v>187</v>
      </c>
      <c r="E143" s="141" t="s">
        <v>1746</v>
      </c>
      <c r="F143" s="142" t="s">
        <v>1747</v>
      </c>
      <c r="G143" s="143" t="s">
        <v>190</v>
      </c>
      <c r="H143" s="144"/>
      <c r="I143" s="145"/>
      <c r="J143" s="146">
        <f t="shared" si="0"/>
        <v>0</v>
      </c>
      <c r="K143" s="147"/>
      <c r="L143" s="28"/>
      <c r="M143" s="148" t="s">
        <v>1</v>
      </c>
      <c r="N143" s="149" t="s">
        <v>38</v>
      </c>
      <c r="P143" s="150">
        <f t="shared" si="1"/>
        <v>0</v>
      </c>
      <c r="Q143" s="150">
        <v>0</v>
      </c>
      <c r="R143" s="150">
        <f t="shared" si="2"/>
        <v>0</v>
      </c>
      <c r="S143" s="150">
        <v>0</v>
      </c>
      <c r="T143" s="151">
        <f t="shared" si="3"/>
        <v>0</v>
      </c>
      <c r="AR143" s="152" t="s">
        <v>191</v>
      </c>
      <c r="AT143" s="152" t="s">
        <v>187</v>
      </c>
      <c r="AU143" s="152" t="s">
        <v>79</v>
      </c>
      <c r="AY143" s="13" t="s">
        <v>185</v>
      </c>
      <c r="BE143" s="153">
        <f t="shared" si="4"/>
        <v>0</v>
      </c>
      <c r="BF143" s="153">
        <f t="shared" si="5"/>
        <v>0</v>
      </c>
      <c r="BG143" s="153">
        <f t="shared" si="6"/>
        <v>0</v>
      </c>
      <c r="BH143" s="153">
        <f t="shared" si="7"/>
        <v>0</v>
      </c>
      <c r="BI143" s="153">
        <f t="shared" si="8"/>
        <v>0</v>
      </c>
      <c r="BJ143" s="13" t="s">
        <v>85</v>
      </c>
      <c r="BK143" s="153">
        <f t="shared" si="9"/>
        <v>0</v>
      </c>
      <c r="BL143" s="13" t="s">
        <v>191</v>
      </c>
      <c r="BM143" s="152" t="s">
        <v>369</v>
      </c>
    </row>
    <row r="144" spans="2:65" s="1" customFormat="1" ht="16.5" customHeight="1">
      <c r="B144" s="139"/>
      <c r="C144" s="140" t="s">
        <v>72</v>
      </c>
      <c r="D144" s="140" t="s">
        <v>187</v>
      </c>
      <c r="E144" s="141" t="s">
        <v>1748</v>
      </c>
      <c r="F144" s="142" t="s">
        <v>1749</v>
      </c>
      <c r="G144" s="143" t="s">
        <v>190</v>
      </c>
      <c r="H144" s="144"/>
      <c r="I144" s="145"/>
      <c r="J144" s="146">
        <f t="shared" si="0"/>
        <v>0</v>
      </c>
      <c r="K144" s="147"/>
      <c r="L144" s="28"/>
      <c r="M144" s="148" t="s">
        <v>1</v>
      </c>
      <c r="N144" s="149" t="s">
        <v>38</v>
      </c>
      <c r="P144" s="150">
        <f t="shared" si="1"/>
        <v>0</v>
      </c>
      <c r="Q144" s="150">
        <v>0</v>
      </c>
      <c r="R144" s="150">
        <f t="shared" si="2"/>
        <v>0</v>
      </c>
      <c r="S144" s="150">
        <v>0</v>
      </c>
      <c r="T144" s="151">
        <f t="shared" si="3"/>
        <v>0</v>
      </c>
      <c r="AR144" s="152" t="s">
        <v>191</v>
      </c>
      <c r="AT144" s="152" t="s">
        <v>187</v>
      </c>
      <c r="AU144" s="152" t="s">
        <v>79</v>
      </c>
      <c r="AY144" s="13" t="s">
        <v>185</v>
      </c>
      <c r="BE144" s="153">
        <f t="shared" si="4"/>
        <v>0</v>
      </c>
      <c r="BF144" s="153">
        <f t="shared" si="5"/>
        <v>0</v>
      </c>
      <c r="BG144" s="153">
        <f t="shared" si="6"/>
        <v>0</v>
      </c>
      <c r="BH144" s="153">
        <f t="shared" si="7"/>
        <v>0</v>
      </c>
      <c r="BI144" s="153">
        <f t="shared" si="8"/>
        <v>0</v>
      </c>
      <c r="BJ144" s="13" t="s">
        <v>85</v>
      </c>
      <c r="BK144" s="153">
        <f t="shared" si="9"/>
        <v>0</v>
      </c>
      <c r="BL144" s="13" t="s">
        <v>191</v>
      </c>
      <c r="BM144" s="152" t="s">
        <v>375</v>
      </c>
    </row>
    <row r="145" spans="2:65" s="1" customFormat="1" ht="16.5" customHeight="1">
      <c r="B145" s="139"/>
      <c r="C145" s="140" t="s">
        <v>72</v>
      </c>
      <c r="D145" s="140" t="s">
        <v>187</v>
      </c>
      <c r="E145" s="141" t="s">
        <v>1750</v>
      </c>
      <c r="F145" s="142" t="s">
        <v>1751</v>
      </c>
      <c r="G145" s="143" t="s">
        <v>190</v>
      </c>
      <c r="H145" s="144"/>
      <c r="I145" s="145"/>
      <c r="J145" s="146">
        <f t="shared" si="0"/>
        <v>0</v>
      </c>
      <c r="K145" s="147"/>
      <c r="L145" s="28"/>
      <c r="M145" s="148" t="s">
        <v>1</v>
      </c>
      <c r="N145" s="149" t="s">
        <v>38</v>
      </c>
      <c r="P145" s="150">
        <f t="shared" si="1"/>
        <v>0</v>
      </c>
      <c r="Q145" s="150">
        <v>0</v>
      </c>
      <c r="R145" s="150">
        <f t="shared" si="2"/>
        <v>0</v>
      </c>
      <c r="S145" s="150">
        <v>0</v>
      </c>
      <c r="T145" s="151">
        <f t="shared" si="3"/>
        <v>0</v>
      </c>
      <c r="AR145" s="152" t="s">
        <v>191</v>
      </c>
      <c r="AT145" s="152" t="s">
        <v>187</v>
      </c>
      <c r="AU145" s="152" t="s">
        <v>79</v>
      </c>
      <c r="AY145" s="13" t="s">
        <v>185</v>
      </c>
      <c r="BE145" s="153">
        <f t="shared" si="4"/>
        <v>0</v>
      </c>
      <c r="BF145" s="153">
        <f t="shared" si="5"/>
        <v>0</v>
      </c>
      <c r="BG145" s="153">
        <f t="shared" si="6"/>
        <v>0</v>
      </c>
      <c r="BH145" s="153">
        <f t="shared" si="7"/>
        <v>0</v>
      </c>
      <c r="BI145" s="153">
        <f t="shared" si="8"/>
        <v>0</v>
      </c>
      <c r="BJ145" s="13" t="s">
        <v>85</v>
      </c>
      <c r="BK145" s="153">
        <f t="shared" si="9"/>
        <v>0</v>
      </c>
      <c r="BL145" s="13" t="s">
        <v>191</v>
      </c>
      <c r="BM145" s="152" t="s">
        <v>383</v>
      </c>
    </row>
    <row r="146" spans="2:65" s="1" customFormat="1" ht="16.5" customHeight="1">
      <c r="B146" s="139"/>
      <c r="C146" s="140" t="s">
        <v>72</v>
      </c>
      <c r="D146" s="140" t="s">
        <v>187</v>
      </c>
      <c r="E146" s="141" t="s">
        <v>1752</v>
      </c>
      <c r="F146" s="142" t="s">
        <v>1753</v>
      </c>
      <c r="G146" s="143" t="s">
        <v>190</v>
      </c>
      <c r="H146" s="144"/>
      <c r="I146" s="145"/>
      <c r="J146" s="146">
        <f t="shared" si="0"/>
        <v>0</v>
      </c>
      <c r="K146" s="147"/>
      <c r="L146" s="28"/>
      <c r="M146" s="148" t="s">
        <v>1</v>
      </c>
      <c r="N146" s="149" t="s">
        <v>38</v>
      </c>
      <c r="P146" s="150">
        <f t="shared" si="1"/>
        <v>0</v>
      </c>
      <c r="Q146" s="150">
        <v>0</v>
      </c>
      <c r="R146" s="150">
        <f t="shared" si="2"/>
        <v>0</v>
      </c>
      <c r="S146" s="150">
        <v>0</v>
      </c>
      <c r="T146" s="151">
        <f t="shared" si="3"/>
        <v>0</v>
      </c>
      <c r="AR146" s="152" t="s">
        <v>191</v>
      </c>
      <c r="AT146" s="152" t="s">
        <v>187</v>
      </c>
      <c r="AU146" s="152" t="s">
        <v>79</v>
      </c>
      <c r="AY146" s="13" t="s">
        <v>185</v>
      </c>
      <c r="BE146" s="153">
        <f t="shared" si="4"/>
        <v>0</v>
      </c>
      <c r="BF146" s="153">
        <f t="shared" si="5"/>
        <v>0</v>
      </c>
      <c r="BG146" s="153">
        <f t="shared" si="6"/>
        <v>0</v>
      </c>
      <c r="BH146" s="153">
        <f t="shared" si="7"/>
        <v>0</v>
      </c>
      <c r="BI146" s="153">
        <f t="shared" si="8"/>
        <v>0</v>
      </c>
      <c r="BJ146" s="13" t="s">
        <v>85</v>
      </c>
      <c r="BK146" s="153">
        <f t="shared" si="9"/>
        <v>0</v>
      </c>
      <c r="BL146" s="13" t="s">
        <v>191</v>
      </c>
      <c r="BM146" s="152" t="s">
        <v>391</v>
      </c>
    </row>
    <row r="147" spans="2:65" s="1" customFormat="1" ht="16.5" customHeight="1">
      <c r="B147" s="139"/>
      <c r="C147" s="140" t="s">
        <v>72</v>
      </c>
      <c r="D147" s="140" t="s">
        <v>187</v>
      </c>
      <c r="E147" s="141" t="s">
        <v>1676</v>
      </c>
      <c r="F147" s="142" t="s">
        <v>1677</v>
      </c>
      <c r="G147" s="143" t="s">
        <v>190</v>
      </c>
      <c r="H147" s="144"/>
      <c r="I147" s="145"/>
      <c r="J147" s="146">
        <f t="shared" si="0"/>
        <v>0</v>
      </c>
      <c r="K147" s="147"/>
      <c r="L147" s="28"/>
      <c r="M147" s="148" t="s">
        <v>1</v>
      </c>
      <c r="N147" s="149" t="s">
        <v>38</v>
      </c>
      <c r="P147" s="150">
        <f t="shared" si="1"/>
        <v>0</v>
      </c>
      <c r="Q147" s="150">
        <v>0</v>
      </c>
      <c r="R147" s="150">
        <f t="shared" si="2"/>
        <v>0</v>
      </c>
      <c r="S147" s="150">
        <v>0</v>
      </c>
      <c r="T147" s="151">
        <f t="shared" si="3"/>
        <v>0</v>
      </c>
      <c r="AR147" s="152" t="s">
        <v>191</v>
      </c>
      <c r="AT147" s="152" t="s">
        <v>187</v>
      </c>
      <c r="AU147" s="152" t="s">
        <v>79</v>
      </c>
      <c r="AY147" s="13" t="s">
        <v>185</v>
      </c>
      <c r="BE147" s="153">
        <f t="shared" si="4"/>
        <v>0</v>
      </c>
      <c r="BF147" s="153">
        <f t="shared" si="5"/>
        <v>0</v>
      </c>
      <c r="BG147" s="153">
        <f t="shared" si="6"/>
        <v>0</v>
      </c>
      <c r="BH147" s="153">
        <f t="shared" si="7"/>
        <v>0</v>
      </c>
      <c r="BI147" s="153">
        <f t="shared" si="8"/>
        <v>0</v>
      </c>
      <c r="BJ147" s="13" t="s">
        <v>85</v>
      </c>
      <c r="BK147" s="153">
        <f t="shared" si="9"/>
        <v>0</v>
      </c>
      <c r="BL147" s="13" t="s">
        <v>191</v>
      </c>
      <c r="BM147" s="152" t="s">
        <v>397</v>
      </c>
    </row>
    <row r="148" spans="2:65" s="1" customFormat="1" ht="16.5" customHeight="1">
      <c r="B148" s="139"/>
      <c r="C148" s="140" t="s">
        <v>72</v>
      </c>
      <c r="D148" s="140" t="s">
        <v>187</v>
      </c>
      <c r="E148" s="141" t="s">
        <v>1754</v>
      </c>
      <c r="F148" s="142" t="s">
        <v>1755</v>
      </c>
      <c r="G148" s="143" t="s">
        <v>190</v>
      </c>
      <c r="H148" s="144"/>
      <c r="I148" s="145"/>
      <c r="J148" s="146">
        <f t="shared" si="0"/>
        <v>0</v>
      </c>
      <c r="K148" s="147"/>
      <c r="L148" s="28"/>
      <c r="M148" s="148" t="s">
        <v>1</v>
      </c>
      <c r="N148" s="149" t="s">
        <v>38</v>
      </c>
      <c r="P148" s="150">
        <f t="shared" si="1"/>
        <v>0</v>
      </c>
      <c r="Q148" s="150">
        <v>0</v>
      </c>
      <c r="R148" s="150">
        <f t="shared" si="2"/>
        <v>0</v>
      </c>
      <c r="S148" s="150">
        <v>0</v>
      </c>
      <c r="T148" s="151">
        <f t="shared" si="3"/>
        <v>0</v>
      </c>
      <c r="AR148" s="152" t="s">
        <v>191</v>
      </c>
      <c r="AT148" s="152" t="s">
        <v>187</v>
      </c>
      <c r="AU148" s="152" t="s">
        <v>79</v>
      </c>
      <c r="AY148" s="13" t="s">
        <v>185</v>
      </c>
      <c r="BE148" s="153">
        <f t="shared" si="4"/>
        <v>0</v>
      </c>
      <c r="BF148" s="153">
        <f t="shared" si="5"/>
        <v>0</v>
      </c>
      <c r="BG148" s="153">
        <f t="shared" si="6"/>
        <v>0</v>
      </c>
      <c r="BH148" s="153">
        <f t="shared" si="7"/>
        <v>0</v>
      </c>
      <c r="BI148" s="153">
        <f t="shared" si="8"/>
        <v>0</v>
      </c>
      <c r="BJ148" s="13" t="s">
        <v>85</v>
      </c>
      <c r="BK148" s="153">
        <f t="shared" si="9"/>
        <v>0</v>
      </c>
      <c r="BL148" s="13" t="s">
        <v>191</v>
      </c>
      <c r="BM148" s="152" t="s">
        <v>408</v>
      </c>
    </row>
    <row r="149" spans="2:65" s="1" customFormat="1" ht="16.5" customHeight="1">
      <c r="B149" s="139"/>
      <c r="C149" s="140" t="s">
        <v>72</v>
      </c>
      <c r="D149" s="140" t="s">
        <v>187</v>
      </c>
      <c r="E149" s="141" t="s">
        <v>1756</v>
      </c>
      <c r="F149" s="142" t="s">
        <v>1647</v>
      </c>
      <c r="G149" s="143" t="s">
        <v>992</v>
      </c>
      <c r="H149" s="144"/>
      <c r="I149" s="145"/>
      <c r="J149" s="146">
        <f t="shared" si="0"/>
        <v>0</v>
      </c>
      <c r="K149" s="147"/>
      <c r="L149" s="28"/>
      <c r="M149" s="148" t="s">
        <v>1</v>
      </c>
      <c r="N149" s="149" t="s">
        <v>38</v>
      </c>
      <c r="P149" s="150">
        <f t="shared" si="1"/>
        <v>0</v>
      </c>
      <c r="Q149" s="150">
        <v>0</v>
      </c>
      <c r="R149" s="150">
        <f t="shared" si="2"/>
        <v>0</v>
      </c>
      <c r="S149" s="150">
        <v>0</v>
      </c>
      <c r="T149" s="151">
        <f t="shared" si="3"/>
        <v>0</v>
      </c>
      <c r="AR149" s="152" t="s">
        <v>191</v>
      </c>
      <c r="AT149" s="152" t="s">
        <v>187</v>
      </c>
      <c r="AU149" s="152" t="s">
        <v>79</v>
      </c>
      <c r="AY149" s="13" t="s">
        <v>185</v>
      </c>
      <c r="BE149" s="153">
        <f t="shared" si="4"/>
        <v>0</v>
      </c>
      <c r="BF149" s="153">
        <f t="shared" si="5"/>
        <v>0</v>
      </c>
      <c r="BG149" s="153">
        <f t="shared" si="6"/>
        <v>0</v>
      </c>
      <c r="BH149" s="153">
        <f t="shared" si="7"/>
        <v>0</v>
      </c>
      <c r="BI149" s="153">
        <f t="shared" si="8"/>
        <v>0</v>
      </c>
      <c r="BJ149" s="13" t="s">
        <v>85</v>
      </c>
      <c r="BK149" s="153">
        <f t="shared" si="9"/>
        <v>0</v>
      </c>
      <c r="BL149" s="13" t="s">
        <v>191</v>
      </c>
      <c r="BM149" s="152" t="s">
        <v>416</v>
      </c>
    </row>
    <row r="150" spans="2:65" s="1" customFormat="1" ht="16.5" customHeight="1">
      <c r="B150" s="139"/>
      <c r="C150" s="140" t="s">
        <v>72</v>
      </c>
      <c r="D150" s="140" t="s">
        <v>187</v>
      </c>
      <c r="E150" s="141" t="s">
        <v>1757</v>
      </c>
      <c r="F150" s="142" t="s">
        <v>1596</v>
      </c>
      <c r="G150" s="143" t="s">
        <v>992</v>
      </c>
      <c r="H150" s="144"/>
      <c r="I150" s="145"/>
      <c r="J150" s="146">
        <f t="shared" si="0"/>
        <v>0</v>
      </c>
      <c r="K150" s="147"/>
      <c r="L150" s="28"/>
      <c r="M150" s="148" t="s">
        <v>1</v>
      </c>
      <c r="N150" s="149" t="s">
        <v>38</v>
      </c>
      <c r="P150" s="150">
        <f t="shared" si="1"/>
        <v>0</v>
      </c>
      <c r="Q150" s="150">
        <v>0</v>
      </c>
      <c r="R150" s="150">
        <f t="shared" si="2"/>
        <v>0</v>
      </c>
      <c r="S150" s="150">
        <v>0</v>
      </c>
      <c r="T150" s="151">
        <f t="shared" si="3"/>
        <v>0</v>
      </c>
      <c r="AR150" s="152" t="s">
        <v>191</v>
      </c>
      <c r="AT150" s="152" t="s">
        <v>187</v>
      </c>
      <c r="AU150" s="152" t="s">
        <v>79</v>
      </c>
      <c r="AY150" s="13" t="s">
        <v>185</v>
      </c>
      <c r="BE150" s="153">
        <f t="shared" si="4"/>
        <v>0</v>
      </c>
      <c r="BF150" s="153">
        <f t="shared" si="5"/>
        <v>0</v>
      </c>
      <c r="BG150" s="153">
        <f t="shared" si="6"/>
        <v>0</v>
      </c>
      <c r="BH150" s="153">
        <f t="shared" si="7"/>
        <v>0</v>
      </c>
      <c r="BI150" s="153">
        <f t="shared" si="8"/>
        <v>0</v>
      </c>
      <c r="BJ150" s="13" t="s">
        <v>85</v>
      </c>
      <c r="BK150" s="153">
        <f t="shared" si="9"/>
        <v>0</v>
      </c>
      <c r="BL150" s="13" t="s">
        <v>191</v>
      </c>
      <c r="BM150" s="152" t="s">
        <v>424</v>
      </c>
    </row>
    <row r="151" spans="2:65" s="1" customFormat="1" ht="16.5" customHeight="1">
      <c r="B151" s="139"/>
      <c r="C151" s="140" t="s">
        <v>72</v>
      </c>
      <c r="D151" s="140" t="s">
        <v>187</v>
      </c>
      <c r="E151" s="141" t="s">
        <v>1758</v>
      </c>
      <c r="F151" s="142" t="s">
        <v>1759</v>
      </c>
      <c r="G151" s="143" t="s">
        <v>992</v>
      </c>
      <c r="H151" s="144"/>
      <c r="I151" s="145"/>
      <c r="J151" s="146">
        <f t="shared" si="0"/>
        <v>0</v>
      </c>
      <c r="K151" s="147"/>
      <c r="L151" s="28"/>
      <c r="M151" s="170" t="s">
        <v>1</v>
      </c>
      <c r="N151" s="171" t="s">
        <v>38</v>
      </c>
      <c r="O151" s="172"/>
      <c r="P151" s="173">
        <f t="shared" si="1"/>
        <v>0</v>
      </c>
      <c r="Q151" s="173">
        <v>0</v>
      </c>
      <c r="R151" s="173">
        <f t="shared" si="2"/>
        <v>0</v>
      </c>
      <c r="S151" s="173">
        <v>0</v>
      </c>
      <c r="T151" s="174">
        <f t="shared" si="3"/>
        <v>0</v>
      </c>
      <c r="AR151" s="152" t="s">
        <v>191</v>
      </c>
      <c r="AT151" s="152" t="s">
        <v>187</v>
      </c>
      <c r="AU151" s="152" t="s">
        <v>79</v>
      </c>
      <c r="AY151" s="13" t="s">
        <v>185</v>
      </c>
      <c r="BE151" s="153">
        <f t="shared" si="4"/>
        <v>0</v>
      </c>
      <c r="BF151" s="153">
        <f t="shared" si="5"/>
        <v>0</v>
      </c>
      <c r="BG151" s="153">
        <f t="shared" si="6"/>
        <v>0</v>
      </c>
      <c r="BH151" s="153">
        <f t="shared" si="7"/>
        <v>0</v>
      </c>
      <c r="BI151" s="153">
        <f t="shared" si="8"/>
        <v>0</v>
      </c>
      <c r="BJ151" s="13" t="s">
        <v>85</v>
      </c>
      <c r="BK151" s="153">
        <f t="shared" si="9"/>
        <v>0</v>
      </c>
      <c r="BL151" s="13" t="s">
        <v>191</v>
      </c>
      <c r="BM151" s="152" t="s">
        <v>434</v>
      </c>
    </row>
    <row r="152" spans="2:65" s="1" customFormat="1" ht="6.95" customHeight="1">
      <c r="B152" s="43"/>
      <c r="C152" s="44"/>
      <c r="D152" s="44"/>
      <c r="E152" s="44"/>
      <c r="F152" s="44"/>
      <c r="G152" s="44"/>
      <c r="H152" s="44"/>
      <c r="I152" s="44"/>
      <c r="J152" s="44"/>
      <c r="K152" s="44"/>
      <c r="L152" s="28"/>
    </row>
  </sheetData>
  <autoFilter ref="C120:K151"/>
  <mergeCells count="12">
    <mergeCell ref="E113:H113"/>
    <mergeCell ref="L2:V2"/>
    <mergeCell ref="E85:H85"/>
    <mergeCell ref="E87:H87"/>
    <mergeCell ref="E89:H89"/>
    <mergeCell ref="E109:H109"/>
    <mergeCell ref="E111:H11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206"/>
  <sheetViews>
    <sheetView showGridLines="0" topLeftCell="A170" workbookViewId="0">
      <selection activeCell="H126" sqref="H126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109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ht="12" customHeight="1">
      <c r="B8" s="16"/>
      <c r="D8" s="23" t="s">
        <v>141</v>
      </c>
      <c r="L8" s="16"/>
    </row>
    <row r="9" spans="2:46" s="1" customFormat="1" ht="16.5" customHeight="1">
      <c r="B9" s="28"/>
      <c r="E9" s="223" t="s">
        <v>142</v>
      </c>
      <c r="F9" s="222"/>
      <c r="G9" s="222"/>
      <c r="H9" s="222"/>
      <c r="L9" s="28"/>
    </row>
    <row r="10" spans="2:46" s="1" customFormat="1" ht="12" customHeight="1">
      <c r="B10" s="28"/>
      <c r="D10" s="23" t="s">
        <v>143</v>
      </c>
      <c r="L10" s="28"/>
    </row>
    <row r="11" spans="2:46" s="1" customFormat="1" ht="16.5" customHeight="1">
      <c r="B11" s="28"/>
      <c r="E11" s="218" t="s">
        <v>1760</v>
      </c>
      <c r="F11" s="222"/>
      <c r="G11" s="222"/>
      <c r="H11" s="222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2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23" t="s">
        <v>20</v>
      </c>
      <c r="J14" s="51">
        <f>'Rekapitulácia stavby'!AN8</f>
        <v>46146</v>
      </c>
      <c r="L14" s="28"/>
    </row>
    <row r="15" spans="2:46" s="1" customFormat="1" ht="10.9" customHeight="1">
      <c r="B15" s="28"/>
      <c r="L15" s="28"/>
    </row>
    <row r="16" spans="2:46" s="1" customFormat="1" ht="12" customHeight="1">
      <c r="B16" s="28"/>
      <c r="D16" s="23" t="s">
        <v>21</v>
      </c>
      <c r="I16" s="2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23" t="s">
        <v>24</v>
      </c>
      <c r="J17" s="21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3" t="s">
        <v>25</v>
      </c>
      <c r="I19" s="23" t="s">
        <v>22</v>
      </c>
      <c r="J19" s="24"/>
      <c r="L19" s="28"/>
    </row>
    <row r="20" spans="2:12" s="1" customFormat="1" ht="18" customHeight="1">
      <c r="B20" s="28"/>
      <c r="E20" s="225"/>
      <c r="F20" s="207"/>
      <c r="G20" s="207"/>
      <c r="H20" s="207"/>
      <c r="I20" s="23" t="s">
        <v>24</v>
      </c>
      <c r="J20" s="24"/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3" t="s">
        <v>26</v>
      </c>
      <c r="I22" s="2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27</v>
      </c>
      <c r="I23" s="23" t="s">
        <v>24</v>
      </c>
      <c r="J23" s="21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3" t="s">
        <v>29</v>
      </c>
      <c r="I25" s="2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1" t="s">
        <v>1</v>
      </c>
      <c r="F29" s="211"/>
      <c r="G29" s="211"/>
      <c r="H29" s="211"/>
      <c r="L29" s="93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32</v>
      </c>
      <c r="J32" s="65">
        <f>ROUND(J124, 2)</f>
        <v>0</v>
      </c>
      <c r="L32" s="28"/>
    </row>
    <row r="33" spans="2:12" s="1" customFormat="1" ht="6.95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45" customHeight="1">
      <c r="B35" s="28"/>
      <c r="D35" s="54" t="s">
        <v>36</v>
      </c>
      <c r="E35" s="33" t="s">
        <v>37</v>
      </c>
      <c r="F35" s="95">
        <f>ROUND((SUM(BE124:BE205)),  2)</f>
        <v>0</v>
      </c>
      <c r="G35" s="96"/>
      <c r="H35" s="96"/>
      <c r="I35" s="97">
        <v>0.23</v>
      </c>
      <c r="J35" s="95">
        <f>ROUND(((SUM(BE124:BE205))*I35),  2)</f>
        <v>0</v>
      </c>
      <c r="L35" s="28"/>
    </row>
    <row r="36" spans="2:12" s="1" customFormat="1" ht="14.45" customHeight="1">
      <c r="B36" s="28"/>
      <c r="E36" s="33" t="s">
        <v>38</v>
      </c>
      <c r="F36" s="95">
        <f>ROUND((SUM(BF124:BF205)),  2)</f>
        <v>0</v>
      </c>
      <c r="G36" s="96"/>
      <c r="H36" s="96"/>
      <c r="I36" s="97">
        <v>0.23</v>
      </c>
      <c r="J36" s="95">
        <f>ROUND(((SUM(BF124:BF205))*I36),  2)</f>
        <v>0</v>
      </c>
      <c r="L36" s="28"/>
    </row>
    <row r="37" spans="2:12" s="1" customFormat="1" ht="14.45" hidden="1" customHeight="1">
      <c r="B37" s="28"/>
      <c r="E37" s="23" t="s">
        <v>39</v>
      </c>
      <c r="F37" s="85">
        <f>ROUND((SUM(BG124:BG205)),  2)</f>
        <v>0</v>
      </c>
      <c r="I37" s="98">
        <v>0.23</v>
      </c>
      <c r="J37" s="85">
        <f>0</f>
        <v>0</v>
      </c>
      <c r="L37" s="28"/>
    </row>
    <row r="38" spans="2:12" s="1" customFormat="1" ht="14.45" hidden="1" customHeight="1">
      <c r="B38" s="28"/>
      <c r="E38" s="23" t="s">
        <v>40</v>
      </c>
      <c r="F38" s="85">
        <f>ROUND((SUM(BH124:BH205)),  2)</f>
        <v>0</v>
      </c>
      <c r="I38" s="98">
        <v>0.23</v>
      </c>
      <c r="J38" s="85">
        <f>0</f>
        <v>0</v>
      </c>
      <c r="L38" s="28"/>
    </row>
    <row r="39" spans="2:12" s="1" customFormat="1" ht="14.45" hidden="1" customHeight="1">
      <c r="B39" s="28"/>
      <c r="E39" s="33" t="s">
        <v>41</v>
      </c>
      <c r="F39" s="95">
        <f>ROUND((SUM(BI124:BI205)),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9"/>
      <c r="D41" s="100" t="s">
        <v>42</v>
      </c>
      <c r="E41" s="56"/>
      <c r="F41" s="56"/>
      <c r="G41" s="101" t="s">
        <v>43</v>
      </c>
      <c r="H41" s="102" t="s">
        <v>44</v>
      </c>
      <c r="I41" s="56"/>
      <c r="J41" s="103">
        <f>SUM(J32:J39)</f>
        <v>0</v>
      </c>
      <c r="K41" s="104"/>
      <c r="L41" s="28"/>
    </row>
    <row r="42" spans="2:12" s="1" customFormat="1" ht="14.45" customHeight="1">
      <c r="B42" s="28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5" customHeight="1">
      <c r="B82" s="28"/>
      <c r="C82" s="17" t="s">
        <v>145</v>
      </c>
      <c r="L82" s="28"/>
    </row>
    <row r="83" spans="2:12" s="1" customFormat="1" ht="6.95" customHeight="1">
      <c r="B83" s="28"/>
      <c r="L83" s="28"/>
    </row>
    <row r="84" spans="2:12" s="1" customFormat="1" ht="12" customHeight="1">
      <c r="B84" s="28"/>
      <c r="C84" s="23" t="s">
        <v>14</v>
      </c>
      <c r="L84" s="28"/>
    </row>
    <row r="85" spans="2:12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12" ht="12" customHeight="1">
      <c r="B86" s="16"/>
      <c r="C86" s="23" t="s">
        <v>141</v>
      </c>
      <c r="L86" s="16"/>
    </row>
    <row r="87" spans="2:12" s="1" customFormat="1" ht="16.5" customHeight="1">
      <c r="B87" s="28"/>
      <c r="E87" s="223" t="s">
        <v>142</v>
      </c>
      <c r="F87" s="222"/>
      <c r="G87" s="222"/>
      <c r="H87" s="222"/>
      <c r="L87" s="28"/>
    </row>
    <row r="88" spans="2:12" s="1" customFormat="1" ht="12" customHeight="1">
      <c r="B88" s="28"/>
      <c r="C88" s="23" t="s">
        <v>143</v>
      </c>
      <c r="L88" s="28"/>
    </row>
    <row r="89" spans="2:12" s="1" customFormat="1" ht="16.5" customHeight="1">
      <c r="B89" s="28"/>
      <c r="E89" s="218" t="str">
        <f>E11</f>
        <v>MaR - Meranie a regulácia</v>
      </c>
      <c r="F89" s="222"/>
      <c r="G89" s="222"/>
      <c r="H89" s="222"/>
      <c r="L89" s="28"/>
    </row>
    <row r="90" spans="2:12" s="1" customFormat="1" ht="6.95" customHeight="1">
      <c r="B90" s="28"/>
      <c r="L90" s="28"/>
    </row>
    <row r="91" spans="2:12" s="1" customFormat="1" ht="12" customHeight="1">
      <c r="B91" s="28"/>
      <c r="C91" s="23" t="s">
        <v>18</v>
      </c>
      <c r="F91" s="21" t="str">
        <f>F14</f>
        <v>Bojnice</v>
      </c>
      <c r="I91" s="23" t="s">
        <v>20</v>
      </c>
      <c r="J91" s="51">
        <f>IF(J14="","",J14)</f>
        <v>46146</v>
      </c>
      <c r="L91" s="28"/>
    </row>
    <row r="92" spans="2:12" s="1" customFormat="1" ht="6.95" customHeight="1">
      <c r="B92" s="28"/>
      <c r="L92" s="28"/>
    </row>
    <row r="93" spans="2:12" s="1" customFormat="1" ht="15.2" customHeight="1">
      <c r="B93" s="28"/>
      <c r="C93" s="23" t="s">
        <v>21</v>
      </c>
      <c r="F93" s="21" t="str">
        <f>E17</f>
        <v>Národná zoologická záhrada</v>
      </c>
      <c r="I93" s="23" t="s">
        <v>26</v>
      </c>
      <c r="J93" s="26" t="str">
        <f>E23</f>
        <v>ERGAprojekt s.r.o.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/>
      </c>
      <c r="I94" s="23" t="s">
        <v>29</v>
      </c>
      <c r="J94" s="26" t="str">
        <f>E26</f>
        <v xml:space="preserve"> </v>
      </c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146</v>
      </c>
      <c r="D96" s="99"/>
      <c r="E96" s="99"/>
      <c r="F96" s="99"/>
      <c r="G96" s="99"/>
      <c r="H96" s="99"/>
      <c r="I96" s="99"/>
      <c r="J96" s="108" t="s">
        <v>147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9" customHeight="1">
      <c r="B98" s="28"/>
      <c r="C98" s="109" t="s">
        <v>148</v>
      </c>
      <c r="J98" s="65">
        <f>J124</f>
        <v>0</v>
      </c>
      <c r="L98" s="28"/>
      <c r="AU98" s="13" t="s">
        <v>149</v>
      </c>
    </row>
    <row r="99" spans="2:47" s="8" customFormat="1" ht="24.95" customHeight="1">
      <c r="B99" s="110"/>
      <c r="D99" s="111" t="s">
        <v>1761</v>
      </c>
      <c r="E99" s="112"/>
      <c r="F99" s="112"/>
      <c r="G99" s="112"/>
      <c r="H99" s="112"/>
      <c r="I99" s="112"/>
      <c r="J99" s="113">
        <f>J125</f>
        <v>0</v>
      </c>
      <c r="L99" s="110"/>
    </row>
    <row r="100" spans="2:47" s="8" customFormat="1" ht="24.95" customHeight="1">
      <c r="B100" s="110"/>
      <c r="D100" s="111" t="s">
        <v>1762</v>
      </c>
      <c r="E100" s="112"/>
      <c r="F100" s="112"/>
      <c r="G100" s="112"/>
      <c r="H100" s="112"/>
      <c r="I100" s="112"/>
      <c r="J100" s="113">
        <f>J154</f>
        <v>0</v>
      </c>
      <c r="L100" s="110"/>
    </row>
    <row r="101" spans="2:47" s="8" customFormat="1" ht="24.95" customHeight="1">
      <c r="B101" s="110"/>
      <c r="D101" s="111" t="s">
        <v>1763</v>
      </c>
      <c r="E101" s="112"/>
      <c r="F101" s="112"/>
      <c r="G101" s="112"/>
      <c r="H101" s="112"/>
      <c r="I101" s="112"/>
      <c r="J101" s="113">
        <f>J161</f>
        <v>0</v>
      </c>
      <c r="L101" s="110"/>
    </row>
    <row r="102" spans="2:47" s="8" customFormat="1" ht="24.95" customHeight="1">
      <c r="B102" s="110"/>
      <c r="D102" s="111" t="s">
        <v>1764</v>
      </c>
      <c r="E102" s="112"/>
      <c r="F102" s="112"/>
      <c r="G102" s="112"/>
      <c r="H102" s="112"/>
      <c r="I102" s="112"/>
      <c r="J102" s="113">
        <f>J195</f>
        <v>0</v>
      </c>
      <c r="L102" s="110"/>
    </row>
    <row r="103" spans="2:47" s="1" customFormat="1" ht="21.75" customHeight="1">
      <c r="B103" s="28"/>
      <c r="L103" s="28"/>
    </row>
    <row r="104" spans="2:47" s="1" customFormat="1" ht="6.95" customHeight="1">
      <c r="B104" s="43"/>
      <c r="C104" s="44"/>
      <c r="D104" s="44"/>
      <c r="E104" s="44"/>
      <c r="F104" s="44"/>
      <c r="G104" s="44"/>
      <c r="H104" s="44"/>
      <c r="I104" s="44"/>
      <c r="J104" s="44"/>
      <c r="K104" s="44"/>
      <c r="L104" s="28"/>
    </row>
    <row r="108" spans="2:47" s="1" customFormat="1" ht="6.95" customHeight="1">
      <c r="B108" s="45"/>
      <c r="C108" s="46"/>
      <c r="D108" s="46"/>
      <c r="E108" s="46"/>
      <c r="F108" s="46"/>
      <c r="G108" s="46"/>
      <c r="H108" s="46"/>
      <c r="I108" s="46"/>
      <c r="J108" s="46"/>
      <c r="K108" s="46"/>
      <c r="L108" s="28"/>
    </row>
    <row r="109" spans="2:47" s="1" customFormat="1" ht="24.95" customHeight="1">
      <c r="B109" s="28"/>
      <c r="C109" s="17" t="s">
        <v>171</v>
      </c>
      <c r="L109" s="28"/>
    </row>
    <row r="110" spans="2:47" s="1" customFormat="1" ht="6.95" customHeight="1">
      <c r="B110" s="28"/>
      <c r="L110" s="28"/>
    </row>
    <row r="111" spans="2:47" s="1" customFormat="1" ht="12" customHeight="1">
      <c r="B111" s="28"/>
      <c r="C111" s="23" t="s">
        <v>14</v>
      </c>
      <c r="L111" s="28"/>
    </row>
    <row r="112" spans="2:47" s="1" customFormat="1" ht="16.5" customHeight="1">
      <c r="B112" s="28"/>
      <c r="E112" s="223" t="str">
        <f>E7</f>
        <v>Nové záchytné centrum, Bojnice</v>
      </c>
      <c r="F112" s="224"/>
      <c r="G112" s="224"/>
      <c r="H112" s="224"/>
      <c r="L112" s="28"/>
    </row>
    <row r="113" spans="2:65" ht="12" customHeight="1">
      <c r="B113" s="16"/>
      <c r="C113" s="23" t="s">
        <v>141</v>
      </c>
      <c r="L113" s="16"/>
    </row>
    <row r="114" spans="2:65" s="1" customFormat="1" ht="16.5" customHeight="1">
      <c r="B114" s="28"/>
      <c r="E114" s="223" t="s">
        <v>142</v>
      </c>
      <c r="F114" s="222"/>
      <c r="G114" s="222"/>
      <c r="H114" s="222"/>
      <c r="L114" s="28"/>
    </row>
    <row r="115" spans="2:65" s="1" customFormat="1" ht="12" customHeight="1">
      <c r="B115" s="28"/>
      <c r="C115" s="23" t="s">
        <v>143</v>
      </c>
      <c r="L115" s="28"/>
    </row>
    <row r="116" spans="2:65" s="1" customFormat="1" ht="16.5" customHeight="1">
      <c r="B116" s="28"/>
      <c r="E116" s="218" t="str">
        <f>E11</f>
        <v>MaR - Meranie a regulácia</v>
      </c>
      <c r="F116" s="222"/>
      <c r="G116" s="222"/>
      <c r="H116" s="222"/>
      <c r="L116" s="28"/>
    </row>
    <row r="117" spans="2:65" s="1" customFormat="1" ht="6.95" customHeight="1">
      <c r="B117" s="28"/>
      <c r="L117" s="28"/>
    </row>
    <row r="118" spans="2:65" s="1" customFormat="1" ht="12" customHeight="1">
      <c r="B118" s="28"/>
      <c r="C118" s="23" t="s">
        <v>18</v>
      </c>
      <c r="F118" s="21" t="str">
        <f>F14</f>
        <v>Bojnice</v>
      </c>
      <c r="I118" s="23" t="s">
        <v>20</v>
      </c>
      <c r="J118" s="51">
        <f>IF(J14="","",J14)</f>
        <v>46146</v>
      </c>
      <c r="L118" s="28"/>
    </row>
    <row r="119" spans="2:65" s="1" customFormat="1" ht="6.95" customHeight="1">
      <c r="B119" s="28"/>
      <c r="L119" s="28"/>
    </row>
    <row r="120" spans="2:65" s="1" customFormat="1" ht="15.2" customHeight="1">
      <c r="B120" s="28"/>
      <c r="C120" s="23" t="s">
        <v>21</v>
      </c>
      <c r="F120" s="21" t="str">
        <f>E17</f>
        <v>Národná zoologická záhrada</v>
      </c>
      <c r="I120" s="23" t="s">
        <v>26</v>
      </c>
      <c r="J120" s="26" t="str">
        <f>E23</f>
        <v>ERGAprojekt s.r.o.</v>
      </c>
      <c r="L120" s="28"/>
    </row>
    <row r="121" spans="2:65" s="1" customFormat="1" ht="15.2" customHeight="1">
      <c r="B121" s="28"/>
      <c r="C121" s="23" t="s">
        <v>25</v>
      </c>
      <c r="F121" s="21" t="str">
        <f>IF(E20="","",E20)</f>
        <v/>
      </c>
      <c r="I121" s="23" t="s">
        <v>29</v>
      </c>
      <c r="J121" s="26" t="str">
        <f>E26</f>
        <v xml:space="preserve"> </v>
      </c>
      <c r="L121" s="28"/>
    </row>
    <row r="122" spans="2:65" s="1" customFormat="1" ht="10.35" customHeight="1">
      <c r="B122" s="28"/>
      <c r="L122" s="28"/>
    </row>
    <row r="123" spans="2:65" s="10" customFormat="1" ht="29.25" customHeight="1">
      <c r="B123" s="118"/>
      <c r="C123" s="119" t="s">
        <v>172</v>
      </c>
      <c r="D123" s="120" t="s">
        <v>57</v>
      </c>
      <c r="E123" s="120" t="s">
        <v>53</v>
      </c>
      <c r="F123" s="120" t="s">
        <v>54</v>
      </c>
      <c r="G123" s="120" t="s">
        <v>173</v>
      </c>
      <c r="H123" s="120" t="s">
        <v>174</v>
      </c>
      <c r="I123" s="120" t="s">
        <v>175</v>
      </c>
      <c r="J123" s="121" t="s">
        <v>147</v>
      </c>
      <c r="K123" s="122" t="s">
        <v>176</v>
      </c>
      <c r="L123" s="118"/>
      <c r="M123" s="58" t="s">
        <v>1</v>
      </c>
      <c r="N123" s="59" t="s">
        <v>36</v>
      </c>
      <c r="O123" s="59" t="s">
        <v>177</v>
      </c>
      <c r="P123" s="59" t="s">
        <v>178</v>
      </c>
      <c r="Q123" s="59" t="s">
        <v>179</v>
      </c>
      <c r="R123" s="59" t="s">
        <v>180</v>
      </c>
      <c r="S123" s="59" t="s">
        <v>181</v>
      </c>
      <c r="T123" s="60" t="s">
        <v>182</v>
      </c>
    </row>
    <row r="124" spans="2:65" s="1" customFormat="1" ht="22.9" customHeight="1">
      <c r="B124" s="28"/>
      <c r="C124" s="63" t="s">
        <v>148</v>
      </c>
      <c r="J124" s="123">
        <f>BK124</f>
        <v>0</v>
      </c>
      <c r="L124" s="28"/>
      <c r="M124" s="61"/>
      <c r="N124" s="52"/>
      <c r="O124" s="52"/>
      <c r="P124" s="124">
        <f>P125+P154+P161+P195</f>
        <v>0</v>
      </c>
      <c r="Q124" s="52"/>
      <c r="R124" s="124">
        <f>R125+R154+R161+R195</f>
        <v>0</v>
      </c>
      <c r="S124" s="52"/>
      <c r="T124" s="125">
        <f>T125+T154+T161+T195</f>
        <v>0</v>
      </c>
      <c r="AT124" s="13" t="s">
        <v>71</v>
      </c>
      <c r="AU124" s="13" t="s">
        <v>149</v>
      </c>
      <c r="BK124" s="126">
        <f>BK125+BK154+BK161+BK195</f>
        <v>0</v>
      </c>
    </row>
    <row r="125" spans="2:65" s="11" customFormat="1" ht="25.9" customHeight="1">
      <c r="B125" s="127"/>
      <c r="D125" s="128" t="s">
        <v>71</v>
      </c>
      <c r="E125" s="129" t="s">
        <v>989</v>
      </c>
      <c r="F125" s="129" t="s">
        <v>1765</v>
      </c>
      <c r="I125" s="130"/>
      <c r="J125" s="131">
        <f>BK125</f>
        <v>0</v>
      </c>
      <c r="L125" s="127"/>
      <c r="M125" s="132"/>
      <c r="P125" s="133">
        <f>SUM(P126:P153)</f>
        <v>0</v>
      </c>
      <c r="R125" s="133">
        <f>SUM(R126:R153)</f>
        <v>0</v>
      </c>
      <c r="T125" s="134">
        <f>SUM(T126:T153)</f>
        <v>0</v>
      </c>
      <c r="AR125" s="128" t="s">
        <v>79</v>
      </c>
      <c r="AT125" s="135" t="s">
        <v>71</v>
      </c>
      <c r="AU125" s="135" t="s">
        <v>72</v>
      </c>
      <c r="AY125" s="128" t="s">
        <v>185</v>
      </c>
      <c r="BK125" s="136">
        <f>SUM(BK126:BK153)</f>
        <v>0</v>
      </c>
    </row>
    <row r="126" spans="2:65" s="1" customFormat="1" ht="16.5" customHeight="1">
      <c r="B126" s="139"/>
      <c r="C126" s="140" t="s">
        <v>72</v>
      </c>
      <c r="D126" s="140" t="s">
        <v>187</v>
      </c>
      <c r="E126" s="141" t="s">
        <v>1766</v>
      </c>
      <c r="F126" s="142" t="s">
        <v>1767</v>
      </c>
      <c r="G126" s="143" t="s">
        <v>992</v>
      </c>
      <c r="H126" s="144"/>
      <c r="I126" s="145"/>
      <c r="J126" s="146">
        <f t="shared" ref="J126:J153" si="0">ROUND(I126*H126,2)</f>
        <v>0</v>
      </c>
      <c r="K126" s="147"/>
      <c r="L126" s="28"/>
      <c r="M126" s="148" t="s">
        <v>1</v>
      </c>
      <c r="N126" s="149" t="s">
        <v>38</v>
      </c>
      <c r="P126" s="150">
        <f t="shared" ref="P126:P153" si="1">O126*H126</f>
        <v>0</v>
      </c>
      <c r="Q126" s="150">
        <v>0</v>
      </c>
      <c r="R126" s="150">
        <f t="shared" ref="R126:R153" si="2">Q126*H126</f>
        <v>0</v>
      </c>
      <c r="S126" s="150">
        <v>0</v>
      </c>
      <c r="T126" s="151">
        <f t="shared" ref="T126:T153" si="3">S126*H126</f>
        <v>0</v>
      </c>
      <c r="AR126" s="152" t="s">
        <v>191</v>
      </c>
      <c r="AT126" s="152" t="s">
        <v>187</v>
      </c>
      <c r="AU126" s="152" t="s">
        <v>79</v>
      </c>
      <c r="AY126" s="13" t="s">
        <v>185</v>
      </c>
      <c r="BE126" s="153">
        <f t="shared" ref="BE126:BE153" si="4">IF(N126="základná",J126,0)</f>
        <v>0</v>
      </c>
      <c r="BF126" s="153">
        <f t="shared" ref="BF126:BF153" si="5">IF(N126="znížená",J126,0)</f>
        <v>0</v>
      </c>
      <c r="BG126" s="153">
        <f t="shared" ref="BG126:BG153" si="6">IF(N126="zákl. prenesená",J126,0)</f>
        <v>0</v>
      </c>
      <c r="BH126" s="153">
        <f t="shared" ref="BH126:BH153" si="7">IF(N126="zníž. prenesená",J126,0)</f>
        <v>0</v>
      </c>
      <c r="BI126" s="153">
        <f t="shared" ref="BI126:BI153" si="8">IF(N126="nulová",J126,0)</f>
        <v>0</v>
      </c>
      <c r="BJ126" s="13" t="s">
        <v>85</v>
      </c>
      <c r="BK126" s="153">
        <f t="shared" ref="BK126:BK153" si="9">ROUND(I126*H126,2)</f>
        <v>0</v>
      </c>
      <c r="BL126" s="13" t="s">
        <v>191</v>
      </c>
      <c r="BM126" s="152" t="s">
        <v>85</v>
      </c>
    </row>
    <row r="127" spans="2:65" s="1" customFormat="1" ht="21.75" customHeight="1">
      <c r="B127" s="139"/>
      <c r="C127" s="140" t="s">
        <v>72</v>
      </c>
      <c r="D127" s="140" t="s">
        <v>187</v>
      </c>
      <c r="E127" s="141" t="s">
        <v>1768</v>
      </c>
      <c r="F127" s="142" t="s">
        <v>1769</v>
      </c>
      <c r="G127" s="143" t="s">
        <v>992</v>
      </c>
      <c r="H127" s="144"/>
      <c r="I127" s="145"/>
      <c r="J127" s="146">
        <f t="shared" si="0"/>
        <v>0</v>
      </c>
      <c r="K127" s="147"/>
      <c r="L127" s="28"/>
      <c r="M127" s="148" t="s">
        <v>1</v>
      </c>
      <c r="N127" s="149" t="s">
        <v>38</v>
      </c>
      <c r="P127" s="150">
        <f t="shared" si="1"/>
        <v>0</v>
      </c>
      <c r="Q127" s="150">
        <v>0</v>
      </c>
      <c r="R127" s="150">
        <f t="shared" si="2"/>
        <v>0</v>
      </c>
      <c r="S127" s="150">
        <v>0</v>
      </c>
      <c r="T127" s="151">
        <f t="shared" si="3"/>
        <v>0</v>
      </c>
      <c r="AR127" s="152" t="s">
        <v>191</v>
      </c>
      <c r="AT127" s="152" t="s">
        <v>187</v>
      </c>
      <c r="AU127" s="152" t="s">
        <v>79</v>
      </c>
      <c r="AY127" s="13" t="s">
        <v>185</v>
      </c>
      <c r="BE127" s="153">
        <f t="shared" si="4"/>
        <v>0</v>
      </c>
      <c r="BF127" s="153">
        <f t="shared" si="5"/>
        <v>0</v>
      </c>
      <c r="BG127" s="153">
        <f t="shared" si="6"/>
        <v>0</v>
      </c>
      <c r="BH127" s="153">
        <f t="shared" si="7"/>
        <v>0</v>
      </c>
      <c r="BI127" s="153">
        <f t="shared" si="8"/>
        <v>0</v>
      </c>
      <c r="BJ127" s="13" t="s">
        <v>85</v>
      </c>
      <c r="BK127" s="153">
        <f t="shared" si="9"/>
        <v>0</v>
      </c>
      <c r="BL127" s="13" t="s">
        <v>191</v>
      </c>
      <c r="BM127" s="152" t="s">
        <v>191</v>
      </c>
    </row>
    <row r="128" spans="2:65" s="1" customFormat="1" ht="16.5" customHeight="1">
      <c r="B128" s="139"/>
      <c r="C128" s="140" t="s">
        <v>72</v>
      </c>
      <c r="D128" s="140" t="s">
        <v>187</v>
      </c>
      <c r="E128" s="141" t="s">
        <v>1770</v>
      </c>
      <c r="F128" s="142" t="s">
        <v>1771</v>
      </c>
      <c r="G128" s="143" t="s">
        <v>316</v>
      </c>
      <c r="H128" s="144"/>
      <c r="I128" s="145"/>
      <c r="J128" s="146">
        <f t="shared" si="0"/>
        <v>0</v>
      </c>
      <c r="K128" s="147"/>
      <c r="L128" s="28"/>
      <c r="M128" s="148" t="s">
        <v>1</v>
      </c>
      <c r="N128" s="149" t="s">
        <v>38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191</v>
      </c>
      <c r="AT128" s="152" t="s">
        <v>187</v>
      </c>
      <c r="AU128" s="152" t="s">
        <v>79</v>
      </c>
      <c r="AY128" s="13" t="s">
        <v>185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85</v>
      </c>
      <c r="BK128" s="153">
        <f t="shared" si="9"/>
        <v>0</v>
      </c>
      <c r="BL128" s="13" t="s">
        <v>191</v>
      </c>
      <c r="BM128" s="152" t="s">
        <v>210</v>
      </c>
    </row>
    <row r="129" spans="2:65" s="1" customFormat="1" ht="16.5" customHeight="1">
      <c r="B129" s="139"/>
      <c r="C129" s="140" t="s">
        <v>72</v>
      </c>
      <c r="D129" s="140" t="s">
        <v>187</v>
      </c>
      <c r="E129" s="141" t="s">
        <v>1772</v>
      </c>
      <c r="F129" s="142" t="s">
        <v>1773</v>
      </c>
      <c r="G129" s="143" t="s">
        <v>316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79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219</v>
      </c>
    </row>
    <row r="130" spans="2:65" s="1" customFormat="1" ht="16.5" customHeight="1">
      <c r="B130" s="139"/>
      <c r="C130" s="140" t="s">
        <v>72</v>
      </c>
      <c r="D130" s="140" t="s">
        <v>187</v>
      </c>
      <c r="E130" s="141" t="s">
        <v>1774</v>
      </c>
      <c r="F130" s="142" t="s">
        <v>1775</v>
      </c>
      <c r="G130" s="143" t="s">
        <v>316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79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227</v>
      </c>
    </row>
    <row r="131" spans="2:65" s="1" customFormat="1" ht="16.5" customHeight="1">
      <c r="B131" s="139"/>
      <c r="C131" s="140" t="s">
        <v>72</v>
      </c>
      <c r="D131" s="140" t="s">
        <v>187</v>
      </c>
      <c r="E131" s="141" t="s">
        <v>1776</v>
      </c>
      <c r="F131" s="142" t="s">
        <v>1777</v>
      </c>
      <c r="G131" s="143" t="s">
        <v>316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79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236</v>
      </c>
    </row>
    <row r="132" spans="2:65" s="1" customFormat="1" ht="16.5" customHeight="1">
      <c r="B132" s="139"/>
      <c r="C132" s="140" t="s">
        <v>72</v>
      </c>
      <c r="D132" s="140" t="s">
        <v>187</v>
      </c>
      <c r="E132" s="141" t="s">
        <v>1778</v>
      </c>
      <c r="F132" s="142" t="s">
        <v>1779</v>
      </c>
      <c r="G132" s="143" t="s">
        <v>316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79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245</v>
      </c>
    </row>
    <row r="133" spans="2:65" s="1" customFormat="1" ht="16.5" customHeight="1">
      <c r="B133" s="139"/>
      <c r="C133" s="140" t="s">
        <v>72</v>
      </c>
      <c r="D133" s="140" t="s">
        <v>187</v>
      </c>
      <c r="E133" s="141" t="s">
        <v>1780</v>
      </c>
      <c r="F133" s="142" t="s">
        <v>1781</v>
      </c>
      <c r="G133" s="143" t="s">
        <v>316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79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254</v>
      </c>
    </row>
    <row r="134" spans="2:65" s="1" customFormat="1" ht="16.5" customHeight="1">
      <c r="B134" s="139"/>
      <c r="C134" s="140" t="s">
        <v>72</v>
      </c>
      <c r="D134" s="140" t="s">
        <v>187</v>
      </c>
      <c r="E134" s="141" t="s">
        <v>1782</v>
      </c>
      <c r="F134" s="142" t="s">
        <v>1783</v>
      </c>
      <c r="G134" s="143" t="s">
        <v>316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79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262</v>
      </c>
    </row>
    <row r="135" spans="2:65" s="1" customFormat="1" ht="16.5" customHeight="1">
      <c r="B135" s="139"/>
      <c r="C135" s="140" t="s">
        <v>72</v>
      </c>
      <c r="D135" s="140" t="s">
        <v>187</v>
      </c>
      <c r="E135" s="141" t="s">
        <v>1784</v>
      </c>
      <c r="F135" s="142" t="s">
        <v>1785</v>
      </c>
      <c r="G135" s="143" t="s">
        <v>316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79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270</v>
      </c>
    </row>
    <row r="136" spans="2:65" s="1" customFormat="1" ht="16.5" customHeight="1">
      <c r="B136" s="139"/>
      <c r="C136" s="140" t="s">
        <v>72</v>
      </c>
      <c r="D136" s="140" t="s">
        <v>187</v>
      </c>
      <c r="E136" s="141" t="s">
        <v>1786</v>
      </c>
      <c r="F136" s="142" t="s">
        <v>1787</v>
      </c>
      <c r="G136" s="143" t="s">
        <v>316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79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278</v>
      </c>
    </row>
    <row r="137" spans="2:65" s="1" customFormat="1" ht="24.2" customHeight="1">
      <c r="B137" s="139"/>
      <c r="C137" s="140" t="s">
        <v>72</v>
      </c>
      <c r="D137" s="140" t="s">
        <v>187</v>
      </c>
      <c r="E137" s="141" t="s">
        <v>1788</v>
      </c>
      <c r="F137" s="142" t="s">
        <v>1789</v>
      </c>
      <c r="G137" s="143" t="s">
        <v>316</v>
      </c>
      <c r="H137" s="144"/>
      <c r="I137" s="145"/>
      <c r="J137" s="146">
        <f t="shared" si="0"/>
        <v>0</v>
      </c>
      <c r="K137" s="147"/>
      <c r="L137" s="28"/>
      <c r="M137" s="148" t="s">
        <v>1</v>
      </c>
      <c r="N137" s="149" t="s">
        <v>38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191</v>
      </c>
      <c r="AT137" s="152" t="s">
        <v>187</v>
      </c>
      <c r="AU137" s="152" t="s">
        <v>79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289</v>
      </c>
    </row>
    <row r="138" spans="2:65" s="1" customFormat="1" ht="16.5" customHeight="1">
      <c r="B138" s="139"/>
      <c r="C138" s="140" t="s">
        <v>72</v>
      </c>
      <c r="D138" s="140" t="s">
        <v>187</v>
      </c>
      <c r="E138" s="141" t="s">
        <v>1790</v>
      </c>
      <c r="F138" s="142" t="s">
        <v>1791</v>
      </c>
      <c r="G138" s="143" t="s">
        <v>316</v>
      </c>
      <c r="H138" s="144"/>
      <c r="I138" s="145"/>
      <c r="J138" s="146">
        <f t="shared" si="0"/>
        <v>0</v>
      </c>
      <c r="K138" s="147"/>
      <c r="L138" s="28"/>
      <c r="M138" s="148" t="s">
        <v>1</v>
      </c>
      <c r="N138" s="149" t="s">
        <v>38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191</v>
      </c>
      <c r="AT138" s="152" t="s">
        <v>187</v>
      </c>
      <c r="AU138" s="152" t="s">
        <v>79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297</v>
      </c>
    </row>
    <row r="139" spans="2:65" s="1" customFormat="1" ht="16.5" customHeight="1">
      <c r="B139" s="139"/>
      <c r="C139" s="140" t="s">
        <v>72</v>
      </c>
      <c r="D139" s="140" t="s">
        <v>187</v>
      </c>
      <c r="E139" s="141" t="s">
        <v>1792</v>
      </c>
      <c r="F139" s="142" t="s">
        <v>1793</v>
      </c>
      <c r="G139" s="143" t="s">
        <v>316</v>
      </c>
      <c r="H139" s="144"/>
      <c r="I139" s="145"/>
      <c r="J139" s="146">
        <f t="shared" si="0"/>
        <v>0</v>
      </c>
      <c r="K139" s="147"/>
      <c r="L139" s="28"/>
      <c r="M139" s="148" t="s">
        <v>1</v>
      </c>
      <c r="N139" s="149" t="s">
        <v>38</v>
      </c>
      <c r="P139" s="150">
        <f t="shared" si="1"/>
        <v>0</v>
      </c>
      <c r="Q139" s="150">
        <v>0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191</v>
      </c>
      <c r="AT139" s="152" t="s">
        <v>187</v>
      </c>
      <c r="AU139" s="152" t="s">
        <v>79</v>
      </c>
      <c r="AY139" s="13" t="s">
        <v>185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85</v>
      </c>
      <c r="BK139" s="153">
        <f t="shared" si="9"/>
        <v>0</v>
      </c>
      <c r="BL139" s="13" t="s">
        <v>191</v>
      </c>
      <c r="BM139" s="152" t="s">
        <v>305</v>
      </c>
    </row>
    <row r="140" spans="2:65" s="1" customFormat="1" ht="16.5" customHeight="1">
      <c r="B140" s="139"/>
      <c r="C140" s="140" t="s">
        <v>72</v>
      </c>
      <c r="D140" s="140" t="s">
        <v>187</v>
      </c>
      <c r="E140" s="141" t="s">
        <v>1794</v>
      </c>
      <c r="F140" s="142" t="s">
        <v>1795</v>
      </c>
      <c r="G140" s="143" t="s">
        <v>316</v>
      </c>
      <c r="H140" s="144"/>
      <c r="I140" s="145"/>
      <c r="J140" s="146">
        <f t="shared" si="0"/>
        <v>0</v>
      </c>
      <c r="K140" s="147"/>
      <c r="L140" s="28"/>
      <c r="M140" s="148" t="s">
        <v>1</v>
      </c>
      <c r="N140" s="149" t="s">
        <v>38</v>
      </c>
      <c r="P140" s="150">
        <f t="shared" si="1"/>
        <v>0</v>
      </c>
      <c r="Q140" s="150">
        <v>0</v>
      </c>
      <c r="R140" s="150">
        <f t="shared" si="2"/>
        <v>0</v>
      </c>
      <c r="S140" s="150">
        <v>0</v>
      </c>
      <c r="T140" s="151">
        <f t="shared" si="3"/>
        <v>0</v>
      </c>
      <c r="AR140" s="152" t="s">
        <v>191</v>
      </c>
      <c r="AT140" s="152" t="s">
        <v>187</v>
      </c>
      <c r="AU140" s="152" t="s">
        <v>79</v>
      </c>
      <c r="AY140" s="13" t="s">
        <v>185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85</v>
      </c>
      <c r="BK140" s="153">
        <f t="shared" si="9"/>
        <v>0</v>
      </c>
      <c r="BL140" s="13" t="s">
        <v>191</v>
      </c>
      <c r="BM140" s="152" t="s">
        <v>313</v>
      </c>
    </row>
    <row r="141" spans="2:65" s="1" customFormat="1" ht="21.75" customHeight="1">
      <c r="B141" s="139"/>
      <c r="C141" s="140" t="s">
        <v>72</v>
      </c>
      <c r="D141" s="140" t="s">
        <v>187</v>
      </c>
      <c r="E141" s="141" t="s">
        <v>1796</v>
      </c>
      <c r="F141" s="142" t="s">
        <v>1797</v>
      </c>
      <c r="G141" s="143" t="s">
        <v>316</v>
      </c>
      <c r="H141" s="144"/>
      <c r="I141" s="145"/>
      <c r="J141" s="146">
        <f t="shared" si="0"/>
        <v>0</v>
      </c>
      <c r="K141" s="147"/>
      <c r="L141" s="28"/>
      <c r="M141" s="148" t="s">
        <v>1</v>
      </c>
      <c r="N141" s="149" t="s">
        <v>38</v>
      </c>
      <c r="P141" s="150">
        <f t="shared" si="1"/>
        <v>0</v>
      </c>
      <c r="Q141" s="150">
        <v>0</v>
      </c>
      <c r="R141" s="150">
        <f t="shared" si="2"/>
        <v>0</v>
      </c>
      <c r="S141" s="150">
        <v>0</v>
      </c>
      <c r="T141" s="151">
        <f t="shared" si="3"/>
        <v>0</v>
      </c>
      <c r="AR141" s="152" t="s">
        <v>191</v>
      </c>
      <c r="AT141" s="152" t="s">
        <v>187</v>
      </c>
      <c r="AU141" s="152" t="s">
        <v>79</v>
      </c>
      <c r="AY141" s="13" t="s">
        <v>185</v>
      </c>
      <c r="BE141" s="153">
        <f t="shared" si="4"/>
        <v>0</v>
      </c>
      <c r="BF141" s="153">
        <f t="shared" si="5"/>
        <v>0</v>
      </c>
      <c r="BG141" s="153">
        <f t="shared" si="6"/>
        <v>0</v>
      </c>
      <c r="BH141" s="153">
        <f t="shared" si="7"/>
        <v>0</v>
      </c>
      <c r="BI141" s="153">
        <f t="shared" si="8"/>
        <v>0</v>
      </c>
      <c r="BJ141" s="13" t="s">
        <v>85</v>
      </c>
      <c r="BK141" s="153">
        <f t="shared" si="9"/>
        <v>0</v>
      </c>
      <c r="BL141" s="13" t="s">
        <v>191</v>
      </c>
      <c r="BM141" s="152" t="s">
        <v>322</v>
      </c>
    </row>
    <row r="142" spans="2:65" s="1" customFormat="1" ht="16.5" customHeight="1">
      <c r="B142" s="139"/>
      <c r="C142" s="140" t="s">
        <v>72</v>
      </c>
      <c r="D142" s="140" t="s">
        <v>187</v>
      </c>
      <c r="E142" s="141" t="s">
        <v>1798</v>
      </c>
      <c r="F142" s="142" t="s">
        <v>1799</v>
      </c>
      <c r="G142" s="143" t="s">
        <v>316</v>
      </c>
      <c r="H142" s="144"/>
      <c r="I142" s="145"/>
      <c r="J142" s="146">
        <f t="shared" si="0"/>
        <v>0</v>
      </c>
      <c r="K142" s="147"/>
      <c r="L142" s="28"/>
      <c r="M142" s="148" t="s">
        <v>1</v>
      </c>
      <c r="N142" s="149" t="s">
        <v>38</v>
      </c>
      <c r="P142" s="150">
        <f t="shared" si="1"/>
        <v>0</v>
      </c>
      <c r="Q142" s="150">
        <v>0</v>
      </c>
      <c r="R142" s="150">
        <f t="shared" si="2"/>
        <v>0</v>
      </c>
      <c r="S142" s="150">
        <v>0</v>
      </c>
      <c r="T142" s="151">
        <f t="shared" si="3"/>
        <v>0</v>
      </c>
      <c r="AR142" s="152" t="s">
        <v>191</v>
      </c>
      <c r="AT142" s="152" t="s">
        <v>187</v>
      </c>
      <c r="AU142" s="152" t="s">
        <v>79</v>
      </c>
      <c r="AY142" s="13" t="s">
        <v>185</v>
      </c>
      <c r="BE142" s="153">
        <f t="shared" si="4"/>
        <v>0</v>
      </c>
      <c r="BF142" s="153">
        <f t="shared" si="5"/>
        <v>0</v>
      </c>
      <c r="BG142" s="153">
        <f t="shared" si="6"/>
        <v>0</v>
      </c>
      <c r="BH142" s="153">
        <f t="shared" si="7"/>
        <v>0</v>
      </c>
      <c r="BI142" s="153">
        <f t="shared" si="8"/>
        <v>0</v>
      </c>
      <c r="BJ142" s="13" t="s">
        <v>85</v>
      </c>
      <c r="BK142" s="153">
        <f t="shared" si="9"/>
        <v>0</v>
      </c>
      <c r="BL142" s="13" t="s">
        <v>191</v>
      </c>
      <c r="BM142" s="152" t="s">
        <v>331</v>
      </c>
    </row>
    <row r="143" spans="2:65" s="1" customFormat="1" ht="16.5" customHeight="1">
      <c r="B143" s="139"/>
      <c r="C143" s="140" t="s">
        <v>72</v>
      </c>
      <c r="D143" s="140" t="s">
        <v>187</v>
      </c>
      <c r="E143" s="141" t="s">
        <v>1800</v>
      </c>
      <c r="F143" s="142" t="s">
        <v>1801</v>
      </c>
      <c r="G143" s="143" t="s">
        <v>992</v>
      </c>
      <c r="H143" s="144"/>
      <c r="I143" s="145"/>
      <c r="J143" s="146">
        <f t="shared" si="0"/>
        <v>0</v>
      </c>
      <c r="K143" s="147"/>
      <c r="L143" s="28"/>
      <c r="M143" s="148" t="s">
        <v>1</v>
      </c>
      <c r="N143" s="149" t="s">
        <v>38</v>
      </c>
      <c r="P143" s="150">
        <f t="shared" si="1"/>
        <v>0</v>
      </c>
      <c r="Q143" s="150">
        <v>0</v>
      </c>
      <c r="R143" s="150">
        <f t="shared" si="2"/>
        <v>0</v>
      </c>
      <c r="S143" s="150">
        <v>0</v>
      </c>
      <c r="T143" s="151">
        <f t="shared" si="3"/>
        <v>0</v>
      </c>
      <c r="AR143" s="152" t="s">
        <v>191</v>
      </c>
      <c r="AT143" s="152" t="s">
        <v>187</v>
      </c>
      <c r="AU143" s="152" t="s">
        <v>79</v>
      </c>
      <c r="AY143" s="13" t="s">
        <v>185</v>
      </c>
      <c r="BE143" s="153">
        <f t="shared" si="4"/>
        <v>0</v>
      </c>
      <c r="BF143" s="153">
        <f t="shared" si="5"/>
        <v>0</v>
      </c>
      <c r="BG143" s="153">
        <f t="shared" si="6"/>
        <v>0</v>
      </c>
      <c r="BH143" s="153">
        <f t="shared" si="7"/>
        <v>0</v>
      </c>
      <c r="BI143" s="153">
        <f t="shared" si="8"/>
        <v>0</v>
      </c>
      <c r="BJ143" s="13" t="s">
        <v>85</v>
      </c>
      <c r="BK143" s="153">
        <f t="shared" si="9"/>
        <v>0</v>
      </c>
      <c r="BL143" s="13" t="s">
        <v>191</v>
      </c>
      <c r="BM143" s="152" t="s">
        <v>339</v>
      </c>
    </row>
    <row r="144" spans="2:65" s="1" customFormat="1" ht="16.5" customHeight="1">
      <c r="B144" s="139"/>
      <c r="C144" s="140" t="s">
        <v>72</v>
      </c>
      <c r="D144" s="140" t="s">
        <v>187</v>
      </c>
      <c r="E144" s="141" t="s">
        <v>1802</v>
      </c>
      <c r="F144" s="142" t="s">
        <v>1803</v>
      </c>
      <c r="G144" s="143" t="s">
        <v>316</v>
      </c>
      <c r="H144" s="144"/>
      <c r="I144" s="145"/>
      <c r="J144" s="146">
        <f t="shared" si="0"/>
        <v>0</v>
      </c>
      <c r="K144" s="147"/>
      <c r="L144" s="28"/>
      <c r="M144" s="148" t="s">
        <v>1</v>
      </c>
      <c r="N144" s="149" t="s">
        <v>38</v>
      </c>
      <c r="P144" s="150">
        <f t="shared" si="1"/>
        <v>0</v>
      </c>
      <c r="Q144" s="150">
        <v>0</v>
      </c>
      <c r="R144" s="150">
        <f t="shared" si="2"/>
        <v>0</v>
      </c>
      <c r="S144" s="150">
        <v>0</v>
      </c>
      <c r="T144" s="151">
        <f t="shared" si="3"/>
        <v>0</v>
      </c>
      <c r="AR144" s="152" t="s">
        <v>191</v>
      </c>
      <c r="AT144" s="152" t="s">
        <v>187</v>
      </c>
      <c r="AU144" s="152" t="s">
        <v>79</v>
      </c>
      <c r="AY144" s="13" t="s">
        <v>185</v>
      </c>
      <c r="BE144" s="153">
        <f t="shared" si="4"/>
        <v>0</v>
      </c>
      <c r="BF144" s="153">
        <f t="shared" si="5"/>
        <v>0</v>
      </c>
      <c r="BG144" s="153">
        <f t="shared" si="6"/>
        <v>0</v>
      </c>
      <c r="BH144" s="153">
        <f t="shared" si="7"/>
        <v>0</v>
      </c>
      <c r="BI144" s="153">
        <f t="shared" si="8"/>
        <v>0</v>
      </c>
      <c r="BJ144" s="13" t="s">
        <v>85</v>
      </c>
      <c r="BK144" s="153">
        <f t="shared" si="9"/>
        <v>0</v>
      </c>
      <c r="BL144" s="13" t="s">
        <v>191</v>
      </c>
      <c r="BM144" s="152" t="s">
        <v>349</v>
      </c>
    </row>
    <row r="145" spans="2:65" s="1" customFormat="1" ht="16.5" customHeight="1">
      <c r="B145" s="139"/>
      <c r="C145" s="140" t="s">
        <v>72</v>
      </c>
      <c r="D145" s="140" t="s">
        <v>187</v>
      </c>
      <c r="E145" s="141" t="s">
        <v>1804</v>
      </c>
      <c r="F145" s="142" t="s">
        <v>1805</v>
      </c>
      <c r="G145" s="143" t="s">
        <v>316</v>
      </c>
      <c r="H145" s="144"/>
      <c r="I145" s="145"/>
      <c r="J145" s="146">
        <f t="shared" si="0"/>
        <v>0</v>
      </c>
      <c r="K145" s="147"/>
      <c r="L145" s="28"/>
      <c r="M145" s="148" t="s">
        <v>1</v>
      </c>
      <c r="N145" s="149" t="s">
        <v>38</v>
      </c>
      <c r="P145" s="150">
        <f t="shared" si="1"/>
        <v>0</v>
      </c>
      <c r="Q145" s="150">
        <v>0</v>
      </c>
      <c r="R145" s="150">
        <f t="shared" si="2"/>
        <v>0</v>
      </c>
      <c r="S145" s="150">
        <v>0</v>
      </c>
      <c r="T145" s="151">
        <f t="shared" si="3"/>
        <v>0</v>
      </c>
      <c r="AR145" s="152" t="s">
        <v>191</v>
      </c>
      <c r="AT145" s="152" t="s">
        <v>187</v>
      </c>
      <c r="AU145" s="152" t="s">
        <v>79</v>
      </c>
      <c r="AY145" s="13" t="s">
        <v>185</v>
      </c>
      <c r="BE145" s="153">
        <f t="shared" si="4"/>
        <v>0</v>
      </c>
      <c r="BF145" s="153">
        <f t="shared" si="5"/>
        <v>0</v>
      </c>
      <c r="BG145" s="153">
        <f t="shared" si="6"/>
        <v>0</v>
      </c>
      <c r="BH145" s="153">
        <f t="shared" si="7"/>
        <v>0</v>
      </c>
      <c r="BI145" s="153">
        <f t="shared" si="8"/>
        <v>0</v>
      </c>
      <c r="BJ145" s="13" t="s">
        <v>85</v>
      </c>
      <c r="BK145" s="153">
        <f t="shared" si="9"/>
        <v>0</v>
      </c>
      <c r="BL145" s="13" t="s">
        <v>191</v>
      </c>
      <c r="BM145" s="152" t="s">
        <v>361</v>
      </c>
    </row>
    <row r="146" spans="2:65" s="1" customFormat="1" ht="21.75" customHeight="1">
      <c r="B146" s="139"/>
      <c r="C146" s="140" t="s">
        <v>72</v>
      </c>
      <c r="D146" s="140" t="s">
        <v>187</v>
      </c>
      <c r="E146" s="141" t="s">
        <v>1806</v>
      </c>
      <c r="F146" s="142" t="s">
        <v>1807</v>
      </c>
      <c r="G146" s="143" t="s">
        <v>316</v>
      </c>
      <c r="H146" s="144"/>
      <c r="I146" s="145"/>
      <c r="J146" s="146">
        <f t="shared" si="0"/>
        <v>0</v>
      </c>
      <c r="K146" s="147"/>
      <c r="L146" s="28"/>
      <c r="M146" s="148" t="s">
        <v>1</v>
      </c>
      <c r="N146" s="149" t="s">
        <v>38</v>
      </c>
      <c r="P146" s="150">
        <f t="shared" si="1"/>
        <v>0</v>
      </c>
      <c r="Q146" s="150">
        <v>0</v>
      </c>
      <c r="R146" s="150">
        <f t="shared" si="2"/>
        <v>0</v>
      </c>
      <c r="S146" s="150">
        <v>0</v>
      </c>
      <c r="T146" s="151">
        <f t="shared" si="3"/>
        <v>0</v>
      </c>
      <c r="AR146" s="152" t="s">
        <v>191</v>
      </c>
      <c r="AT146" s="152" t="s">
        <v>187</v>
      </c>
      <c r="AU146" s="152" t="s">
        <v>79</v>
      </c>
      <c r="AY146" s="13" t="s">
        <v>185</v>
      </c>
      <c r="BE146" s="153">
        <f t="shared" si="4"/>
        <v>0</v>
      </c>
      <c r="BF146" s="153">
        <f t="shared" si="5"/>
        <v>0</v>
      </c>
      <c r="BG146" s="153">
        <f t="shared" si="6"/>
        <v>0</v>
      </c>
      <c r="BH146" s="153">
        <f t="shared" si="7"/>
        <v>0</v>
      </c>
      <c r="BI146" s="153">
        <f t="shared" si="8"/>
        <v>0</v>
      </c>
      <c r="BJ146" s="13" t="s">
        <v>85</v>
      </c>
      <c r="BK146" s="153">
        <f t="shared" si="9"/>
        <v>0</v>
      </c>
      <c r="BL146" s="13" t="s">
        <v>191</v>
      </c>
      <c r="BM146" s="152" t="s">
        <v>369</v>
      </c>
    </row>
    <row r="147" spans="2:65" s="1" customFormat="1" ht="16.5" customHeight="1">
      <c r="B147" s="139"/>
      <c r="C147" s="140" t="s">
        <v>72</v>
      </c>
      <c r="D147" s="140" t="s">
        <v>187</v>
      </c>
      <c r="E147" s="141" t="s">
        <v>1808</v>
      </c>
      <c r="F147" s="142" t="s">
        <v>1809</v>
      </c>
      <c r="G147" s="143" t="s">
        <v>316</v>
      </c>
      <c r="H147" s="144"/>
      <c r="I147" s="145"/>
      <c r="J147" s="146">
        <f t="shared" si="0"/>
        <v>0</v>
      </c>
      <c r="K147" s="147"/>
      <c r="L147" s="28"/>
      <c r="M147" s="148" t="s">
        <v>1</v>
      </c>
      <c r="N147" s="149" t="s">
        <v>38</v>
      </c>
      <c r="P147" s="150">
        <f t="shared" si="1"/>
        <v>0</v>
      </c>
      <c r="Q147" s="150">
        <v>0</v>
      </c>
      <c r="R147" s="150">
        <f t="shared" si="2"/>
        <v>0</v>
      </c>
      <c r="S147" s="150">
        <v>0</v>
      </c>
      <c r="T147" s="151">
        <f t="shared" si="3"/>
        <v>0</v>
      </c>
      <c r="AR147" s="152" t="s">
        <v>191</v>
      </c>
      <c r="AT147" s="152" t="s">
        <v>187</v>
      </c>
      <c r="AU147" s="152" t="s">
        <v>79</v>
      </c>
      <c r="AY147" s="13" t="s">
        <v>185</v>
      </c>
      <c r="BE147" s="153">
        <f t="shared" si="4"/>
        <v>0</v>
      </c>
      <c r="BF147" s="153">
        <f t="shared" si="5"/>
        <v>0</v>
      </c>
      <c r="BG147" s="153">
        <f t="shared" si="6"/>
        <v>0</v>
      </c>
      <c r="BH147" s="153">
        <f t="shared" si="7"/>
        <v>0</v>
      </c>
      <c r="BI147" s="153">
        <f t="shared" si="8"/>
        <v>0</v>
      </c>
      <c r="BJ147" s="13" t="s">
        <v>85</v>
      </c>
      <c r="BK147" s="153">
        <f t="shared" si="9"/>
        <v>0</v>
      </c>
      <c r="BL147" s="13" t="s">
        <v>191</v>
      </c>
      <c r="BM147" s="152" t="s">
        <v>375</v>
      </c>
    </row>
    <row r="148" spans="2:65" s="1" customFormat="1" ht="16.5" customHeight="1">
      <c r="B148" s="139"/>
      <c r="C148" s="140" t="s">
        <v>72</v>
      </c>
      <c r="D148" s="140" t="s">
        <v>187</v>
      </c>
      <c r="E148" s="141" t="s">
        <v>1810</v>
      </c>
      <c r="F148" s="142" t="s">
        <v>1811</v>
      </c>
      <c r="G148" s="143" t="s">
        <v>992</v>
      </c>
      <c r="H148" s="144"/>
      <c r="I148" s="145"/>
      <c r="J148" s="146">
        <f t="shared" si="0"/>
        <v>0</v>
      </c>
      <c r="K148" s="147"/>
      <c r="L148" s="28"/>
      <c r="M148" s="148" t="s">
        <v>1</v>
      </c>
      <c r="N148" s="149" t="s">
        <v>38</v>
      </c>
      <c r="P148" s="150">
        <f t="shared" si="1"/>
        <v>0</v>
      </c>
      <c r="Q148" s="150">
        <v>0</v>
      </c>
      <c r="R148" s="150">
        <f t="shared" si="2"/>
        <v>0</v>
      </c>
      <c r="S148" s="150">
        <v>0</v>
      </c>
      <c r="T148" s="151">
        <f t="shared" si="3"/>
        <v>0</v>
      </c>
      <c r="AR148" s="152" t="s">
        <v>191</v>
      </c>
      <c r="AT148" s="152" t="s">
        <v>187</v>
      </c>
      <c r="AU148" s="152" t="s">
        <v>79</v>
      </c>
      <c r="AY148" s="13" t="s">
        <v>185</v>
      </c>
      <c r="BE148" s="153">
        <f t="shared" si="4"/>
        <v>0</v>
      </c>
      <c r="BF148" s="153">
        <f t="shared" si="5"/>
        <v>0</v>
      </c>
      <c r="BG148" s="153">
        <f t="shared" si="6"/>
        <v>0</v>
      </c>
      <c r="BH148" s="153">
        <f t="shared" si="7"/>
        <v>0</v>
      </c>
      <c r="BI148" s="153">
        <f t="shared" si="8"/>
        <v>0</v>
      </c>
      <c r="BJ148" s="13" t="s">
        <v>85</v>
      </c>
      <c r="BK148" s="153">
        <f t="shared" si="9"/>
        <v>0</v>
      </c>
      <c r="BL148" s="13" t="s">
        <v>191</v>
      </c>
      <c r="BM148" s="152" t="s">
        <v>383</v>
      </c>
    </row>
    <row r="149" spans="2:65" s="1" customFormat="1" ht="24.2" customHeight="1">
      <c r="B149" s="139"/>
      <c r="C149" s="140" t="s">
        <v>72</v>
      </c>
      <c r="D149" s="140" t="s">
        <v>187</v>
      </c>
      <c r="E149" s="141" t="s">
        <v>1812</v>
      </c>
      <c r="F149" s="142" t="s">
        <v>1813</v>
      </c>
      <c r="G149" s="143" t="s">
        <v>316</v>
      </c>
      <c r="H149" s="144"/>
      <c r="I149" s="145"/>
      <c r="J149" s="146">
        <f t="shared" si="0"/>
        <v>0</v>
      </c>
      <c r="K149" s="147"/>
      <c r="L149" s="28"/>
      <c r="M149" s="148" t="s">
        <v>1</v>
      </c>
      <c r="N149" s="149" t="s">
        <v>38</v>
      </c>
      <c r="P149" s="150">
        <f t="shared" si="1"/>
        <v>0</v>
      </c>
      <c r="Q149" s="150">
        <v>0</v>
      </c>
      <c r="R149" s="150">
        <f t="shared" si="2"/>
        <v>0</v>
      </c>
      <c r="S149" s="150">
        <v>0</v>
      </c>
      <c r="T149" s="151">
        <f t="shared" si="3"/>
        <v>0</v>
      </c>
      <c r="AR149" s="152" t="s">
        <v>191</v>
      </c>
      <c r="AT149" s="152" t="s">
        <v>187</v>
      </c>
      <c r="AU149" s="152" t="s">
        <v>79</v>
      </c>
      <c r="AY149" s="13" t="s">
        <v>185</v>
      </c>
      <c r="BE149" s="153">
        <f t="shared" si="4"/>
        <v>0</v>
      </c>
      <c r="BF149" s="153">
        <f t="shared" si="5"/>
        <v>0</v>
      </c>
      <c r="BG149" s="153">
        <f t="shared" si="6"/>
        <v>0</v>
      </c>
      <c r="BH149" s="153">
        <f t="shared" si="7"/>
        <v>0</v>
      </c>
      <c r="BI149" s="153">
        <f t="shared" si="8"/>
        <v>0</v>
      </c>
      <c r="BJ149" s="13" t="s">
        <v>85</v>
      </c>
      <c r="BK149" s="153">
        <f t="shared" si="9"/>
        <v>0</v>
      </c>
      <c r="BL149" s="13" t="s">
        <v>191</v>
      </c>
      <c r="BM149" s="152" t="s">
        <v>391</v>
      </c>
    </row>
    <row r="150" spans="2:65" s="1" customFormat="1" ht="24.2" customHeight="1">
      <c r="B150" s="139"/>
      <c r="C150" s="140" t="s">
        <v>72</v>
      </c>
      <c r="D150" s="140" t="s">
        <v>187</v>
      </c>
      <c r="E150" s="141" t="s">
        <v>1814</v>
      </c>
      <c r="F150" s="142" t="s">
        <v>1815</v>
      </c>
      <c r="G150" s="143" t="s">
        <v>992</v>
      </c>
      <c r="H150" s="144"/>
      <c r="I150" s="145"/>
      <c r="J150" s="146">
        <f t="shared" si="0"/>
        <v>0</v>
      </c>
      <c r="K150" s="147"/>
      <c r="L150" s="28"/>
      <c r="M150" s="148" t="s">
        <v>1</v>
      </c>
      <c r="N150" s="149" t="s">
        <v>38</v>
      </c>
      <c r="P150" s="150">
        <f t="shared" si="1"/>
        <v>0</v>
      </c>
      <c r="Q150" s="150">
        <v>0</v>
      </c>
      <c r="R150" s="150">
        <f t="shared" si="2"/>
        <v>0</v>
      </c>
      <c r="S150" s="150">
        <v>0</v>
      </c>
      <c r="T150" s="151">
        <f t="shared" si="3"/>
        <v>0</v>
      </c>
      <c r="AR150" s="152" t="s">
        <v>191</v>
      </c>
      <c r="AT150" s="152" t="s">
        <v>187</v>
      </c>
      <c r="AU150" s="152" t="s">
        <v>79</v>
      </c>
      <c r="AY150" s="13" t="s">
        <v>185</v>
      </c>
      <c r="BE150" s="153">
        <f t="shared" si="4"/>
        <v>0</v>
      </c>
      <c r="BF150" s="153">
        <f t="shared" si="5"/>
        <v>0</v>
      </c>
      <c r="BG150" s="153">
        <f t="shared" si="6"/>
        <v>0</v>
      </c>
      <c r="BH150" s="153">
        <f t="shared" si="7"/>
        <v>0</v>
      </c>
      <c r="BI150" s="153">
        <f t="shared" si="8"/>
        <v>0</v>
      </c>
      <c r="BJ150" s="13" t="s">
        <v>85</v>
      </c>
      <c r="BK150" s="153">
        <f t="shared" si="9"/>
        <v>0</v>
      </c>
      <c r="BL150" s="13" t="s">
        <v>191</v>
      </c>
      <c r="BM150" s="152" t="s">
        <v>397</v>
      </c>
    </row>
    <row r="151" spans="2:65" s="1" customFormat="1" ht="16.5" customHeight="1">
      <c r="B151" s="139"/>
      <c r="C151" s="140" t="s">
        <v>72</v>
      </c>
      <c r="D151" s="140" t="s">
        <v>187</v>
      </c>
      <c r="E151" s="141" t="s">
        <v>1816</v>
      </c>
      <c r="F151" s="142" t="s">
        <v>1817</v>
      </c>
      <c r="G151" s="143" t="s">
        <v>992</v>
      </c>
      <c r="H151" s="144"/>
      <c r="I151" s="145"/>
      <c r="J151" s="146">
        <f t="shared" si="0"/>
        <v>0</v>
      </c>
      <c r="K151" s="147"/>
      <c r="L151" s="28"/>
      <c r="M151" s="148" t="s">
        <v>1</v>
      </c>
      <c r="N151" s="149" t="s">
        <v>38</v>
      </c>
      <c r="P151" s="150">
        <f t="shared" si="1"/>
        <v>0</v>
      </c>
      <c r="Q151" s="150">
        <v>0</v>
      </c>
      <c r="R151" s="150">
        <f t="shared" si="2"/>
        <v>0</v>
      </c>
      <c r="S151" s="150">
        <v>0</v>
      </c>
      <c r="T151" s="151">
        <f t="shared" si="3"/>
        <v>0</v>
      </c>
      <c r="AR151" s="152" t="s">
        <v>191</v>
      </c>
      <c r="AT151" s="152" t="s">
        <v>187</v>
      </c>
      <c r="AU151" s="152" t="s">
        <v>79</v>
      </c>
      <c r="AY151" s="13" t="s">
        <v>185</v>
      </c>
      <c r="BE151" s="153">
        <f t="shared" si="4"/>
        <v>0</v>
      </c>
      <c r="BF151" s="153">
        <f t="shared" si="5"/>
        <v>0</v>
      </c>
      <c r="BG151" s="153">
        <f t="shared" si="6"/>
        <v>0</v>
      </c>
      <c r="BH151" s="153">
        <f t="shared" si="7"/>
        <v>0</v>
      </c>
      <c r="BI151" s="153">
        <f t="shared" si="8"/>
        <v>0</v>
      </c>
      <c r="BJ151" s="13" t="s">
        <v>85</v>
      </c>
      <c r="BK151" s="153">
        <f t="shared" si="9"/>
        <v>0</v>
      </c>
      <c r="BL151" s="13" t="s">
        <v>191</v>
      </c>
      <c r="BM151" s="152" t="s">
        <v>408</v>
      </c>
    </row>
    <row r="152" spans="2:65" s="1" customFormat="1" ht="16.5" customHeight="1">
      <c r="B152" s="139"/>
      <c r="C152" s="140" t="s">
        <v>72</v>
      </c>
      <c r="D152" s="140" t="s">
        <v>187</v>
      </c>
      <c r="E152" s="141" t="s">
        <v>1818</v>
      </c>
      <c r="F152" s="142" t="s">
        <v>1819</v>
      </c>
      <c r="G152" s="143" t="s">
        <v>1820</v>
      </c>
      <c r="H152" s="144"/>
      <c r="I152" s="145"/>
      <c r="J152" s="146">
        <f t="shared" si="0"/>
        <v>0</v>
      </c>
      <c r="K152" s="147"/>
      <c r="L152" s="28"/>
      <c r="M152" s="148" t="s">
        <v>1</v>
      </c>
      <c r="N152" s="149" t="s">
        <v>38</v>
      </c>
      <c r="P152" s="150">
        <f t="shared" si="1"/>
        <v>0</v>
      </c>
      <c r="Q152" s="150">
        <v>0</v>
      </c>
      <c r="R152" s="150">
        <f t="shared" si="2"/>
        <v>0</v>
      </c>
      <c r="S152" s="150">
        <v>0</v>
      </c>
      <c r="T152" s="151">
        <f t="shared" si="3"/>
        <v>0</v>
      </c>
      <c r="AR152" s="152" t="s">
        <v>191</v>
      </c>
      <c r="AT152" s="152" t="s">
        <v>187</v>
      </c>
      <c r="AU152" s="152" t="s">
        <v>79</v>
      </c>
      <c r="AY152" s="13" t="s">
        <v>185</v>
      </c>
      <c r="BE152" s="153">
        <f t="shared" si="4"/>
        <v>0</v>
      </c>
      <c r="BF152" s="153">
        <f t="shared" si="5"/>
        <v>0</v>
      </c>
      <c r="BG152" s="153">
        <f t="shared" si="6"/>
        <v>0</v>
      </c>
      <c r="BH152" s="153">
        <f t="shared" si="7"/>
        <v>0</v>
      </c>
      <c r="BI152" s="153">
        <f t="shared" si="8"/>
        <v>0</v>
      </c>
      <c r="BJ152" s="13" t="s">
        <v>85</v>
      </c>
      <c r="BK152" s="153">
        <f t="shared" si="9"/>
        <v>0</v>
      </c>
      <c r="BL152" s="13" t="s">
        <v>191</v>
      </c>
      <c r="BM152" s="152" t="s">
        <v>416</v>
      </c>
    </row>
    <row r="153" spans="2:65" s="1" customFormat="1" ht="37.9" customHeight="1">
      <c r="B153" s="139"/>
      <c r="C153" s="140" t="s">
        <v>72</v>
      </c>
      <c r="D153" s="140" t="s">
        <v>187</v>
      </c>
      <c r="E153" s="141" t="s">
        <v>1821</v>
      </c>
      <c r="F153" s="142" t="s">
        <v>1822</v>
      </c>
      <c r="G153" s="143" t="s">
        <v>992</v>
      </c>
      <c r="H153" s="144"/>
      <c r="I153" s="145"/>
      <c r="J153" s="146">
        <f t="shared" si="0"/>
        <v>0</v>
      </c>
      <c r="K153" s="147"/>
      <c r="L153" s="28"/>
      <c r="M153" s="148" t="s">
        <v>1</v>
      </c>
      <c r="N153" s="149" t="s">
        <v>38</v>
      </c>
      <c r="P153" s="150">
        <f t="shared" si="1"/>
        <v>0</v>
      </c>
      <c r="Q153" s="150">
        <v>0</v>
      </c>
      <c r="R153" s="150">
        <f t="shared" si="2"/>
        <v>0</v>
      </c>
      <c r="S153" s="150">
        <v>0</v>
      </c>
      <c r="T153" s="151">
        <f t="shared" si="3"/>
        <v>0</v>
      </c>
      <c r="AR153" s="152" t="s">
        <v>191</v>
      </c>
      <c r="AT153" s="152" t="s">
        <v>187</v>
      </c>
      <c r="AU153" s="152" t="s">
        <v>79</v>
      </c>
      <c r="AY153" s="13" t="s">
        <v>185</v>
      </c>
      <c r="BE153" s="153">
        <f t="shared" si="4"/>
        <v>0</v>
      </c>
      <c r="BF153" s="153">
        <f t="shared" si="5"/>
        <v>0</v>
      </c>
      <c r="BG153" s="153">
        <f t="shared" si="6"/>
        <v>0</v>
      </c>
      <c r="BH153" s="153">
        <f t="shared" si="7"/>
        <v>0</v>
      </c>
      <c r="BI153" s="153">
        <f t="shared" si="8"/>
        <v>0</v>
      </c>
      <c r="BJ153" s="13" t="s">
        <v>85</v>
      </c>
      <c r="BK153" s="153">
        <f t="shared" si="9"/>
        <v>0</v>
      </c>
      <c r="BL153" s="13" t="s">
        <v>191</v>
      </c>
      <c r="BM153" s="152" t="s">
        <v>424</v>
      </c>
    </row>
    <row r="154" spans="2:65" s="11" customFormat="1" ht="25.9" customHeight="1">
      <c r="B154" s="127"/>
      <c r="D154" s="128" t="s">
        <v>71</v>
      </c>
      <c r="E154" s="129" t="s">
        <v>1119</v>
      </c>
      <c r="F154" s="129" t="s">
        <v>1823</v>
      </c>
      <c r="I154" s="130"/>
      <c r="J154" s="131">
        <f>BK154</f>
        <v>0</v>
      </c>
      <c r="L154" s="127"/>
      <c r="M154" s="132"/>
      <c r="P154" s="133">
        <f>SUM(P155:P160)</f>
        <v>0</v>
      </c>
      <c r="R154" s="133">
        <f>SUM(R155:R160)</f>
        <v>0</v>
      </c>
      <c r="T154" s="134">
        <f>SUM(T155:T160)</f>
        <v>0</v>
      </c>
      <c r="AR154" s="128" t="s">
        <v>79</v>
      </c>
      <c r="AT154" s="135" t="s">
        <v>71</v>
      </c>
      <c r="AU154" s="135" t="s">
        <v>72</v>
      </c>
      <c r="AY154" s="128" t="s">
        <v>185</v>
      </c>
      <c r="BK154" s="136">
        <f>SUM(BK155:BK160)</f>
        <v>0</v>
      </c>
    </row>
    <row r="155" spans="2:65" s="1" customFormat="1" ht="16.5" customHeight="1">
      <c r="B155" s="139"/>
      <c r="C155" s="140" t="s">
        <v>72</v>
      </c>
      <c r="D155" s="140" t="s">
        <v>187</v>
      </c>
      <c r="E155" s="141" t="s">
        <v>1824</v>
      </c>
      <c r="F155" s="142" t="s">
        <v>1825</v>
      </c>
      <c r="G155" s="143" t="s">
        <v>316</v>
      </c>
      <c r="H155" s="144"/>
      <c r="I155" s="145"/>
      <c r="J155" s="146">
        <f t="shared" ref="J155:J160" si="10">ROUND(I155*H155,2)</f>
        <v>0</v>
      </c>
      <c r="K155" s="147"/>
      <c r="L155" s="28"/>
      <c r="M155" s="148" t="s">
        <v>1</v>
      </c>
      <c r="N155" s="149" t="s">
        <v>38</v>
      </c>
      <c r="P155" s="150">
        <f t="shared" ref="P155:P160" si="11">O155*H155</f>
        <v>0</v>
      </c>
      <c r="Q155" s="150">
        <v>0</v>
      </c>
      <c r="R155" s="150">
        <f t="shared" ref="R155:R160" si="12">Q155*H155</f>
        <v>0</v>
      </c>
      <c r="S155" s="150">
        <v>0</v>
      </c>
      <c r="T155" s="151">
        <f t="shared" ref="T155:T160" si="13">S155*H155</f>
        <v>0</v>
      </c>
      <c r="AR155" s="152" t="s">
        <v>191</v>
      </c>
      <c r="AT155" s="152" t="s">
        <v>187</v>
      </c>
      <c r="AU155" s="152" t="s">
        <v>79</v>
      </c>
      <c r="AY155" s="13" t="s">
        <v>185</v>
      </c>
      <c r="BE155" s="153">
        <f t="shared" ref="BE155:BE160" si="14">IF(N155="základná",J155,0)</f>
        <v>0</v>
      </c>
      <c r="BF155" s="153">
        <f t="shared" ref="BF155:BF160" si="15">IF(N155="znížená",J155,0)</f>
        <v>0</v>
      </c>
      <c r="BG155" s="153">
        <f t="shared" ref="BG155:BG160" si="16">IF(N155="zákl. prenesená",J155,0)</f>
        <v>0</v>
      </c>
      <c r="BH155" s="153">
        <f t="shared" ref="BH155:BH160" si="17">IF(N155="zníž. prenesená",J155,0)</f>
        <v>0</v>
      </c>
      <c r="BI155" s="153">
        <f t="shared" ref="BI155:BI160" si="18">IF(N155="nulová",J155,0)</f>
        <v>0</v>
      </c>
      <c r="BJ155" s="13" t="s">
        <v>85</v>
      </c>
      <c r="BK155" s="153">
        <f t="shared" ref="BK155:BK160" si="19">ROUND(I155*H155,2)</f>
        <v>0</v>
      </c>
      <c r="BL155" s="13" t="s">
        <v>191</v>
      </c>
      <c r="BM155" s="152" t="s">
        <v>434</v>
      </c>
    </row>
    <row r="156" spans="2:65" s="1" customFormat="1" ht="16.5" customHeight="1">
      <c r="B156" s="139"/>
      <c r="C156" s="140" t="s">
        <v>72</v>
      </c>
      <c r="D156" s="140" t="s">
        <v>187</v>
      </c>
      <c r="E156" s="141" t="s">
        <v>1826</v>
      </c>
      <c r="F156" s="142" t="s">
        <v>1827</v>
      </c>
      <c r="G156" s="143" t="s">
        <v>316</v>
      </c>
      <c r="H156" s="144"/>
      <c r="I156" s="145"/>
      <c r="J156" s="146">
        <f t="shared" si="10"/>
        <v>0</v>
      </c>
      <c r="K156" s="147"/>
      <c r="L156" s="28"/>
      <c r="M156" s="148" t="s">
        <v>1</v>
      </c>
      <c r="N156" s="149" t="s">
        <v>38</v>
      </c>
      <c r="P156" s="150">
        <f t="shared" si="11"/>
        <v>0</v>
      </c>
      <c r="Q156" s="150">
        <v>0</v>
      </c>
      <c r="R156" s="150">
        <f t="shared" si="12"/>
        <v>0</v>
      </c>
      <c r="S156" s="150">
        <v>0</v>
      </c>
      <c r="T156" s="151">
        <f t="shared" si="13"/>
        <v>0</v>
      </c>
      <c r="AR156" s="152" t="s">
        <v>191</v>
      </c>
      <c r="AT156" s="152" t="s">
        <v>187</v>
      </c>
      <c r="AU156" s="152" t="s">
        <v>79</v>
      </c>
      <c r="AY156" s="13" t="s">
        <v>185</v>
      </c>
      <c r="BE156" s="153">
        <f t="shared" si="14"/>
        <v>0</v>
      </c>
      <c r="BF156" s="153">
        <f t="shared" si="15"/>
        <v>0</v>
      </c>
      <c r="BG156" s="153">
        <f t="shared" si="16"/>
        <v>0</v>
      </c>
      <c r="BH156" s="153">
        <f t="shared" si="17"/>
        <v>0</v>
      </c>
      <c r="BI156" s="153">
        <f t="shared" si="18"/>
        <v>0</v>
      </c>
      <c r="BJ156" s="13" t="s">
        <v>85</v>
      </c>
      <c r="BK156" s="153">
        <f t="shared" si="19"/>
        <v>0</v>
      </c>
      <c r="BL156" s="13" t="s">
        <v>191</v>
      </c>
      <c r="BM156" s="152" t="s">
        <v>443</v>
      </c>
    </row>
    <row r="157" spans="2:65" s="1" customFormat="1" ht="16.5" customHeight="1">
      <c r="B157" s="139"/>
      <c r="C157" s="140" t="s">
        <v>72</v>
      </c>
      <c r="D157" s="140" t="s">
        <v>187</v>
      </c>
      <c r="E157" s="141" t="s">
        <v>1828</v>
      </c>
      <c r="F157" s="142" t="s">
        <v>1829</v>
      </c>
      <c r="G157" s="143" t="s">
        <v>316</v>
      </c>
      <c r="H157" s="144"/>
      <c r="I157" s="145"/>
      <c r="J157" s="146">
        <f t="shared" si="10"/>
        <v>0</v>
      </c>
      <c r="K157" s="147"/>
      <c r="L157" s="28"/>
      <c r="M157" s="148" t="s">
        <v>1</v>
      </c>
      <c r="N157" s="149" t="s">
        <v>38</v>
      </c>
      <c r="P157" s="150">
        <f t="shared" si="11"/>
        <v>0</v>
      </c>
      <c r="Q157" s="150">
        <v>0</v>
      </c>
      <c r="R157" s="150">
        <f t="shared" si="12"/>
        <v>0</v>
      </c>
      <c r="S157" s="150">
        <v>0</v>
      </c>
      <c r="T157" s="151">
        <f t="shared" si="13"/>
        <v>0</v>
      </c>
      <c r="AR157" s="152" t="s">
        <v>191</v>
      </c>
      <c r="AT157" s="152" t="s">
        <v>187</v>
      </c>
      <c r="AU157" s="152" t="s">
        <v>79</v>
      </c>
      <c r="AY157" s="13" t="s">
        <v>185</v>
      </c>
      <c r="BE157" s="153">
        <f t="shared" si="14"/>
        <v>0</v>
      </c>
      <c r="BF157" s="153">
        <f t="shared" si="15"/>
        <v>0</v>
      </c>
      <c r="BG157" s="153">
        <f t="shared" si="16"/>
        <v>0</v>
      </c>
      <c r="BH157" s="153">
        <f t="shared" si="17"/>
        <v>0</v>
      </c>
      <c r="BI157" s="153">
        <f t="shared" si="18"/>
        <v>0</v>
      </c>
      <c r="BJ157" s="13" t="s">
        <v>85</v>
      </c>
      <c r="BK157" s="153">
        <f t="shared" si="19"/>
        <v>0</v>
      </c>
      <c r="BL157" s="13" t="s">
        <v>191</v>
      </c>
      <c r="BM157" s="152" t="s">
        <v>451</v>
      </c>
    </row>
    <row r="158" spans="2:65" s="1" customFormat="1" ht="16.5" customHeight="1">
      <c r="B158" s="139"/>
      <c r="C158" s="140" t="s">
        <v>72</v>
      </c>
      <c r="D158" s="140" t="s">
        <v>187</v>
      </c>
      <c r="E158" s="141" t="s">
        <v>1830</v>
      </c>
      <c r="F158" s="142" t="s">
        <v>1831</v>
      </c>
      <c r="G158" s="143" t="s">
        <v>316</v>
      </c>
      <c r="H158" s="144"/>
      <c r="I158" s="145"/>
      <c r="J158" s="146">
        <f t="shared" si="10"/>
        <v>0</v>
      </c>
      <c r="K158" s="147"/>
      <c r="L158" s="28"/>
      <c r="M158" s="148" t="s">
        <v>1</v>
      </c>
      <c r="N158" s="149" t="s">
        <v>38</v>
      </c>
      <c r="P158" s="150">
        <f t="shared" si="11"/>
        <v>0</v>
      </c>
      <c r="Q158" s="150">
        <v>0</v>
      </c>
      <c r="R158" s="150">
        <f t="shared" si="12"/>
        <v>0</v>
      </c>
      <c r="S158" s="150">
        <v>0</v>
      </c>
      <c r="T158" s="151">
        <f t="shared" si="13"/>
        <v>0</v>
      </c>
      <c r="AR158" s="152" t="s">
        <v>191</v>
      </c>
      <c r="AT158" s="152" t="s">
        <v>187</v>
      </c>
      <c r="AU158" s="152" t="s">
        <v>79</v>
      </c>
      <c r="AY158" s="13" t="s">
        <v>185</v>
      </c>
      <c r="BE158" s="153">
        <f t="shared" si="14"/>
        <v>0</v>
      </c>
      <c r="BF158" s="153">
        <f t="shared" si="15"/>
        <v>0</v>
      </c>
      <c r="BG158" s="153">
        <f t="shared" si="16"/>
        <v>0</v>
      </c>
      <c r="BH158" s="153">
        <f t="shared" si="17"/>
        <v>0</v>
      </c>
      <c r="BI158" s="153">
        <f t="shared" si="18"/>
        <v>0</v>
      </c>
      <c r="BJ158" s="13" t="s">
        <v>85</v>
      </c>
      <c r="BK158" s="153">
        <f t="shared" si="19"/>
        <v>0</v>
      </c>
      <c r="BL158" s="13" t="s">
        <v>191</v>
      </c>
      <c r="BM158" s="152" t="s">
        <v>461</v>
      </c>
    </row>
    <row r="159" spans="2:65" s="1" customFormat="1" ht="16.5" customHeight="1">
      <c r="B159" s="139"/>
      <c r="C159" s="140" t="s">
        <v>72</v>
      </c>
      <c r="D159" s="140" t="s">
        <v>187</v>
      </c>
      <c r="E159" s="141" t="s">
        <v>1832</v>
      </c>
      <c r="F159" s="142" t="s">
        <v>1833</v>
      </c>
      <c r="G159" s="143" t="s">
        <v>316</v>
      </c>
      <c r="H159" s="144"/>
      <c r="I159" s="145"/>
      <c r="J159" s="146">
        <f t="shared" si="10"/>
        <v>0</v>
      </c>
      <c r="K159" s="147"/>
      <c r="L159" s="28"/>
      <c r="M159" s="148" t="s">
        <v>1</v>
      </c>
      <c r="N159" s="149" t="s">
        <v>38</v>
      </c>
      <c r="P159" s="150">
        <f t="shared" si="11"/>
        <v>0</v>
      </c>
      <c r="Q159" s="150">
        <v>0</v>
      </c>
      <c r="R159" s="150">
        <f t="shared" si="12"/>
        <v>0</v>
      </c>
      <c r="S159" s="150">
        <v>0</v>
      </c>
      <c r="T159" s="151">
        <f t="shared" si="13"/>
        <v>0</v>
      </c>
      <c r="AR159" s="152" t="s">
        <v>191</v>
      </c>
      <c r="AT159" s="152" t="s">
        <v>187</v>
      </c>
      <c r="AU159" s="152" t="s">
        <v>79</v>
      </c>
      <c r="AY159" s="13" t="s">
        <v>185</v>
      </c>
      <c r="BE159" s="153">
        <f t="shared" si="14"/>
        <v>0</v>
      </c>
      <c r="BF159" s="153">
        <f t="shared" si="15"/>
        <v>0</v>
      </c>
      <c r="BG159" s="153">
        <f t="shared" si="16"/>
        <v>0</v>
      </c>
      <c r="BH159" s="153">
        <f t="shared" si="17"/>
        <v>0</v>
      </c>
      <c r="BI159" s="153">
        <f t="shared" si="18"/>
        <v>0</v>
      </c>
      <c r="BJ159" s="13" t="s">
        <v>85</v>
      </c>
      <c r="BK159" s="153">
        <f t="shared" si="19"/>
        <v>0</v>
      </c>
      <c r="BL159" s="13" t="s">
        <v>191</v>
      </c>
      <c r="BM159" s="152" t="s">
        <v>469</v>
      </c>
    </row>
    <row r="160" spans="2:65" s="1" customFormat="1" ht="16.5" customHeight="1">
      <c r="B160" s="139"/>
      <c r="C160" s="140" t="s">
        <v>72</v>
      </c>
      <c r="D160" s="140" t="s">
        <v>187</v>
      </c>
      <c r="E160" s="141" t="s">
        <v>1834</v>
      </c>
      <c r="F160" s="142" t="s">
        <v>1835</v>
      </c>
      <c r="G160" s="143" t="s">
        <v>316</v>
      </c>
      <c r="H160" s="144"/>
      <c r="I160" s="145"/>
      <c r="J160" s="146">
        <f t="shared" si="10"/>
        <v>0</v>
      </c>
      <c r="K160" s="147"/>
      <c r="L160" s="28"/>
      <c r="M160" s="148" t="s">
        <v>1</v>
      </c>
      <c r="N160" s="149" t="s">
        <v>38</v>
      </c>
      <c r="P160" s="150">
        <f t="shared" si="11"/>
        <v>0</v>
      </c>
      <c r="Q160" s="150">
        <v>0</v>
      </c>
      <c r="R160" s="150">
        <f t="shared" si="12"/>
        <v>0</v>
      </c>
      <c r="S160" s="150">
        <v>0</v>
      </c>
      <c r="T160" s="151">
        <f t="shared" si="13"/>
        <v>0</v>
      </c>
      <c r="AR160" s="152" t="s">
        <v>191</v>
      </c>
      <c r="AT160" s="152" t="s">
        <v>187</v>
      </c>
      <c r="AU160" s="152" t="s">
        <v>79</v>
      </c>
      <c r="AY160" s="13" t="s">
        <v>185</v>
      </c>
      <c r="BE160" s="153">
        <f t="shared" si="14"/>
        <v>0</v>
      </c>
      <c r="BF160" s="153">
        <f t="shared" si="15"/>
        <v>0</v>
      </c>
      <c r="BG160" s="153">
        <f t="shared" si="16"/>
        <v>0</v>
      </c>
      <c r="BH160" s="153">
        <f t="shared" si="17"/>
        <v>0</v>
      </c>
      <c r="BI160" s="153">
        <f t="shared" si="18"/>
        <v>0</v>
      </c>
      <c r="BJ160" s="13" t="s">
        <v>85</v>
      </c>
      <c r="BK160" s="153">
        <f t="shared" si="19"/>
        <v>0</v>
      </c>
      <c r="BL160" s="13" t="s">
        <v>191</v>
      </c>
      <c r="BM160" s="152" t="s">
        <v>475</v>
      </c>
    </row>
    <row r="161" spans="2:65" s="11" customFormat="1" ht="25.9" customHeight="1">
      <c r="B161" s="127"/>
      <c r="D161" s="128" t="s">
        <v>71</v>
      </c>
      <c r="E161" s="129" t="s">
        <v>1600</v>
      </c>
      <c r="F161" s="129" t="s">
        <v>1836</v>
      </c>
      <c r="I161" s="130"/>
      <c r="J161" s="131">
        <f>BK161</f>
        <v>0</v>
      </c>
      <c r="L161" s="127"/>
      <c r="M161" s="132"/>
      <c r="P161" s="133">
        <f>SUM(P162:P194)</f>
        <v>0</v>
      </c>
      <c r="R161" s="133">
        <f>SUM(R162:R194)</f>
        <v>0</v>
      </c>
      <c r="T161" s="134">
        <f>SUM(T162:T194)</f>
        <v>0</v>
      </c>
      <c r="AR161" s="128" t="s">
        <v>79</v>
      </c>
      <c r="AT161" s="135" t="s">
        <v>71</v>
      </c>
      <c r="AU161" s="135" t="s">
        <v>72</v>
      </c>
      <c r="AY161" s="128" t="s">
        <v>185</v>
      </c>
      <c r="BK161" s="136">
        <f>SUM(BK162:BK194)</f>
        <v>0</v>
      </c>
    </row>
    <row r="162" spans="2:65" s="1" customFormat="1" ht="16.5" customHeight="1">
      <c r="B162" s="139"/>
      <c r="C162" s="140" t="s">
        <v>72</v>
      </c>
      <c r="D162" s="140" t="s">
        <v>187</v>
      </c>
      <c r="E162" s="141" t="s">
        <v>1837</v>
      </c>
      <c r="F162" s="142" t="s">
        <v>1838</v>
      </c>
      <c r="G162" s="143" t="s">
        <v>316</v>
      </c>
      <c r="H162" s="144"/>
      <c r="I162" s="145"/>
      <c r="J162" s="146">
        <f t="shared" ref="J162:J194" si="20">ROUND(I162*H162,2)</f>
        <v>0</v>
      </c>
      <c r="K162" s="147"/>
      <c r="L162" s="28"/>
      <c r="M162" s="148" t="s">
        <v>1</v>
      </c>
      <c r="N162" s="149" t="s">
        <v>38</v>
      </c>
      <c r="P162" s="150">
        <f t="shared" ref="P162:P194" si="21">O162*H162</f>
        <v>0</v>
      </c>
      <c r="Q162" s="150">
        <v>0</v>
      </c>
      <c r="R162" s="150">
        <f t="shared" ref="R162:R194" si="22">Q162*H162</f>
        <v>0</v>
      </c>
      <c r="S162" s="150">
        <v>0</v>
      </c>
      <c r="T162" s="151">
        <f t="shared" ref="T162:T194" si="23">S162*H162</f>
        <v>0</v>
      </c>
      <c r="AR162" s="152" t="s">
        <v>191</v>
      </c>
      <c r="AT162" s="152" t="s">
        <v>187</v>
      </c>
      <c r="AU162" s="152" t="s">
        <v>79</v>
      </c>
      <c r="AY162" s="13" t="s">
        <v>185</v>
      </c>
      <c r="BE162" s="153">
        <f t="shared" ref="BE162:BE194" si="24">IF(N162="základná",J162,0)</f>
        <v>0</v>
      </c>
      <c r="BF162" s="153">
        <f t="shared" ref="BF162:BF194" si="25">IF(N162="znížená",J162,0)</f>
        <v>0</v>
      </c>
      <c r="BG162" s="153">
        <f t="shared" ref="BG162:BG194" si="26">IF(N162="zákl. prenesená",J162,0)</f>
        <v>0</v>
      </c>
      <c r="BH162" s="153">
        <f t="shared" ref="BH162:BH194" si="27">IF(N162="zníž. prenesená",J162,0)</f>
        <v>0</v>
      </c>
      <c r="BI162" s="153">
        <f t="shared" ref="BI162:BI194" si="28">IF(N162="nulová",J162,0)</f>
        <v>0</v>
      </c>
      <c r="BJ162" s="13" t="s">
        <v>85</v>
      </c>
      <c r="BK162" s="153">
        <f t="shared" ref="BK162:BK194" si="29">ROUND(I162*H162,2)</f>
        <v>0</v>
      </c>
      <c r="BL162" s="13" t="s">
        <v>191</v>
      </c>
      <c r="BM162" s="152" t="s">
        <v>483</v>
      </c>
    </row>
    <row r="163" spans="2:65" s="1" customFormat="1" ht="16.5" customHeight="1">
      <c r="B163" s="139"/>
      <c r="C163" s="140" t="s">
        <v>72</v>
      </c>
      <c r="D163" s="140" t="s">
        <v>187</v>
      </c>
      <c r="E163" s="141" t="s">
        <v>1839</v>
      </c>
      <c r="F163" s="142" t="s">
        <v>1840</v>
      </c>
      <c r="G163" s="143" t="s">
        <v>316</v>
      </c>
      <c r="H163" s="144"/>
      <c r="I163" s="145"/>
      <c r="J163" s="146">
        <f t="shared" si="20"/>
        <v>0</v>
      </c>
      <c r="K163" s="147"/>
      <c r="L163" s="28"/>
      <c r="M163" s="148" t="s">
        <v>1</v>
      </c>
      <c r="N163" s="149" t="s">
        <v>38</v>
      </c>
      <c r="P163" s="150">
        <f t="shared" si="21"/>
        <v>0</v>
      </c>
      <c r="Q163" s="150">
        <v>0</v>
      </c>
      <c r="R163" s="150">
        <f t="shared" si="22"/>
        <v>0</v>
      </c>
      <c r="S163" s="150">
        <v>0</v>
      </c>
      <c r="T163" s="151">
        <f t="shared" si="23"/>
        <v>0</v>
      </c>
      <c r="AR163" s="152" t="s">
        <v>191</v>
      </c>
      <c r="AT163" s="152" t="s">
        <v>187</v>
      </c>
      <c r="AU163" s="152" t="s">
        <v>79</v>
      </c>
      <c r="AY163" s="13" t="s">
        <v>185</v>
      </c>
      <c r="BE163" s="153">
        <f t="shared" si="24"/>
        <v>0</v>
      </c>
      <c r="BF163" s="153">
        <f t="shared" si="25"/>
        <v>0</v>
      </c>
      <c r="BG163" s="153">
        <f t="shared" si="26"/>
        <v>0</v>
      </c>
      <c r="BH163" s="153">
        <f t="shared" si="27"/>
        <v>0</v>
      </c>
      <c r="BI163" s="153">
        <f t="shared" si="28"/>
        <v>0</v>
      </c>
      <c r="BJ163" s="13" t="s">
        <v>85</v>
      </c>
      <c r="BK163" s="153">
        <f t="shared" si="29"/>
        <v>0</v>
      </c>
      <c r="BL163" s="13" t="s">
        <v>191</v>
      </c>
      <c r="BM163" s="152" t="s">
        <v>491</v>
      </c>
    </row>
    <row r="164" spans="2:65" s="1" customFormat="1" ht="16.5" customHeight="1">
      <c r="B164" s="139"/>
      <c r="C164" s="140" t="s">
        <v>72</v>
      </c>
      <c r="D164" s="140" t="s">
        <v>187</v>
      </c>
      <c r="E164" s="141" t="s">
        <v>1841</v>
      </c>
      <c r="F164" s="142" t="s">
        <v>1842</v>
      </c>
      <c r="G164" s="143" t="s">
        <v>316</v>
      </c>
      <c r="H164" s="144"/>
      <c r="I164" s="145"/>
      <c r="J164" s="146">
        <f t="shared" si="20"/>
        <v>0</v>
      </c>
      <c r="K164" s="147"/>
      <c r="L164" s="28"/>
      <c r="M164" s="148" t="s">
        <v>1</v>
      </c>
      <c r="N164" s="149" t="s">
        <v>38</v>
      </c>
      <c r="P164" s="150">
        <f t="shared" si="21"/>
        <v>0</v>
      </c>
      <c r="Q164" s="150">
        <v>0</v>
      </c>
      <c r="R164" s="150">
        <f t="shared" si="22"/>
        <v>0</v>
      </c>
      <c r="S164" s="150">
        <v>0</v>
      </c>
      <c r="T164" s="151">
        <f t="shared" si="23"/>
        <v>0</v>
      </c>
      <c r="AR164" s="152" t="s">
        <v>191</v>
      </c>
      <c r="AT164" s="152" t="s">
        <v>187</v>
      </c>
      <c r="AU164" s="152" t="s">
        <v>79</v>
      </c>
      <c r="AY164" s="13" t="s">
        <v>185</v>
      </c>
      <c r="BE164" s="153">
        <f t="shared" si="24"/>
        <v>0</v>
      </c>
      <c r="BF164" s="153">
        <f t="shared" si="25"/>
        <v>0</v>
      </c>
      <c r="BG164" s="153">
        <f t="shared" si="26"/>
        <v>0</v>
      </c>
      <c r="BH164" s="153">
        <f t="shared" si="27"/>
        <v>0</v>
      </c>
      <c r="BI164" s="153">
        <f t="shared" si="28"/>
        <v>0</v>
      </c>
      <c r="BJ164" s="13" t="s">
        <v>85</v>
      </c>
      <c r="BK164" s="153">
        <f t="shared" si="29"/>
        <v>0</v>
      </c>
      <c r="BL164" s="13" t="s">
        <v>191</v>
      </c>
      <c r="BM164" s="152" t="s">
        <v>499</v>
      </c>
    </row>
    <row r="165" spans="2:65" s="1" customFormat="1" ht="16.5" customHeight="1">
      <c r="B165" s="139"/>
      <c r="C165" s="140" t="s">
        <v>72</v>
      </c>
      <c r="D165" s="140" t="s">
        <v>187</v>
      </c>
      <c r="E165" s="141" t="s">
        <v>1843</v>
      </c>
      <c r="F165" s="142" t="s">
        <v>1844</v>
      </c>
      <c r="G165" s="143" t="s">
        <v>190</v>
      </c>
      <c r="H165" s="144"/>
      <c r="I165" s="145"/>
      <c r="J165" s="146">
        <f t="shared" si="20"/>
        <v>0</v>
      </c>
      <c r="K165" s="147"/>
      <c r="L165" s="28"/>
      <c r="M165" s="148" t="s">
        <v>1</v>
      </c>
      <c r="N165" s="149" t="s">
        <v>38</v>
      </c>
      <c r="P165" s="150">
        <f t="shared" si="21"/>
        <v>0</v>
      </c>
      <c r="Q165" s="150">
        <v>0</v>
      </c>
      <c r="R165" s="150">
        <f t="shared" si="22"/>
        <v>0</v>
      </c>
      <c r="S165" s="150">
        <v>0</v>
      </c>
      <c r="T165" s="151">
        <f t="shared" si="23"/>
        <v>0</v>
      </c>
      <c r="AR165" s="152" t="s">
        <v>191</v>
      </c>
      <c r="AT165" s="152" t="s">
        <v>187</v>
      </c>
      <c r="AU165" s="152" t="s">
        <v>79</v>
      </c>
      <c r="AY165" s="13" t="s">
        <v>185</v>
      </c>
      <c r="BE165" s="153">
        <f t="shared" si="24"/>
        <v>0</v>
      </c>
      <c r="BF165" s="153">
        <f t="shared" si="25"/>
        <v>0</v>
      </c>
      <c r="BG165" s="153">
        <f t="shared" si="26"/>
        <v>0</v>
      </c>
      <c r="BH165" s="153">
        <f t="shared" si="27"/>
        <v>0</v>
      </c>
      <c r="BI165" s="153">
        <f t="shared" si="28"/>
        <v>0</v>
      </c>
      <c r="BJ165" s="13" t="s">
        <v>85</v>
      </c>
      <c r="BK165" s="153">
        <f t="shared" si="29"/>
        <v>0</v>
      </c>
      <c r="BL165" s="13" t="s">
        <v>191</v>
      </c>
      <c r="BM165" s="152" t="s">
        <v>509</v>
      </c>
    </row>
    <row r="166" spans="2:65" s="1" customFormat="1" ht="16.5" customHeight="1">
      <c r="B166" s="139"/>
      <c r="C166" s="140" t="s">
        <v>72</v>
      </c>
      <c r="D166" s="140" t="s">
        <v>187</v>
      </c>
      <c r="E166" s="141" t="s">
        <v>1845</v>
      </c>
      <c r="F166" s="142" t="s">
        <v>1846</v>
      </c>
      <c r="G166" s="143" t="s">
        <v>190</v>
      </c>
      <c r="H166" s="144"/>
      <c r="I166" s="145"/>
      <c r="J166" s="146">
        <f t="shared" si="20"/>
        <v>0</v>
      </c>
      <c r="K166" s="147"/>
      <c r="L166" s="28"/>
      <c r="M166" s="148" t="s">
        <v>1</v>
      </c>
      <c r="N166" s="149" t="s">
        <v>38</v>
      </c>
      <c r="P166" s="150">
        <f t="shared" si="21"/>
        <v>0</v>
      </c>
      <c r="Q166" s="150">
        <v>0</v>
      </c>
      <c r="R166" s="150">
        <f t="shared" si="22"/>
        <v>0</v>
      </c>
      <c r="S166" s="150">
        <v>0</v>
      </c>
      <c r="T166" s="151">
        <f t="shared" si="23"/>
        <v>0</v>
      </c>
      <c r="AR166" s="152" t="s">
        <v>191</v>
      </c>
      <c r="AT166" s="152" t="s">
        <v>187</v>
      </c>
      <c r="AU166" s="152" t="s">
        <v>79</v>
      </c>
      <c r="AY166" s="13" t="s">
        <v>185</v>
      </c>
      <c r="BE166" s="153">
        <f t="shared" si="24"/>
        <v>0</v>
      </c>
      <c r="BF166" s="153">
        <f t="shared" si="25"/>
        <v>0</v>
      </c>
      <c r="BG166" s="153">
        <f t="shared" si="26"/>
        <v>0</v>
      </c>
      <c r="BH166" s="153">
        <f t="shared" si="27"/>
        <v>0</v>
      </c>
      <c r="BI166" s="153">
        <f t="shared" si="28"/>
        <v>0</v>
      </c>
      <c r="BJ166" s="13" t="s">
        <v>85</v>
      </c>
      <c r="BK166" s="153">
        <f t="shared" si="29"/>
        <v>0</v>
      </c>
      <c r="BL166" s="13" t="s">
        <v>191</v>
      </c>
      <c r="BM166" s="152" t="s">
        <v>517</v>
      </c>
    </row>
    <row r="167" spans="2:65" s="1" customFormat="1" ht="16.5" customHeight="1">
      <c r="B167" s="139"/>
      <c r="C167" s="140" t="s">
        <v>72</v>
      </c>
      <c r="D167" s="140" t="s">
        <v>187</v>
      </c>
      <c r="E167" s="141" t="s">
        <v>1847</v>
      </c>
      <c r="F167" s="142" t="s">
        <v>1848</v>
      </c>
      <c r="G167" s="143" t="s">
        <v>190</v>
      </c>
      <c r="H167" s="144"/>
      <c r="I167" s="145"/>
      <c r="J167" s="146">
        <f t="shared" si="20"/>
        <v>0</v>
      </c>
      <c r="K167" s="147"/>
      <c r="L167" s="28"/>
      <c r="M167" s="148" t="s">
        <v>1</v>
      </c>
      <c r="N167" s="149" t="s">
        <v>38</v>
      </c>
      <c r="P167" s="150">
        <f t="shared" si="21"/>
        <v>0</v>
      </c>
      <c r="Q167" s="150">
        <v>0</v>
      </c>
      <c r="R167" s="150">
        <f t="shared" si="22"/>
        <v>0</v>
      </c>
      <c r="S167" s="150">
        <v>0</v>
      </c>
      <c r="T167" s="151">
        <f t="shared" si="23"/>
        <v>0</v>
      </c>
      <c r="AR167" s="152" t="s">
        <v>191</v>
      </c>
      <c r="AT167" s="152" t="s">
        <v>187</v>
      </c>
      <c r="AU167" s="152" t="s">
        <v>79</v>
      </c>
      <c r="AY167" s="13" t="s">
        <v>185</v>
      </c>
      <c r="BE167" s="153">
        <f t="shared" si="24"/>
        <v>0</v>
      </c>
      <c r="BF167" s="153">
        <f t="shared" si="25"/>
        <v>0</v>
      </c>
      <c r="BG167" s="153">
        <f t="shared" si="26"/>
        <v>0</v>
      </c>
      <c r="BH167" s="153">
        <f t="shared" si="27"/>
        <v>0</v>
      </c>
      <c r="BI167" s="153">
        <f t="shared" si="28"/>
        <v>0</v>
      </c>
      <c r="BJ167" s="13" t="s">
        <v>85</v>
      </c>
      <c r="BK167" s="153">
        <f t="shared" si="29"/>
        <v>0</v>
      </c>
      <c r="BL167" s="13" t="s">
        <v>191</v>
      </c>
      <c r="BM167" s="152" t="s">
        <v>525</v>
      </c>
    </row>
    <row r="168" spans="2:65" s="1" customFormat="1" ht="16.5" customHeight="1">
      <c r="B168" s="139"/>
      <c r="C168" s="140" t="s">
        <v>72</v>
      </c>
      <c r="D168" s="140" t="s">
        <v>187</v>
      </c>
      <c r="E168" s="141" t="s">
        <v>1849</v>
      </c>
      <c r="F168" s="142" t="s">
        <v>1850</v>
      </c>
      <c r="G168" s="143" t="s">
        <v>316</v>
      </c>
      <c r="H168" s="144"/>
      <c r="I168" s="145"/>
      <c r="J168" s="146">
        <f t="shared" si="20"/>
        <v>0</v>
      </c>
      <c r="K168" s="147"/>
      <c r="L168" s="28"/>
      <c r="M168" s="148" t="s">
        <v>1</v>
      </c>
      <c r="N168" s="149" t="s">
        <v>38</v>
      </c>
      <c r="P168" s="150">
        <f t="shared" si="21"/>
        <v>0</v>
      </c>
      <c r="Q168" s="150">
        <v>0</v>
      </c>
      <c r="R168" s="150">
        <f t="shared" si="22"/>
        <v>0</v>
      </c>
      <c r="S168" s="150">
        <v>0</v>
      </c>
      <c r="T168" s="151">
        <f t="shared" si="23"/>
        <v>0</v>
      </c>
      <c r="AR168" s="152" t="s">
        <v>191</v>
      </c>
      <c r="AT168" s="152" t="s">
        <v>187</v>
      </c>
      <c r="AU168" s="152" t="s">
        <v>79</v>
      </c>
      <c r="AY168" s="13" t="s">
        <v>185</v>
      </c>
      <c r="BE168" s="153">
        <f t="shared" si="24"/>
        <v>0</v>
      </c>
      <c r="BF168" s="153">
        <f t="shared" si="25"/>
        <v>0</v>
      </c>
      <c r="BG168" s="153">
        <f t="shared" si="26"/>
        <v>0</v>
      </c>
      <c r="BH168" s="153">
        <f t="shared" si="27"/>
        <v>0</v>
      </c>
      <c r="BI168" s="153">
        <f t="shared" si="28"/>
        <v>0</v>
      </c>
      <c r="BJ168" s="13" t="s">
        <v>85</v>
      </c>
      <c r="BK168" s="153">
        <f t="shared" si="29"/>
        <v>0</v>
      </c>
      <c r="BL168" s="13" t="s">
        <v>191</v>
      </c>
      <c r="BM168" s="152" t="s">
        <v>534</v>
      </c>
    </row>
    <row r="169" spans="2:65" s="1" customFormat="1" ht="16.5" customHeight="1">
      <c r="B169" s="139"/>
      <c r="C169" s="140" t="s">
        <v>72</v>
      </c>
      <c r="D169" s="140" t="s">
        <v>187</v>
      </c>
      <c r="E169" s="141" t="s">
        <v>1851</v>
      </c>
      <c r="F169" s="142" t="s">
        <v>1852</v>
      </c>
      <c r="G169" s="143" t="s">
        <v>316</v>
      </c>
      <c r="H169" s="144"/>
      <c r="I169" s="145"/>
      <c r="J169" s="146">
        <f t="shared" si="20"/>
        <v>0</v>
      </c>
      <c r="K169" s="147"/>
      <c r="L169" s="28"/>
      <c r="M169" s="148" t="s">
        <v>1</v>
      </c>
      <c r="N169" s="149" t="s">
        <v>38</v>
      </c>
      <c r="P169" s="150">
        <f t="shared" si="21"/>
        <v>0</v>
      </c>
      <c r="Q169" s="150">
        <v>0</v>
      </c>
      <c r="R169" s="150">
        <f t="shared" si="22"/>
        <v>0</v>
      </c>
      <c r="S169" s="150">
        <v>0</v>
      </c>
      <c r="T169" s="151">
        <f t="shared" si="23"/>
        <v>0</v>
      </c>
      <c r="AR169" s="152" t="s">
        <v>191</v>
      </c>
      <c r="AT169" s="152" t="s">
        <v>187</v>
      </c>
      <c r="AU169" s="152" t="s">
        <v>79</v>
      </c>
      <c r="AY169" s="13" t="s">
        <v>185</v>
      </c>
      <c r="BE169" s="153">
        <f t="shared" si="24"/>
        <v>0</v>
      </c>
      <c r="BF169" s="153">
        <f t="shared" si="25"/>
        <v>0</v>
      </c>
      <c r="BG169" s="153">
        <f t="shared" si="26"/>
        <v>0</v>
      </c>
      <c r="BH169" s="153">
        <f t="shared" si="27"/>
        <v>0</v>
      </c>
      <c r="BI169" s="153">
        <f t="shared" si="28"/>
        <v>0</v>
      </c>
      <c r="BJ169" s="13" t="s">
        <v>85</v>
      </c>
      <c r="BK169" s="153">
        <f t="shared" si="29"/>
        <v>0</v>
      </c>
      <c r="BL169" s="13" t="s">
        <v>191</v>
      </c>
      <c r="BM169" s="152" t="s">
        <v>544</v>
      </c>
    </row>
    <row r="170" spans="2:65" s="1" customFormat="1" ht="16.5" customHeight="1">
      <c r="B170" s="139"/>
      <c r="C170" s="140" t="s">
        <v>72</v>
      </c>
      <c r="D170" s="140" t="s">
        <v>187</v>
      </c>
      <c r="E170" s="141" t="s">
        <v>1853</v>
      </c>
      <c r="F170" s="142" t="s">
        <v>1854</v>
      </c>
      <c r="G170" s="143" t="s">
        <v>316</v>
      </c>
      <c r="H170" s="144"/>
      <c r="I170" s="145"/>
      <c r="J170" s="146">
        <f t="shared" si="20"/>
        <v>0</v>
      </c>
      <c r="K170" s="147"/>
      <c r="L170" s="28"/>
      <c r="M170" s="148" t="s">
        <v>1</v>
      </c>
      <c r="N170" s="149" t="s">
        <v>38</v>
      </c>
      <c r="P170" s="150">
        <f t="shared" si="21"/>
        <v>0</v>
      </c>
      <c r="Q170" s="150">
        <v>0</v>
      </c>
      <c r="R170" s="150">
        <f t="shared" si="22"/>
        <v>0</v>
      </c>
      <c r="S170" s="150">
        <v>0</v>
      </c>
      <c r="T170" s="151">
        <f t="shared" si="23"/>
        <v>0</v>
      </c>
      <c r="AR170" s="152" t="s">
        <v>191</v>
      </c>
      <c r="AT170" s="152" t="s">
        <v>187</v>
      </c>
      <c r="AU170" s="152" t="s">
        <v>79</v>
      </c>
      <c r="AY170" s="13" t="s">
        <v>185</v>
      </c>
      <c r="BE170" s="153">
        <f t="shared" si="24"/>
        <v>0</v>
      </c>
      <c r="BF170" s="153">
        <f t="shared" si="25"/>
        <v>0</v>
      </c>
      <c r="BG170" s="153">
        <f t="shared" si="26"/>
        <v>0</v>
      </c>
      <c r="BH170" s="153">
        <f t="shared" si="27"/>
        <v>0</v>
      </c>
      <c r="BI170" s="153">
        <f t="shared" si="28"/>
        <v>0</v>
      </c>
      <c r="BJ170" s="13" t="s">
        <v>85</v>
      </c>
      <c r="BK170" s="153">
        <f t="shared" si="29"/>
        <v>0</v>
      </c>
      <c r="BL170" s="13" t="s">
        <v>191</v>
      </c>
      <c r="BM170" s="152" t="s">
        <v>1016</v>
      </c>
    </row>
    <row r="171" spans="2:65" s="1" customFormat="1" ht="16.5" customHeight="1">
      <c r="B171" s="139"/>
      <c r="C171" s="140" t="s">
        <v>72</v>
      </c>
      <c r="D171" s="140" t="s">
        <v>187</v>
      </c>
      <c r="E171" s="141" t="s">
        <v>1855</v>
      </c>
      <c r="F171" s="142" t="s">
        <v>1856</v>
      </c>
      <c r="G171" s="143" t="s">
        <v>316</v>
      </c>
      <c r="H171" s="144"/>
      <c r="I171" s="145"/>
      <c r="J171" s="146">
        <f t="shared" si="20"/>
        <v>0</v>
      </c>
      <c r="K171" s="147"/>
      <c r="L171" s="28"/>
      <c r="M171" s="148" t="s">
        <v>1</v>
      </c>
      <c r="N171" s="149" t="s">
        <v>38</v>
      </c>
      <c r="P171" s="150">
        <f t="shared" si="21"/>
        <v>0</v>
      </c>
      <c r="Q171" s="150">
        <v>0</v>
      </c>
      <c r="R171" s="150">
        <f t="shared" si="22"/>
        <v>0</v>
      </c>
      <c r="S171" s="150">
        <v>0</v>
      </c>
      <c r="T171" s="151">
        <f t="shared" si="23"/>
        <v>0</v>
      </c>
      <c r="AR171" s="152" t="s">
        <v>191</v>
      </c>
      <c r="AT171" s="152" t="s">
        <v>187</v>
      </c>
      <c r="AU171" s="152" t="s">
        <v>79</v>
      </c>
      <c r="AY171" s="13" t="s">
        <v>185</v>
      </c>
      <c r="BE171" s="153">
        <f t="shared" si="24"/>
        <v>0</v>
      </c>
      <c r="BF171" s="153">
        <f t="shared" si="25"/>
        <v>0</v>
      </c>
      <c r="BG171" s="153">
        <f t="shared" si="26"/>
        <v>0</v>
      </c>
      <c r="BH171" s="153">
        <f t="shared" si="27"/>
        <v>0</v>
      </c>
      <c r="BI171" s="153">
        <f t="shared" si="28"/>
        <v>0</v>
      </c>
      <c r="BJ171" s="13" t="s">
        <v>85</v>
      </c>
      <c r="BK171" s="153">
        <f t="shared" si="29"/>
        <v>0</v>
      </c>
      <c r="BL171" s="13" t="s">
        <v>191</v>
      </c>
      <c r="BM171" s="152" t="s">
        <v>572</v>
      </c>
    </row>
    <row r="172" spans="2:65" s="1" customFormat="1" ht="16.5" customHeight="1">
      <c r="B172" s="139"/>
      <c r="C172" s="140" t="s">
        <v>72</v>
      </c>
      <c r="D172" s="140" t="s">
        <v>187</v>
      </c>
      <c r="E172" s="141" t="s">
        <v>1857</v>
      </c>
      <c r="F172" s="142" t="s">
        <v>1858</v>
      </c>
      <c r="G172" s="143" t="s">
        <v>316</v>
      </c>
      <c r="H172" s="144"/>
      <c r="I172" s="145"/>
      <c r="J172" s="146">
        <f t="shared" si="20"/>
        <v>0</v>
      </c>
      <c r="K172" s="147"/>
      <c r="L172" s="28"/>
      <c r="M172" s="148" t="s">
        <v>1</v>
      </c>
      <c r="N172" s="149" t="s">
        <v>38</v>
      </c>
      <c r="P172" s="150">
        <f t="shared" si="21"/>
        <v>0</v>
      </c>
      <c r="Q172" s="150">
        <v>0</v>
      </c>
      <c r="R172" s="150">
        <f t="shared" si="22"/>
        <v>0</v>
      </c>
      <c r="S172" s="150">
        <v>0</v>
      </c>
      <c r="T172" s="151">
        <f t="shared" si="23"/>
        <v>0</v>
      </c>
      <c r="AR172" s="152" t="s">
        <v>191</v>
      </c>
      <c r="AT172" s="152" t="s">
        <v>187</v>
      </c>
      <c r="AU172" s="152" t="s">
        <v>79</v>
      </c>
      <c r="AY172" s="13" t="s">
        <v>185</v>
      </c>
      <c r="BE172" s="153">
        <f t="shared" si="24"/>
        <v>0</v>
      </c>
      <c r="BF172" s="153">
        <f t="shared" si="25"/>
        <v>0</v>
      </c>
      <c r="BG172" s="153">
        <f t="shared" si="26"/>
        <v>0</v>
      </c>
      <c r="BH172" s="153">
        <f t="shared" si="27"/>
        <v>0</v>
      </c>
      <c r="BI172" s="153">
        <f t="shared" si="28"/>
        <v>0</v>
      </c>
      <c r="BJ172" s="13" t="s">
        <v>85</v>
      </c>
      <c r="BK172" s="153">
        <f t="shared" si="29"/>
        <v>0</v>
      </c>
      <c r="BL172" s="13" t="s">
        <v>191</v>
      </c>
      <c r="BM172" s="152" t="s">
        <v>580</v>
      </c>
    </row>
    <row r="173" spans="2:65" s="1" customFormat="1" ht="16.5" customHeight="1">
      <c r="B173" s="139"/>
      <c r="C173" s="140" t="s">
        <v>72</v>
      </c>
      <c r="D173" s="140" t="s">
        <v>187</v>
      </c>
      <c r="E173" s="141" t="s">
        <v>1859</v>
      </c>
      <c r="F173" s="142" t="s">
        <v>1860</v>
      </c>
      <c r="G173" s="143" t="s">
        <v>316</v>
      </c>
      <c r="H173" s="144"/>
      <c r="I173" s="145"/>
      <c r="J173" s="146">
        <f t="shared" si="20"/>
        <v>0</v>
      </c>
      <c r="K173" s="147"/>
      <c r="L173" s="28"/>
      <c r="M173" s="148" t="s">
        <v>1</v>
      </c>
      <c r="N173" s="149" t="s">
        <v>38</v>
      </c>
      <c r="P173" s="150">
        <f t="shared" si="21"/>
        <v>0</v>
      </c>
      <c r="Q173" s="150">
        <v>0</v>
      </c>
      <c r="R173" s="150">
        <f t="shared" si="22"/>
        <v>0</v>
      </c>
      <c r="S173" s="150">
        <v>0</v>
      </c>
      <c r="T173" s="151">
        <f t="shared" si="23"/>
        <v>0</v>
      </c>
      <c r="AR173" s="152" t="s">
        <v>191</v>
      </c>
      <c r="AT173" s="152" t="s">
        <v>187</v>
      </c>
      <c r="AU173" s="152" t="s">
        <v>79</v>
      </c>
      <c r="AY173" s="13" t="s">
        <v>185</v>
      </c>
      <c r="BE173" s="153">
        <f t="shared" si="24"/>
        <v>0</v>
      </c>
      <c r="BF173" s="153">
        <f t="shared" si="25"/>
        <v>0</v>
      </c>
      <c r="BG173" s="153">
        <f t="shared" si="26"/>
        <v>0</v>
      </c>
      <c r="BH173" s="153">
        <f t="shared" si="27"/>
        <v>0</v>
      </c>
      <c r="BI173" s="153">
        <f t="shared" si="28"/>
        <v>0</v>
      </c>
      <c r="BJ173" s="13" t="s">
        <v>85</v>
      </c>
      <c r="BK173" s="153">
        <f t="shared" si="29"/>
        <v>0</v>
      </c>
      <c r="BL173" s="13" t="s">
        <v>191</v>
      </c>
      <c r="BM173" s="152" t="s">
        <v>588</v>
      </c>
    </row>
    <row r="174" spans="2:65" s="1" customFormat="1" ht="16.5" customHeight="1">
      <c r="B174" s="139"/>
      <c r="C174" s="140" t="s">
        <v>72</v>
      </c>
      <c r="D174" s="140" t="s">
        <v>187</v>
      </c>
      <c r="E174" s="141" t="s">
        <v>1861</v>
      </c>
      <c r="F174" s="142" t="s">
        <v>1862</v>
      </c>
      <c r="G174" s="143" t="s">
        <v>190</v>
      </c>
      <c r="H174" s="144"/>
      <c r="I174" s="145"/>
      <c r="J174" s="146">
        <f t="shared" si="20"/>
        <v>0</v>
      </c>
      <c r="K174" s="147"/>
      <c r="L174" s="28"/>
      <c r="M174" s="148" t="s">
        <v>1</v>
      </c>
      <c r="N174" s="149" t="s">
        <v>38</v>
      </c>
      <c r="P174" s="150">
        <f t="shared" si="21"/>
        <v>0</v>
      </c>
      <c r="Q174" s="150">
        <v>0</v>
      </c>
      <c r="R174" s="150">
        <f t="shared" si="22"/>
        <v>0</v>
      </c>
      <c r="S174" s="150">
        <v>0</v>
      </c>
      <c r="T174" s="151">
        <f t="shared" si="23"/>
        <v>0</v>
      </c>
      <c r="AR174" s="152" t="s">
        <v>191</v>
      </c>
      <c r="AT174" s="152" t="s">
        <v>187</v>
      </c>
      <c r="AU174" s="152" t="s">
        <v>79</v>
      </c>
      <c r="AY174" s="13" t="s">
        <v>185</v>
      </c>
      <c r="BE174" s="153">
        <f t="shared" si="24"/>
        <v>0</v>
      </c>
      <c r="BF174" s="153">
        <f t="shared" si="25"/>
        <v>0</v>
      </c>
      <c r="BG174" s="153">
        <f t="shared" si="26"/>
        <v>0</v>
      </c>
      <c r="BH174" s="153">
        <f t="shared" si="27"/>
        <v>0</v>
      </c>
      <c r="BI174" s="153">
        <f t="shared" si="28"/>
        <v>0</v>
      </c>
      <c r="BJ174" s="13" t="s">
        <v>85</v>
      </c>
      <c r="BK174" s="153">
        <f t="shared" si="29"/>
        <v>0</v>
      </c>
      <c r="BL174" s="13" t="s">
        <v>191</v>
      </c>
      <c r="BM174" s="152" t="s">
        <v>598</v>
      </c>
    </row>
    <row r="175" spans="2:65" s="1" customFormat="1" ht="16.5" customHeight="1">
      <c r="B175" s="139"/>
      <c r="C175" s="140" t="s">
        <v>72</v>
      </c>
      <c r="D175" s="140" t="s">
        <v>187</v>
      </c>
      <c r="E175" s="141" t="s">
        <v>1863</v>
      </c>
      <c r="F175" s="142" t="s">
        <v>1864</v>
      </c>
      <c r="G175" s="143" t="s">
        <v>190</v>
      </c>
      <c r="H175" s="144"/>
      <c r="I175" s="145"/>
      <c r="J175" s="146">
        <f t="shared" si="20"/>
        <v>0</v>
      </c>
      <c r="K175" s="147"/>
      <c r="L175" s="28"/>
      <c r="M175" s="148" t="s">
        <v>1</v>
      </c>
      <c r="N175" s="149" t="s">
        <v>38</v>
      </c>
      <c r="P175" s="150">
        <f t="shared" si="21"/>
        <v>0</v>
      </c>
      <c r="Q175" s="150">
        <v>0</v>
      </c>
      <c r="R175" s="150">
        <f t="shared" si="22"/>
        <v>0</v>
      </c>
      <c r="S175" s="150">
        <v>0</v>
      </c>
      <c r="T175" s="151">
        <f t="shared" si="23"/>
        <v>0</v>
      </c>
      <c r="AR175" s="152" t="s">
        <v>191</v>
      </c>
      <c r="AT175" s="152" t="s">
        <v>187</v>
      </c>
      <c r="AU175" s="152" t="s">
        <v>79</v>
      </c>
      <c r="AY175" s="13" t="s">
        <v>185</v>
      </c>
      <c r="BE175" s="153">
        <f t="shared" si="24"/>
        <v>0</v>
      </c>
      <c r="BF175" s="153">
        <f t="shared" si="25"/>
        <v>0</v>
      </c>
      <c r="BG175" s="153">
        <f t="shared" si="26"/>
        <v>0</v>
      </c>
      <c r="BH175" s="153">
        <f t="shared" si="27"/>
        <v>0</v>
      </c>
      <c r="BI175" s="153">
        <f t="shared" si="28"/>
        <v>0</v>
      </c>
      <c r="BJ175" s="13" t="s">
        <v>85</v>
      </c>
      <c r="BK175" s="153">
        <f t="shared" si="29"/>
        <v>0</v>
      </c>
      <c r="BL175" s="13" t="s">
        <v>191</v>
      </c>
      <c r="BM175" s="152" t="s">
        <v>606</v>
      </c>
    </row>
    <row r="176" spans="2:65" s="1" customFormat="1" ht="16.5" customHeight="1">
      <c r="B176" s="139"/>
      <c r="C176" s="140" t="s">
        <v>72</v>
      </c>
      <c r="D176" s="140" t="s">
        <v>187</v>
      </c>
      <c r="E176" s="141" t="s">
        <v>1553</v>
      </c>
      <c r="F176" s="142" t="s">
        <v>1554</v>
      </c>
      <c r="G176" s="143" t="s">
        <v>190</v>
      </c>
      <c r="H176" s="144"/>
      <c r="I176" s="145"/>
      <c r="J176" s="146">
        <f t="shared" si="20"/>
        <v>0</v>
      </c>
      <c r="K176" s="147"/>
      <c r="L176" s="28"/>
      <c r="M176" s="148" t="s">
        <v>1</v>
      </c>
      <c r="N176" s="149" t="s">
        <v>38</v>
      </c>
      <c r="P176" s="150">
        <f t="shared" si="21"/>
        <v>0</v>
      </c>
      <c r="Q176" s="150">
        <v>0</v>
      </c>
      <c r="R176" s="150">
        <f t="shared" si="22"/>
        <v>0</v>
      </c>
      <c r="S176" s="150">
        <v>0</v>
      </c>
      <c r="T176" s="151">
        <f t="shared" si="23"/>
        <v>0</v>
      </c>
      <c r="AR176" s="152" t="s">
        <v>191</v>
      </c>
      <c r="AT176" s="152" t="s">
        <v>187</v>
      </c>
      <c r="AU176" s="152" t="s">
        <v>79</v>
      </c>
      <c r="AY176" s="13" t="s">
        <v>185</v>
      </c>
      <c r="BE176" s="153">
        <f t="shared" si="24"/>
        <v>0</v>
      </c>
      <c r="BF176" s="153">
        <f t="shared" si="25"/>
        <v>0</v>
      </c>
      <c r="BG176" s="153">
        <f t="shared" si="26"/>
        <v>0</v>
      </c>
      <c r="BH176" s="153">
        <f t="shared" si="27"/>
        <v>0</v>
      </c>
      <c r="BI176" s="153">
        <f t="shared" si="28"/>
        <v>0</v>
      </c>
      <c r="BJ176" s="13" t="s">
        <v>85</v>
      </c>
      <c r="BK176" s="153">
        <f t="shared" si="29"/>
        <v>0</v>
      </c>
      <c r="BL176" s="13" t="s">
        <v>191</v>
      </c>
      <c r="BM176" s="152" t="s">
        <v>614</v>
      </c>
    </row>
    <row r="177" spans="2:65" s="1" customFormat="1" ht="16.5" customHeight="1">
      <c r="B177" s="139"/>
      <c r="C177" s="140" t="s">
        <v>72</v>
      </c>
      <c r="D177" s="140" t="s">
        <v>187</v>
      </c>
      <c r="E177" s="141" t="s">
        <v>1557</v>
      </c>
      <c r="F177" s="142" t="s">
        <v>1558</v>
      </c>
      <c r="G177" s="143" t="s">
        <v>190</v>
      </c>
      <c r="H177" s="144"/>
      <c r="I177" s="145"/>
      <c r="J177" s="146">
        <f t="shared" si="20"/>
        <v>0</v>
      </c>
      <c r="K177" s="147"/>
      <c r="L177" s="28"/>
      <c r="M177" s="148" t="s">
        <v>1</v>
      </c>
      <c r="N177" s="149" t="s">
        <v>38</v>
      </c>
      <c r="P177" s="150">
        <f t="shared" si="21"/>
        <v>0</v>
      </c>
      <c r="Q177" s="150">
        <v>0</v>
      </c>
      <c r="R177" s="150">
        <f t="shared" si="22"/>
        <v>0</v>
      </c>
      <c r="S177" s="150">
        <v>0</v>
      </c>
      <c r="T177" s="151">
        <f t="shared" si="23"/>
        <v>0</v>
      </c>
      <c r="AR177" s="152" t="s">
        <v>191</v>
      </c>
      <c r="AT177" s="152" t="s">
        <v>187</v>
      </c>
      <c r="AU177" s="152" t="s">
        <v>79</v>
      </c>
      <c r="AY177" s="13" t="s">
        <v>185</v>
      </c>
      <c r="BE177" s="153">
        <f t="shared" si="24"/>
        <v>0</v>
      </c>
      <c r="BF177" s="153">
        <f t="shared" si="25"/>
        <v>0</v>
      </c>
      <c r="BG177" s="153">
        <f t="shared" si="26"/>
        <v>0</v>
      </c>
      <c r="BH177" s="153">
        <f t="shared" si="27"/>
        <v>0</v>
      </c>
      <c r="BI177" s="153">
        <f t="shared" si="28"/>
        <v>0</v>
      </c>
      <c r="BJ177" s="13" t="s">
        <v>85</v>
      </c>
      <c r="BK177" s="153">
        <f t="shared" si="29"/>
        <v>0</v>
      </c>
      <c r="BL177" s="13" t="s">
        <v>191</v>
      </c>
      <c r="BM177" s="152" t="s">
        <v>621</v>
      </c>
    </row>
    <row r="178" spans="2:65" s="1" customFormat="1" ht="16.5" customHeight="1">
      <c r="B178" s="139"/>
      <c r="C178" s="140" t="s">
        <v>72</v>
      </c>
      <c r="D178" s="140" t="s">
        <v>187</v>
      </c>
      <c r="E178" s="141" t="s">
        <v>1559</v>
      </c>
      <c r="F178" s="142" t="s">
        <v>1560</v>
      </c>
      <c r="G178" s="143" t="s">
        <v>190</v>
      </c>
      <c r="H178" s="144"/>
      <c r="I178" s="145"/>
      <c r="J178" s="146">
        <f t="shared" si="20"/>
        <v>0</v>
      </c>
      <c r="K178" s="147"/>
      <c r="L178" s="28"/>
      <c r="M178" s="148" t="s">
        <v>1</v>
      </c>
      <c r="N178" s="149" t="s">
        <v>38</v>
      </c>
      <c r="P178" s="150">
        <f t="shared" si="21"/>
        <v>0</v>
      </c>
      <c r="Q178" s="150">
        <v>0</v>
      </c>
      <c r="R178" s="150">
        <f t="shared" si="22"/>
        <v>0</v>
      </c>
      <c r="S178" s="150">
        <v>0</v>
      </c>
      <c r="T178" s="151">
        <f t="shared" si="23"/>
        <v>0</v>
      </c>
      <c r="AR178" s="152" t="s">
        <v>191</v>
      </c>
      <c r="AT178" s="152" t="s">
        <v>187</v>
      </c>
      <c r="AU178" s="152" t="s">
        <v>79</v>
      </c>
      <c r="AY178" s="13" t="s">
        <v>185</v>
      </c>
      <c r="BE178" s="153">
        <f t="shared" si="24"/>
        <v>0</v>
      </c>
      <c r="BF178" s="153">
        <f t="shared" si="25"/>
        <v>0</v>
      </c>
      <c r="BG178" s="153">
        <f t="shared" si="26"/>
        <v>0</v>
      </c>
      <c r="BH178" s="153">
        <f t="shared" si="27"/>
        <v>0</v>
      </c>
      <c r="BI178" s="153">
        <f t="shared" si="28"/>
        <v>0</v>
      </c>
      <c r="BJ178" s="13" t="s">
        <v>85</v>
      </c>
      <c r="BK178" s="153">
        <f t="shared" si="29"/>
        <v>0</v>
      </c>
      <c r="BL178" s="13" t="s">
        <v>191</v>
      </c>
      <c r="BM178" s="152" t="s">
        <v>629</v>
      </c>
    </row>
    <row r="179" spans="2:65" s="1" customFormat="1" ht="16.5" customHeight="1">
      <c r="B179" s="139"/>
      <c r="C179" s="140" t="s">
        <v>72</v>
      </c>
      <c r="D179" s="140" t="s">
        <v>187</v>
      </c>
      <c r="E179" s="141" t="s">
        <v>1865</v>
      </c>
      <c r="F179" s="142" t="s">
        <v>1866</v>
      </c>
      <c r="G179" s="143" t="s">
        <v>190</v>
      </c>
      <c r="H179" s="144"/>
      <c r="I179" s="145"/>
      <c r="J179" s="146">
        <f t="shared" si="20"/>
        <v>0</v>
      </c>
      <c r="K179" s="147"/>
      <c r="L179" s="28"/>
      <c r="M179" s="148" t="s">
        <v>1</v>
      </c>
      <c r="N179" s="149" t="s">
        <v>38</v>
      </c>
      <c r="P179" s="150">
        <f t="shared" si="21"/>
        <v>0</v>
      </c>
      <c r="Q179" s="150">
        <v>0</v>
      </c>
      <c r="R179" s="150">
        <f t="shared" si="22"/>
        <v>0</v>
      </c>
      <c r="S179" s="150">
        <v>0</v>
      </c>
      <c r="T179" s="151">
        <f t="shared" si="23"/>
        <v>0</v>
      </c>
      <c r="AR179" s="152" t="s">
        <v>191</v>
      </c>
      <c r="AT179" s="152" t="s">
        <v>187</v>
      </c>
      <c r="AU179" s="152" t="s">
        <v>79</v>
      </c>
      <c r="AY179" s="13" t="s">
        <v>185</v>
      </c>
      <c r="BE179" s="153">
        <f t="shared" si="24"/>
        <v>0</v>
      </c>
      <c r="BF179" s="153">
        <f t="shared" si="25"/>
        <v>0</v>
      </c>
      <c r="BG179" s="153">
        <f t="shared" si="26"/>
        <v>0</v>
      </c>
      <c r="BH179" s="153">
        <f t="shared" si="27"/>
        <v>0</v>
      </c>
      <c r="BI179" s="153">
        <f t="shared" si="28"/>
        <v>0</v>
      </c>
      <c r="BJ179" s="13" t="s">
        <v>85</v>
      </c>
      <c r="BK179" s="153">
        <f t="shared" si="29"/>
        <v>0</v>
      </c>
      <c r="BL179" s="13" t="s">
        <v>191</v>
      </c>
      <c r="BM179" s="152" t="s">
        <v>639</v>
      </c>
    </row>
    <row r="180" spans="2:65" s="1" customFormat="1" ht="16.5" customHeight="1">
      <c r="B180" s="139"/>
      <c r="C180" s="140" t="s">
        <v>72</v>
      </c>
      <c r="D180" s="140" t="s">
        <v>187</v>
      </c>
      <c r="E180" s="141" t="s">
        <v>1867</v>
      </c>
      <c r="F180" s="142" t="s">
        <v>1868</v>
      </c>
      <c r="G180" s="143" t="s">
        <v>190</v>
      </c>
      <c r="H180" s="144"/>
      <c r="I180" s="145"/>
      <c r="J180" s="146">
        <f t="shared" si="20"/>
        <v>0</v>
      </c>
      <c r="K180" s="147"/>
      <c r="L180" s="28"/>
      <c r="M180" s="148" t="s">
        <v>1</v>
      </c>
      <c r="N180" s="149" t="s">
        <v>38</v>
      </c>
      <c r="P180" s="150">
        <f t="shared" si="21"/>
        <v>0</v>
      </c>
      <c r="Q180" s="150">
        <v>0</v>
      </c>
      <c r="R180" s="150">
        <f t="shared" si="22"/>
        <v>0</v>
      </c>
      <c r="S180" s="150">
        <v>0</v>
      </c>
      <c r="T180" s="151">
        <f t="shared" si="23"/>
        <v>0</v>
      </c>
      <c r="AR180" s="152" t="s">
        <v>191</v>
      </c>
      <c r="AT180" s="152" t="s">
        <v>187</v>
      </c>
      <c r="AU180" s="152" t="s">
        <v>79</v>
      </c>
      <c r="AY180" s="13" t="s">
        <v>185</v>
      </c>
      <c r="BE180" s="153">
        <f t="shared" si="24"/>
        <v>0</v>
      </c>
      <c r="BF180" s="153">
        <f t="shared" si="25"/>
        <v>0</v>
      </c>
      <c r="BG180" s="153">
        <f t="shared" si="26"/>
        <v>0</v>
      </c>
      <c r="BH180" s="153">
        <f t="shared" si="27"/>
        <v>0</v>
      </c>
      <c r="BI180" s="153">
        <f t="shared" si="28"/>
        <v>0</v>
      </c>
      <c r="BJ180" s="13" t="s">
        <v>85</v>
      </c>
      <c r="BK180" s="153">
        <f t="shared" si="29"/>
        <v>0</v>
      </c>
      <c r="BL180" s="13" t="s">
        <v>191</v>
      </c>
      <c r="BM180" s="152" t="s">
        <v>647</v>
      </c>
    </row>
    <row r="181" spans="2:65" s="1" customFormat="1" ht="16.5" customHeight="1">
      <c r="B181" s="139"/>
      <c r="C181" s="140" t="s">
        <v>72</v>
      </c>
      <c r="D181" s="140" t="s">
        <v>187</v>
      </c>
      <c r="E181" s="141" t="s">
        <v>1869</v>
      </c>
      <c r="F181" s="142" t="s">
        <v>1870</v>
      </c>
      <c r="G181" s="143" t="s">
        <v>190</v>
      </c>
      <c r="H181" s="144"/>
      <c r="I181" s="145"/>
      <c r="J181" s="146">
        <f t="shared" si="20"/>
        <v>0</v>
      </c>
      <c r="K181" s="147"/>
      <c r="L181" s="28"/>
      <c r="M181" s="148" t="s">
        <v>1</v>
      </c>
      <c r="N181" s="149" t="s">
        <v>38</v>
      </c>
      <c r="P181" s="150">
        <f t="shared" si="21"/>
        <v>0</v>
      </c>
      <c r="Q181" s="150">
        <v>0</v>
      </c>
      <c r="R181" s="150">
        <f t="shared" si="22"/>
        <v>0</v>
      </c>
      <c r="S181" s="150">
        <v>0</v>
      </c>
      <c r="T181" s="151">
        <f t="shared" si="23"/>
        <v>0</v>
      </c>
      <c r="AR181" s="152" t="s">
        <v>191</v>
      </c>
      <c r="AT181" s="152" t="s">
        <v>187</v>
      </c>
      <c r="AU181" s="152" t="s">
        <v>79</v>
      </c>
      <c r="AY181" s="13" t="s">
        <v>185</v>
      </c>
      <c r="BE181" s="153">
        <f t="shared" si="24"/>
        <v>0</v>
      </c>
      <c r="BF181" s="153">
        <f t="shared" si="25"/>
        <v>0</v>
      </c>
      <c r="BG181" s="153">
        <f t="shared" si="26"/>
        <v>0</v>
      </c>
      <c r="BH181" s="153">
        <f t="shared" si="27"/>
        <v>0</v>
      </c>
      <c r="BI181" s="153">
        <f t="shared" si="28"/>
        <v>0</v>
      </c>
      <c r="BJ181" s="13" t="s">
        <v>85</v>
      </c>
      <c r="BK181" s="153">
        <f t="shared" si="29"/>
        <v>0</v>
      </c>
      <c r="BL181" s="13" t="s">
        <v>191</v>
      </c>
      <c r="BM181" s="152" t="s">
        <v>655</v>
      </c>
    </row>
    <row r="182" spans="2:65" s="1" customFormat="1" ht="24.2" customHeight="1">
      <c r="B182" s="139"/>
      <c r="C182" s="140" t="s">
        <v>72</v>
      </c>
      <c r="D182" s="140" t="s">
        <v>187</v>
      </c>
      <c r="E182" s="141" t="s">
        <v>1871</v>
      </c>
      <c r="F182" s="142" t="s">
        <v>1872</v>
      </c>
      <c r="G182" s="143" t="s">
        <v>992</v>
      </c>
      <c r="H182" s="144"/>
      <c r="I182" s="145"/>
      <c r="J182" s="146">
        <f t="shared" si="20"/>
        <v>0</v>
      </c>
      <c r="K182" s="147"/>
      <c r="L182" s="28"/>
      <c r="M182" s="148" t="s">
        <v>1</v>
      </c>
      <c r="N182" s="149" t="s">
        <v>38</v>
      </c>
      <c r="P182" s="150">
        <f t="shared" si="21"/>
        <v>0</v>
      </c>
      <c r="Q182" s="150">
        <v>0</v>
      </c>
      <c r="R182" s="150">
        <f t="shared" si="22"/>
        <v>0</v>
      </c>
      <c r="S182" s="150">
        <v>0</v>
      </c>
      <c r="T182" s="151">
        <f t="shared" si="23"/>
        <v>0</v>
      </c>
      <c r="AR182" s="152" t="s">
        <v>191</v>
      </c>
      <c r="AT182" s="152" t="s">
        <v>187</v>
      </c>
      <c r="AU182" s="152" t="s">
        <v>79</v>
      </c>
      <c r="AY182" s="13" t="s">
        <v>185</v>
      </c>
      <c r="BE182" s="153">
        <f t="shared" si="24"/>
        <v>0</v>
      </c>
      <c r="BF182" s="153">
        <f t="shared" si="25"/>
        <v>0</v>
      </c>
      <c r="BG182" s="153">
        <f t="shared" si="26"/>
        <v>0</v>
      </c>
      <c r="BH182" s="153">
        <f t="shared" si="27"/>
        <v>0</v>
      </c>
      <c r="BI182" s="153">
        <f t="shared" si="28"/>
        <v>0</v>
      </c>
      <c r="BJ182" s="13" t="s">
        <v>85</v>
      </c>
      <c r="BK182" s="153">
        <f t="shared" si="29"/>
        <v>0</v>
      </c>
      <c r="BL182" s="13" t="s">
        <v>191</v>
      </c>
      <c r="BM182" s="152" t="s">
        <v>663</v>
      </c>
    </row>
    <row r="183" spans="2:65" s="1" customFormat="1" ht="24.2" customHeight="1">
      <c r="B183" s="139"/>
      <c r="C183" s="140" t="s">
        <v>72</v>
      </c>
      <c r="D183" s="140" t="s">
        <v>187</v>
      </c>
      <c r="E183" s="141" t="s">
        <v>1873</v>
      </c>
      <c r="F183" s="142" t="s">
        <v>1874</v>
      </c>
      <c r="G183" s="143" t="s">
        <v>992</v>
      </c>
      <c r="H183" s="144"/>
      <c r="I183" s="145"/>
      <c r="J183" s="146">
        <f t="shared" si="20"/>
        <v>0</v>
      </c>
      <c r="K183" s="147"/>
      <c r="L183" s="28"/>
      <c r="M183" s="148" t="s">
        <v>1</v>
      </c>
      <c r="N183" s="149" t="s">
        <v>38</v>
      </c>
      <c r="P183" s="150">
        <f t="shared" si="21"/>
        <v>0</v>
      </c>
      <c r="Q183" s="150">
        <v>0</v>
      </c>
      <c r="R183" s="150">
        <f t="shared" si="22"/>
        <v>0</v>
      </c>
      <c r="S183" s="150">
        <v>0</v>
      </c>
      <c r="T183" s="151">
        <f t="shared" si="23"/>
        <v>0</v>
      </c>
      <c r="AR183" s="152" t="s">
        <v>191</v>
      </c>
      <c r="AT183" s="152" t="s">
        <v>187</v>
      </c>
      <c r="AU183" s="152" t="s">
        <v>79</v>
      </c>
      <c r="AY183" s="13" t="s">
        <v>185</v>
      </c>
      <c r="BE183" s="153">
        <f t="shared" si="24"/>
        <v>0</v>
      </c>
      <c r="BF183" s="153">
        <f t="shared" si="25"/>
        <v>0</v>
      </c>
      <c r="BG183" s="153">
        <f t="shared" si="26"/>
        <v>0</v>
      </c>
      <c r="BH183" s="153">
        <f t="shared" si="27"/>
        <v>0</v>
      </c>
      <c r="BI183" s="153">
        <f t="shared" si="28"/>
        <v>0</v>
      </c>
      <c r="BJ183" s="13" t="s">
        <v>85</v>
      </c>
      <c r="BK183" s="153">
        <f t="shared" si="29"/>
        <v>0</v>
      </c>
      <c r="BL183" s="13" t="s">
        <v>191</v>
      </c>
      <c r="BM183" s="152" t="s">
        <v>671</v>
      </c>
    </row>
    <row r="184" spans="2:65" s="1" customFormat="1" ht="24.2" customHeight="1">
      <c r="B184" s="139"/>
      <c r="C184" s="140" t="s">
        <v>72</v>
      </c>
      <c r="D184" s="140" t="s">
        <v>187</v>
      </c>
      <c r="E184" s="141" t="s">
        <v>1875</v>
      </c>
      <c r="F184" s="142" t="s">
        <v>1876</v>
      </c>
      <c r="G184" s="143" t="s">
        <v>992</v>
      </c>
      <c r="H184" s="144"/>
      <c r="I184" s="145"/>
      <c r="J184" s="146">
        <f t="shared" si="20"/>
        <v>0</v>
      </c>
      <c r="K184" s="147"/>
      <c r="L184" s="28"/>
      <c r="M184" s="148" t="s">
        <v>1</v>
      </c>
      <c r="N184" s="149" t="s">
        <v>38</v>
      </c>
      <c r="P184" s="150">
        <f t="shared" si="21"/>
        <v>0</v>
      </c>
      <c r="Q184" s="150">
        <v>0</v>
      </c>
      <c r="R184" s="150">
        <f t="shared" si="22"/>
        <v>0</v>
      </c>
      <c r="S184" s="150">
        <v>0</v>
      </c>
      <c r="T184" s="151">
        <f t="shared" si="23"/>
        <v>0</v>
      </c>
      <c r="AR184" s="152" t="s">
        <v>191</v>
      </c>
      <c r="AT184" s="152" t="s">
        <v>187</v>
      </c>
      <c r="AU184" s="152" t="s">
        <v>79</v>
      </c>
      <c r="AY184" s="13" t="s">
        <v>185</v>
      </c>
      <c r="BE184" s="153">
        <f t="shared" si="24"/>
        <v>0</v>
      </c>
      <c r="BF184" s="153">
        <f t="shared" si="25"/>
        <v>0</v>
      </c>
      <c r="BG184" s="153">
        <f t="shared" si="26"/>
        <v>0</v>
      </c>
      <c r="BH184" s="153">
        <f t="shared" si="27"/>
        <v>0</v>
      </c>
      <c r="BI184" s="153">
        <f t="shared" si="28"/>
        <v>0</v>
      </c>
      <c r="BJ184" s="13" t="s">
        <v>85</v>
      </c>
      <c r="BK184" s="153">
        <f t="shared" si="29"/>
        <v>0</v>
      </c>
      <c r="BL184" s="13" t="s">
        <v>191</v>
      </c>
      <c r="BM184" s="152" t="s">
        <v>687</v>
      </c>
    </row>
    <row r="185" spans="2:65" s="1" customFormat="1" ht="16.5" customHeight="1">
      <c r="B185" s="139"/>
      <c r="C185" s="140" t="s">
        <v>72</v>
      </c>
      <c r="D185" s="140" t="s">
        <v>187</v>
      </c>
      <c r="E185" s="141" t="s">
        <v>1877</v>
      </c>
      <c r="F185" s="142" t="s">
        <v>1878</v>
      </c>
      <c r="G185" s="143" t="s">
        <v>316</v>
      </c>
      <c r="H185" s="144"/>
      <c r="I185" s="145"/>
      <c r="J185" s="146">
        <f t="shared" si="20"/>
        <v>0</v>
      </c>
      <c r="K185" s="147"/>
      <c r="L185" s="28"/>
      <c r="M185" s="148" t="s">
        <v>1</v>
      </c>
      <c r="N185" s="149" t="s">
        <v>38</v>
      </c>
      <c r="P185" s="150">
        <f t="shared" si="21"/>
        <v>0</v>
      </c>
      <c r="Q185" s="150">
        <v>0</v>
      </c>
      <c r="R185" s="150">
        <f t="shared" si="22"/>
        <v>0</v>
      </c>
      <c r="S185" s="150">
        <v>0</v>
      </c>
      <c r="T185" s="151">
        <f t="shared" si="23"/>
        <v>0</v>
      </c>
      <c r="AR185" s="152" t="s">
        <v>191</v>
      </c>
      <c r="AT185" s="152" t="s">
        <v>187</v>
      </c>
      <c r="AU185" s="152" t="s">
        <v>79</v>
      </c>
      <c r="AY185" s="13" t="s">
        <v>185</v>
      </c>
      <c r="BE185" s="153">
        <f t="shared" si="24"/>
        <v>0</v>
      </c>
      <c r="BF185" s="153">
        <f t="shared" si="25"/>
        <v>0</v>
      </c>
      <c r="BG185" s="153">
        <f t="shared" si="26"/>
        <v>0</v>
      </c>
      <c r="BH185" s="153">
        <f t="shared" si="27"/>
        <v>0</v>
      </c>
      <c r="BI185" s="153">
        <f t="shared" si="28"/>
        <v>0</v>
      </c>
      <c r="BJ185" s="13" t="s">
        <v>85</v>
      </c>
      <c r="BK185" s="153">
        <f t="shared" si="29"/>
        <v>0</v>
      </c>
      <c r="BL185" s="13" t="s">
        <v>191</v>
      </c>
      <c r="BM185" s="152" t="s">
        <v>697</v>
      </c>
    </row>
    <row r="186" spans="2:65" s="1" customFormat="1" ht="16.5" customHeight="1">
      <c r="B186" s="139"/>
      <c r="C186" s="140" t="s">
        <v>72</v>
      </c>
      <c r="D186" s="140" t="s">
        <v>187</v>
      </c>
      <c r="E186" s="141" t="s">
        <v>1879</v>
      </c>
      <c r="F186" s="142" t="s">
        <v>1880</v>
      </c>
      <c r="G186" s="143" t="s">
        <v>316</v>
      </c>
      <c r="H186" s="144"/>
      <c r="I186" s="145"/>
      <c r="J186" s="146">
        <f t="shared" si="20"/>
        <v>0</v>
      </c>
      <c r="K186" s="147"/>
      <c r="L186" s="28"/>
      <c r="M186" s="148" t="s">
        <v>1</v>
      </c>
      <c r="N186" s="149" t="s">
        <v>38</v>
      </c>
      <c r="P186" s="150">
        <f t="shared" si="21"/>
        <v>0</v>
      </c>
      <c r="Q186" s="150">
        <v>0</v>
      </c>
      <c r="R186" s="150">
        <f t="shared" si="22"/>
        <v>0</v>
      </c>
      <c r="S186" s="150">
        <v>0</v>
      </c>
      <c r="T186" s="151">
        <f t="shared" si="23"/>
        <v>0</v>
      </c>
      <c r="AR186" s="152" t="s">
        <v>191</v>
      </c>
      <c r="AT186" s="152" t="s">
        <v>187</v>
      </c>
      <c r="AU186" s="152" t="s">
        <v>79</v>
      </c>
      <c r="AY186" s="13" t="s">
        <v>185</v>
      </c>
      <c r="BE186" s="153">
        <f t="shared" si="24"/>
        <v>0</v>
      </c>
      <c r="BF186" s="153">
        <f t="shared" si="25"/>
        <v>0</v>
      </c>
      <c r="BG186" s="153">
        <f t="shared" si="26"/>
        <v>0</v>
      </c>
      <c r="BH186" s="153">
        <f t="shared" si="27"/>
        <v>0</v>
      </c>
      <c r="BI186" s="153">
        <f t="shared" si="28"/>
        <v>0</v>
      </c>
      <c r="BJ186" s="13" t="s">
        <v>85</v>
      </c>
      <c r="BK186" s="153">
        <f t="shared" si="29"/>
        <v>0</v>
      </c>
      <c r="BL186" s="13" t="s">
        <v>191</v>
      </c>
      <c r="BM186" s="152" t="s">
        <v>705</v>
      </c>
    </row>
    <row r="187" spans="2:65" s="1" customFormat="1" ht="16.5" customHeight="1">
      <c r="B187" s="139"/>
      <c r="C187" s="140" t="s">
        <v>72</v>
      </c>
      <c r="D187" s="140" t="s">
        <v>187</v>
      </c>
      <c r="E187" s="141" t="s">
        <v>1881</v>
      </c>
      <c r="F187" s="142" t="s">
        <v>1882</v>
      </c>
      <c r="G187" s="143" t="s">
        <v>316</v>
      </c>
      <c r="H187" s="144"/>
      <c r="I187" s="145"/>
      <c r="J187" s="146">
        <f t="shared" si="20"/>
        <v>0</v>
      </c>
      <c r="K187" s="147"/>
      <c r="L187" s="28"/>
      <c r="M187" s="148" t="s">
        <v>1</v>
      </c>
      <c r="N187" s="149" t="s">
        <v>38</v>
      </c>
      <c r="P187" s="150">
        <f t="shared" si="21"/>
        <v>0</v>
      </c>
      <c r="Q187" s="150">
        <v>0</v>
      </c>
      <c r="R187" s="150">
        <f t="shared" si="22"/>
        <v>0</v>
      </c>
      <c r="S187" s="150">
        <v>0</v>
      </c>
      <c r="T187" s="151">
        <f t="shared" si="23"/>
        <v>0</v>
      </c>
      <c r="AR187" s="152" t="s">
        <v>191</v>
      </c>
      <c r="AT187" s="152" t="s">
        <v>187</v>
      </c>
      <c r="AU187" s="152" t="s">
        <v>79</v>
      </c>
      <c r="AY187" s="13" t="s">
        <v>185</v>
      </c>
      <c r="BE187" s="153">
        <f t="shared" si="24"/>
        <v>0</v>
      </c>
      <c r="BF187" s="153">
        <f t="shared" si="25"/>
        <v>0</v>
      </c>
      <c r="BG187" s="153">
        <f t="shared" si="26"/>
        <v>0</v>
      </c>
      <c r="BH187" s="153">
        <f t="shared" si="27"/>
        <v>0</v>
      </c>
      <c r="BI187" s="153">
        <f t="shared" si="28"/>
        <v>0</v>
      </c>
      <c r="BJ187" s="13" t="s">
        <v>85</v>
      </c>
      <c r="BK187" s="153">
        <f t="shared" si="29"/>
        <v>0</v>
      </c>
      <c r="BL187" s="13" t="s">
        <v>191</v>
      </c>
      <c r="BM187" s="152" t="s">
        <v>715</v>
      </c>
    </row>
    <row r="188" spans="2:65" s="1" customFormat="1" ht="16.5" customHeight="1">
      <c r="B188" s="139"/>
      <c r="C188" s="140" t="s">
        <v>72</v>
      </c>
      <c r="D188" s="140" t="s">
        <v>187</v>
      </c>
      <c r="E188" s="141" t="s">
        <v>1883</v>
      </c>
      <c r="F188" s="142" t="s">
        <v>1884</v>
      </c>
      <c r="G188" s="143" t="s">
        <v>316</v>
      </c>
      <c r="H188" s="144"/>
      <c r="I188" s="145"/>
      <c r="J188" s="146">
        <f t="shared" si="20"/>
        <v>0</v>
      </c>
      <c r="K188" s="147"/>
      <c r="L188" s="28"/>
      <c r="M188" s="148" t="s">
        <v>1</v>
      </c>
      <c r="N188" s="149" t="s">
        <v>38</v>
      </c>
      <c r="P188" s="150">
        <f t="shared" si="21"/>
        <v>0</v>
      </c>
      <c r="Q188" s="150">
        <v>0</v>
      </c>
      <c r="R188" s="150">
        <f t="shared" si="22"/>
        <v>0</v>
      </c>
      <c r="S188" s="150">
        <v>0</v>
      </c>
      <c r="T188" s="151">
        <f t="shared" si="23"/>
        <v>0</v>
      </c>
      <c r="AR188" s="152" t="s">
        <v>191</v>
      </c>
      <c r="AT188" s="152" t="s">
        <v>187</v>
      </c>
      <c r="AU188" s="152" t="s">
        <v>79</v>
      </c>
      <c r="AY188" s="13" t="s">
        <v>185</v>
      </c>
      <c r="BE188" s="153">
        <f t="shared" si="24"/>
        <v>0</v>
      </c>
      <c r="BF188" s="153">
        <f t="shared" si="25"/>
        <v>0</v>
      </c>
      <c r="BG188" s="153">
        <f t="shared" si="26"/>
        <v>0</v>
      </c>
      <c r="BH188" s="153">
        <f t="shared" si="27"/>
        <v>0</v>
      </c>
      <c r="BI188" s="153">
        <f t="shared" si="28"/>
        <v>0</v>
      </c>
      <c r="BJ188" s="13" t="s">
        <v>85</v>
      </c>
      <c r="BK188" s="153">
        <f t="shared" si="29"/>
        <v>0</v>
      </c>
      <c r="BL188" s="13" t="s">
        <v>191</v>
      </c>
      <c r="BM188" s="152" t="s">
        <v>723</v>
      </c>
    </row>
    <row r="189" spans="2:65" s="1" customFormat="1" ht="16.5" customHeight="1">
      <c r="B189" s="139"/>
      <c r="C189" s="140" t="s">
        <v>72</v>
      </c>
      <c r="D189" s="140" t="s">
        <v>187</v>
      </c>
      <c r="E189" s="141" t="s">
        <v>1885</v>
      </c>
      <c r="F189" s="142" t="s">
        <v>1886</v>
      </c>
      <c r="G189" s="143" t="s">
        <v>1887</v>
      </c>
      <c r="H189" s="144"/>
      <c r="I189" s="145"/>
      <c r="J189" s="146">
        <f t="shared" si="20"/>
        <v>0</v>
      </c>
      <c r="K189" s="147"/>
      <c r="L189" s="28"/>
      <c r="M189" s="148" t="s">
        <v>1</v>
      </c>
      <c r="N189" s="149" t="s">
        <v>38</v>
      </c>
      <c r="P189" s="150">
        <f t="shared" si="21"/>
        <v>0</v>
      </c>
      <c r="Q189" s="150">
        <v>0</v>
      </c>
      <c r="R189" s="150">
        <f t="shared" si="22"/>
        <v>0</v>
      </c>
      <c r="S189" s="150">
        <v>0</v>
      </c>
      <c r="T189" s="151">
        <f t="shared" si="23"/>
        <v>0</v>
      </c>
      <c r="AR189" s="152" t="s">
        <v>191</v>
      </c>
      <c r="AT189" s="152" t="s">
        <v>187</v>
      </c>
      <c r="AU189" s="152" t="s">
        <v>79</v>
      </c>
      <c r="AY189" s="13" t="s">
        <v>185</v>
      </c>
      <c r="BE189" s="153">
        <f t="shared" si="24"/>
        <v>0</v>
      </c>
      <c r="BF189" s="153">
        <f t="shared" si="25"/>
        <v>0</v>
      </c>
      <c r="BG189" s="153">
        <f t="shared" si="26"/>
        <v>0</v>
      </c>
      <c r="BH189" s="153">
        <f t="shared" si="27"/>
        <v>0</v>
      </c>
      <c r="BI189" s="153">
        <f t="shared" si="28"/>
        <v>0</v>
      </c>
      <c r="BJ189" s="13" t="s">
        <v>85</v>
      </c>
      <c r="BK189" s="153">
        <f t="shared" si="29"/>
        <v>0</v>
      </c>
      <c r="BL189" s="13" t="s">
        <v>191</v>
      </c>
      <c r="BM189" s="152" t="s">
        <v>733</v>
      </c>
    </row>
    <row r="190" spans="2:65" s="1" customFormat="1" ht="16.5" customHeight="1">
      <c r="B190" s="139"/>
      <c r="C190" s="140" t="s">
        <v>72</v>
      </c>
      <c r="D190" s="140" t="s">
        <v>187</v>
      </c>
      <c r="E190" s="141" t="s">
        <v>1888</v>
      </c>
      <c r="F190" s="142" t="s">
        <v>1889</v>
      </c>
      <c r="G190" s="143" t="s">
        <v>1887</v>
      </c>
      <c r="H190" s="144"/>
      <c r="I190" s="145"/>
      <c r="J190" s="146">
        <f t="shared" si="20"/>
        <v>0</v>
      </c>
      <c r="K190" s="147"/>
      <c r="L190" s="28"/>
      <c r="M190" s="148" t="s">
        <v>1</v>
      </c>
      <c r="N190" s="149" t="s">
        <v>38</v>
      </c>
      <c r="P190" s="150">
        <f t="shared" si="21"/>
        <v>0</v>
      </c>
      <c r="Q190" s="150">
        <v>0</v>
      </c>
      <c r="R190" s="150">
        <f t="shared" si="22"/>
        <v>0</v>
      </c>
      <c r="S190" s="150">
        <v>0</v>
      </c>
      <c r="T190" s="151">
        <f t="shared" si="23"/>
        <v>0</v>
      </c>
      <c r="AR190" s="152" t="s">
        <v>191</v>
      </c>
      <c r="AT190" s="152" t="s">
        <v>187</v>
      </c>
      <c r="AU190" s="152" t="s">
        <v>79</v>
      </c>
      <c r="AY190" s="13" t="s">
        <v>185</v>
      </c>
      <c r="BE190" s="153">
        <f t="shared" si="24"/>
        <v>0</v>
      </c>
      <c r="BF190" s="153">
        <f t="shared" si="25"/>
        <v>0</v>
      </c>
      <c r="BG190" s="153">
        <f t="shared" si="26"/>
        <v>0</v>
      </c>
      <c r="BH190" s="153">
        <f t="shared" si="27"/>
        <v>0</v>
      </c>
      <c r="BI190" s="153">
        <f t="shared" si="28"/>
        <v>0</v>
      </c>
      <c r="BJ190" s="13" t="s">
        <v>85</v>
      </c>
      <c r="BK190" s="153">
        <f t="shared" si="29"/>
        <v>0</v>
      </c>
      <c r="BL190" s="13" t="s">
        <v>191</v>
      </c>
      <c r="BM190" s="152" t="s">
        <v>741</v>
      </c>
    </row>
    <row r="191" spans="2:65" s="1" customFormat="1" ht="16.5" customHeight="1">
      <c r="B191" s="139"/>
      <c r="C191" s="140" t="s">
        <v>72</v>
      </c>
      <c r="D191" s="140" t="s">
        <v>187</v>
      </c>
      <c r="E191" s="141" t="s">
        <v>1890</v>
      </c>
      <c r="F191" s="142" t="s">
        <v>1891</v>
      </c>
      <c r="G191" s="143" t="s">
        <v>404</v>
      </c>
      <c r="H191" s="165"/>
      <c r="I191" s="145"/>
      <c r="J191" s="146">
        <f t="shared" si="20"/>
        <v>0</v>
      </c>
      <c r="K191" s="147"/>
      <c r="L191" s="28"/>
      <c r="M191" s="148" t="s">
        <v>1</v>
      </c>
      <c r="N191" s="149" t="s">
        <v>38</v>
      </c>
      <c r="P191" s="150">
        <f t="shared" si="21"/>
        <v>0</v>
      </c>
      <c r="Q191" s="150">
        <v>0</v>
      </c>
      <c r="R191" s="150">
        <f t="shared" si="22"/>
        <v>0</v>
      </c>
      <c r="S191" s="150">
        <v>0</v>
      </c>
      <c r="T191" s="151">
        <f t="shared" si="23"/>
        <v>0</v>
      </c>
      <c r="AR191" s="152" t="s">
        <v>191</v>
      </c>
      <c r="AT191" s="152" t="s">
        <v>187</v>
      </c>
      <c r="AU191" s="152" t="s">
        <v>79</v>
      </c>
      <c r="AY191" s="13" t="s">
        <v>185</v>
      </c>
      <c r="BE191" s="153">
        <f t="shared" si="24"/>
        <v>0</v>
      </c>
      <c r="BF191" s="153">
        <f t="shared" si="25"/>
        <v>0</v>
      </c>
      <c r="BG191" s="153">
        <f t="shared" si="26"/>
        <v>0</v>
      </c>
      <c r="BH191" s="153">
        <f t="shared" si="27"/>
        <v>0</v>
      </c>
      <c r="BI191" s="153">
        <f t="shared" si="28"/>
        <v>0</v>
      </c>
      <c r="BJ191" s="13" t="s">
        <v>85</v>
      </c>
      <c r="BK191" s="153">
        <f t="shared" si="29"/>
        <v>0</v>
      </c>
      <c r="BL191" s="13" t="s">
        <v>191</v>
      </c>
      <c r="BM191" s="152" t="s">
        <v>749</v>
      </c>
    </row>
    <row r="192" spans="2:65" s="1" customFormat="1" ht="16.5" customHeight="1">
      <c r="B192" s="139"/>
      <c r="C192" s="140" t="s">
        <v>72</v>
      </c>
      <c r="D192" s="140" t="s">
        <v>187</v>
      </c>
      <c r="E192" s="141" t="s">
        <v>1892</v>
      </c>
      <c r="F192" s="142" t="s">
        <v>1893</v>
      </c>
      <c r="G192" s="143" t="s">
        <v>404</v>
      </c>
      <c r="H192" s="165"/>
      <c r="I192" s="145"/>
      <c r="J192" s="146">
        <f t="shared" si="20"/>
        <v>0</v>
      </c>
      <c r="K192" s="147"/>
      <c r="L192" s="28"/>
      <c r="M192" s="148" t="s">
        <v>1</v>
      </c>
      <c r="N192" s="149" t="s">
        <v>38</v>
      </c>
      <c r="P192" s="150">
        <f t="shared" si="21"/>
        <v>0</v>
      </c>
      <c r="Q192" s="150">
        <v>0</v>
      </c>
      <c r="R192" s="150">
        <f t="shared" si="22"/>
        <v>0</v>
      </c>
      <c r="S192" s="150">
        <v>0</v>
      </c>
      <c r="T192" s="151">
        <f t="shared" si="23"/>
        <v>0</v>
      </c>
      <c r="AR192" s="152" t="s">
        <v>191</v>
      </c>
      <c r="AT192" s="152" t="s">
        <v>187</v>
      </c>
      <c r="AU192" s="152" t="s">
        <v>79</v>
      </c>
      <c r="AY192" s="13" t="s">
        <v>185</v>
      </c>
      <c r="BE192" s="153">
        <f t="shared" si="24"/>
        <v>0</v>
      </c>
      <c r="BF192" s="153">
        <f t="shared" si="25"/>
        <v>0</v>
      </c>
      <c r="BG192" s="153">
        <f t="shared" si="26"/>
        <v>0</v>
      </c>
      <c r="BH192" s="153">
        <f t="shared" si="27"/>
        <v>0</v>
      </c>
      <c r="BI192" s="153">
        <f t="shared" si="28"/>
        <v>0</v>
      </c>
      <c r="BJ192" s="13" t="s">
        <v>85</v>
      </c>
      <c r="BK192" s="153">
        <f t="shared" si="29"/>
        <v>0</v>
      </c>
      <c r="BL192" s="13" t="s">
        <v>191</v>
      </c>
      <c r="BM192" s="152" t="s">
        <v>759</v>
      </c>
    </row>
    <row r="193" spans="2:65" s="1" customFormat="1" ht="16.5" customHeight="1">
      <c r="B193" s="139"/>
      <c r="C193" s="140" t="s">
        <v>72</v>
      </c>
      <c r="D193" s="140" t="s">
        <v>187</v>
      </c>
      <c r="E193" s="141" t="s">
        <v>1894</v>
      </c>
      <c r="F193" s="142" t="s">
        <v>1895</v>
      </c>
      <c r="G193" s="143" t="s">
        <v>404</v>
      </c>
      <c r="H193" s="165"/>
      <c r="I193" s="145"/>
      <c r="J193" s="146">
        <f t="shared" si="20"/>
        <v>0</v>
      </c>
      <c r="K193" s="147"/>
      <c r="L193" s="28"/>
      <c r="M193" s="148" t="s">
        <v>1</v>
      </c>
      <c r="N193" s="149" t="s">
        <v>38</v>
      </c>
      <c r="P193" s="150">
        <f t="shared" si="21"/>
        <v>0</v>
      </c>
      <c r="Q193" s="150">
        <v>0</v>
      </c>
      <c r="R193" s="150">
        <f t="shared" si="22"/>
        <v>0</v>
      </c>
      <c r="S193" s="150">
        <v>0</v>
      </c>
      <c r="T193" s="151">
        <f t="shared" si="23"/>
        <v>0</v>
      </c>
      <c r="AR193" s="152" t="s">
        <v>191</v>
      </c>
      <c r="AT193" s="152" t="s">
        <v>187</v>
      </c>
      <c r="AU193" s="152" t="s">
        <v>79</v>
      </c>
      <c r="AY193" s="13" t="s">
        <v>185</v>
      </c>
      <c r="BE193" s="153">
        <f t="shared" si="24"/>
        <v>0</v>
      </c>
      <c r="BF193" s="153">
        <f t="shared" si="25"/>
        <v>0</v>
      </c>
      <c r="BG193" s="153">
        <f t="shared" si="26"/>
        <v>0</v>
      </c>
      <c r="BH193" s="153">
        <f t="shared" si="27"/>
        <v>0</v>
      </c>
      <c r="BI193" s="153">
        <f t="shared" si="28"/>
        <v>0</v>
      </c>
      <c r="BJ193" s="13" t="s">
        <v>85</v>
      </c>
      <c r="BK193" s="153">
        <f t="shared" si="29"/>
        <v>0</v>
      </c>
      <c r="BL193" s="13" t="s">
        <v>191</v>
      </c>
      <c r="BM193" s="152" t="s">
        <v>767</v>
      </c>
    </row>
    <row r="194" spans="2:65" s="1" customFormat="1" ht="16.5" customHeight="1">
      <c r="B194" s="139"/>
      <c r="C194" s="140" t="s">
        <v>72</v>
      </c>
      <c r="D194" s="140" t="s">
        <v>187</v>
      </c>
      <c r="E194" s="141" t="s">
        <v>1896</v>
      </c>
      <c r="F194" s="142" t="s">
        <v>1897</v>
      </c>
      <c r="G194" s="143" t="s">
        <v>404</v>
      </c>
      <c r="H194" s="165"/>
      <c r="I194" s="145"/>
      <c r="J194" s="146">
        <f t="shared" si="20"/>
        <v>0</v>
      </c>
      <c r="K194" s="147"/>
      <c r="L194" s="28"/>
      <c r="M194" s="148" t="s">
        <v>1</v>
      </c>
      <c r="N194" s="149" t="s">
        <v>38</v>
      </c>
      <c r="P194" s="150">
        <f t="shared" si="21"/>
        <v>0</v>
      </c>
      <c r="Q194" s="150">
        <v>0</v>
      </c>
      <c r="R194" s="150">
        <f t="shared" si="22"/>
        <v>0</v>
      </c>
      <c r="S194" s="150">
        <v>0</v>
      </c>
      <c r="T194" s="151">
        <f t="shared" si="23"/>
        <v>0</v>
      </c>
      <c r="AR194" s="152" t="s">
        <v>191</v>
      </c>
      <c r="AT194" s="152" t="s">
        <v>187</v>
      </c>
      <c r="AU194" s="152" t="s">
        <v>79</v>
      </c>
      <c r="AY194" s="13" t="s">
        <v>185</v>
      </c>
      <c r="BE194" s="153">
        <f t="shared" si="24"/>
        <v>0</v>
      </c>
      <c r="BF194" s="153">
        <f t="shared" si="25"/>
        <v>0</v>
      </c>
      <c r="BG194" s="153">
        <f t="shared" si="26"/>
        <v>0</v>
      </c>
      <c r="BH194" s="153">
        <f t="shared" si="27"/>
        <v>0</v>
      </c>
      <c r="BI194" s="153">
        <f t="shared" si="28"/>
        <v>0</v>
      </c>
      <c r="BJ194" s="13" t="s">
        <v>85</v>
      </c>
      <c r="BK194" s="153">
        <f t="shared" si="29"/>
        <v>0</v>
      </c>
      <c r="BL194" s="13" t="s">
        <v>191</v>
      </c>
      <c r="BM194" s="152" t="s">
        <v>777</v>
      </c>
    </row>
    <row r="195" spans="2:65" s="11" customFormat="1" ht="25.9" customHeight="1">
      <c r="B195" s="127"/>
      <c r="D195" s="128" t="s">
        <v>71</v>
      </c>
      <c r="E195" s="129" t="s">
        <v>1654</v>
      </c>
      <c r="F195" s="129" t="s">
        <v>1898</v>
      </c>
      <c r="I195" s="130"/>
      <c r="J195" s="131">
        <f>BK195</f>
        <v>0</v>
      </c>
      <c r="L195" s="127"/>
      <c r="M195" s="132"/>
      <c r="P195" s="133">
        <f>SUM(P196:P205)</f>
        <v>0</v>
      </c>
      <c r="R195" s="133">
        <f>SUM(R196:R205)</f>
        <v>0</v>
      </c>
      <c r="T195" s="134">
        <f>SUM(T196:T205)</f>
        <v>0</v>
      </c>
      <c r="AR195" s="128" t="s">
        <v>79</v>
      </c>
      <c r="AT195" s="135" t="s">
        <v>71</v>
      </c>
      <c r="AU195" s="135" t="s">
        <v>72</v>
      </c>
      <c r="AY195" s="128" t="s">
        <v>185</v>
      </c>
      <c r="BK195" s="136">
        <f>SUM(BK196:BK205)</f>
        <v>0</v>
      </c>
    </row>
    <row r="196" spans="2:65" s="1" customFormat="1" ht="16.5" customHeight="1">
      <c r="B196" s="139"/>
      <c r="C196" s="140" t="s">
        <v>72</v>
      </c>
      <c r="D196" s="140" t="s">
        <v>187</v>
      </c>
      <c r="E196" s="141" t="s">
        <v>1899</v>
      </c>
      <c r="F196" s="142" t="s">
        <v>1900</v>
      </c>
      <c r="G196" s="143" t="s">
        <v>1820</v>
      </c>
      <c r="H196" s="144"/>
      <c r="I196" s="145"/>
      <c r="J196" s="146">
        <f t="shared" ref="J196:J205" si="30">ROUND(I196*H196,2)</f>
        <v>0</v>
      </c>
      <c r="K196" s="147"/>
      <c r="L196" s="28"/>
      <c r="M196" s="148" t="s">
        <v>1</v>
      </c>
      <c r="N196" s="149" t="s">
        <v>38</v>
      </c>
      <c r="P196" s="150">
        <f t="shared" ref="P196:P205" si="31">O196*H196</f>
        <v>0</v>
      </c>
      <c r="Q196" s="150">
        <v>0</v>
      </c>
      <c r="R196" s="150">
        <f t="shared" ref="R196:R205" si="32">Q196*H196</f>
        <v>0</v>
      </c>
      <c r="S196" s="150">
        <v>0</v>
      </c>
      <c r="T196" s="151">
        <f t="shared" ref="T196:T205" si="33">S196*H196</f>
        <v>0</v>
      </c>
      <c r="AR196" s="152" t="s">
        <v>191</v>
      </c>
      <c r="AT196" s="152" t="s">
        <v>187</v>
      </c>
      <c r="AU196" s="152" t="s">
        <v>79</v>
      </c>
      <c r="AY196" s="13" t="s">
        <v>185</v>
      </c>
      <c r="BE196" s="153">
        <f t="shared" ref="BE196:BE205" si="34">IF(N196="základná",J196,0)</f>
        <v>0</v>
      </c>
      <c r="BF196" s="153">
        <f t="shared" ref="BF196:BF205" si="35">IF(N196="znížená",J196,0)</f>
        <v>0</v>
      </c>
      <c r="BG196" s="153">
        <f t="shared" ref="BG196:BG205" si="36">IF(N196="zákl. prenesená",J196,0)</f>
        <v>0</v>
      </c>
      <c r="BH196" s="153">
        <f t="shared" ref="BH196:BH205" si="37">IF(N196="zníž. prenesená",J196,0)</f>
        <v>0</v>
      </c>
      <c r="BI196" s="153">
        <f t="shared" ref="BI196:BI205" si="38">IF(N196="nulová",J196,0)</f>
        <v>0</v>
      </c>
      <c r="BJ196" s="13" t="s">
        <v>85</v>
      </c>
      <c r="BK196" s="153">
        <f t="shared" ref="BK196:BK205" si="39">ROUND(I196*H196,2)</f>
        <v>0</v>
      </c>
      <c r="BL196" s="13" t="s">
        <v>191</v>
      </c>
      <c r="BM196" s="152" t="s">
        <v>783</v>
      </c>
    </row>
    <row r="197" spans="2:65" s="1" customFormat="1" ht="16.5" customHeight="1">
      <c r="B197" s="139"/>
      <c r="C197" s="140" t="s">
        <v>72</v>
      </c>
      <c r="D197" s="140" t="s">
        <v>187</v>
      </c>
      <c r="E197" s="141" t="s">
        <v>1901</v>
      </c>
      <c r="F197" s="142" t="s">
        <v>1902</v>
      </c>
      <c r="G197" s="143" t="s">
        <v>1820</v>
      </c>
      <c r="H197" s="144"/>
      <c r="I197" s="145"/>
      <c r="J197" s="146">
        <f t="shared" si="30"/>
        <v>0</v>
      </c>
      <c r="K197" s="147"/>
      <c r="L197" s="28"/>
      <c r="M197" s="148" t="s">
        <v>1</v>
      </c>
      <c r="N197" s="149" t="s">
        <v>38</v>
      </c>
      <c r="P197" s="150">
        <f t="shared" si="31"/>
        <v>0</v>
      </c>
      <c r="Q197" s="150">
        <v>0</v>
      </c>
      <c r="R197" s="150">
        <f t="shared" si="32"/>
        <v>0</v>
      </c>
      <c r="S197" s="150">
        <v>0</v>
      </c>
      <c r="T197" s="151">
        <f t="shared" si="33"/>
        <v>0</v>
      </c>
      <c r="AR197" s="152" t="s">
        <v>191</v>
      </c>
      <c r="AT197" s="152" t="s">
        <v>187</v>
      </c>
      <c r="AU197" s="152" t="s">
        <v>79</v>
      </c>
      <c r="AY197" s="13" t="s">
        <v>185</v>
      </c>
      <c r="BE197" s="153">
        <f t="shared" si="34"/>
        <v>0</v>
      </c>
      <c r="BF197" s="153">
        <f t="shared" si="35"/>
        <v>0</v>
      </c>
      <c r="BG197" s="153">
        <f t="shared" si="36"/>
        <v>0</v>
      </c>
      <c r="BH197" s="153">
        <f t="shared" si="37"/>
        <v>0</v>
      </c>
      <c r="BI197" s="153">
        <f t="shared" si="38"/>
        <v>0</v>
      </c>
      <c r="BJ197" s="13" t="s">
        <v>85</v>
      </c>
      <c r="BK197" s="153">
        <f t="shared" si="39"/>
        <v>0</v>
      </c>
      <c r="BL197" s="13" t="s">
        <v>191</v>
      </c>
      <c r="BM197" s="152" t="s">
        <v>560</v>
      </c>
    </row>
    <row r="198" spans="2:65" s="1" customFormat="1" ht="24.2" customHeight="1">
      <c r="B198" s="139"/>
      <c r="C198" s="140" t="s">
        <v>72</v>
      </c>
      <c r="D198" s="140" t="s">
        <v>187</v>
      </c>
      <c r="E198" s="141" t="s">
        <v>1903</v>
      </c>
      <c r="F198" s="142" t="s">
        <v>1904</v>
      </c>
      <c r="G198" s="143" t="s">
        <v>316</v>
      </c>
      <c r="H198" s="144"/>
      <c r="I198" s="145"/>
      <c r="J198" s="146">
        <f t="shared" si="30"/>
        <v>0</v>
      </c>
      <c r="K198" s="147"/>
      <c r="L198" s="28"/>
      <c r="M198" s="148" t="s">
        <v>1</v>
      </c>
      <c r="N198" s="149" t="s">
        <v>38</v>
      </c>
      <c r="P198" s="150">
        <f t="shared" si="31"/>
        <v>0</v>
      </c>
      <c r="Q198" s="150">
        <v>0</v>
      </c>
      <c r="R198" s="150">
        <f t="shared" si="32"/>
        <v>0</v>
      </c>
      <c r="S198" s="150">
        <v>0</v>
      </c>
      <c r="T198" s="151">
        <f t="shared" si="33"/>
        <v>0</v>
      </c>
      <c r="AR198" s="152" t="s">
        <v>191</v>
      </c>
      <c r="AT198" s="152" t="s">
        <v>187</v>
      </c>
      <c r="AU198" s="152" t="s">
        <v>79</v>
      </c>
      <c r="AY198" s="13" t="s">
        <v>185</v>
      </c>
      <c r="BE198" s="153">
        <f t="shared" si="34"/>
        <v>0</v>
      </c>
      <c r="BF198" s="153">
        <f t="shared" si="35"/>
        <v>0</v>
      </c>
      <c r="BG198" s="153">
        <f t="shared" si="36"/>
        <v>0</v>
      </c>
      <c r="BH198" s="153">
        <f t="shared" si="37"/>
        <v>0</v>
      </c>
      <c r="BI198" s="153">
        <f t="shared" si="38"/>
        <v>0</v>
      </c>
      <c r="BJ198" s="13" t="s">
        <v>85</v>
      </c>
      <c r="BK198" s="153">
        <f t="shared" si="39"/>
        <v>0</v>
      </c>
      <c r="BL198" s="13" t="s">
        <v>191</v>
      </c>
      <c r="BM198" s="152" t="s">
        <v>552</v>
      </c>
    </row>
    <row r="199" spans="2:65" s="1" customFormat="1" ht="24.2" customHeight="1">
      <c r="B199" s="139"/>
      <c r="C199" s="140" t="s">
        <v>72</v>
      </c>
      <c r="D199" s="140" t="s">
        <v>187</v>
      </c>
      <c r="E199" s="141" t="s">
        <v>1905</v>
      </c>
      <c r="F199" s="142" t="s">
        <v>1906</v>
      </c>
      <c r="G199" s="143" t="s">
        <v>316</v>
      </c>
      <c r="H199" s="144"/>
      <c r="I199" s="145"/>
      <c r="J199" s="146">
        <f t="shared" si="30"/>
        <v>0</v>
      </c>
      <c r="K199" s="147"/>
      <c r="L199" s="28"/>
      <c r="M199" s="148" t="s">
        <v>1</v>
      </c>
      <c r="N199" s="149" t="s">
        <v>38</v>
      </c>
      <c r="P199" s="150">
        <f t="shared" si="31"/>
        <v>0</v>
      </c>
      <c r="Q199" s="150">
        <v>0</v>
      </c>
      <c r="R199" s="150">
        <f t="shared" si="32"/>
        <v>0</v>
      </c>
      <c r="S199" s="150">
        <v>0</v>
      </c>
      <c r="T199" s="151">
        <f t="shared" si="33"/>
        <v>0</v>
      </c>
      <c r="AR199" s="152" t="s">
        <v>191</v>
      </c>
      <c r="AT199" s="152" t="s">
        <v>187</v>
      </c>
      <c r="AU199" s="152" t="s">
        <v>79</v>
      </c>
      <c r="AY199" s="13" t="s">
        <v>185</v>
      </c>
      <c r="BE199" s="153">
        <f t="shared" si="34"/>
        <v>0</v>
      </c>
      <c r="BF199" s="153">
        <f t="shared" si="35"/>
        <v>0</v>
      </c>
      <c r="BG199" s="153">
        <f t="shared" si="36"/>
        <v>0</v>
      </c>
      <c r="BH199" s="153">
        <f t="shared" si="37"/>
        <v>0</v>
      </c>
      <c r="BI199" s="153">
        <f t="shared" si="38"/>
        <v>0</v>
      </c>
      <c r="BJ199" s="13" t="s">
        <v>85</v>
      </c>
      <c r="BK199" s="153">
        <f t="shared" si="39"/>
        <v>0</v>
      </c>
      <c r="BL199" s="13" t="s">
        <v>191</v>
      </c>
      <c r="BM199" s="152" t="s">
        <v>679</v>
      </c>
    </row>
    <row r="200" spans="2:65" s="1" customFormat="1" ht="16.5" customHeight="1">
      <c r="B200" s="139"/>
      <c r="C200" s="140" t="s">
        <v>72</v>
      </c>
      <c r="D200" s="140" t="s">
        <v>187</v>
      </c>
      <c r="E200" s="141" t="s">
        <v>1907</v>
      </c>
      <c r="F200" s="142" t="s">
        <v>1908</v>
      </c>
      <c r="G200" s="143" t="s">
        <v>316</v>
      </c>
      <c r="H200" s="144"/>
      <c r="I200" s="145"/>
      <c r="J200" s="146">
        <f t="shared" si="30"/>
        <v>0</v>
      </c>
      <c r="K200" s="147"/>
      <c r="L200" s="28"/>
      <c r="M200" s="148" t="s">
        <v>1</v>
      </c>
      <c r="N200" s="149" t="s">
        <v>38</v>
      </c>
      <c r="P200" s="150">
        <f t="shared" si="31"/>
        <v>0</v>
      </c>
      <c r="Q200" s="150">
        <v>0</v>
      </c>
      <c r="R200" s="150">
        <f t="shared" si="32"/>
        <v>0</v>
      </c>
      <c r="S200" s="150">
        <v>0</v>
      </c>
      <c r="T200" s="151">
        <f t="shared" si="33"/>
        <v>0</v>
      </c>
      <c r="AR200" s="152" t="s">
        <v>191</v>
      </c>
      <c r="AT200" s="152" t="s">
        <v>187</v>
      </c>
      <c r="AU200" s="152" t="s">
        <v>79</v>
      </c>
      <c r="AY200" s="13" t="s">
        <v>185</v>
      </c>
      <c r="BE200" s="153">
        <f t="shared" si="34"/>
        <v>0</v>
      </c>
      <c r="BF200" s="153">
        <f t="shared" si="35"/>
        <v>0</v>
      </c>
      <c r="BG200" s="153">
        <f t="shared" si="36"/>
        <v>0</v>
      </c>
      <c r="BH200" s="153">
        <f t="shared" si="37"/>
        <v>0</v>
      </c>
      <c r="BI200" s="153">
        <f t="shared" si="38"/>
        <v>0</v>
      </c>
      <c r="BJ200" s="13" t="s">
        <v>85</v>
      </c>
      <c r="BK200" s="153">
        <f t="shared" si="39"/>
        <v>0</v>
      </c>
      <c r="BL200" s="13" t="s">
        <v>191</v>
      </c>
      <c r="BM200" s="152" t="s">
        <v>1071</v>
      </c>
    </row>
    <row r="201" spans="2:65" s="1" customFormat="1" ht="16.5" customHeight="1">
      <c r="B201" s="139"/>
      <c r="C201" s="140" t="s">
        <v>72</v>
      </c>
      <c r="D201" s="140" t="s">
        <v>187</v>
      </c>
      <c r="E201" s="141" t="s">
        <v>1909</v>
      </c>
      <c r="F201" s="142" t="s">
        <v>1910</v>
      </c>
      <c r="G201" s="143" t="s">
        <v>1911</v>
      </c>
      <c r="H201" s="144"/>
      <c r="I201" s="145"/>
      <c r="J201" s="146">
        <f t="shared" si="30"/>
        <v>0</v>
      </c>
      <c r="K201" s="147"/>
      <c r="L201" s="28"/>
      <c r="M201" s="148" t="s">
        <v>1</v>
      </c>
      <c r="N201" s="149" t="s">
        <v>38</v>
      </c>
      <c r="P201" s="150">
        <f t="shared" si="31"/>
        <v>0</v>
      </c>
      <c r="Q201" s="150">
        <v>0</v>
      </c>
      <c r="R201" s="150">
        <f t="shared" si="32"/>
        <v>0</v>
      </c>
      <c r="S201" s="150">
        <v>0</v>
      </c>
      <c r="T201" s="151">
        <f t="shared" si="33"/>
        <v>0</v>
      </c>
      <c r="AR201" s="152" t="s">
        <v>191</v>
      </c>
      <c r="AT201" s="152" t="s">
        <v>187</v>
      </c>
      <c r="AU201" s="152" t="s">
        <v>79</v>
      </c>
      <c r="AY201" s="13" t="s">
        <v>185</v>
      </c>
      <c r="BE201" s="153">
        <f t="shared" si="34"/>
        <v>0</v>
      </c>
      <c r="BF201" s="153">
        <f t="shared" si="35"/>
        <v>0</v>
      </c>
      <c r="BG201" s="153">
        <f t="shared" si="36"/>
        <v>0</v>
      </c>
      <c r="BH201" s="153">
        <f t="shared" si="37"/>
        <v>0</v>
      </c>
      <c r="BI201" s="153">
        <f t="shared" si="38"/>
        <v>0</v>
      </c>
      <c r="BJ201" s="13" t="s">
        <v>85</v>
      </c>
      <c r="BK201" s="153">
        <f t="shared" si="39"/>
        <v>0</v>
      </c>
      <c r="BL201" s="13" t="s">
        <v>191</v>
      </c>
      <c r="BM201" s="152" t="s">
        <v>1074</v>
      </c>
    </row>
    <row r="202" spans="2:65" s="1" customFormat="1" ht="16.5" customHeight="1">
      <c r="B202" s="139"/>
      <c r="C202" s="140" t="s">
        <v>72</v>
      </c>
      <c r="D202" s="140" t="s">
        <v>187</v>
      </c>
      <c r="E202" s="141" t="s">
        <v>1912</v>
      </c>
      <c r="F202" s="142" t="s">
        <v>1913</v>
      </c>
      <c r="G202" s="143" t="s">
        <v>1911</v>
      </c>
      <c r="H202" s="144"/>
      <c r="I202" s="145"/>
      <c r="J202" s="146">
        <f t="shared" si="30"/>
        <v>0</v>
      </c>
      <c r="K202" s="147"/>
      <c r="L202" s="28"/>
      <c r="M202" s="148" t="s">
        <v>1</v>
      </c>
      <c r="N202" s="149" t="s">
        <v>38</v>
      </c>
      <c r="P202" s="150">
        <f t="shared" si="31"/>
        <v>0</v>
      </c>
      <c r="Q202" s="150">
        <v>0</v>
      </c>
      <c r="R202" s="150">
        <f t="shared" si="32"/>
        <v>0</v>
      </c>
      <c r="S202" s="150">
        <v>0</v>
      </c>
      <c r="T202" s="151">
        <f t="shared" si="33"/>
        <v>0</v>
      </c>
      <c r="AR202" s="152" t="s">
        <v>191</v>
      </c>
      <c r="AT202" s="152" t="s">
        <v>187</v>
      </c>
      <c r="AU202" s="152" t="s">
        <v>79</v>
      </c>
      <c r="AY202" s="13" t="s">
        <v>185</v>
      </c>
      <c r="BE202" s="153">
        <f t="shared" si="34"/>
        <v>0</v>
      </c>
      <c r="BF202" s="153">
        <f t="shared" si="35"/>
        <v>0</v>
      </c>
      <c r="BG202" s="153">
        <f t="shared" si="36"/>
        <v>0</v>
      </c>
      <c r="BH202" s="153">
        <f t="shared" si="37"/>
        <v>0</v>
      </c>
      <c r="BI202" s="153">
        <f t="shared" si="38"/>
        <v>0</v>
      </c>
      <c r="BJ202" s="13" t="s">
        <v>85</v>
      </c>
      <c r="BK202" s="153">
        <f t="shared" si="39"/>
        <v>0</v>
      </c>
      <c r="BL202" s="13" t="s">
        <v>191</v>
      </c>
      <c r="BM202" s="152" t="s">
        <v>1077</v>
      </c>
    </row>
    <row r="203" spans="2:65" s="1" customFormat="1" ht="16.5" customHeight="1">
      <c r="B203" s="139"/>
      <c r="C203" s="140" t="s">
        <v>72</v>
      </c>
      <c r="D203" s="140" t="s">
        <v>187</v>
      </c>
      <c r="E203" s="141" t="s">
        <v>1914</v>
      </c>
      <c r="F203" s="142" t="s">
        <v>1915</v>
      </c>
      <c r="G203" s="143" t="s">
        <v>1911</v>
      </c>
      <c r="H203" s="144"/>
      <c r="I203" s="145"/>
      <c r="J203" s="146">
        <f t="shared" si="30"/>
        <v>0</v>
      </c>
      <c r="K203" s="147"/>
      <c r="L203" s="28"/>
      <c r="M203" s="148" t="s">
        <v>1</v>
      </c>
      <c r="N203" s="149" t="s">
        <v>38</v>
      </c>
      <c r="P203" s="150">
        <f t="shared" si="31"/>
        <v>0</v>
      </c>
      <c r="Q203" s="150">
        <v>0</v>
      </c>
      <c r="R203" s="150">
        <f t="shared" si="32"/>
        <v>0</v>
      </c>
      <c r="S203" s="150">
        <v>0</v>
      </c>
      <c r="T203" s="151">
        <f t="shared" si="33"/>
        <v>0</v>
      </c>
      <c r="AR203" s="152" t="s">
        <v>191</v>
      </c>
      <c r="AT203" s="152" t="s">
        <v>187</v>
      </c>
      <c r="AU203" s="152" t="s">
        <v>79</v>
      </c>
      <c r="AY203" s="13" t="s">
        <v>185</v>
      </c>
      <c r="BE203" s="153">
        <f t="shared" si="34"/>
        <v>0</v>
      </c>
      <c r="BF203" s="153">
        <f t="shared" si="35"/>
        <v>0</v>
      </c>
      <c r="BG203" s="153">
        <f t="shared" si="36"/>
        <v>0</v>
      </c>
      <c r="BH203" s="153">
        <f t="shared" si="37"/>
        <v>0</v>
      </c>
      <c r="BI203" s="153">
        <f t="shared" si="38"/>
        <v>0</v>
      </c>
      <c r="BJ203" s="13" t="s">
        <v>85</v>
      </c>
      <c r="BK203" s="153">
        <f t="shared" si="39"/>
        <v>0</v>
      </c>
      <c r="BL203" s="13" t="s">
        <v>191</v>
      </c>
      <c r="BM203" s="152" t="s">
        <v>1080</v>
      </c>
    </row>
    <row r="204" spans="2:65" s="1" customFormat="1" ht="16.5" customHeight="1">
      <c r="B204" s="139"/>
      <c r="C204" s="140" t="s">
        <v>72</v>
      </c>
      <c r="D204" s="140" t="s">
        <v>187</v>
      </c>
      <c r="E204" s="141" t="s">
        <v>1916</v>
      </c>
      <c r="F204" s="142" t="s">
        <v>1917</v>
      </c>
      <c r="G204" s="143" t="s">
        <v>1911</v>
      </c>
      <c r="H204" s="144"/>
      <c r="I204" s="145"/>
      <c r="J204" s="146">
        <f t="shared" si="30"/>
        <v>0</v>
      </c>
      <c r="K204" s="147"/>
      <c r="L204" s="28"/>
      <c r="M204" s="148" t="s">
        <v>1</v>
      </c>
      <c r="N204" s="149" t="s">
        <v>38</v>
      </c>
      <c r="P204" s="150">
        <f t="shared" si="31"/>
        <v>0</v>
      </c>
      <c r="Q204" s="150">
        <v>0</v>
      </c>
      <c r="R204" s="150">
        <f t="shared" si="32"/>
        <v>0</v>
      </c>
      <c r="S204" s="150">
        <v>0</v>
      </c>
      <c r="T204" s="151">
        <f t="shared" si="33"/>
        <v>0</v>
      </c>
      <c r="AR204" s="152" t="s">
        <v>191</v>
      </c>
      <c r="AT204" s="152" t="s">
        <v>187</v>
      </c>
      <c r="AU204" s="152" t="s">
        <v>79</v>
      </c>
      <c r="AY204" s="13" t="s">
        <v>185</v>
      </c>
      <c r="BE204" s="153">
        <f t="shared" si="34"/>
        <v>0</v>
      </c>
      <c r="BF204" s="153">
        <f t="shared" si="35"/>
        <v>0</v>
      </c>
      <c r="BG204" s="153">
        <f t="shared" si="36"/>
        <v>0</v>
      </c>
      <c r="BH204" s="153">
        <f t="shared" si="37"/>
        <v>0</v>
      </c>
      <c r="BI204" s="153">
        <f t="shared" si="38"/>
        <v>0</v>
      </c>
      <c r="BJ204" s="13" t="s">
        <v>85</v>
      </c>
      <c r="BK204" s="153">
        <f t="shared" si="39"/>
        <v>0</v>
      </c>
      <c r="BL204" s="13" t="s">
        <v>191</v>
      </c>
      <c r="BM204" s="152" t="s">
        <v>1083</v>
      </c>
    </row>
    <row r="205" spans="2:65" s="1" customFormat="1" ht="16.5" customHeight="1">
      <c r="B205" s="139"/>
      <c r="C205" s="140" t="s">
        <v>72</v>
      </c>
      <c r="D205" s="140" t="s">
        <v>187</v>
      </c>
      <c r="E205" s="141" t="s">
        <v>1918</v>
      </c>
      <c r="F205" s="142" t="s">
        <v>1919</v>
      </c>
      <c r="G205" s="143" t="s">
        <v>1911</v>
      </c>
      <c r="H205" s="144"/>
      <c r="I205" s="145"/>
      <c r="J205" s="146">
        <f t="shared" si="30"/>
        <v>0</v>
      </c>
      <c r="K205" s="147"/>
      <c r="L205" s="28"/>
      <c r="M205" s="170" t="s">
        <v>1</v>
      </c>
      <c r="N205" s="171" t="s">
        <v>38</v>
      </c>
      <c r="O205" s="172"/>
      <c r="P205" s="173">
        <f t="shared" si="31"/>
        <v>0</v>
      </c>
      <c r="Q205" s="173">
        <v>0</v>
      </c>
      <c r="R205" s="173">
        <f t="shared" si="32"/>
        <v>0</v>
      </c>
      <c r="S205" s="173">
        <v>0</v>
      </c>
      <c r="T205" s="174">
        <f t="shared" si="33"/>
        <v>0</v>
      </c>
      <c r="AR205" s="152" t="s">
        <v>191</v>
      </c>
      <c r="AT205" s="152" t="s">
        <v>187</v>
      </c>
      <c r="AU205" s="152" t="s">
        <v>79</v>
      </c>
      <c r="AY205" s="13" t="s">
        <v>185</v>
      </c>
      <c r="BE205" s="153">
        <f t="shared" si="34"/>
        <v>0</v>
      </c>
      <c r="BF205" s="153">
        <f t="shared" si="35"/>
        <v>0</v>
      </c>
      <c r="BG205" s="153">
        <f t="shared" si="36"/>
        <v>0</v>
      </c>
      <c r="BH205" s="153">
        <f t="shared" si="37"/>
        <v>0</v>
      </c>
      <c r="BI205" s="153">
        <f t="shared" si="38"/>
        <v>0</v>
      </c>
      <c r="BJ205" s="13" t="s">
        <v>85</v>
      </c>
      <c r="BK205" s="153">
        <f t="shared" si="39"/>
        <v>0</v>
      </c>
      <c r="BL205" s="13" t="s">
        <v>191</v>
      </c>
      <c r="BM205" s="152" t="s">
        <v>1086</v>
      </c>
    </row>
    <row r="206" spans="2:65" s="1" customFormat="1" ht="6.95" customHeight="1">
      <c r="B206" s="43"/>
      <c r="C206" s="44"/>
      <c r="D206" s="44"/>
      <c r="E206" s="44"/>
      <c r="F206" s="44"/>
      <c r="G206" s="44"/>
      <c r="H206" s="44"/>
      <c r="I206" s="44"/>
      <c r="J206" s="44"/>
      <c r="K206" s="44"/>
      <c r="L206" s="28"/>
    </row>
  </sheetData>
  <autoFilter ref="C123:K205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41"/>
  <sheetViews>
    <sheetView showGridLines="0" topLeftCell="A100" workbookViewId="0">
      <selection activeCell="H123" sqref="H123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112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ht="12" customHeight="1">
      <c r="B8" s="16"/>
      <c r="D8" s="23" t="s">
        <v>141</v>
      </c>
      <c r="L8" s="16"/>
    </row>
    <row r="9" spans="2:46" s="1" customFormat="1" ht="16.5" customHeight="1">
      <c r="B9" s="28"/>
      <c r="E9" s="223" t="s">
        <v>142</v>
      </c>
      <c r="F9" s="222"/>
      <c r="G9" s="222"/>
      <c r="H9" s="222"/>
      <c r="L9" s="28"/>
    </row>
    <row r="10" spans="2:46" s="1" customFormat="1" ht="12" customHeight="1">
      <c r="B10" s="28"/>
      <c r="D10" s="23" t="s">
        <v>143</v>
      </c>
      <c r="L10" s="28"/>
    </row>
    <row r="11" spans="2:46" s="1" customFormat="1" ht="16.5" customHeight="1">
      <c r="B11" s="28"/>
      <c r="E11" s="218" t="s">
        <v>1920</v>
      </c>
      <c r="F11" s="222"/>
      <c r="G11" s="222"/>
      <c r="H11" s="222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2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23" t="s">
        <v>20</v>
      </c>
      <c r="J14" s="51">
        <f>'Rekapitulácia stavby'!AN8</f>
        <v>46146</v>
      </c>
      <c r="L14" s="28"/>
    </row>
    <row r="15" spans="2:46" s="1" customFormat="1" ht="10.9" customHeight="1">
      <c r="B15" s="28"/>
      <c r="L15" s="28"/>
    </row>
    <row r="16" spans="2:46" s="1" customFormat="1" ht="12" customHeight="1">
      <c r="B16" s="28"/>
      <c r="D16" s="23" t="s">
        <v>21</v>
      </c>
      <c r="I16" s="2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23" t="s">
        <v>24</v>
      </c>
      <c r="J17" s="21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3" t="s">
        <v>25</v>
      </c>
      <c r="I19" s="23" t="s">
        <v>22</v>
      </c>
      <c r="J19" s="24"/>
      <c r="L19" s="28"/>
    </row>
    <row r="20" spans="2:12" s="1" customFormat="1" ht="18" customHeight="1">
      <c r="B20" s="28"/>
      <c r="E20" s="225"/>
      <c r="F20" s="207"/>
      <c r="G20" s="207"/>
      <c r="H20" s="207"/>
      <c r="I20" s="23" t="s">
        <v>24</v>
      </c>
      <c r="J20" s="24"/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3" t="s">
        <v>26</v>
      </c>
      <c r="I22" s="2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27</v>
      </c>
      <c r="I23" s="23" t="s">
        <v>24</v>
      </c>
      <c r="J23" s="21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3" t="s">
        <v>29</v>
      </c>
      <c r="I25" s="2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1" t="s">
        <v>1</v>
      </c>
      <c r="F29" s="211"/>
      <c r="G29" s="211"/>
      <c r="H29" s="211"/>
      <c r="L29" s="93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32</v>
      </c>
      <c r="J32" s="65">
        <f>ROUND(J121, 2)</f>
        <v>0</v>
      </c>
      <c r="L32" s="28"/>
    </row>
    <row r="33" spans="2:12" s="1" customFormat="1" ht="6.95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45" customHeight="1">
      <c r="B35" s="28"/>
      <c r="D35" s="54" t="s">
        <v>36</v>
      </c>
      <c r="E35" s="33" t="s">
        <v>37</v>
      </c>
      <c r="F35" s="95">
        <f>ROUND((SUM(BE121:BE140)),  2)</f>
        <v>0</v>
      </c>
      <c r="G35" s="96"/>
      <c r="H35" s="96"/>
      <c r="I35" s="97">
        <v>0.23</v>
      </c>
      <c r="J35" s="95">
        <f>ROUND(((SUM(BE121:BE140))*I35),  2)</f>
        <v>0</v>
      </c>
      <c r="L35" s="28"/>
    </row>
    <row r="36" spans="2:12" s="1" customFormat="1" ht="14.45" customHeight="1">
      <c r="B36" s="28"/>
      <c r="E36" s="33" t="s">
        <v>38</v>
      </c>
      <c r="F36" s="95">
        <f>ROUND((SUM(BF121:BF140)),  2)</f>
        <v>0</v>
      </c>
      <c r="G36" s="96"/>
      <c r="H36" s="96"/>
      <c r="I36" s="97">
        <v>0.23</v>
      </c>
      <c r="J36" s="95">
        <f>ROUND(((SUM(BF121:BF140))*I36),  2)</f>
        <v>0</v>
      </c>
      <c r="L36" s="28"/>
    </row>
    <row r="37" spans="2:12" s="1" customFormat="1" ht="14.45" hidden="1" customHeight="1">
      <c r="B37" s="28"/>
      <c r="E37" s="23" t="s">
        <v>39</v>
      </c>
      <c r="F37" s="85">
        <f>ROUND((SUM(BG121:BG140)),  2)</f>
        <v>0</v>
      </c>
      <c r="I37" s="98">
        <v>0.23</v>
      </c>
      <c r="J37" s="85">
        <f>0</f>
        <v>0</v>
      </c>
      <c r="L37" s="28"/>
    </row>
    <row r="38" spans="2:12" s="1" customFormat="1" ht="14.45" hidden="1" customHeight="1">
      <c r="B38" s="28"/>
      <c r="E38" s="23" t="s">
        <v>40</v>
      </c>
      <c r="F38" s="85">
        <f>ROUND((SUM(BH121:BH140)),  2)</f>
        <v>0</v>
      </c>
      <c r="I38" s="98">
        <v>0.23</v>
      </c>
      <c r="J38" s="85">
        <f>0</f>
        <v>0</v>
      </c>
      <c r="L38" s="28"/>
    </row>
    <row r="39" spans="2:12" s="1" customFormat="1" ht="14.45" hidden="1" customHeight="1">
      <c r="B39" s="28"/>
      <c r="E39" s="33" t="s">
        <v>41</v>
      </c>
      <c r="F39" s="95">
        <f>ROUND((SUM(BI121:BI140)),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9"/>
      <c r="D41" s="100" t="s">
        <v>42</v>
      </c>
      <c r="E41" s="56"/>
      <c r="F41" s="56"/>
      <c r="G41" s="101" t="s">
        <v>43</v>
      </c>
      <c r="H41" s="102" t="s">
        <v>44</v>
      </c>
      <c r="I41" s="56"/>
      <c r="J41" s="103">
        <f>SUM(J32:J39)</f>
        <v>0</v>
      </c>
      <c r="K41" s="104"/>
      <c r="L41" s="28"/>
    </row>
    <row r="42" spans="2:12" s="1" customFormat="1" ht="14.45" customHeight="1">
      <c r="B42" s="28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5" customHeight="1">
      <c r="B82" s="28"/>
      <c r="C82" s="17" t="s">
        <v>145</v>
      </c>
      <c r="L82" s="28"/>
    </row>
    <row r="83" spans="2:12" s="1" customFormat="1" ht="6.95" customHeight="1">
      <c r="B83" s="28"/>
      <c r="L83" s="28"/>
    </row>
    <row r="84" spans="2:12" s="1" customFormat="1" ht="12" customHeight="1">
      <c r="B84" s="28"/>
      <c r="C84" s="23" t="s">
        <v>14</v>
      </c>
      <c r="L84" s="28"/>
    </row>
    <row r="85" spans="2:12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12" ht="12" customHeight="1">
      <c r="B86" s="16"/>
      <c r="C86" s="23" t="s">
        <v>141</v>
      </c>
      <c r="L86" s="16"/>
    </row>
    <row r="87" spans="2:12" s="1" customFormat="1" ht="16.5" customHeight="1">
      <c r="B87" s="28"/>
      <c r="E87" s="223" t="s">
        <v>142</v>
      </c>
      <c r="F87" s="222"/>
      <c r="G87" s="222"/>
      <c r="H87" s="222"/>
      <c r="L87" s="28"/>
    </row>
    <row r="88" spans="2:12" s="1" customFormat="1" ht="12" customHeight="1">
      <c r="B88" s="28"/>
      <c r="C88" s="23" t="s">
        <v>143</v>
      </c>
      <c r="L88" s="28"/>
    </row>
    <row r="89" spans="2:12" s="1" customFormat="1" ht="16.5" customHeight="1">
      <c r="B89" s="28"/>
      <c r="E89" s="218" t="str">
        <f>E11</f>
        <v>SLP - Slaboprúdová inštalácia</v>
      </c>
      <c r="F89" s="222"/>
      <c r="G89" s="222"/>
      <c r="H89" s="222"/>
      <c r="L89" s="28"/>
    </row>
    <row r="90" spans="2:12" s="1" customFormat="1" ht="6.95" customHeight="1">
      <c r="B90" s="28"/>
      <c r="L90" s="28"/>
    </row>
    <row r="91" spans="2:12" s="1" customFormat="1" ht="12" customHeight="1">
      <c r="B91" s="28"/>
      <c r="C91" s="23" t="s">
        <v>18</v>
      </c>
      <c r="F91" s="21" t="str">
        <f>F14</f>
        <v>Bojnice</v>
      </c>
      <c r="I91" s="23" t="s">
        <v>20</v>
      </c>
      <c r="J91" s="51">
        <f>IF(J14="","",J14)</f>
        <v>46146</v>
      </c>
      <c r="L91" s="28"/>
    </row>
    <row r="92" spans="2:12" s="1" customFormat="1" ht="6.95" customHeight="1">
      <c r="B92" s="28"/>
      <c r="L92" s="28"/>
    </row>
    <row r="93" spans="2:12" s="1" customFormat="1" ht="15.2" customHeight="1">
      <c r="B93" s="28"/>
      <c r="C93" s="23" t="s">
        <v>21</v>
      </c>
      <c r="F93" s="21" t="str">
        <f>E17</f>
        <v>Národná zoologická záhrada</v>
      </c>
      <c r="I93" s="23" t="s">
        <v>26</v>
      </c>
      <c r="J93" s="26" t="str">
        <f>E23</f>
        <v>ERGAprojekt s.r.o.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/>
      </c>
      <c r="I94" s="23" t="s">
        <v>29</v>
      </c>
      <c r="J94" s="26" t="str">
        <f>E26</f>
        <v xml:space="preserve"> </v>
      </c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146</v>
      </c>
      <c r="D96" s="99"/>
      <c r="E96" s="99"/>
      <c r="F96" s="99"/>
      <c r="G96" s="99"/>
      <c r="H96" s="99"/>
      <c r="I96" s="99"/>
      <c r="J96" s="108" t="s">
        <v>147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9" customHeight="1">
      <c r="B98" s="28"/>
      <c r="C98" s="109" t="s">
        <v>148</v>
      </c>
      <c r="J98" s="65">
        <f>J121</f>
        <v>0</v>
      </c>
      <c r="L98" s="28"/>
      <c r="AU98" s="13" t="s">
        <v>149</v>
      </c>
    </row>
    <row r="99" spans="2:47" s="8" customFormat="1" ht="24.95" customHeight="1">
      <c r="B99" s="110"/>
      <c r="D99" s="111" t="s">
        <v>1921</v>
      </c>
      <c r="E99" s="112"/>
      <c r="F99" s="112"/>
      <c r="G99" s="112"/>
      <c r="H99" s="112"/>
      <c r="I99" s="112"/>
      <c r="J99" s="113">
        <f>J122</f>
        <v>0</v>
      </c>
      <c r="L99" s="110"/>
    </row>
    <row r="100" spans="2:47" s="1" customFormat="1" ht="21.75" customHeight="1">
      <c r="B100" s="28"/>
      <c r="L100" s="28"/>
    </row>
    <row r="101" spans="2:47" s="1" customFormat="1" ht="6.95" customHeight="1">
      <c r="B101" s="43"/>
      <c r="C101" s="44"/>
      <c r="D101" s="44"/>
      <c r="E101" s="44"/>
      <c r="F101" s="44"/>
      <c r="G101" s="44"/>
      <c r="H101" s="44"/>
      <c r="I101" s="44"/>
      <c r="J101" s="44"/>
      <c r="K101" s="44"/>
      <c r="L101" s="28"/>
    </row>
    <row r="105" spans="2:47" s="1" customFormat="1" ht="6.95" customHeight="1">
      <c r="B105" s="45"/>
      <c r="C105" s="46"/>
      <c r="D105" s="46"/>
      <c r="E105" s="46"/>
      <c r="F105" s="46"/>
      <c r="G105" s="46"/>
      <c r="H105" s="46"/>
      <c r="I105" s="46"/>
      <c r="J105" s="46"/>
      <c r="K105" s="46"/>
      <c r="L105" s="28"/>
    </row>
    <row r="106" spans="2:47" s="1" customFormat="1" ht="24.95" customHeight="1">
      <c r="B106" s="28"/>
      <c r="C106" s="17" t="s">
        <v>171</v>
      </c>
      <c r="L106" s="28"/>
    </row>
    <row r="107" spans="2:47" s="1" customFormat="1" ht="6.95" customHeight="1">
      <c r="B107" s="28"/>
      <c r="L107" s="28"/>
    </row>
    <row r="108" spans="2:47" s="1" customFormat="1" ht="12" customHeight="1">
      <c r="B108" s="28"/>
      <c r="C108" s="23" t="s">
        <v>14</v>
      </c>
      <c r="L108" s="28"/>
    </row>
    <row r="109" spans="2:47" s="1" customFormat="1" ht="16.5" customHeight="1">
      <c r="B109" s="28"/>
      <c r="E109" s="223" t="str">
        <f>E7</f>
        <v>Nové záchytné centrum, Bojnice</v>
      </c>
      <c r="F109" s="224"/>
      <c r="G109" s="224"/>
      <c r="H109" s="224"/>
      <c r="L109" s="28"/>
    </row>
    <row r="110" spans="2:47" ht="12" customHeight="1">
      <c r="B110" s="16"/>
      <c r="C110" s="23" t="s">
        <v>141</v>
      </c>
      <c r="L110" s="16"/>
    </row>
    <row r="111" spans="2:47" s="1" customFormat="1" ht="16.5" customHeight="1">
      <c r="B111" s="28"/>
      <c r="E111" s="223" t="s">
        <v>142</v>
      </c>
      <c r="F111" s="222"/>
      <c r="G111" s="222"/>
      <c r="H111" s="222"/>
      <c r="L111" s="28"/>
    </row>
    <row r="112" spans="2:47" s="1" customFormat="1" ht="12" customHeight="1">
      <c r="B112" s="28"/>
      <c r="C112" s="23" t="s">
        <v>143</v>
      </c>
      <c r="L112" s="28"/>
    </row>
    <row r="113" spans="2:65" s="1" customFormat="1" ht="16.5" customHeight="1">
      <c r="B113" s="28"/>
      <c r="E113" s="218" t="str">
        <f>E11</f>
        <v>SLP - Slaboprúdová inštalácia</v>
      </c>
      <c r="F113" s="222"/>
      <c r="G113" s="222"/>
      <c r="H113" s="222"/>
      <c r="L113" s="28"/>
    </row>
    <row r="114" spans="2:65" s="1" customFormat="1" ht="6.95" customHeight="1">
      <c r="B114" s="28"/>
      <c r="L114" s="28"/>
    </row>
    <row r="115" spans="2:65" s="1" customFormat="1" ht="12" customHeight="1">
      <c r="B115" s="28"/>
      <c r="C115" s="23" t="s">
        <v>18</v>
      </c>
      <c r="F115" s="21" t="str">
        <f>F14</f>
        <v>Bojnice</v>
      </c>
      <c r="I115" s="23" t="s">
        <v>20</v>
      </c>
      <c r="J115" s="51">
        <f>IF(J14="","",J14)</f>
        <v>46146</v>
      </c>
      <c r="L115" s="28"/>
    </row>
    <row r="116" spans="2:65" s="1" customFormat="1" ht="6.95" customHeight="1">
      <c r="B116" s="28"/>
      <c r="L116" s="28"/>
    </row>
    <row r="117" spans="2:65" s="1" customFormat="1" ht="15.2" customHeight="1">
      <c r="B117" s="28"/>
      <c r="C117" s="23" t="s">
        <v>21</v>
      </c>
      <c r="F117" s="21" t="str">
        <f>E17</f>
        <v>Národná zoologická záhrada</v>
      </c>
      <c r="I117" s="23" t="s">
        <v>26</v>
      </c>
      <c r="J117" s="26" t="str">
        <f>E23</f>
        <v>ERGAprojekt s.r.o.</v>
      </c>
      <c r="L117" s="28"/>
    </row>
    <row r="118" spans="2:65" s="1" customFormat="1" ht="15.2" customHeight="1">
      <c r="B118" s="28"/>
      <c r="C118" s="23" t="s">
        <v>25</v>
      </c>
      <c r="F118" s="21" t="str">
        <f>IF(E20="","",E20)</f>
        <v/>
      </c>
      <c r="I118" s="23" t="s">
        <v>29</v>
      </c>
      <c r="J118" s="26" t="str">
        <f>E26</f>
        <v xml:space="preserve"> </v>
      </c>
      <c r="L118" s="28"/>
    </row>
    <row r="119" spans="2:65" s="1" customFormat="1" ht="10.35" customHeight="1">
      <c r="B119" s="28"/>
      <c r="L119" s="28"/>
    </row>
    <row r="120" spans="2:65" s="10" customFormat="1" ht="29.25" customHeight="1">
      <c r="B120" s="118"/>
      <c r="C120" s="119" t="s">
        <v>172</v>
      </c>
      <c r="D120" s="120" t="s">
        <v>57</v>
      </c>
      <c r="E120" s="120" t="s">
        <v>53</v>
      </c>
      <c r="F120" s="120" t="s">
        <v>54</v>
      </c>
      <c r="G120" s="120" t="s">
        <v>173</v>
      </c>
      <c r="H120" s="120" t="s">
        <v>174</v>
      </c>
      <c r="I120" s="120" t="s">
        <v>175</v>
      </c>
      <c r="J120" s="121" t="s">
        <v>147</v>
      </c>
      <c r="K120" s="122" t="s">
        <v>176</v>
      </c>
      <c r="L120" s="118"/>
      <c r="M120" s="58" t="s">
        <v>1</v>
      </c>
      <c r="N120" s="59" t="s">
        <v>36</v>
      </c>
      <c r="O120" s="59" t="s">
        <v>177</v>
      </c>
      <c r="P120" s="59" t="s">
        <v>178</v>
      </c>
      <c r="Q120" s="59" t="s">
        <v>179</v>
      </c>
      <c r="R120" s="59" t="s">
        <v>180</v>
      </c>
      <c r="S120" s="59" t="s">
        <v>181</v>
      </c>
      <c r="T120" s="60" t="s">
        <v>182</v>
      </c>
    </row>
    <row r="121" spans="2:65" s="1" customFormat="1" ht="22.9" customHeight="1">
      <c r="B121" s="28"/>
      <c r="C121" s="63" t="s">
        <v>148</v>
      </c>
      <c r="J121" s="123">
        <f>BK121</f>
        <v>0</v>
      </c>
      <c r="L121" s="28"/>
      <c r="M121" s="61"/>
      <c r="N121" s="52"/>
      <c r="O121" s="52"/>
      <c r="P121" s="124">
        <f>P122</f>
        <v>0</v>
      </c>
      <c r="Q121" s="52"/>
      <c r="R121" s="124">
        <f>R122</f>
        <v>0</v>
      </c>
      <c r="S121" s="52"/>
      <c r="T121" s="125">
        <f>T122</f>
        <v>0</v>
      </c>
      <c r="AT121" s="13" t="s">
        <v>71</v>
      </c>
      <c r="AU121" s="13" t="s">
        <v>149</v>
      </c>
      <c r="BK121" s="126">
        <f>BK122</f>
        <v>0</v>
      </c>
    </row>
    <row r="122" spans="2:65" s="11" customFormat="1" ht="25.9" customHeight="1">
      <c r="B122" s="127"/>
      <c r="D122" s="128" t="s">
        <v>71</v>
      </c>
      <c r="E122" s="129" t="s">
        <v>989</v>
      </c>
      <c r="F122" s="129" t="s">
        <v>1922</v>
      </c>
      <c r="I122" s="130"/>
      <c r="J122" s="131">
        <f>BK122</f>
        <v>0</v>
      </c>
      <c r="L122" s="127"/>
      <c r="M122" s="132"/>
      <c r="P122" s="133">
        <f>SUM(P123:P140)</f>
        <v>0</v>
      </c>
      <c r="R122" s="133">
        <f>SUM(R123:R140)</f>
        <v>0</v>
      </c>
      <c r="T122" s="134">
        <f>SUM(T123:T140)</f>
        <v>0</v>
      </c>
      <c r="AR122" s="128" t="s">
        <v>79</v>
      </c>
      <c r="AT122" s="135" t="s">
        <v>71</v>
      </c>
      <c r="AU122" s="135" t="s">
        <v>72</v>
      </c>
      <c r="AY122" s="128" t="s">
        <v>185</v>
      </c>
      <c r="BK122" s="136">
        <f>SUM(BK123:BK140)</f>
        <v>0</v>
      </c>
    </row>
    <row r="123" spans="2:65" s="1" customFormat="1" ht="16.5" customHeight="1">
      <c r="B123" s="139"/>
      <c r="C123" s="140" t="s">
        <v>72</v>
      </c>
      <c r="D123" s="140" t="s">
        <v>187</v>
      </c>
      <c r="E123" s="141" t="s">
        <v>1923</v>
      </c>
      <c r="F123" s="142" t="s">
        <v>1924</v>
      </c>
      <c r="G123" s="143" t="s">
        <v>316</v>
      </c>
      <c r="H123" s="144"/>
      <c r="I123" s="145"/>
      <c r="J123" s="146">
        <f t="shared" ref="J123:J140" si="0">ROUND(I123*H123,2)</f>
        <v>0</v>
      </c>
      <c r="K123" s="147"/>
      <c r="L123" s="28"/>
      <c r="M123" s="148" t="s">
        <v>1</v>
      </c>
      <c r="N123" s="149" t="s">
        <v>38</v>
      </c>
      <c r="P123" s="150">
        <f t="shared" ref="P123:P140" si="1">O123*H123</f>
        <v>0</v>
      </c>
      <c r="Q123" s="150">
        <v>0</v>
      </c>
      <c r="R123" s="150">
        <f t="shared" ref="R123:R140" si="2">Q123*H123</f>
        <v>0</v>
      </c>
      <c r="S123" s="150">
        <v>0</v>
      </c>
      <c r="T123" s="151">
        <f t="shared" ref="T123:T140" si="3">S123*H123</f>
        <v>0</v>
      </c>
      <c r="AR123" s="152" t="s">
        <v>191</v>
      </c>
      <c r="AT123" s="152" t="s">
        <v>187</v>
      </c>
      <c r="AU123" s="152" t="s">
        <v>79</v>
      </c>
      <c r="AY123" s="13" t="s">
        <v>185</v>
      </c>
      <c r="BE123" s="153">
        <f t="shared" ref="BE123:BE140" si="4">IF(N123="základná",J123,0)</f>
        <v>0</v>
      </c>
      <c r="BF123" s="153">
        <f t="shared" ref="BF123:BF140" si="5">IF(N123="znížená",J123,0)</f>
        <v>0</v>
      </c>
      <c r="BG123" s="153">
        <f t="shared" ref="BG123:BG140" si="6">IF(N123="zákl. prenesená",J123,0)</f>
        <v>0</v>
      </c>
      <c r="BH123" s="153">
        <f t="shared" ref="BH123:BH140" si="7">IF(N123="zníž. prenesená",J123,0)</f>
        <v>0</v>
      </c>
      <c r="BI123" s="153">
        <f t="shared" ref="BI123:BI140" si="8">IF(N123="nulová",J123,0)</f>
        <v>0</v>
      </c>
      <c r="BJ123" s="13" t="s">
        <v>85</v>
      </c>
      <c r="BK123" s="153">
        <f t="shared" ref="BK123:BK140" si="9">ROUND(I123*H123,2)</f>
        <v>0</v>
      </c>
      <c r="BL123" s="13" t="s">
        <v>191</v>
      </c>
      <c r="BM123" s="152" t="s">
        <v>85</v>
      </c>
    </row>
    <row r="124" spans="2:65" s="1" customFormat="1" ht="16.5" customHeight="1">
      <c r="B124" s="139"/>
      <c r="C124" s="140" t="s">
        <v>72</v>
      </c>
      <c r="D124" s="140" t="s">
        <v>187</v>
      </c>
      <c r="E124" s="141" t="s">
        <v>1925</v>
      </c>
      <c r="F124" s="142" t="s">
        <v>1926</v>
      </c>
      <c r="G124" s="143" t="s">
        <v>316</v>
      </c>
      <c r="H124" s="144"/>
      <c r="I124" s="145"/>
      <c r="J124" s="146">
        <f t="shared" si="0"/>
        <v>0</v>
      </c>
      <c r="K124" s="147"/>
      <c r="L124" s="28"/>
      <c r="M124" s="148" t="s">
        <v>1</v>
      </c>
      <c r="N124" s="149" t="s">
        <v>38</v>
      </c>
      <c r="P124" s="150">
        <f t="shared" si="1"/>
        <v>0</v>
      </c>
      <c r="Q124" s="150">
        <v>0</v>
      </c>
      <c r="R124" s="150">
        <f t="shared" si="2"/>
        <v>0</v>
      </c>
      <c r="S124" s="150">
        <v>0</v>
      </c>
      <c r="T124" s="151">
        <f t="shared" si="3"/>
        <v>0</v>
      </c>
      <c r="AR124" s="152" t="s">
        <v>191</v>
      </c>
      <c r="AT124" s="152" t="s">
        <v>187</v>
      </c>
      <c r="AU124" s="152" t="s">
        <v>79</v>
      </c>
      <c r="AY124" s="13" t="s">
        <v>185</v>
      </c>
      <c r="BE124" s="153">
        <f t="shared" si="4"/>
        <v>0</v>
      </c>
      <c r="BF124" s="153">
        <f t="shared" si="5"/>
        <v>0</v>
      </c>
      <c r="BG124" s="153">
        <f t="shared" si="6"/>
        <v>0</v>
      </c>
      <c r="BH124" s="153">
        <f t="shared" si="7"/>
        <v>0</v>
      </c>
      <c r="BI124" s="153">
        <f t="shared" si="8"/>
        <v>0</v>
      </c>
      <c r="BJ124" s="13" t="s">
        <v>85</v>
      </c>
      <c r="BK124" s="153">
        <f t="shared" si="9"/>
        <v>0</v>
      </c>
      <c r="BL124" s="13" t="s">
        <v>191</v>
      </c>
      <c r="BM124" s="152" t="s">
        <v>191</v>
      </c>
    </row>
    <row r="125" spans="2:65" s="1" customFormat="1" ht="16.5" customHeight="1">
      <c r="B125" s="139"/>
      <c r="C125" s="140" t="s">
        <v>72</v>
      </c>
      <c r="D125" s="140" t="s">
        <v>187</v>
      </c>
      <c r="E125" s="141" t="s">
        <v>1927</v>
      </c>
      <c r="F125" s="142" t="s">
        <v>1928</v>
      </c>
      <c r="G125" s="143" t="s">
        <v>316</v>
      </c>
      <c r="H125" s="144"/>
      <c r="I125" s="145"/>
      <c r="J125" s="146">
        <f t="shared" si="0"/>
        <v>0</v>
      </c>
      <c r="K125" s="147"/>
      <c r="L125" s="28"/>
      <c r="M125" s="148" t="s">
        <v>1</v>
      </c>
      <c r="N125" s="149" t="s">
        <v>38</v>
      </c>
      <c r="P125" s="150">
        <f t="shared" si="1"/>
        <v>0</v>
      </c>
      <c r="Q125" s="150">
        <v>0</v>
      </c>
      <c r="R125" s="150">
        <f t="shared" si="2"/>
        <v>0</v>
      </c>
      <c r="S125" s="150">
        <v>0</v>
      </c>
      <c r="T125" s="151">
        <f t="shared" si="3"/>
        <v>0</v>
      </c>
      <c r="AR125" s="152" t="s">
        <v>191</v>
      </c>
      <c r="AT125" s="152" t="s">
        <v>187</v>
      </c>
      <c r="AU125" s="152" t="s">
        <v>79</v>
      </c>
      <c r="AY125" s="13" t="s">
        <v>185</v>
      </c>
      <c r="BE125" s="153">
        <f t="shared" si="4"/>
        <v>0</v>
      </c>
      <c r="BF125" s="153">
        <f t="shared" si="5"/>
        <v>0</v>
      </c>
      <c r="BG125" s="153">
        <f t="shared" si="6"/>
        <v>0</v>
      </c>
      <c r="BH125" s="153">
        <f t="shared" si="7"/>
        <v>0</v>
      </c>
      <c r="BI125" s="153">
        <f t="shared" si="8"/>
        <v>0</v>
      </c>
      <c r="BJ125" s="13" t="s">
        <v>85</v>
      </c>
      <c r="BK125" s="153">
        <f t="shared" si="9"/>
        <v>0</v>
      </c>
      <c r="BL125" s="13" t="s">
        <v>191</v>
      </c>
      <c r="BM125" s="152" t="s">
        <v>210</v>
      </c>
    </row>
    <row r="126" spans="2:65" s="1" customFormat="1" ht="16.5" customHeight="1">
      <c r="B126" s="139"/>
      <c r="C126" s="140" t="s">
        <v>72</v>
      </c>
      <c r="D126" s="140" t="s">
        <v>187</v>
      </c>
      <c r="E126" s="141" t="s">
        <v>1929</v>
      </c>
      <c r="F126" s="142" t="s">
        <v>1930</v>
      </c>
      <c r="G126" s="143" t="s">
        <v>316</v>
      </c>
      <c r="H126" s="144"/>
      <c r="I126" s="145"/>
      <c r="J126" s="146">
        <f t="shared" si="0"/>
        <v>0</v>
      </c>
      <c r="K126" s="147"/>
      <c r="L126" s="28"/>
      <c r="M126" s="148" t="s">
        <v>1</v>
      </c>
      <c r="N126" s="149" t="s">
        <v>38</v>
      </c>
      <c r="P126" s="150">
        <f t="shared" si="1"/>
        <v>0</v>
      </c>
      <c r="Q126" s="150">
        <v>0</v>
      </c>
      <c r="R126" s="150">
        <f t="shared" si="2"/>
        <v>0</v>
      </c>
      <c r="S126" s="150">
        <v>0</v>
      </c>
      <c r="T126" s="151">
        <f t="shared" si="3"/>
        <v>0</v>
      </c>
      <c r="AR126" s="152" t="s">
        <v>191</v>
      </c>
      <c r="AT126" s="152" t="s">
        <v>187</v>
      </c>
      <c r="AU126" s="152" t="s">
        <v>79</v>
      </c>
      <c r="AY126" s="13" t="s">
        <v>185</v>
      </c>
      <c r="BE126" s="153">
        <f t="shared" si="4"/>
        <v>0</v>
      </c>
      <c r="BF126" s="153">
        <f t="shared" si="5"/>
        <v>0</v>
      </c>
      <c r="BG126" s="153">
        <f t="shared" si="6"/>
        <v>0</v>
      </c>
      <c r="BH126" s="153">
        <f t="shared" si="7"/>
        <v>0</v>
      </c>
      <c r="BI126" s="153">
        <f t="shared" si="8"/>
        <v>0</v>
      </c>
      <c r="BJ126" s="13" t="s">
        <v>85</v>
      </c>
      <c r="BK126" s="153">
        <f t="shared" si="9"/>
        <v>0</v>
      </c>
      <c r="BL126" s="13" t="s">
        <v>191</v>
      </c>
      <c r="BM126" s="152" t="s">
        <v>219</v>
      </c>
    </row>
    <row r="127" spans="2:65" s="1" customFormat="1" ht="16.5" customHeight="1">
      <c r="B127" s="139"/>
      <c r="C127" s="140" t="s">
        <v>72</v>
      </c>
      <c r="D127" s="140" t="s">
        <v>187</v>
      </c>
      <c r="E127" s="141" t="s">
        <v>1931</v>
      </c>
      <c r="F127" s="142" t="s">
        <v>1932</v>
      </c>
      <c r="G127" s="143" t="s">
        <v>316</v>
      </c>
      <c r="H127" s="144"/>
      <c r="I127" s="145"/>
      <c r="J127" s="146">
        <f t="shared" si="0"/>
        <v>0</v>
      </c>
      <c r="K127" s="147"/>
      <c r="L127" s="28"/>
      <c r="M127" s="148" t="s">
        <v>1</v>
      </c>
      <c r="N127" s="149" t="s">
        <v>38</v>
      </c>
      <c r="P127" s="150">
        <f t="shared" si="1"/>
        <v>0</v>
      </c>
      <c r="Q127" s="150">
        <v>0</v>
      </c>
      <c r="R127" s="150">
        <f t="shared" si="2"/>
        <v>0</v>
      </c>
      <c r="S127" s="150">
        <v>0</v>
      </c>
      <c r="T127" s="151">
        <f t="shared" si="3"/>
        <v>0</v>
      </c>
      <c r="AR127" s="152" t="s">
        <v>191</v>
      </c>
      <c r="AT127" s="152" t="s">
        <v>187</v>
      </c>
      <c r="AU127" s="152" t="s">
        <v>79</v>
      </c>
      <c r="AY127" s="13" t="s">
        <v>185</v>
      </c>
      <c r="BE127" s="153">
        <f t="shared" si="4"/>
        <v>0</v>
      </c>
      <c r="BF127" s="153">
        <f t="shared" si="5"/>
        <v>0</v>
      </c>
      <c r="BG127" s="153">
        <f t="shared" si="6"/>
        <v>0</v>
      </c>
      <c r="BH127" s="153">
        <f t="shared" si="7"/>
        <v>0</v>
      </c>
      <c r="BI127" s="153">
        <f t="shared" si="8"/>
        <v>0</v>
      </c>
      <c r="BJ127" s="13" t="s">
        <v>85</v>
      </c>
      <c r="BK127" s="153">
        <f t="shared" si="9"/>
        <v>0</v>
      </c>
      <c r="BL127" s="13" t="s">
        <v>191</v>
      </c>
      <c r="BM127" s="152" t="s">
        <v>227</v>
      </c>
    </row>
    <row r="128" spans="2:65" s="1" customFormat="1" ht="16.5" customHeight="1">
      <c r="B128" s="139"/>
      <c r="C128" s="140" t="s">
        <v>72</v>
      </c>
      <c r="D128" s="140" t="s">
        <v>187</v>
      </c>
      <c r="E128" s="141" t="s">
        <v>1933</v>
      </c>
      <c r="F128" s="142" t="s">
        <v>1934</v>
      </c>
      <c r="G128" s="143" t="s">
        <v>316</v>
      </c>
      <c r="H128" s="144"/>
      <c r="I128" s="145"/>
      <c r="J128" s="146">
        <f t="shared" si="0"/>
        <v>0</v>
      </c>
      <c r="K128" s="147"/>
      <c r="L128" s="28"/>
      <c r="M128" s="148" t="s">
        <v>1</v>
      </c>
      <c r="N128" s="149" t="s">
        <v>38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191</v>
      </c>
      <c r="AT128" s="152" t="s">
        <v>187</v>
      </c>
      <c r="AU128" s="152" t="s">
        <v>79</v>
      </c>
      <c r="AY128" s="13" t="s">
        <v>185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85</v>
      </c>
      <c r="BK128" s="153">
        <f t="shared" si="9"/>
        <v>0</v>
      </c>
      <c r="BL128" s="13" t="s">
        <v>191</v>
      </c>
      <c r="BM128" s="152" t="s">
        <v>236</v>
      </c>
    </row>
    <row r="129" spans="2:65" s="1" customFormat="1" ht="21.75" customHeight="1">
      <c r="B129" s="139"/>
      <c r="C129" s="140" t="s">
        <v>72</v>
      </c>
      <c r="D129" s="140" t="s">
        <v>187</v>
      </c>
      <c r="E129" s="141" t="s">
        <v>1935</v>
      </c>
      <c r="F129" s="142" t="s">
        <v>1936</v>
      </c>
      <c r="G129" s="143" t="s">
        <v>316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79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245</v>
      </c>
    </row>
    <row r="130" spans="2:65" s="1" customFormat="1" ht="16.5" customHeight="1">
      <c r="B130" s="139"/>
      <c r="C130" s="140" t="s">
        <v>72</v>
      </c>
      <c r="D130" s="140" t="s">
        <v>187</v>
      </c>
      <c r="E130" s="141" t="s">
        <v>1937</v>
      </c>
      <c r="F130" s="142" t="s">
        <v>1938</v>
      </c>
      <c r="G130" s="143" t="s">
        <v>190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79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254</v>
      </c>
    </row>
    <row r="131" spans="2:65" s="1" customFormat="1" ht="16.5" customHeight="1">
      <c r="B131" s="139"/>
      <c r="C131" s="140" t="s">
        <v>72</v>
      </c>
      <c r="D131" s="140" t="s">
        <v>187</v>
      </c>
      <c r="E131" s="141" t="s">
        <v>1939</v>
      </c>
      <c r="F131" s="142" t="s">
        <v>1940</v>
      </c>
      <c r="G131" s="143" t="s">
        <v>316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79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262</v>
      </c>
    </row>
    <row r="132" spans="2:65" s="1" customFormat="1" ht="16.5" customHeight="1">
      <c r="B132" s="139"/>
      <c r="C132" s="140" t="s">
        <v>72</v>
      </c>
      <c r="D132" s="140" t="s">
        <v>187</v>
      </c>
      <c r="E132" s="141" t="s">
        <v>1941</v>
      </c>
      <c r="F132" s="142" t="s">
        <v>1942</v>
      </c>
      <c r="G132" s="143" t="s">
        <v>316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79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270</v>
      </c>
    </row>
    <row r="133" spans="2:65" s="1" customFormat="1" ht="16.5" customHeight="1">
      <c r="B133" s="139"/>
      <c r="C133" s="140" t="s">
        <v>72</v>
      </c>
      <c r="D133" s="140" t="s">
        <v>187</v>
      </c>
      <c r="E133" s="141" t="s">
        <v>1943</v>
      </c>
      <c r="F133" s="142" t="s">
        <v>1576</v>
      </c>
      <c r="G133" s="143" t="s">
        <v>190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79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278</v>
      </c>
    </row>
    <row r="134" spans="2:65" s="1" customFormat="1" ht="24.2" customHeight="1">
      <c r="B134" s="139"/>
      <c r="C134" s="140" t="s">
        <v>72</v>
      </c>
      <c r="D134" s="140" t="s">
        <v>187</v>
      </c>
      <c r="E134" s="141" t="s">
        <v>1944</v>
      </c>
      <c r="F134" s="142" t="s">
        <v>1945</v>
      </c>
      <c r="G134" s="143" t="s">
        <v>190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79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289</v>
      </c>
    </row>
    <row r="135" spans="2:65" s="1" customFormat="1" ht="16.5" customHeight="1">
      <c r="B135" s="139"/>
      <c r="C135" s="140" t="s">
        <v>72</v>
      </c>
      <c r="D135" s="140" t="s">
        <v>187</v>
      </c>
      <c r="E135" s="141" t="s">
        <v>1573</v>
      </c>
      <c r="F135" s="142" t="s">
        <v>1574</v>
      </c>
      <c r="G135" s="143" t="s">
        <v>190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79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297</v>
      </c>
    </row>
    <row r="136" spans="2:65" s="1" customFormat="1" ht="21.75" customHeight="1">
      <c r="B136" s="139"/>
      <c r="C136" s="140" t="s">
        <v>72</v>
      </c>
      <c r="D136" s="140" t="s">
        <v>187</v>
      </c>
      <c r="E136" s="141" t="s">
        <v>1946</v>
      </c>
      <c r="F136" s="142" t="s">
        <v>1947</v>
      </c>
      <c r="G136" s="143" t="s">
        <v>190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79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305</v>
      </c>
    </row>
    <row r="137" spans="2:65" s="1" customFormat="1" ht="16.5" customHeight="1">
      <c r="B137" s="139"/>
      <c r="C137" s="140" t="s">
        <v>72</v>
      </c>
      <c r="D137" s="140" t="s">
        <v>187</v>
      </c>
      <c r="E137" s="141" t="s">
        <v>1597</v>
      </c>
      <c r="F137" s="142" t="s">
        <v>1598</v>
      </c>
      <c r="G137" s="143" t="s">
        <v>1599</v>
      </c>
      <c r="H137" s="144"/>
      <c r="I137" s="145"/>
      <c r="J137" s="146">
        <f t="shared" si="0"/>
        <v>0</v>
      </c>
      <c r="K137" s="147"/>
      <c r="L137" s="28"/>
      <c r="M137" s="148" t="s">
        <v>1</v>
      </c>
      <c r="N137" s="149" t="s">
        <v>38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191</v>
      </c>
      <c r="AT137" s="152" t="s">
        <v>187</v>
      </c>
      <c r="AU137" s="152" t="s">
        <v>79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313</v>
      </c>
    </row>
    <row r="138" spans="2:65" s="1" customFormat="1" ht="16.5" customHeight="1">
      <c r="B138" s="139"/>
      <c r="C138" s="140" t="s">
        <v>72</v>
      </c>
      <c r="D138" s="140" t="s">
        <v>187</v>
      </c>
      <c r="E138" s="141" t="s">
        <v>1948</v>
      </c>
      <c r="F138" s="142" t="s">
        <v>1647</v>
      </c>
      <c r="G138" s="143" t="s">
        <v>316</v>
      </c>
      <c r="H138" s="144"/>
      <c r="I138" s="145"/>
      <c r="J138" s="146">
        <f t="shared" si="0"/>
        <v>0</v>
      </c>
      <c r="K138" s="147"/>
      <c r="L138" s="28"/>
      <c r="M138" s="148" t="s">
        <v>1</v>
      </c>
      <c r="N138" s="149" t="s">
        <v>38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191</v>
      </c>
      <c r="AT138" s="152" t="s">
        <v>187</v>
      </c>
      <c r="AU138" s="152" t="s">
        <v>79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322</v>
      </c>
    </row>
    <row r="139" spans="2:65" s="1" customFormat="1" ht="16.5" customHeight="1">
      <c r="B139" s="139"/>
      <c r="C139" s="140" t="s">
        <v>72</v>
      </c>
      <c r="D139" s="140" t="s">
        <v>187</v>
      </c>
      <c r="E139" s="141" t="s">
        <v>1949</v>
      </c>
      <c r="F139" s="142" t="s">
        <v>1592</v>
      </c>
      <c r="G139" s="143" t="s">
        <v>992</v>
      </c>
      <c r="H139" s="144"/>
      <c r="I139" s="145"/>
      <c r="J139" s="146">
        <f t="shared" si="0"/>
        <v>0</v>
      </c>
      <c r="K139" s="147"/>
      <c r="L139" s="28"/>
      <c r="M139" s="148" t="s">
        <v>1</v>
      </c>
      <c r="N139" s="149" t="s">
        <v>38</v>
      </c>
      <c r="P139" s="150">
        <f t="shared" si="1"/>
        <v>0</v>
      </c>
      <c r="Q139" s="150">
        <v>0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191</v>
      </c>
      <c r="AT139" s="152" t="s">
        <v>187</v>
      </c>
      <c r="AU139" s="152" t="s">
        <v>79</v>
      </c>
      <c r="AY139" s="13" t="s">
        <v>185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85</v>
      </c>
      <c r="BK139" s="153">
        <f t="shared" si="9"/>
        <v>0</v>
      </c>
      <c r="BL139" s="13" t="s">
        <v>191</v>
      </c>
      <c r="BM139" s="152" t="s">
        <v>331</v>
      </c>
    </row>
    <row r="140" spans="2:65" s="1" customFormat="1" ht="16.5" customHeight="1">
      <c r="B140" s="139"/>
      <c r="C140" s="140" t="s">
        <v>72</v>
      </c>
      <c r="D140" s="140" t="s">
        <v>187</v>
      </c>
      <c r="E140" s="141" t="s">
        <v>1950</v>
      </c>
      <c r="F140" s="142" t="s">
        <v>1596</v>
      </c>
      <c r="G140" s="143" t="s">
        <v>992</v>
      </c>
      <c r="H140" s="144"/>
      <c r="I140" s="145"/>
      <c r="J140" s="146">
        <f t="shared" si="0"/>
        <v>0</v>
      </c>
      <c r="K140" s="147"/>
      <c r="L140" s="28"/>
      <c r="M140" s="170" t="s">
        <v>1</v>
      </c>
      <c r="N140" s="171" t="s">
        <v>38</v>
      </c>
      <c r="O140" s="172"/>
      <c r="P140" s="173">
        <f t="shared" si="1"/>
        <v>0</v>
      </c>
      <c r="Q140" s="173">
        <v>0</v>
      </c>
      <c r="R140" s="173">
        <f t="shared" si="2"/>
        <v>0</v>
      </c>
      <c r="S140" s="173">
        <v>0</v>
      </c>
      <c r="T140" s="174">
        <f t="shared" si="3"/>
        <v>0</v>
      </c>
      <c r="AR140" s="152" t="s">
        <v>191</v>
      </c>
      <c r="AT140" s="152" t="s">
        <v>187</v>
      </c>
      <c r="AU140" s="152" t="s">
        <v>79</v>
      </c>
      <c r="AY140" s="13" t="s">
        <v>185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85</v>
      </c>
      <c r="BK140" s="153">
        <f t="shared" si="9"/>
        <v>0</v>
      </c>
      <c r="BL140" s="13" t="s">
        <v>191</v>
      </c>
      <c r="BM140" s="152" t="s">
        <v>339</v>
      </c>
    </row>
    <row r="141" spans="2:65" s="1" customFormat="1" ht="6.95" customHeight="1">
      <c r="B141" s="43"/>
      <c r="C141" s="44"/>
      <c r="D141" s="44"/>
      <c r="E141" s="44"/>
      <c r="F141" s="44"/>
      <c r="G141" s="44"/>
      <c r="H141" s="44"/>
      <c r="I141" s="44"/>
      <c r="J141" s="44"/>
      <c r="K141" s="44"/>
      <c r="L141" s="28"/>
    </row>
  </sheetData>
  <autoFilter ref="C120:K140"/>
  <mergeCells count="12">
    <mergeCell ref="E113:H113"/>
    <mergeCell ref="L2:V2"/>
    <mergeCell ref="E85:H85"/>
    <mergeCell ref="E87:H87"/>
    <mergeCell ref="E89:H89"/>
    <mergeCell ref="E109:H109"/>
    <mergeCell ref="E111:H11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69"/>
  <sheetViews>
    <sheetView showGridLines="0" topLeftCell="A103" workbookViewId="0">
      <selection activeCell="H127" sqref="H127:H168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115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s="1" customFormat="1" ht="12" customHeight="1">
      <c r="B8" s="28"/>
      <c r="D8" s="23" t="s">
        <v>141</v>
      </c>
      <c r="L8" s="28"/>
    </row>
    <row r="9" spans="2:46" s="1" customFormat="1" ht="16.5" customHeight="1">
      <c r="B9" s="28"/>
      <c r="E9" s="218" t="s">
        <v>1951</v>
      </c>
      <c r="F9" s="222"/>
      <c r="G9" s="222"/>
      <c r="H9" s="222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16</v>
      </c>
      <c r="F11" s="21" t="s">
        <v>1</v>
      </c>
      <c r="I11" s="23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23" t="s">
        <v>20</v>
      </c>
      <c r="J12" s="51">
        <f>'Rekapitulácia stavby'!AN8</f>
        <v>46146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21</v>
      </c>
      <c r="I14" s="23" t="s">
        <v>22</v>
      </c>
      <c r="J14" s="21" t="s">
        <v>1</v>
      </c>
      <c r="L14" s="28"/>
    </row>
    <row r="15" spans="2:46" s="1" customFormat="1" ht="18" customHeight="1">
      <c r="B15" s="28"/>
      <c r="E15" s="21" t="s">
        <v>23</v>
      </c>
      <c r="I15" s="23" t="s">
        <v>24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25</v>
      </c>
      <c r="I17" s="23" t="s">
        <v>22</v>
      </c>
      <c r="J17" s="24"/>
      <c r="L17" s="28"/>
    </row>
    <row r="18" spans="2:12" s="1" customFormat="1" ht="18" customHeight="1">
      <c r="B18" s="28"/>
      <c r="E18" s="225"/>
      <c r="F18" s="207"/>
      <c r="G18" s="207"/>
      <c r="H18" s="207"/>
      <c r="I18" s="23" t="s">
        <v>24</v>
      </c>
      <c r="J18" s="24"/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26</v>
      </c>
      <c r="I20" s="23" t="s">
        <v>22</v>
      </c>
      <c r="J20" s="21" t="s">
        <v>1</v>
      </c>
      <c r="L20" s="28"/>
    </row>
    <row r="21" spans="2:12" s="1" customFormat="1" ht="18" customHeight="1">
      <c r="B21" s="28"/>
      <c r="E21" s="21" t="s">
        <v>27</v>
      </c>
      <c r="I21" s="23" t="s">
        <v>24</v>
      </c>
      <c r="J21" s="21" t="s">
        <v>1</v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29</v>
      </c>
      <c r="I23" s="23" t="s">
        <v>22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24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32</v>
      </c>
      <c r="J30" s="65">
        <f>ROUND(J124, 2)</f>
        <v>0</v>
      </c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45" customHeight="1">
      <c r="B33" s="28"/>
      <c r="D33" s="54" t="s">
        <v>36</v>
      </c>
      <c r="E33" s="33" t="s">
        <v>37</v>
      </c>
      <c r="F33" s="95">
        <f>ROUND((SUM(BE124:BE168)),  2)</f>
        <v>0</v>
      </c>
      <c r="G33" s="96"/>
      <c r="H33" s="96"/>
      <c r="I33" s="97">
        <v>0.23</v>
      </c>
      <c r="J33" s="95">
        <f>ROUND(((SUM(BE124:BE168))*I33),  2)</f>
        <v>0</v>
      </c>
      <c r="L33" s="28"/>
    </row>
    <row r="34" spans="2:12" s="1" customFormat="1" ht="14.45" customHeight="1">
      <c r="B34" s="28"/>
      <c r="E34" s="33" t="s">
        <v>38</v>
      </c>
      <c r="F34" s="95">
        <f>ROUND((SUM(BF124:BF168)),  2)</f>
        <v>0</v>
      </c>
      <c r="G34" s="96"/>
      <c r="H34" s="96"/>
      <c r="I34" s="97">
        <v>0.23</v>
      </c>
      <c r="J34" s="95">
        <f>ROUND(((SUM(BF124:BF168))*I34),  2)</f>
        <v>0</v>
      </c>
      <c r="L34" s="28"/>
    </row>
    <row r="35" spans="2:12" s="1" customFormat="1" ht="14.45" hidden="1" customHeight="1">
      <c r="B35" s="28"/>
      <c r="E35" s="23" t="s">
        <v>39</v>
      </c>
      <c r="F35" s="85">
        <f>ROUND((SUM(BG124:BG168)),  2)</f>
        <v>0</v>
      </c>
      <c r="I35" s="98">
        <v>0.23</v>
      </c>
      <c r="J35" s="85">
        <f>0</f>
        <v>0</v>
      </c>
      <c r="L35" s="28"/>
    </row>
    <row r="36" spans="2:12" s="1" customFormat="1" ht="14.45" hidden="1" customHeight="1">
      <c r="B36" s="28"/>
      <c r="E36" s="23" t="s">
        <v>40</v>
      </c>
      <c r="F36" s="85">
        <f>ROUND((SUM(BH124:BH168)),  2)</f>
        <v>0</v>
      </c>
      <c r="I36" s="98">
        <v>0.23</v>
      </c>
      <c r="J36" s="85">
        <f>0</f>
        <v>0</v>
      </c>
      <c r="L36" s="28"/>
    </row>
    <row r="37" spans="2:12" s="1" customFormat="1" ht="14.45" hidden="1" customHeight="1">
      <c r="B37" s="28"/>
      <c r="E37" s="33" t="s">
        <v>41</v>
      </c>
      <c r="F37" s="95">
        <f>ROUND((SUM(BI124:BI168)),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99"/>
      <c r="D39" s="100" t="s">
        <v>42</v>
      </c>
      <c r="E39" s="56"/>
      <c r="F39" s="56"/>
      <c r="G39" s="101" t="s">
        <v>43</v>
      </c>
      <c r="H39" s="102" t="s">
        <v>44</v>
      </c>
      <c r="I39" s="56"/>
      <c r="J39" s="103">
        <f>SUM(J30:J37)</f>
        <v>0</v>
      </c>
      <c r="K39" s="104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5" customHeight="1">
      <c r="B82" s="28"/>
      <c r="C82" s="17" t="s">
        <v>145</v>
      </c>
      <c r="L82" s="28"/>
    </row>
    <row r="83" spans="2:47" s="1" customFormat="1" ht="6.95" customHeight="1">
      <c r="B83" s="28"/>
      <c r="L83" s="28"/>
    </row>
    <row r="84" spans="2:47" s="1" customFormat="1" ht="12" customHeight="1">
      <c r="B84" s="28"/>
      <c r="C84" s="23" t="s">
        <v>14</v>
      </c>
      <c r="L84" s="28"/>
    </row>
    <row r="85" spans="2:47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47" s="1" customFormat="1" ht="12" customHeight="1">
      <c r="B86" s="28"/>
      <c r="C86" s="23" t="s">
        <v>141</v>
      </c>
      <c r="L86" s="28"/>
    </row>
    <row r="87" spans="2:47" s="1" customFormat="1" ht="16.5" customHeight="1">
      <c r="B87" s="28"/>
      <c r="E87" s="218" t="str">
        <f>E9</f>
        <v>SO 02 - Komunikácia, spevnené plochy</v>
      </c>
      <c r="F87" s="222"/>
      <c r="G87" s="222"/>
      <c r="H87" s="222"/>
      <c r="L87" s="28"/>
    </row>
    <row r="88" spans="2:47" s="1" customFormat="1" ht="6.95" customHeight="1">
      <c r="B88" s="28"/>
      <c r="L88" s="28"/>
    </row>
    <row r="89" spans="2:47" s="1" customFormat="1" ht="12" customHeight="1">
      <c r="B89" s="28"/>
      <c r="C89" s="23" t="s">
        <v>18</v>
      </c>
      <c r="F89" s="21" t="str">
        <f>F12</f>
        <v>Bojnice</v>
      </c>
      <c r="I89" s="23" t="s">
        <v>20</v>
      </c>
      <c r="J89" s="51">
        <f>IF(J12="","",J12)</f>
        <v>46146</v>
      </c>
      <c r="L89" s="28"/>
    </row>
    <row r="90" spans="2:47" s="1" customFormat="1" ht="6.95" customHeight="1">
      <c r="B90" s="28"/>
      <c r="L90" s="28"/>
    </row>
    <row r="91" spans="2:47" s="1" customFormat="1" ht="15.2" customHeight="1">
      <c r="B91" s="28"/>
      <c r="C91" s="23" t="s">
        <v>21</v>
      </c>
      <c r="F91" s="21" t="str">
        <f>E15</f>
        <v>Národná zoologická záhrada</v>
      </c>
      <c r="I91" s="23" t="s">
        <v>26</v>
      </c>
      <c r="J91" s="26" t="str">
        <f>E21</f>
        <v>ERGAprojekt s.r.o.</v>
      </c>
      <c r="L91" s="28"/>
    </row>
    <row r="92" spans="2:47" s="1" customFormat="1" ht="15.2" customHeight="1">
      <c r="B92" s="28"/>
      <c r="C92" s="23" t="s">
        <v>25</v>
      </c>
      <c r="F92" s="21" t="str">
        <f>IF(E18="","",E18)</f>
        <v/>
      </c>
      <c r="I92" s="23" t="s">
        <v>29</v>
      </c>
      <c r="J92" s="26" t="str">
        <f>E24</f>
        <v xml:space="preserve"> </v>
      </c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146</v>
      </c>
      <c r="D94" s="99"/>
      <c r="E94" s="99"/>
      <c r="F94" s="99"/>
      <c r="G94" s="99"/>
      <c r="H94" s="99"/>
      <c r="I94" s="99"/>
      <c r="J94" s="108" t="s">
        <v>147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9" customHeight="1">
      <c r="B96" s="28"/>
      <c r="C96" s="109" t="s">
        <v>148</v>
      </c>
      <c r="J96" s="65">
        <f>J124</f>
        <v>0</v>
      </c>
      <c r="L96" s="28"/>
      <c r="AU96" s="13" t="s">
        <v>149</v>
      </c>
    </row>
    <row r="97" spans="2:12" s="8" customFormat="1" ht="24.95" customHeight="1">
      <c r="B97" s="110"/>
      <c r="D97" s="111" t="s">
        <v>150</v>
      </c>
      <c r="E97" s="112"/>
      <c r="F97" s="112"/>
      <c r="G97" s="112"/>
      <c r="H97" s="112"/>
      <c r="I97" s="112"/>
      <c r="J97" s="113">
        <f>J125</f>
        <v>0</v>
      </c>
      <c r="L97" s="110"/>
    </row>
    <row r="98" spans="2:12" s="9" customFormat="1" ht="19.899999999999999" customHeight="1">
      <c r="B98" s="114"/>
      <c r="D98" s="115" t="s">
        <v>794</v>
      </c>
      <c r="E98" s="116"/>
      <c r="F98" s="116"/>
      <c r="G98" s="116"/>
      <c r="H98" s="116"/>
      <c r="I98" s="116"/>
      <c r="J98" s="117">
        <f>J126</f>
        <v>0</v>
      </c>
      <c r="L98" s="114"/>
    </row>
    <row r="99" spans="2:12" s="9" customFormat="1" ht="19.899999999999999" customHeight="1">
      <c r="B99" s="114"/>
      <c r="D99" s="115" t="s">
        <v>151</v>
      </c>
      <c r="E99" s="116"/>
      <c r="F99" s="116"/>
      <c r="G99" s="116"/>
      <c r="H99" s="116"/>
      <c r="I99" s="116"/>
      <c r="J99" s="117">
        <f>J139</f>
        <v>0</v>
      </c>
      <c r="L99" s="114"/>
    </row>
    <row r="100" spans="2:12" s="9" customFormat="1" ht="19.899999999999999" customHeight="1">
      <c r="B100" s="114"/>
      <c r="D100" s="115" t="s">
        <v>1952</v>
      </c>
      <c r="E100" s="116"/>
      <c r="F100" s="116"/>
      <c r="G100" s="116"/>
      <c r="H100" s="116"/>
      <c r="I100" s="116"/>
      <c r="J100" s="117">
        <f>J144</f>
        <v>0</v>
      </c>
      <c r="L100" s="114"/>
    </row>
    <row r="101" spans="2:12" s="9" customFormat="1" ht="19.899999999999999" customHeight="1">
      <c r="B101" s="114"/>
      <c r="D101" s="115" t="s">
        <v>1953</v>
      </c>
      <c r="E101" s="116"/>
      <c r="F101" s="116"/>
      <c r="G101" s="116"/>
      <c r="H101" s="116"/>
      <c r="I101" s="116"/>
      <c r="J101" s="117">
        <f>J150</f>
        <v>0</v>
      </c>
      <c r="L101" s="114"/>
    </row>
    <row r="102" spans="2:12" s="9" customFormat="1" ht="19.899999999999999" customHeight="1">
      <c r="B102" s="114"/>
      <c r="D102" s="115" t="s">
        <v>154</v>
      </c>
      <c r="E102" s="116"/>
      <c r="F102" s="116"/>
      <c r="G102" s="116"/>
      <c r="H102" s="116"/>
      <c r="I102" s="116"/>
      <c r="J102" s="117">
        <f>J154</f>
        <v>0</v>
      </c>
      <c r="L102" s="114"/>
    </row>
    <row r="103" spans="2:12" s="9" customFormat="1" ht="19.899999999999999" customHeight="1">
      <c r="B103" s="114"/>
      <c r="D103" s="115" t="s">
        <v>155</v>
      </c>
      <c r="E103" s="116"/>
      <c r="F103" s="116"/>
      <c r="G103" s="116"/>
      <c r="H103" s="116"/>
      <c r="I103" s="116"/>
      <c r="J103" s="117">
        <f>J156</f>
        <v>0</v>
      </c>
      <c r="L103" s="114"/>
    </row>
    <row r="104" spans="2:12" s="9" customFormat="1" ht="19.899999999999999" customHeight="1">
      <c r="B104" s="114"/>
      <c r="D104" s="115" t="s">
        <v>156</v>
      </c>
      <c r="E104" s="116"/>
      <c r="F104" s="116"/>
      <c r="G104" s="116"/>
      <c r="H104" s="116"/>
      <c r="I104" s="116"/>
      <c r="J104" s="117">
        <f>J166</f>
        <v>0</v>
      </c>
      <c r="L104" s="114"/>
    </row>
    <row r="105" spans="2:12" s="1" customFormat="1" ht="21.75" customHeight="1">
      <c r="B105" s="28"/>
      <c r="L105" s="28"/>
    </row>
    <row r="106" spans="2:12" s="1" customFormat="1" ht="6.95" customHeight="1">
      <c r="B106" s="43"/>
      <c r="C106" s="44"/>
      <c r="D106" s="44"/>
      <c r="E106" s="44"/>
      <c r="F106" s="44"/>
      <c r="G106" s="44"/>
      <c r="H106" s="44"/>
      <c r="I106" s="44"/>
      <c r="J106" s="44"/>
      <c r="K106" s="44"/>
      <c r="L106" s="28"/>
    </row>
    <row r="110" spans="2:12" s="1" customFormat="1" ht="6.95" customHeight="1">
      <c r="B110" s="45"/>
      <c r="C110" s="46"/>
      <c r="D110" s="46"/>
      <c r="E110" s="46"/>
      <c r="F110" s="46"/>
      <c r="G110" s="46"/>
      <c r="H110" s="46"/>
      <c r="I110" s="46"/>
      <c r="J110" s="46"/>
      <c r="K110" s="46"/>
      <c r="L110" s="28"/>
    </row>
    <row r="111" spans="2:12" s="1" customFormat="1" ht="24.95" customHeight="1">
      <c r="B111" s="28"/>
      <c r="C111" s="17" t="s">
        <v>171</v>
      </c>
      <c r="L111" s="28"/>
    </row>
    <row r="112" spans="2:12" s="1" customFormat="1" ht="6.95" customHeight="1">
      <c r="B112" s="28"/>
      <c r="L112" s="28"/>
    </row>
    <row r="113" spans="2:65" s="1" customFormat="1" ht="12" customHeight="1">
      <c r="B113" s="28"/>
      <c r="C113" s="23" t="s">
        <v>14</v>
      </c>
      <c r="L113" s="28"/>
    </row>
    <row r="114" spans="2:65" s="1" customFormat="1" ht="16.5" customHeight="1">
      <c r="B114" s="28"/>
      <c r="E114" s="223" t="str">
        <f>E7</f>
        <v>Nové záchytné centrum, Bojnice</v>
      </c>
      <c r="F114" s="224"/>
      <c r="G114" s="224"/>
      <c r="H114" s="224"/>
      <c r="L114" s="28"/>
    </row>
    <row r="115" spans="2:65" s="1" customFormat="1" ht="12" customHeight="1">
      <c r="B115" s="28"/>
      <c r="C115" s="23" t="s">
        <v>141</v>
      </c>
      <c r="L115" s="28"/>
    </row>
    <row r="116" spans="2:65" s="1" customFormat="1" ht="16.5" customHeight="1">
      <c r="B116" s="28"/>
      <c r="E116" s="218" t="str">
        <f>E9</f>
        <v>SO 02 - Komunikácia, spevnené plochy</v>
      </c>
      <c r="F116" s="222"/>
      <c r="G116" s="222"/>
      <c r="H116" s="222"/>
      <c r="L116" s="28"/>
    </row>
    <row r="117" spans="2:65" s="1" customFormat="1" ht="6.95" customHeight="1">
      <c r="B117" s="28"/>
      <c r="L117" s="28"/>
    </row>
    <row r="118" spans="2:65" s="1" customFormat="1" ht="12" customHeight="1">
      <c r="B118" s="28"/>
      <c r="C118" s="23" t="s">
        <v>18</v>
      </c>
      <c r="F118" s="21" t="str">
        <f>F12</f>
        <v>Bojnice</v>
      </c>
      <c r="I118" s="23" t="s">
        <v>20</v>
      </c>
      <c r="J118" s="51">
        <f>IF(J12="","",J12)</f>
        <v>46146</v>
      </c>
      <c r="L118" s="28"/>
    </row>
    <row r="119" spans="2:65" s="1" customFormat="1" ht="6.95" customHeight="1">
      <c r="B119" s="28"/>
      <c r="L119" s="28"/>
    </row>
    <row r="120" spans="2:65" s="1" customFormat="1" ht="15.2" customHeight="1">
      <c r="B120" s="28"/>
      <c r="C120" s="23" t="s">
        <v>21</v>
      </c>
      <c r="F120" s="21" t="str">
        <f>E15</f>
        <v>Národná zoologická záhrada</v>
      </c>
      <c r="I120" s="23" t="s">
        <v>26</v>
      </c>
      <c r="J120" s="26" t="str">
        <f>E21</f>
        <v>ERGAprojekt s.r.o.</v>
      </c>
      <c r="L120" s="28"/>
    </row>
    <row r="121" spans="2:65" s="1" customFormat="1" ht="15.2" customHeight="1">
      <c r="B121" s="28"/>
      <c r="C121" s="23" t="s">
        <v>25</v>
      </c>
      <c r="F121" s="21" t="str">
        <f>IF(E18="","",E18)</f>
        <v/>
      </c>
      <c r="I121" s="23" t="s">
        <v>29</v>
      </c>
      <c r="J121" s="26" t="str">
        <f>E24</f>
        <v xml:space="preserve"> </v>
      </c>
      <c r="L121" s="28"/>
    </row>
    <row r="122" spans="2:65" s="1" customFormat="1" ht="10.35" customHeight="1">
      <c r="B122" s="28"/>
      <c r="L122" s="28"/>
    </row>
    <row r="123" spans="2:65" s="10" customFormat="1" ht="29.25" customHeight="1">
      <c r="B123" s="118"/>
      <c r="C123" s="119" t="s">
        <v>172</v>
      </c>
      <c r="D123" s="120" t="s">
        <v>57</v>
      </c>
      <c r="E123" s="120" t="s">
        <v>53</v>
      </c>
      <c r="F123" s="120" t="s">
        <v>54</v>
      </c>
      <c r="G123" s="120" t="s">
        <v>173</v>
      </c>
      <c r="H123" s="120" t="s">
        <v>174</v>
      </c>
      <c r="I123" s="120" t="s">
        <v>175</v>
      </c>
      <c r="J123" s="121" t="s">
        <v>147</v>
      </c>
      <c r="K123" s="122" t="s">
        <v>176</v>
      </c>
      <c r="L123" s="118"/>
      <c r="M123" s="58" t="s">
        <v>1</v>
      </c>
      <c r="N123" s="59" t="s">
        <v>36</v>
      </c>
      <c r="O123" s="59" t="s">
        <v>177</v>
      </c>
      <c r="P123" s="59" t="s">
        <v>178</v>
      </c>
      <c r="Q123" s="59" t="s">
        <v>179</v>
      </c>
      <c r="R123" s="59" t="s">
        <v>180</v>
      </c>
      <c r="S123" s="59" t="s">
        <v>181</v>
      </c>
      <c r="T123" s="60" t="s">
        <v>182</v>
      </c>
    </row>
    <row r="124" spans="2:65" s="1" customFormat="1" ht="22.9" customHeight="1">
      <c r="B124" s="28"/>
      <c r="C124" s="63" t="s">
        <v>148</v>
      </c>
      <c r="J124" s="123">
        <f>BK124</f>
        <v>0</v>
      </c>
      <c r="L124" s="28"/>
      <c r="M124" s="61"/>
      <c r="N124" s="52"/>
      <c r="O124" s="52"/>
      <c r="P124" s="124">
        <f>P125</f>
        <v>0</v>
      </c>
      <c r="Q124" s="52"/>
      <c r="R124" s="124">
        <f>R125</f>
        <v>0</v>
      </c>
      <c r="S124" s="52"/>
      <c r="T124" s="125">
        <f>T125</f>
        <v>0</v>
      </c>
      <c r="AT124" s="13" t="s">
        <v>71</v>
      </c>
      <c r="AU124" s="13" t="s">
        <v>149</v>
      </c>
      <c r="BK124" s="126">
        <f>BK125</f>
        <v>0</v>
      </c>
    </row>
    <row r="125" spans="2:65" s="11" customFormat="1" ht="25.9" customHeight="1">
      <c r="B125" s="127"/>
      <c r="D125" s="128" t="s">
        <v>71</v>
      </c>
      <c r="E125" s="129" t="s">
        <v>183</v>
      </c>
      <c r="F125" s="129" t="s">
        <v>184</v>
      </c>
      <c r="I125" s="130"/>
      <c r="J125" s="131">
        <f>BK125</f>
        <v>0</v>
      </c>
      <c r="L125" s="127"/>
      <c r="M125" s="132"/>
      <c r="P125" s="133">
        <f>P126+P139+P144+P150+P154+P156+P166</f>
        <v>0</v>
      </c>
      <c r="R125" s="133">
        <f>R126+R139+R144+R150+R154+R156+R166</f>
        <v>0</v>
      </c>
      <c r="T125" s="134">
        <f>T126+T139+T144+T150+T154+T156+T166</f>
        <v>0</v>
      </c>
      <c r="AR125" s="128" t="s">
        <v>79</v>
      </c>
      <c r="AT125" s="135" t="s">
        <v>71</v>
      </c>
      <c r="AU125" s="135" t="s">
        <v>72</v>
      </c>
      <c r="AY125" s="128" t="s">
        <v>185</v>
      </c>
      <c r="BK125" s="136">
        <f>BK126+BK139+BK144+BK150+BK154+BK156+BK166</f>
        <v>0</v>
      </c>
    </row>
    <row r="126" spans="2:65" s="11" customFormat="1" ht="22.9" customHeight="1">
      <c r="B126" s="127"/>
      <c r="D126" s="128" t="s">
        <v>71</v>
      </c>
      <c r="E126" s="137" t="s">
        <v>79</v>
      </c>
      <c r="F126" s="137" t="s">
        <v>795</v>
      </c>
      <c r="I126" s="130"/>
      <c r="J126" s="138">
        <f>BK126</f>
        <v>0</v>
      </c>
      <c r="L126" s="127"/>
      <c r="M126" s="132"/>
      <c r="P126" s="133">
        <f>SUM(P127:P138)</f>
        <v>0</v>
      </c>
      <c r="R126" s="133">
        <f>SUM(R127:R138)</f>
        <v>0</v>
      </c>
      <c r="T126" s="134">
        <f>SUM(T127:T138)</f>
        <v>0</v>
      </c>
      <c r="AR126" s="128" t="s">
        <v>79</v>
      </c>
      <c r="AT126" s="135" t="s">
        <v>71</v>
      </c>
      <c r="AU126" s="135" t="s">
        <v>79</v>
      </c>
      <c r="AY126" s="128" t="s">
        <v>185</v>
      </c>
      <c r="BK126" s="136">
        <f>SUM(BK127:BK138)</f>
        <v>0</v>
      </c>
    </row>
    <row r="127" spans="2:65" s="1" customFormat="1" ht="24.2" customHeight="1">
      <c r="B127" s="139"/>
      <c r="C127" s="140" t="s">
        <v>79</v>
      </c>
      <c r="D127" s="140" t="s">
        <v>187</v>
      </c>
      <c r="E127" s="141" t="s">
        <v>1954</v>
      </c>
      <c r="F127" s="142" t="s">
        <v>1955</v>
      </c>
      <c r="G127" s="143" t="s">
        <v>197</v>
      </c>
      <c r="H127" s="144"/>
      <c r="I127" s="145"/>
      <c r="J127" s="146">
        <f t="shared" ref="J127:J138" si="0">ROUND(I127*H127,2)</f>
        <v>0</v>
      </c>
      <c r="K127" s="147"/>
      <c r="L127" s="28"/>
      <c r="M127" s="148" t="s">
        <v>1</v>
      </c>
      <c r="N127" s="149" t="s">
        <v>38</v>
      </c>
      <c r="P127" s="150">
        <f t="shared" ref="P127:P138" si="1">O127*H127</f>
        <v>0</v>
      </c>
      <c r="Q127" s="150">
        <v>0</v>
      </c>
      <c r="R127" s="150">
        <f t="shared" ref="R127:R138" si="2">Q127*H127</f>
        <v>0</v>
      </c>
      <c r="S127" s="150">
        <v>0</v>
      </c>
      <c r="T127" s="151">
        <f t="shared" ref="T127:T138" si="3">S127*H127</f>
        <v>0</v>
      </c>
      <c r="AR127" s="152" t="s">
        <v>191</v>
      </c>
      <c r="AT127" s="152" t="s">
        <v>187</v>
      </c>
      <c r="AU127" s="152" t="s">
        <v>85</v>
      </c>
      <c r="AY127" s="13" t="s">
        <v>185</v>
      </c>
      <c r="BE127" s="153">
        <f t="shared" ref="BE127:BE138" si="4">IF(N127="základná",J127,0)</f>
        <v>0</v>
      </c>
      <c r="BF127" s="153">
        <f t="shared" ref="BF127:BF138" si="5">IF(N127="znížená",J127,0)</f>
        <v>0</v>
      </c>
      <c r="BG127" s="153">
        <f t="shared" ref="BG127:BG138" si="6">IF(N127="zákl. prenesená",J127,0)</f>
        <v>0</v>
      </c>
      <c r="BH127" s="153">
        <f t="shared" ref="BH127:BH138" si="7">IF(N127="zníž. prenesená",J127,0)</f>
        <v>0</v>
      </c>
      <c r="BI127" s="153">
        <f t="shared" ref="BI127:BI138" si="8">IF(N127="nulová",J127,0)</f>
        <v>0</v>
      </c>
      <c r="BJ127" s="13" t="s">
        <v>85</v>
      </c>
      <c r="BK127" s="153">
        <f t="shared" ref="BK127:BK138" si="9">ROUND(I127*H127,2)</f>
        <v>0</v>
      </c>
      <c r="BL127" s="13" t="s">
        <v>191</v>
      </c>
      <c r="BM127" s="152" t="s">
        <v>1956</v>
      </c>
    </row>
    <row r="128" spans="2:65" s="1" customFormat="1" ht="24.2" customHeight="1">
      <c r="B128" s="139"/>
      <c r="C128" s="140" t="s">
        <v>85</v>
      </c>
      <c r="D128" s="140" t="s">
        <v>187</v>
      </c>
      <c r="E128" s="141" t="s">
        <v>1957</v>
      </c>
      <c r="F128" s="142" t="s">
        <v>1958</v>
      </c>
      <c r="G128" s="143" t="s">
        <v>197</v>
      </c>
      <c r="H128" s="144"/>
      <c r="I128" s="145"/>
      <c r="J128" s="146">
        <f t="shared" si="0"/>
        <v>0</v>
      </c>
      <c r="K128" s="147"/>
      <c r="L128" s="28"/>
      <c r="M128" s="148" t="s">
        <v>1</v>
      </c>
      <c r="N128" s="149" t="s">
        <v>38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191</v>
      </c>
      <c r="AT128" s="152" t="s">
        <v>187</v>
      </c>
      <c r="AU128" s="152" t="s">
        <v>85</v>
      </c>
      <c r="AY128" s="13" t="s">
        <v>185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85</v>
      </c>
      <c r="BK128" s="153">
        <f t="shared" si="9"/>
        <v>0</v>
      </c>
      <c r="BL128" s="13" t="s">
        <v>191</v>
      </c>
      <c r="BM128" s="152" t="s">
        <v>1959</v>
      </c>
    </row>
    <row r="129" spans="2:65" s="1" customFormat="1" ht="21.75" customHeight="1">
      <c r="B129" s="139"/>
      <c r="C129" s="140" t="s">
        <v>193</v>
      </c>
      <c r="D129" s="140" t="s">
        <v>187</v>
      </c>
      <c r="E129" s="141" t="s">
        <v>1960</v>
      </c>
      <c r="F129" s="142" t="s">
        <v>1961</v>
      </c>
      <c r="G129" s="143" t="s">
        <v>197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85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1962</v>
      </c>
    </row>
    <row r="130" spans="2:65" s="1" customFormat="1" ht="24.2" customHeight="1">
      <c r="B130" s="139"/>
      <c r="C130" s="140" t="s">
        <v>191</v>
      </c>
      <c r="D130" s="140" t="s">
        <v>187</v>
      </c>
      <c r="E130" s="141" t="s">
        <v>1963</v>
      </c>
      <c r="F130" s="142" t="s">
        <v>1964</v>
      </c>
      <c r="G130" s="143" t="s">
        <v>197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85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1965</v>
      </c>
    </row>
    <row r="131" spans="2:65" s="1" customFormat="1" ht="21.75" customHeight="1">
      <c r="B131" s="139"/>
      <c r="C131" s="140" t="s">
        <v>206</v>
      </c>
      <c r="D131" s="140" t="s">
        <v>187</v>
      </c>
      <c r="E131" s="141" t="s">
        <v>1966</v>
      </c>
      <c r="F131" s="142" t="s">
        <v>1967</v>
      </c>
      <c r="G131" s="143" t="s">
        <v>197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85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1968</v>
      </c>
    </row>
    <row r="132" spans="2:65" s="1" customFormat="1" ht="37.9" customHeight="1">
      <c r="B132" s="139"/>
      <c r="C132" s="140" t="s">
        <v>210</v>
      </c>
      <c r="D132" s="140" t="s">
        <v>187</v>
      </c>
      <c r="E132" s="141" t="s">
        <v>1969</v>
      </c>
      <c r="F132" s="142" t="s">
        <v>1970</v>
      </c>
      <c r="G132" s="143" t="s">
        <v>197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85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1971</v>
      </c>
    </row>
    <row r="133" spans="2:65" s="1" customFormat="1" ht="37.9" customHeight="1">
      <c r="B133" s="139"/>
      <c r="C133" s="140" t="s">
        <v>214</v>
      </c>
      <c r="D133" s="140" t="s">
        <v>187</v>
      </c>
      <c r="E133" s="141" t="s">
        <v>1972</v>
      </c>
      <c r="F133" s="142" t="s">
        <v>1973</v>
      </c>
      <c r="G133" s="143" t="s">
        <v>197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85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1974</v>
      </c>
    </row>
    <row r="134" spans="2:65" s="1" customFormat="1" ht="24.2" customHeight="1">
      <c r="B134" s="139"/>
      <c r="C134" s="140" t="s">
        <v>219</v>
      </c>
      <c r="D134" s="140" t="s">
        <v>187</v>
      </c>
      <c r="E134" s="141" t="s">
        <v>1975</v>
      </c>
      <c r="F134" s="142" t="s">
        <v>1976</v>
      </c>
      <c r="G134" s="143" t="s">
        <v>197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85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1977</v>
      </c>
    </row>
    <row r="135" spans="2:65" s="1" customFormat="1" ht="33" customHeight="1">
      <c r="B135" s="139"/>
      <c r="C135" s="140" t="s">
        <v>223</v>
      </c>
      <c r="D135" s="140" t="s">
        <v>187</v>
      </c>
      <c r="E135" s="141" t="s">
        <v>1978</v>
      </c>
      <c r="F135" s="142" t="s">
        <v>1979</v>
      </c>
      <c r="G135" s="143" t="s">
        <v>197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85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1980</v>
      </c>
    </row>
    <row r="136" spans="2:65" s="1" customFormat="1" ht="24.2" customHeight="1">
      <c r="B136" s="139"/>
      <c r="C136" s="140" t="s">
        <v>227</v>
      </c>
      <c r="D136" s="140" t="s">
        <v>187</v>
      </c>
      <c r="E136" s="141" t="s">
        <v>1981</v>
      </c>
      <c r="F136" s="142" t="s">
        <v>1982</v>
      </c>
      <c r="G136" s="143" t="s">
        <v>197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85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1983</v>
      </c>
    </row>
    <row r="137" spans="2:65" s="1" customFormat="1" ht="16.5" customHeight="1">
      <c r="B137" s="139"/>
      <c r="C137" s="154" t="s">
        <v>231</v>
      </c>
      <c r="D137" s="154" t="s">
        <v>241</v>
      </c>
      <c r="E137" s="155" t="s">
        <v>1984</v>
      </c>
      <c r="F137" s="156" t="s">
        <v>1985</v>
      </c>
      <c r="G137" s="157" t="s">
        <v>204</v>
      </c>
      <c r="H137" s="158"/>
      <c r="I137" s="159"/>
      <c r="J137" s="160">
        <f t="shared" si="0"/>
        <v>0</v>
      </c>
      <c r="K137" s="161"/>
      <c r="L137" s="162"/>
      <c r="M137" s="163" t="s">
        <v>1</v>
      </c>
      <c r="N137" s="164" t="s">
        <v>38</v>
      </c>
      <c r="P137" s="150">
        <f t="shared" si="1"/>
        <v>0</v>
      </c>
      <c r="Q137" s="150">
        <v>1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219</v>
      </c>
      <c r="AT137" s="152" t="s">
        <v>241</v>
      </c>
      <c r="AU137" s="152" t="s">
        <v>85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1986</v>
      </c>
    </row>
    <row r="138" spans="2:65" s="1" customFormat="1" ht="21.75" customHeight="1">
      <c r="B138" s="139"/>
      <c r="C138" s="140" t="s">
        <v>236</v>
      </c>
      <c r="D138" s="140" t="s">
        <v>187</v>
      </c>
      <c r="E138" s="141" t="s">
        <v>1987</v>
      </c>
      <c r="F138" s="142" t="s">
        <v>1988</v>
      </c>
      <c r="G138" s="143" t="s">
        <v>217</v>
      </c>
      <c r="H138" s="144"/>
      <c r="I138" s="145"/>
      <c r="J138" s="146">
        <f t="shared" si="0"/>
        <v>0</v>
      </c>
      <c r="K138" s="147"/>
      <c r="L138" s="28"/>
      <c r="M138" s="148" t="s">
        <v>1</v>
      </c>
      <c r="N138" s="149" t="s">
        <v>38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191</v>
      </c>
      <c r="AT138" s="152" t="s">
        <v>187</v>
      </c>
      <c r="AU138" s="152" t="s">
        <v>85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1989</v>
      </c>
    </row>
    <row r="139" spans="2:65" s="11" customFormat="1" ht="22.9" customHeight="1">
      <c r="B139" s="127"/>
      <c r="D139" s="128" t="s">
        <v>71</v>
      </c>
      <c r="E139" s="137" t="s">
        <v>85</v>
      </c>
      <c r="F139" s="137" t="s">
        <v>186</v>
      </c>
      <c r="I139" s="130"/>
      <c r="J139" s="138">
        <f>BK139</f>
        <v>0</v>
      </c>
      <c r="L139" s="127"/>
      <c r="M139" s="132"/>
      <c r="P139" s="133">
        <f>SUM(P140:P143)</f>
        <v>0</v>
      </c>
      <c r="R139" s="133">
        <f>SUM(R140:R143)</f>
        <v>0</v>
      </c>
      <c r="T139" s="134">
        <f>SUM(T140:T143)</f>
        <v>0</v>
      </c>
      <c r="AR139" s="128" t="s">
        <v>79</v>
      </c>
      <c r="AT139" s="135" t="s">
        <v>71</v>
      </c>
      <c r="AU139" s="135" t="s">
        <v>79</v>
      </c>
      <c r="AY139" s="128" t="s">
        <v>185</v>
      </c>
      <c r="BK139" s="136">
        <f>SUM(BK140:BK143)</f>
        <v>0</v>
      </c>
    </row>
    <row r="140" spans="2:65" s="1" customFormat="1" ht="16.5" customHeight="1">
      <c r="B140" s="139"/>
      <c r="C140" s="140" t="s">
        <v>240</v>
      </c>
      <c r="D140" s="140" t="s">
        <v>187</v>
      </c>
      <c r="E140" s="141" t="s">
        <v>1990</v>
      </c>
      <c r="F140" s="142" t="s">
        <v>1991</v>
      </c>
      <c r="G140" s="143" t="s">
        <v>190</v>
      </c>
      <c r="H140" s="144"/>
      <c r="I140" s="145"/>
      <c r="J140" s="146">
        <f>ROUND(I140*H140,2)</f>
        <v>0</v>
      </c>
      <c r="K140" s="147"/>
      <c r="L140" s="28"/>
      <c r="M140" s="148" t="s">
        <v>1</v>
      </c>
      <c r="N140" s="149" t="s">
        <v>38</v>
      </c>
      <c r="P140" s="150">
        <f>O140*H140</f>
        <v>0</v>
      </c>
      <c r="Q140" s="150">
        <v>0.25211899999999998</v>
      </c>
      <c r="R140" s="150">
        <f>Q140*H140</f>
        <v>0</v>
      </c>
      <c r="S140" s="150">
        <v>0</v>
      </c>
      <c r="T140" s="151">
        <f>S140*H140</f>
        <v>0</v>
      </c>
      <c r="AR140" s="152" t="s">
        <v>191</v>
      </c>
      <c r="AT140" s="152" t="s">
        <v>187</v>
      </c>
      <c r="AU140" s="152" t="s">
        <v>85</v>
      </c>
      <c r="AY140" s="13" t="s">
        <v>185</v>
      </c>
      <c r="BE140" s="153">
        <f>IF(N140="základná",J140,0)</f>
        <v>0</v>
      </c>
      <c r="BF140" s="153">
        <f>IF(N140="znížená",J140,0)</f>
        <v>0</v>
      </c>
      <c r="BG140" s="153">
        <f>IF(N140="zákl. prenesená",J140,0)</f>
        <v>0</v>
      </c>
      <c r="BH140" s="153">
        <f>IF(N140="zníž. prenesená",J140,0)</f>
        <v>0</v>
      </c>
      <c r="BI140" s="153">
        <f>IF(N140="nulová",J140,0)</f>
        <v>0</v>
      </c>
      <c r="BJ140" s="13" t="s">
        <v>85</v>
      </c>
      <c r="BK140" s="153">
        <f>ROUND(I140*H140,2)</f>
        <v>0</v>
      </c>
      <c r="BL140" s="13" t="s">
        <v>191</v>
      </c>
      <c r="BM140" s="152" t="s">
        <v>1992</v>
      </c>
    </row>
    <row r="141" spans="2:65" s="1" customFormat="1" ht="33" customHeight="1">
      <c r="B141" s="139"/>
      <c r="C141" s="140" t="s">
        <v>245</v>
      </c>
      <c r="D141" s="140" t="s">
        <v>187</v>
      </c>
      <c r="E141" s="141" t="s">
        <v>1993</v>
      </c>
      <c r="F141" s="142" t="s">
        <v>1994</v>
      </c>
      <c r="G141" s="143" t="s">
        <v>217</v>
      </c>
      <c r="H141" s="144"/>
      <c r="I141" s="145"/>
      <c r="J141" s="146">
        <f>ROUND(I141*H141,2)</f>
        <v>0</v>
      </c>
      <c r="K141" s="147"/>
      <c r="L141" s="28"/>
      <c r="M141" s="148" t="s">
        <v>1</v>
      </c>
      <c r="N141" s="149" t="s">
        <v>38</v>
      </c>
      <c r="P141" s="150">
        <f>O141*H141</f>
        <v>0</v>
      </c>
      <c r="Q141" s="150">
        <v>0</v>
      </c>
      <c r="R141" s="150">
        <f>Q141*H141</f>
        <v>0</v>
      </c>
      <c r="S141" s="150">
        <v>0</v>
      </c>
      <c r="T141" s="151">
        <f>S141*H141</f>
        <v>0</v>
      </c>
      <c r="AR141" s="152" t="s">
        <v>191</v>
      </c>
      <c r="AT141" s="152" t="s">
        <v>187</v>
      </c>
      <c r="AU141" s="152" t="s">
        <v>85</v>
      </c>
      <c r="AY141" s="13" t="s">
        <v>185</v>
      </c>
      <c r="BE141" s="153">
        <f>IF(N141="základná",J141,0)</f>
        <v>0</v>
      </c>
      <c r="BF141" s="153">
        <f>IF(N141="znížená",J141,0)</f>
        <v>0</v>
      </c>
      <c r="BG141" s="153">
        <f>IF(N141="zákl. prenesená",J141,0)</f>
        <v>0</v>
      </c>
      <c r="BH141" s="153">
        <f>IF(N141="zníž. prenesená",J141,0)</f>
        <v>0</v>
      </c>
      <c r="BI141" s="153">
        <f>IF(N141="nulová",J141,0)</f>
        <v>0</v>
      </c>
      <c r="BJ141" s="13" t="s">
        <v>85</v>
      </c>
      <c r="BK141" s="153">
        <f>ROUND(I141*H141,2)</f>
        <v>0</v>
      </c>
      <c r="BL141" s="13" t="s">
        <v>191</v>
      </c>
      <c r="BM141" s="152" t="s">
        <v>1995</v>
      </c>
    </row>
    <row r="142" spans="2:65" s="1" customFormat="1" ht="33" customHeight="1">
      <c r="B142" s="139"/>
      <c r="C142" s="140" t="s">
        <v>250</v>
      </c>
      <c r="D142" s="140" t="s">
        <v>187</v>
      </c>
      <c r="E142" s="141" t="s">
        <v>1996</v>
      </c>
      <c r="F142" s="142" t="s">
        <v>1997</v>
      </c>
      <c r="G142" s="143" t="s">
        <v>217</v>
      </c>
      <c r="H142" s="144"/>
      <c r="I142" s="145"/>
      <c r="J142" s="146">
        <f>ROUND(I142*H142,2)</f>
        <v>0</v>
      </c>
      <c r="K142" s="147"/>
      <c r="L142" s="28"/>
      <c r="M142" s="148" t="s">
        <v>1</v>
      </c>
      <c r="N142" s="149" t="s">
        <v>38</v>
      </c>
      <c r="P142" s="150">
        <f>O142*H142</f>
        <v>0</v>
      </c>
      <c r="Q142" s="150">
        <v>3.3000000000000003E-5</v>
      </c>
      <c r="R142" s="150">
        <f>Q142*H142</f>
        <v>0</v>
      </c>
      <c r="S142" s="150">
        <v>0</v>
      </c>
      <c r="T142" s="151">
        <f>S142*H142</f>
        <v>0</v>
      </c>
      <c r="AR142" s="152" t="s">
        <v>191</v>
      </c>
      <c r="AT142" s="152" t="s">
        <v>187</v>
      </c>
      <c r="AU142" s="152" t="s">
        <v>85</v>
      </c>
      <c r="AY142" s="13" t="s">
        <v>185</v>
      </c>
      <c r="BE142" s="153">
        <f>IF(N142="základná",J142,0)</f>
        <v>0</v>
      </c>
      <c r="BF142" s="153">
        <f>IF(N142="znížená",J142,0)</f>
        <v>0</v>
      </c>
      <c r="BG142" s="153">
        <f>IF(N142="zákl. prenesená",J142,0)</f>
        <v>0</v>
      </c>
      <c r="BH142" s="153">
        <f>IF(N142="zníž. prenesená",J142,0)</f>
        <v>0</v>
      </c>
      <c r="BI142" s="153">
        <f>IF(N142="nulová",J142,0)</f>
        <v>0</v>
      </c>
      <c r="BJ142" s="13" t="s">
        <v>85</v>
      </c>
      <c r="BK142" s="153">
        <f>ROUND(I142*H142,2)</f>
        <v>0</v>
      </c>
      <c r="BL142" s="13" t="s">
        <v>191</v>
      </c>
      <c r="BM142" s="152" t="s">
        <v>1998</v>
      </c>
    </row>
    <row r="143" spans="2:65" s="1" customFormat="1" ht="16.5" customHeight="1">
      <c r="B143" s="139"/>
      <c r="C143" s="154" t="s">
        <v>254</v>
      </c>
      <c r="D143" s="154" t="s">
        <v>241</v>
      </c>
      <c r="E143" s="155" t="s">
        <v>376</v>
      </c>
      <c r="F143" s="156" t="s">
        <v>377</v>
      </c>
      <c r="G143" s="157" t="s">
        <v>217</v>
      </c>
      <c r="H143" s="158"/>
      <c r="I143" s="159"/>
      <c r="J143" s="160">
        <f>ROUND(I143*H143,2)</f>
        <v>0</v>
      </c>
      <c r="K143" s="161"/>
      <c r="L143" s="162"/>
      <c r="M143" s="163" t="s">
        <v>1</v>
      </c>
      <c r="N143" s="164" t="s">
        <v>38</v>
      </c>
      <c r="P143" s="150">
        <f>O143*H143</f>
        <v>0</v>
      </c>
      <c r="Q143" s="150">
        <v>1.3999999999999999E-4</v>
      </c>
      <c r="R143" s="150">
        <f>Q143*H143</f>
        <v>0</v>
      </c>
      <c r="S143" s="150">
        <v>0</v>
      </c>
      <c r="T143" s="151">
        <f>S143*H143</f>
        <v>0</v>
      </c>
      <c r="AR143" s="152" t="s">
        <v>219</v>
      </c>
      <c r="AT143" s="152" t="s">
        <v>241</v>
      </c>
      <c r="AU143" s="152" t="s">
        <v>85</v>
      </c>
      <c r="AY143" s="13" t="s">
        <v>185</v>
      </c>
      <c r="BE143" s="153">
        <f>IF(N143="základná",J143,0)</f>
        <v>0</v>
      </c>
      <c r="BF143" s="153">
        <f>IF(N143="znížená",J143,0)</f>
        <v>0</v>
      </c>
      <c r="BG143" s="153">
        <f>IF(N143="zákl. prenesená",J143,0)</f>
        <v>0</v>
      </c>
      <c r="BH143" s="153">
        <f>IF(N143="zníž. prenesená",J143,0)</f>
        <v>0</v>
      </c>
      <c r="BI143" s="153">
        <f>IF(N143="nulová",J143,0)</f>
        <v>0</v>
      </c>
      <c r="BJ143" s="13" t="s">
        <v>85</v>
      </c>
      <c r="BK143" s="153">
        <f>ROUND(I143*H143,2)</f>
        <v>0</v>
      </c>
      <c r="BL143" s="13" t="s">
        <v>191</v>
      </c>
      <c r="BM143" s="152" t="s">
        <v>1999</v>
      </c>
    </row>
    <row r="144" spans="2:65" s="11" customFormat="1" ht="22.9" customHeight="1">
      <c r="B144" s="127"/>
      <c r="D144" s="128" t="s">
        <v>71</v>
      </c>
      <c r="E144" s="137" t="s">
        <v>206</v>
      </c>
      <c r="F144" s="137" t="s">
        <v>2000</v>
      </c>
      <c r="I144" s="130"/>
      <c r="J144" s="138">
        <f>BK144</f>
        <v>0</v>
      </c>
      <c r="L144" s="127"/>
      <c r="M144" s="132"/>
      <c r="P144" s="133">
        <f>SUM(P145:P149)</f>
        <v>0</v>
      </c>
      <c r="R144" s="133">
        <f>SUM(R145:R149)</f>
        <v>0</v>
      </c>
      <c r="T144" s="134">
        <f>SUM(T145:T149)</f>
        <v>0</v>
      </c>
      <c r="AR144" s="128" t="s">
        <v>79</v>
      </c>
      <c r="AT144" s="135" t="s">
        <v>71</v>
      </c>
      <c r="AU144" s="135" t="s">
        <v>79</v>
      </c>
      <c r="AY144" s="128" t="s">
        <v>185</v>
      </c>
      <c r="BK144" s="136">
        <f>SUM(BK145:BK149)</f>
        <v>0</v>
      </c>
    </row>
    <row r="145" spans="2:65" s="1" customFormat="1" ht="33" customHeight="1">
      <c r="B145" s="139"/>
      <c r="C145" s="140" t="s">
        <v>258</v>
      </c>
      <c r="D145" s="140" t="s">
        <v>187</v>
      </c>
      <c r="E145" s="141" t="s">
        <v>2001</v>
      </c>
      <c r="F145" s="142" t="s">
        <v>2002</v>
      </c>
      <c r="G145" s="143" t="s">
        <v>217</v>
      </c>
      <c r="H145" s="144"/>
      <c r="I145" s="145"/>
      <c r="J145" s="146">
        <f>ROUND(I145*H145,2)</f>
        <v>0</v>
      </c>
      <c r="K145" s="147"/>
      <c r="L145" s="28"/>
      <c r="M145" s="148" t="s">
        <v>1</v>
      </c>
      <c r="N145" s="149" t="s">
        <v>38</v>
      </c>
      <c r="P145" s="150">
        <f>O145*H145</f>
        <v>0</v>
      </c>
      <c r="Q145" s="150">
        <v>8.0960000000000004E-2</v>
      </c>
      <c r="R145" s="150">
        <f>Q145*H145</f>
        <v>0</v>
      </c>
      <c r="S145" s="150">
        <v>0</v>
      </c>
      <c r="T145" s="151">
        <f>S145*H145</f>
        <v>0</v>
      </c>
      <c r="AR145" s="152" t="s">
        <v>191</v>
      </c>
      <c r="AT145" s="152" t="s">
        <v>187</v>
      </c>
      <c r="AU145" s="152" t="s">
        <v>85</v>
      </c>
      <c r="AY145" s="13" t="s">
        <v>185</v>
      </c>
      <c r="BE145" s="153">
        <f>IF(N145="základná",J145,0)</f>
        <v>0</v>
      </c>
      <c r="BF145" s="153">
        <f>IF(N145="znížená",J145,0)</f>
        <v>0</v>
      </c>
      <c r="BG145" s="153">
        <f>IF(N145="zákl. prenesená",J145,0)</f>
        <v>0</v>
      </c>
      <c r="BH145" s="153">
        <f>IF(N145="zníž. prenesená",J145,0)</f>
        <v>0</v>
      </c>
      <c r="BI145" s="153">
        <f>IF(N145="nulová",J145,0)</f>
        <v>0</v>
      </c>
      <c r="BJ145" s="13" t="s">
        <v>85</v>
      </c>
      <c r="BK145" s="153">
        <f>ROUND(I145*H145,2)</f>
        <v>0</v>
      </c>
      <c r="BL145" s="13" t="s">
        <v>191</v>
      </c>
      <c r="BM145" s="152" t="s">
        <v>2003</v>
      </c>
    </row>
    <row r="146" spans="2:65" s="1" customFormat="1" ht="33" customHeight="1">
      <c r="B146" s="139"/>
      <c r="C146" s="140" t="s">
        <v>262</v>
      </c>
      <c r="D146" s="140" t="s">
        <v>187</v>
      </c>
      <c r="E146" s="141" t="s">
        <v>2004</v>
      </c>
      <c r="F146" s="142" t="s">
        <v>2005</v>
      </c>
      <c r="G146" s="143" t="s">
        <v>217</v>
      </c>
      <c r="H146" s="144"/>
      <c r="I146" s="145"/>
      <c r="J146" s="146">
        <f>ROUND(I146*H146,2)</f>
        <v>0</v>
      </c>
      <c r="K146" s="147"/>
      <c r="L146" s="28"/>
      <c r="M146" s="148" t="s">
        <v>1</v>
      </c>
      <c r="N146" s="149" t="s">
        <v>38</v>
      </c>
      <c r="P146" s="150">
        <f>O146*H146</f>
        <v>0</v>
      </c>
      <c r="Q146" s="150">
        <v>0.29899999999999999</v>
      </c>
      <c r="R146" s="150">
        <f>Q146*H146</f>
        <v>0</v>
      </c>
      <c r="S146" s="150">
        <v>0</v>
      </c>
      <c r="T146" s="151">
        <f>S146*H146</f>
        <v>0</v>
      </c>
      <c r="AR146" s="152" t="s">
        <v>191</v>
      </c>
      <c r="AT146" s="152" t="s">
        <v>187</v>
      </c>
      <c r="AU146" s="152" t="s">
        <v>85</v>
      </c>
      <c r="AY146" s="13" t="s">
        <v>185</v>
      </c>
      <c r="BE146" s="153">
        <f>IF(N146="základná",J146,0)</f>
        <v>0</v>
      </c>
      <c r="BF146" s="153">
        <f>IF(N146="znížená",J146,0)</f>
        <v>0</v>
      </c>
      <c r="BG146" s="153">
        <f>IF(N146="zákl. prenesená",J146,0)</f>
        <v>0</v>
      </c>
      <c r="BH146" s="153">
        <f>IF(N146="zníž. prenesená",J146,0)</f>
        <v>0</v>
      </c>
      <c r="BI146" s="153">
        <f>IF(N146="nulová",J146,0)</f>
        <v>0</v>
      </c>
      <c r="BJ146" s="13" t="s">
        <v>85</v>
      </c>
      <c r="BK146" s="153">
        <f>ROUND(I146*H146,2)</f>
        <v>0</v>
      </c>
      <c r="BL146" s="13" t="s">
        <v>191</v>
      </c>
      <c r="BM146" s="152" t="s">
        <v>2006</v>
      </c>
    </row>
    <row r="147" spans="2:65" s="1" customFormat="1" ht="33" customHeight="1">
      <c r="B147" s="139"/>
      <c r="C147" s="140" t="s">
        <v>266</v>
      </c>
      <c r="D147" s="140" t="s">
        <v>187</v>
      </c>
      <c r="E147" s="141" t="s">
        <v>2007</v>
      </c>
      <c r="F147" s="142" t="s">
        <v>2008</v>
      </c>
      <c r="G147" s="143" t="s">
        <v>217</v>
      </c>
      <c r="H147" s="144"/>
      <c r="I147" s="145"/>
      <c r="J147" s="146">
        <f>ROUND(I147*H147,2)</f>
        <v>0</v>
      </c>
      <c r="K147" s="147"/>
      <c r="L147" s="28"/>
      <c r="M147" s="148" t="s">
        <v>1</v>
      </c>
      <c r="N147" s="149" t="s">
        <v>38</v>
      </c>
      <c r="P147" s="150">
        <f>O147*H147</f>
        <v>0</v>
      </c>
      <c r="Q147" s="150">
        <v>0.60104000000000002</v>
      </c>
      <c r="R147" s="150">
        <f>Q147*H147</f>
        <v>0</v>
      </c>
      <c r="S147" s="150">
        <v>0</v>
      </c>
      <c r="T147" s="151">
        <f>S147*H147</f>
        <v>0</v>
      </c>
      <c r="AR147" s="152" t="s">
        <v>191</v>
      </c>
      <c r="AT147" s="152" t="s">
        <v>187</v>
      </c>
      <c r="AU147" s="152" t="s">
        <v>85</v>
      </c>
      <c r="AY147" s="13" t="s">
        <v>185</v>
      </c>
      <c r="BE147" s="153">
        <f>IF(N147="základná",J147,0)</f>
        <v>0</v>
      </c>
      <c r="BF147" s="153">
        <f>IF(N147="znížená",J147,0)</f>
        <v>0</v>
      </c>
      <c r="BG147" s="153">
        <f>IF(N147="zákl. prenesená",J147,0)</f>
        <v>0</v>
      </c>
      <c r="BH147" s="153">
        <f>IF(N147="zníž. prenesená",J147,0)</f>
        <v>0</v>
      </c>
      <c r="BI147" s="153">
        <f>IF(N147="nulová",J147,0)</f>
        <v>0</v>
      </c>
      <c r="BJ147" s="13" t="s">
        <v>85</v>
      </c>
      <c r="BK147" s="153">
        <f>ROUND(I147*H147,2)</f>
        <v>0</v>
      </c>
      <c r="BL147" s="13" t="s">
        <v>191</v>
      </c>
      <c r="BM147" s="152" t="s">
        <v>2009</v>
      </c>
    </row>
    <row r="148" spans="2:65" s="1" customFormat="1" ht="37.9" customHeight="1">
      <c r="B148" s="139"/>
      <c r="C148" s="140" t="s">
        <v>270</v>
      </c>
      <c r="D148" s="140" t="s">
        <v>187</v>
      </c>
      <c r="E148" s="141" t="s">
        <v>2010</v>
      </c>
      <c r="F148" s="142" t="s">
        <v>2011</v>
      </c>
      <c r="G148" s="143" t="s">
        <v>217</v>
      </c>
      <c r="H148" s="144"/>
      <c r="I148" s="145"/>
      <c r="J148" s="146">
        <f>ROUND(I148*H148,2)</f>
        <v>0</v>
      </c>
      <c r="K148" s="147"/>
      <c r="L148" s="28"/>
      <c r="M148" s="148" t="s">
        <v>1</v>
      </c>
      <c r="N148" s="149" t="s">
        <v>38</v>
      </c>
      <c r="P148" s="150">
        <f>O148*H148</f>
        <v>0</v>
      </c>
      <c r="Q148" s="150">
        <v>0.112</v>
      </c>
      <c r="R148" s="150">
        <f>Q148*H148</f>
        <v>0</v>
      </c>
      <c r="S148" s="150">
        <v>0</v>
      </c>
      <c r="T148" s="151">
        <f>S148*H148</f>
        <v>0</v>
      </c>
      <c r="AR148" s="152" t="s">
        <v>191</v>
      </c>
      <c r="AT148" s="152" t="s">
        <v>187</v>
      </c>
      <c r="AU148" s="152" t="s">
        <v>85</v>
      </c>
      <c r="AY148" s="13" t="s">
        <v>185</v>
      </c>
      <c r="BE148" s="153">
        <f>IF(N148="základná",J148,0)</f>
        <v>0</v>
      </c>
      <c r="BF148" s="153">
        <f>IF(N148="znížená",J148,0)</f>
        <v>0</v>
      </c>
      <c r="BG148" s="153">
        <f>IF(N148="zákl. prenesená",J148,0)</f>
        <v>0</v>
      </c>
      <c r="BH148" s="153">
        <f>IF(N148="zníž. prenesená",J148,0)</f>
        <v>0</v>
      </c>
      <c r="BI148" s="153">
        <f>IF(N148="nulová",J148,0)</f>
        <v>0</v>
      </c>
      <c r="BJ148" s="13" t="s">
        <v>85</v>
      </c>
      <c r="BK148" s="153">
        <f>ROUND(I148*H148,2)</f>
        <v>0</v>
      </c>
      <c r="BL148" s="13" t="s">
        <v>191</v>
      </c>
      <c r="BM148" s="152" t="s">
        <v>2012</v>
      </c>
    </row>
    <row r="149" spans="2:65" s="1" customFormat="1" ht="24.2" customHeight="1">
      <c r="B149" s="139"/>
      <c r="C149" s="154" t="s">
        <v>274</v>
      </c>
      <c r="D149" s="154" t="s">
        <v>241</v>
      </c>
      <c r="E149" s="155" t="s">
        <v>2013</v>
      </c>
      <c r="F149" s="156" t="s">
        <v>2014</v>
      </c>
      <c r="G149" s="157" t="s">
        <v>217</v>
      </c>
      <c r="H149" s="158"/>
      <c r="I149" s="159"/>
      <c r="J149" s="160">
        <f>ROUND(I149*H149,2)</f>
        <v>0</v>
      </c>
      <c r="K149" s="161"/>
      <c r="L149" s="162"/>
      <c r="M149" s="163" t="s">
        <v>1</v>
      </c>
      <c r="N149" s="164" t="s">
        <v>38</v>
      </c>
      <c r="P149" s="150">
        <f>O149*H149</f>
        <v>0</v>
      </c>
      <c r="Q149" s="150">
        <v>0.1081</v>
      </c>
      <c r="R149" s="150">
        <f>Q149*H149</f>
        <v>0</v>
      </c>
      <c r="S149" s="150">
        <v>0</v>
      </c>
      <c r="T149" s="151">
        <f>S149*H149</f>
        <v>0</v>
      </c>
      <c r="AR149" s="152" t="s">
        <v>219</v>
      </c>
      <c r="AT149" s="152" t="s">
        <v>241</v>
      </c>
      <c r="AU149" s="152" t="s">
        <v>85</v>
      </c>
      <c r="AY149" s="13" t="s">
        <v>185</v>
      </c>
      <c r="BE149" s="153">
        <f>IF(N149="základná",J149,0)</f>
        <v>0</v>
      </c>
      <c r="BF149" s="153">
        <f>IF(N149="znížená",J149,0)</f>
        <v>0</v>
      </c>
      <c r="BG149" s="153">
        <f>IF(N149="zákl. prenesená",J149,0)</f>
        <v>0</v>
      </c>
      <c r="BH149" s="153">
        <f>IF(N149="zníž. prenesená",J149,0)</f>
        <v>0</v>
      </c>
      <c r="BI149" s="153">
        <f>IF(N149="nulová",J149,0)</f>
        <v>0</v>
      </c>
      <c r="BJ149" s="13" t="s">
        <v>85</v>
      </c>
      <c r="BK149" s="153">
        <f>ROUND(I149*H149,2)</f>
        <v>0</v>
      </c>
      <c r="BL149" s="13" t="s">
        <v>191</v>
      </c>
      <c r="BM149" s="152" t="s">
        <v>2015</v>
      </c>
    </row>
    <row r="150" spans="2:65" s="11" customFormat="1" ht="22.9" customHeight="1">
      <c r="B150" s="127"/>
      <c r="D150" s="128" t="s">
        <v>71</v>
      </c>
      <c r="E150" s="137" t="s">
        <v>2016</v>
      </c>
      <c r="F150" s="137" t="s">
        <v>2017</v>
      </c>
      <c r="I150" s="130"/>
      <c r="J150" s="138">
        <f>BK150</f>
        <v>0</v>
      </c>
      <c r="L150" s="127"/>
      <c r="M150" s="132"/>
      <c r="P150" s="133">
        <f>SUM(P151:P153)</f>
        <v>0</v>
      </c>
      <c r="R150" s="133">
        <f>SUM(R151:R153)</f>
        <v>0</v>
      </c>
      <c r="T150" s="134">
        <f>SUM(T151:T153)</f>
        <v>0</v>
      </c>
      <c r="AR150" s="128" t="s">
        <v>79</v>
      </c>
      <c r="AT150" s="135" t="s">
        <v>71</v>
      </c>
      <c r="AU150" s="135" t="s">
        <v>79</v>
      </c>
      <c r="AY150" s="128" t="s">
        <v>185</v>
      </c>
      <c r="BK150" s="136">
        <f>SUM(BK151:BK153)</f>
        <v>0</v>
      </c>
    </row>
    <row r="151" spans="2:65" s="1" customFormat="1" ht="33" customHeight="1">
      <c r="B151" s="139"/>
      <c r="C151" s="140" t="s">
        <v>278</v>
      </c>
      <c r="D151" s="140" t="s">
        <v>187</v>
      </c>
      <c r="E151" s="141" t="s">
        <v>2004</v>
      </c>
      <c r="F151" s="142" t="s">
        <v>2005</v>
      </c>
      <c r="G151" s="143" t="s">
        <v>217</v>
      </c>
      <c r="H151" s="144"/>
      <c r="I151" s="145"/>
      <c r="J151" s="146">
        <f>ROUND(I151*H151,2)</f>
        <v>0</v>
      </c>
      <c r="K151" s="147"/>
      <c r="L151" s="28"/>
      <c r="M151" s="148" t="s">
        <v>1</v>
      </c>
      <c r="N151" s="149" t="s">
        <v>38</v>
      </c>
      <c r="P151" s="150">
        <f>O151*H151</f>
        <v>0</v>
      </c>
      <c r="Q151" s="150">
        <v>0.29899999999999999</v>
      </c>
      <c r="R151" s="150">
        <f>Q151*H151</f>
        <v>0</v>
      </c>
      <c r="S151" s="150">
        <v>0</v>
      </c>
      <c r="T151" s="151">
        <f>S151*H151</f>
        <v>0</v>
      </c>
      <c r="AR151" s="152" t="s">
        <v>191</v>
      </c>
      <c r="AT151" s="152" t="s">
        <v>187</v>
      </c>
      <c r="AU151" s="152" t="s">
        <v>85</v>
      </c>
      <c r="AY151" s="13" t="s">
        <v>185</v>
      </c>
      <c r="BE151" s="153">
        <f>IF(N151="základná",J151,0)</f>
        <v>0</v>
      </c>
      <c r="BF151" s="153">
        <f>IF(N151="znížená",J151,0)</f>
        <v>0</v>
      </c>
      <c r="BG151" s="153">
        <f>IF(N151="zákl. prenesená",J151,0)</f>
        <v>0</v>
      </c>
      <c r="BH151" s="153">
        <f>IF(N151="zníž. prenesená",J151,0)</f>
        <v>0</v>
      </c>
      <c r="BI151" s="153">
        <f>IF(N151="nulová",J151,0)</f>
        <v>0</v>
      </c>
      <c r="BJ151" s="13" t="s">
        <v>85</v>
      </c>
      <c r="BK151" s="153">
        <f>ROUND(I151*H151,2)</f>
        <v>0</v>
      </c>
      <c r="BL151" s="13" t="s">
        <v>191</v>
      </c>
      <c r="BM151" s="152" t="s">
        <v>2018</v>
      </c>
    </row>
    <row r="152" spans="2:65" s="1" customFormat="1" ht="37.9" customHeight="1">
      <c r="B152" s="139"/>
      <c r="C152" s="140" t="s">
        <v>7</v>
      </c>
      <c r="D152" s="140" t="s">
        <v>187</v>
      </c>
      <c r="E152" s="141" t="s">
        <v>2019</v>
      </c>
      <c r="F152" s="142" t="s">
        <v>2020</v>
      </c>
      <c r="G152" s="143" t="s">
        <v>217</v>
      </c>
      <c r="H152" s="144"/>
      <c r="I152" s="145"/>
      <c r="J152" s="146">
        <f>ROUND(I152*H152,2)</f>
        <v>0</v>
      </c>
      <c r="K152" s="147"/>
      <c r="L152" s="28"/>
      <c r="M152" s="148" t="s">
        <v>1</v>
      </c>
      <c r="N152" s="149" t="s">
        <v>38</v>
      </c>
      <c r="P152" s="150">
        <f>O152*H152</f>
        <v>0</v>
      </c>
      <c r="Q152" s="150">
        <v>0.48089999999999999</v>
      </c>
      <c r="R152" s="150">
        <f>Q152*H152</f>
        <v>0</v>
      </c>
      <c r="S152" s="150">
        <v>0</v>
      </c>
      <c r="T152" s="151">
        <f>S152*H152</f>
        <v>0</v>
      </c>
      <c r="AR152" s="152" t="s">
        <v>191</v>
      </c>
      <c r="AT152" s="152" t="s">
        <v>187</v>
      </c>
      <c r="AU152" s="152" t="s">
        <v>85</v>
      </c>
      <c r="AY152" s="13" t="s">
        <v>185</v>
      </c>
      <c r="BE152" s="153">
        <f>IF(N152="základná",J152,0)</f>
        <v>0</v>
      </c>
      <c r="BF152" s="153">
        <f>IF(N152="znížená",J152,0)</f>
        <v>0</v>
      </c>
      <c r="BG152" s="153">
        <f>IF(N152="zákl. prenesená",J152,0)</f>
        <v>0</v>
      </c>
      <c r="BH152" s="153">
        <f>IF(N152="zníž. prenesená",J152,0)</f>
        <v>0</v>
      </c>
      <c r="BI152" s="153">
        <f>IF(N152="nulová",J152,0)</f>
        <v>0</v>
      </c>
      <c r="BJ152" s="13" t="s">
        <v>85</v>
      </c>
      <c r="BK152" s="153">
        <f>ROUND(I152*H152,2)</f>
        <v>0</v>
      </c>
      <c r="BL152" s="13" t="s">
        <v>191</v>
      </c>
      <c r="BM152" s="152" t="s">
        <v>2021</v>
      </c>
    </row>
    <row r="153" spans="2:65" s="1" customFormat="1" ht="24.2" customHeight="1">
      <c r="B153" s="139"/>
      <c r="C153" s="140" t="s">
        <v>289</v>
      </c>
      <c r="D153" s="140" t="s">
        <v>187</v>
      </c>
      <c r="E153" s="141" t="s">
        <v>2022</v>
      </c>
      <c r="F153" s="142" t="s">
        <v>2023</v>
      </c>
      <c r="G153" s="143" t="s">
        <v>217</v>
      </c>
      <c r="H153" s="144"/>
      <c r="I153" s="145"/>
      <c r="J153" s="146">
        <f>ROUND(I153*H153,2)</f>
        <v>0</v>
      </c>
      <c r="K153" s="147"/>
      <c r="L153" s="28"/>
      <c r="M153" s="148" t="s">
        <v>1</v>
      </c>
      <c r="N153" s="149" t="s">
        <v>38</v>
      </c>
      <c r="P153" s="150">
        <f>O153*H153</f>
        <v>0</v>
      </c>
      <c r="Q153" s="150">
        <v>0.161</v>
      </c>
      <c r="R153" s="150">
        <f>Q153*H153</f>
        <v>0</v>
      </c>
      <c r="S153" s="150">
        <v>0</v>
      </c>
      <c r="T153" s="151">
        <f>S153*H153</f>
        <v>0</v>
      </c>
      <c r="AR153" s="152" t="s">
        <v>191</v>
      </c>
      <c r="AT153" s="152" t="s">
        <v>187</v>
      </c>
      <c r="AU153" s="152" t="s">
        <v>85</v>
      </c>
      <c r="AY153" s="13" t="s">
        <v>185</v>
      </c>
      <c r="BE153" s="153">
        <f>IF(N153="základná",J153,0)</f>
        <v>0</v>
      </c>
      <c r="BF153" s="153">
        <f>IF(N153="znížená",J153,0)</f>
        <v>0</v>
      </c>
      <c r="BG153" s="153">
        <f>IF(N153="zákl. prenesená",J153,0)</f>
        <v>0</v>
      </c>
      <c r="BH153" s="153">
        <f>IF(N153="zníž. prenesená",J153,0)</f>
        <v>0</v>
      </c>
      <c r="BI153" s="153">
        <f>IF(N153="nulová",J153,0)</f>
        <v>0</v>
      </c>
      <c r="BJ153" s="13" t="s">
        <v>85</v>
      </c>
      <c r="BK153" s="153">
        <f>ROUND(I153*H153,2)</f>
        <v>0</v>
      </c>
      <c r="BL153" s="13" t="s">
        <v>191</v>
      </c>
      <c r="BM153" s="152" t="s">
        <v>2024</v>
      </c>
    </row>
    <row r="154" spans="2:65" s="11" customFormat="1" ht="22.9" customHeight="1">
      <c r="B154" s="127"/>
      <c r="D154" s="128" t="s">
        <v>71</v>
      </c>
      <c r="E154" s="137" t="s">
        <v>210</v>
      </c>
      <c r="F154" s="137" t="s">
        <v>249</v>
      </c>
      <c r="I154" s="130"/>
      <c r="J154" s="138">
        <f>BK154</f>
        <v>0</v>
      </c>
      <c r="L154" s="127"/>
      <c r="M154" s="132"/>
      <c r="P154" s="133">
        <f>P155</f>
        <v>0</v>
      </c>
      <c r="R154" s="133">
        <f>R155</f>
        <v>0</v>
      </c>
      <c r="T154" s="134">
        <f>T155</f>
        <v>0</v>
      </c>
      <c r="AR154" s="128" t="s">
        <v>79</v>
      </c>
      <c r="AT154" s="135" t="s">
        <v>71</v>
      </c>
      <c r="AU154" s="135" t="s">
        <v>79</v>
      </c>
      <c r="AY154" s="128" t="s">
        <v>185</v>
      </c>
      <c r="BK154" s="136">
        <f>BK155</f>
        <v>0</v>
      </c>
    </row>
    <row r="155" spans="2:65" s="1" customFormat="1" ht="37.9" customHeight="1">
      <c r="B155" s="139"/>
      <c r="C155" s="140" t="s">
        <v>293</v>
      </c>
      <c r="D155" s="140" t="s">
        <v>187</v>
      </c>
      <c r="E155" s="141" t="s">
        <v>2025</v>
      </c>
      <c r="F155" s="142" t="s">
        <v>2026</v>
      </c>
      <c r="G155" s="143" t="s">
        <v>217</v>
      </c>
      <c r="H155" s="144"/>
      <c r="I155" s="145"/>
      <c r="J155" s="146">
        <f>ROUND(I155*H155,2)</f>
        <v>0</v>
      </c>
      <c r="K155" s="147"/>
      <c r="L155" s="28"/>
      <c r="M155" s="148" t="s">
        <v>1</v>
      </c>
      <c r="N155" s="149" t="s">
        <v>38</v>
      </c>
      <c r="P155" s="150">
        <f>O155*H155</f>
        <v>0</v>
      </c>
      <c r="Q155" s="150">
        <v>6.2736099999999998E-3</v>
      </c>
      <c r="R155" s="150">
        <f>Q155*H155</f>
        <v>0</v>
      </c>
      <c r="S155" s="150">
        <v>0</v>
      </c>
      <c r="T155" s="151">
        <f>S155*H155</f>
        <v>0</v>
      </c>
      <c r="AR155" s="152" t="s">
        <v>191</v>
      </c>
      <c r="AT155" s="152" t="s">
        <v>187</v>
      </c>
      <c r="AU155" s="152" t="s">
        <v>85</v>
      </c>
      <c r="AY155" s="13" t="s">
        <v>185</v>
      </c>
      <c r="BE155" s="153">
        <f>IF(N155="základná",J155,0)</f>
        <v>0</v>
      </c>
      <c r="BF155" s="153">
        <f>IF(N155="znížená",J155,0)</f>
        <v>0</v>
      </c>
      <c r="BG155" s="153">
        <f>IF(N155="zákl. prenesená",J155,0)</f>
        <v>0</v>
      </c>
      <c r="BH155" s="153">
        <f>IF(N155="zníž. prenesená",J155,0)</f>
        <v>0</v>
      </c>
      <c r="BI155" s="153">
        <f>IF(N155="nulová",J155,0)</f>
        <v>0</v>
      </c>
      <c r="BJ155" s="13" t="s">
        <v>85</v>
      </c>
      <c r="BK155" s="153">
        <f>ROUND(I155*H155,2)</f>
        <v>0</v>
      </c>
      <c r="BL155" s="13" t="s">
        <v>191</v>
      </c>
      <c r="BM155" s="152" t="s">
        <v>2027</v>
      </c>
    </row>
    <row r="156" spans="2:65" s="11" customFormat="1" ht="22.9" customHeight="1">
      <c r="B156" s="127"/>
      <c r="D156" s="128" t="s">
        <v>71</v>
      </c>
      <c r="E156" s="137" t="s">
        <v>223</v>
      </c>
      <c r="F156" s="137" t="s">
        <v>326</v>
      </c>
      <c r="I156" s="130"/>
      <c r="J156" s="138">
        <f>BK156</f>
        <v>0</v>
      </c>
      <c r="L156" s="127"/>
      <c r="M156" s="132"/>
      <c r="P156" s="133">
        <f>SUM(P157:P165)</f>
        <v>0</v>
      </c>
      <c r="R156" s="133">
        <f>SUM(R157:R165)</f>
        <v>0</v>
      </c>
      <c r="T156" s="134">
        <f>SUM(T157:T165)</f>
        <v>0</v>
      </c>
      <c r="AR156" s="128" t="s">
        <v>79</v>
      </c>
      <c r="AT156" s="135" t="s">
        <v>71</v>
      </c>
      <c r="AU156" s="135" t="s">
        <v>79</v>
      </c>
      <c r="AY156" s="128" t="s">
        <v>185</v>
      </c>
      <c r="BK156" s="136">
        <f>SUM(BK157:BK165)</f>
        <v>0</v>
      </c>
    </row>
    <row r="157" spans="2:65" s="1" customFormat="1" ht="33" customHeight="1">
      <c r="B157" s="139"/>
      <c r="C157" s="140" t="s">
        <v>297</v>
      </c>
      <c r="D157" s="140" t="s">
        <v>187</v>
      </c>
      <c r="E157" s="141" t="s">
        <v>2028</v>
      </c>
      <c r="F157" s="142" t="s">
        <v>2029</v>
      </c>
      <c r="G157" s="143" t="s">
        <v>190</v>
      </c>
      <c r="H157" s="144"/>
      <c r="I157" s="145"/>
      <c r="J157" s="146">
        <f t="shared" ref="J157:J165" si="10">ROUND(I157*H157,2)</f>
        <v>0</v>
      </c>
      <c r="K157" s="147"/>
      <c r="L157" s="28"/>
      <c r="M157" s="148" t="s">
        <v>1</v>
      </c>
      <c r="N157" s="149" t="s">
        <v>38</v>
      </c>
      <c r="P157" s="150">
        <f t="shared" ref="P157:P165" si="11">O157*H157</f>
        <v>0</v>
      </c>
      <c r="Q157" s="150">
        <v>0.20624200000000001</v>
      </c>
      <c r="R157" s="150">
        <f t="shared" ref="R157:R165" si="12">Q157*H157</f>
        <v>0</v>
      </c>
      <c r="S157" s="150">
        <v>0</v>
      </c>
      <c r="T157" s="151">
        <f t="shared" ref="T157:T165" si="13">S157*H157</f>
        <v>0</v>
      </c>
      <c r="AR157" s="152" t="s">
        <v>191</v>
      </c>
      <c r="AT157" s="152" t="s">
        <v>187</v>
      </c>
      <c r="AU157" s="152" t="s">
        <v>85</v>
      </c>
      <c r="AY157" s="13" t="s">
        <v>185</v>
      </c>
      <c r="BE157" s="153">
        <f t="shared" ref="BE157:BE165" si="14">IF(N157="základná",J157,0)</f>
        <v>0</v>
      </c>
      <c r="BF157" s="153">
        <f t="shared" ref="BF157:BF165" si="15">IF(N157="znížená",J157,0)</f>
        <v>0</v>
      </c>
      <c r="BG157" s="153">
        <f t="shared" ref="BG157:BG165" si="16">IF(N157="zákl. prenesená",J157,0)</f>
        <v>0</v>
      </c>
      <c r="BH157" s="153">
        <f t="shared" ref="BH157:BH165" si="17">IF(N157="zníž. prenesená",J157,0)</f>
        <v>0</v>
      </c>
      <c r="BI157" s="153">
        <f t="shared" ref="BI157:BI165" si="18">IF(N157="nulová",J157,0)</f>
        <v>0</v>
      </c>
      <c r="BJ157" s="13" t="s">
        <v>85</v>
      </c>
      <c r="BK157" s="153">
        <f t="shared" ref="BK157:BK165" si="19">ROUND(I157*H157,2)</f>
        <v>0</v>
      </c>
      <c r="BL157" s="13" t="s">
        <v>191</v>
      </c>
      <c r="BM157" s="152" t="s">
        <v>2030</v>
      </c>
    </row>
    <row r="158" spans="2:65" s="1" customFormat="1" ht="24.2" customHeight="1">
      <c r="B158" s="139"/>
      <c r="C158" s="154" t="s">
        <v>301</v>
      </c>
      <c r="D158" s="154" t="s">
        <v>241</v>
      </c>
      <c r="E158" s="155" t="s">
        <v>2031</v>
      </c>
      <c r="F158" s="156" t="s">
        <v>2032</v>
      </c>
      <c r="G158" s="157" t="s">
        <v>316</v>
      </c>
      <c r="H158" s="158"/>
      <c r="I158" s="159"/>
      <c r="J158" s="160">
        <f t="shared" si="10"/>
        <v>0</v>
      </c>
      <c r="K158" s="161"/>
      <c r="L158" s="162"/>
      <c r="M158" s="163" t="s">
        <v>1</v>
      </c>
      <c r="N158" s="164" t="s">
        <v>38</v>
      </c>
      <c r="P158" s="150">
        <f t="shared" si="11"/>
        <v>0</v>
      </c>
      <c r="Q158" s="150">
        <v>8.1000000000000003E-2</v>
      </c>
      <c r="R158" s="150">
        <f t="shared" si="12"/>
        <v>0</v>
      </c>
      <c r="S158" s="150">
        <v>0</v>
      </c>
      <c r="T158" s="151">
        <f t="shared" si="13"/>
        <v>0</v>
      </c>
      <c r="AR158" s="152" t="s">
        <v>219</v>
      </c>
      <c r="AT158" s="152" t="s">
        <v>241</v>
      </c>
      <c r="AU158" s="152" t="s">
        <v>85</v>
      </c>
      <c r="AY158" s="13" t="s">
        <v>185</v>
      </c>
      <c r="BE158" s="153">
        <f t="shared" si="14"/>
        <v>0</v>
      </c>
      <c r="BF158" s="153">
        <f t="shared" si="15"/>
        <v>0</v>
      </c>
      <c r="BG158" s="153">
        <f t="shared" si="16"/>
        <v>0</v>
      </c>
      <c r="BH158" s="153">
        <f t="shared" si="17"/>
        <v>0</v>
      </c>
      <c r="BI158" s="153">
        <f t="shared" si="18"/>
        <v>0</v>
      </c>
      <c r="BJ158" s="13" t="s">
        <v>85</v>
      </c>
      <c r="BK158" s="153">
        <f t="shared" si="19"/>
        <v>0</v>
      </c>
      <c r="BL158" s="13" t="s">
        <v>191</v>
      </c>
      <c r="BM158" s="152" t="s">
        <v>2033</v>
      </c>
    </row>
    <row r="159" spans="2:65" s="1" customFormat="1" ht="33" customHeight="1">
      <c r="B159" s="139"/>
      <c r="C159" s="140" t="s">
        <v>305</v>
      </c>
      <c r="D159" s="140" t="s">
        <v>187</v>
      </c>
      <c r="E159" s="141" t="s">
        <v>2034</v>
      </c>
      <c r="F159" s="142" t="s">
        <v>2035</v>
      </c>
      <c r="G159" s="143" t="s">
        <v>190</v>
      </c>
      <c r="H159" s="144"/>
      <c r="I159" s="145"/>
      <c r="J159" s="146">
        <f t="shared" si="10"/>
        <v>0</v>
      </c>
      <c r="K159" s="147"/>
      <c r="L159" s="28"/>
      <c r="M159" s="148" t="s">
        <v>1</v>
      </c>
      <c r="N159" s="149" t="s">
        <v>38</v>
      </c>
      <c r="P159" s="150">
        <f t="shared" si="11"/>
        <v>0</v>
      </c>
      <c r="Q159" s="150">
        <v>0.15814267000000001</v>
      </c>
      <c r="R159" s="150">
        <f t="shared" si="12"/>
        <v>0</v>
      </c>
      <c r="S159" s="150">
        <v>0</v>
      </c>
      <c r="T159" s="151">
        <f t="shared" si="13"/>
        <v>0</v>
      </c>
      <c r="AR159" s="152" t="s">
        <v>191</v>
      </c>
      <c r="AT159" s="152" t="s">
        <v>187</v>
      </c>
      <c r="AU159" s="152" t="s">
        <v>85</v>
      </c>
      <c r="AY159" s="13" t="s">
        <v>185</v>
      </c>
      <c r="BE159" s="153">
        <f t="shared" si="14"/>
        <v>0</v>
      </c>
      <c r="BF159" s="153">
        <f t="shared" si="15"/>
        <v>0</v>
      </c>
      <c r="BG159" s="153">
        <f t="shared" si="16"/>
        <v>0</v>
      </c>
      <c r="BH159" s="153">
        <f t="shared" si="17"/>
        <v>0</v>
      </c>
      <c r="BI159" s="153">
        <f t="shared" si="18"/>
        <v>0</v>
      </c>
      <c r="BJ159" s="13" t="s">
        <v>85</v>
      </c>
      <c r="BK159" s="153">
        <f t="shared" si="19"/>
        <v>0</v>
      </c>
      <c r="BL159" s="13" t="s">
        <v>191</v>
      </c>
      <c r="BM159" s="152" t="s">
        <v>2036</v>
      </c>
    </row>
    <row r="160" spans="2:65" s="1" customFormat="1" ht="24.2" customHeight="1">
      <c r="B160" s="139"/>
      <c r="C160" s="154" t="s">
        <v>309</v>
      </c>
      <c r="D160" s="154" t="s">
        <v>241</v>
      </c>
      <c r="E160" s="155" t="s">
        <v>2031</v>
      </c>
      <c r="F160" s="156" t="s">
        <v>2032</v>
      </c>
      <c r="G160" s="157" t="s">
        <v>316</v>
      </c>
      <c r="H160" s="158"/>
      <c r="I160" s="159"/>
      <c r="J160" s="160">
        <f t="shared" si="10"/>
        <v>0</v>
      </c>
      <c r="K160" s="161"/>
      <c r="L160" s="162"/>
      <c r="M160" s="163" t="s">
        <v>1</v>
      </c>
      <c r="N160" s="164" t="s">
        <v>38</v>
      </c>
      <c r="P160" s="150">
        <f t="shared" si="11"/>
        <v>0</v>
      </c>
      <c r="Q160" s="150">
        <v>8.1000000000000003E-2</v>
      </c>
      <c r="R160" s="150">
        <f t="shared" si="12"/>
        <v>0</v>
      </c>
      <c r="S160" s="150">
        <v>0</v>
      </c>
      <c r="T160" s="151">
        <f t="shared" si="13"/>
        <v>0</v>
      </c>
      <c r="AR160" s="152" t="s">
        <v>219</v>
      </c>
      <c r="AT160" s="152" t="s">
        <v>241</v>
      </c>
      <c r="AU160" s="152" t="s">
        <v>85</v>
      </c>
      <c r="AY160" s="13" t="s">
        <v>185</v>
      </c>
      <c r="BE160" s="153">
        <f t="shared" si="14"/>
        <v>0</v>
      </c>
      <c r="BF160" s="153">
        <f t="shared" si="15"/>
        <v>0</v>
      </c>
      <c r="BG160" s="153">
        <f t="shared" si="16"/>
        <v>0</v>
      </c>
      <c r="BH160" s="153">
        <f t="shared" si="17"/>
        <v>0</v>
      </c>
      <c r="BI160" s="153">
        <f t="shared" si="18"/>
        <v>0</v>
      </c>
      <c r="BJ160" s="13" t="s">
        <v>85</v>
      </c>
      <c r="BK160" s="153">
        <f t="shared" si="19"/>
        <v>0</v>
      </c>
      <c r="BL160" s="13" t="s">
        <v>191</v>
      </c>
      <c r="BM160" s="152" t="s">
        <v>2037</v>
      </c>
    </row>
    <row r="161" spans="2:65" s="1" customFormat="1" ht="33" customHeight="1">
      <c r="B161" s="139"/>
      <c r="C161" s="140" t="s">
        <v>313</v>
      </c>
      <c r="D161" s="140" t="s">
        <v>187</v>
      </c>
      <c r="E161" s="141" t="s">
        <v>2038</v>
      </c>
      <c r="F161" s="142" t="s">
        <v>2039</v>
      </c>
      <c r="G161" s="143" t="s">
        <v>197</v>
      </c>
      <c r="H161" s="144"/>
      <c r="I161" s="145"/>
      <c r="J161" s="146">
        <f t="shared" si="10"/>
        <v>0</v>
      </c>
      <c r="K161" s="147"/>
      <c r="L161" s="28"/>
      <c r="M161" s="148" t="s">
        <v>1</v>
      </c>
      <c r="N161" s="149" t="s">
        <v>38</v>
      </c>
      <c r="P161" s="150">
        <f t="shared" si="11"/>
        <v>0</v>
      </c>
      <c r="Q161" s="150">
        <v>2.2010930000000002</v>
      </c>
      <c r="R161" s="150">
        <f t="shared" si="12"/>
        <v>0</v>
      </c>
      <c r="S161" s="150">
        <v>0</v>
      </c>
      <c r="T161" s="151">
        <f t="shared" si="13"/>
        <v>0</v>
      </c>
      <c r="AR161" s="152" t="s">
        <v>191</v>
      </c>
      <c r="AT161" s="152" t="s">
        <v>187</v>
      </c>
      <c r="AU161" s="152" t="s">
        <v>85</v>
      </c>
      <c r="AY161" s="13" t="s">
        <v>185</v>
      </c>
      <c r="BE161" s="153">
        <f t="shared" si="14"/>
        <v>0</v>
      </c>
      <c r="BF161" s="153">
        <f t="shared" si="15"/>
        <v>0</v>
      </c>
      <c r="BG161" s="153">
        <f t="shared" si="16"/>
        <v>0</v>
      </c>
      <c r="BH161" s="153">
        <f t="shared" si="17"/>
        <v>0</v>
      </c>
      <c r="BI161" s="153">
        <f t="shared" si="18"/>
        <v>0</v>
      </c>
      <c r="BJ161" s="13" t="s">
        <v>85</v>
      </c>
      <c r="BK161" s="153">
        <f t="shared" si="19"/>
        <v>0</v>
      </c>
      <c r="BL161" s="13" t="s">
        <v>191</v>
      </c>
      <c r="BM161" s="152" t="s">
        <v>2040</v>
      </c>
    </row>
    <row r="162" spans="2:65" s="1" customFormat="1" ht="24.2" customHeight="1">
      <c r="B162" s="139"/>
      <c r="C162" s="140" t="s">
        <v>318</v>
      </c>
      <c r="D162" s="140" t="s">
        <v>187</v>
      </c>
      <c r="E162" s="141" t="s">
        <v>2041</v>
      </c>
      <c r="F162" s="142" t="s">
        <v>2042</v>
      </c>
      <c r="G162" s="143" t="s">
        <v>316</v>
      </c>
      <c r="H162" s="144"/>
      <c r="I162" s="145"/>
      <c r="J162" s="146">
        <f t="shared" si="10"/>
        <v>0</v>
      </c>
      <c r="K162" s="147"/>
      <c r="L162" s="28"/>
      <c r="M162" s="148" t="s">
        <v>1</v>
      </c>
      <c r="N162" s="149" t="s">
        <v>38</v>
      </c>
      <c r="P162" s="150">
        <f t="shared" si="11"/>
        <v>0</v>
      </c>
      <c r="Q162" s="150">
        <v>6.7754643100000003</v>
      </c>
      <c r="R162" s="150">
        <f t="shared" si="12"/>
        <v>0</v>
      </c>
      <c r="S162" s="150">
        <v>0</v>
      </c>
      <c r="T162" s="151">
        <f t="shared" si="13"/>
        <v>0</v>
      </c>
      <c r="AR162" s="152" t="s">
        <v>191</v>
      </c>
      <c r="AT162" s="152" t="s">
        <v>187</v>
      </c>
      <c r="AU162" s="152" t="s">
        <v>85</v>
      </c>
      <c r="AY162" s="13" t="s">
        <v>185</v>
      </c>
      <c r="BE162" s="153">
        <f t="shared" si="14"/>
        <v>0</v>
      </c>
      <c r="BF162" s="153">
        <f t="shared" si="15"/>
        <v>0</v>
      </c>
      <c r="BG162" s="153">
        <f t="shared" si="16"/>
        <v>0</v>
      </c>
      <c r="BH162" s="153">
        <f t="shared" si="17"/>
        <v>0</v>
      </c>
      <c r="BI162" s="153">
        <f t="shared" si="18"/>
        <v>0</v>
      </c>
      <c r="BJ162" s="13" t="s">
        <v>85</v>
      </c>
      <c r="BK162" s="153">
        <f t="shared" si="19"/>
        <v>0</v>
      </c>
      <c r="BL162" s="13" t="s">
        <v>191</v>
      </c>
      <c r="BM162" s="152" t="s">
        <v>2043</v>
      </c>
    </row>
    <row r="163" spans="2:65" s="1" customFormat="1" ht="16.5" customHeight="1">
      <c r="B163" s="139"/>
      <c r="C163" s="140" t="s">
        <v>322</v>
      </c>
      <c r="D163" s="140" t="s">
        <v>187</v>
      </c>
      <c r="E163" s="141" t="s">
        <v>2044</v>
      </c>
      <c r="F163" s="142" t="s">
        <v>2045</v>
      </c>
      <c r="G163" s="143" t="s">
        <v>190</v>
      </c>
      <c r="H163" s="144"/>
      <c r="I163" s="145"/>
      <c r="J163" s="146">
        <f t="shared" si="10"/>
        <v>0</v>
      </c>
      <c r="K163" s="147"/>
      <c r="L163" s="28"/>
      <c r="M163" s="148" t="s">
        <v>1</v>
      </c>
      <c r="N163" s="149" t="s">
        <v>38</v>
      </c>
      <c r="P163" s="150">
        <f t="shared" si="11"/>
        <v>0</v>
      </c>
      <c r="Q163" s="150">
        <v>0.6234345</v>
      </c>
      <c r="R163" s="150">
        <f t="shared" si="12"/>
        <v>0</v>
      </c>
      <c r="S163" s="150">
        <v>0</v>
      </c>
      <c r="T163" s="151">
        <f t="shared" si="13"/>
        <v>0</v>
      </c>
      <c r="AR163" s="152" t="s">
        <v>191</v>
      </c>
      <c r="AT163" s="152" t="s">
        <v>187</v>
      </c>
      <c r="AU163" s="152" t="s">
        <v>85</v>
      </c>
      <c r="AY163" s="13" t="s">
        <v>185</v>
      </c>
      <c r="BE163" s="153">
        <f t="shared" si="14"/>
        <v>0</v>
      </c>
      <c r="BF163" s="153">
        <f t="shared" si="15"/>
        <v>0</v>
      </c>
      <c r="BG163" s="153">
        <f t="shared" si="16"/>
        <v>0</v>
      </c>
      <c r="BH163" s="153">
        <f t="shared" si="17"/>
        <v>0</v>
      </c>
      <c r="BI163" s="153">
        <f t="shared" si="18"/>
        <v>0</v>
      </c>
      <c r="BJ163" s="13" t="s">
        <v>85</v>
      </c>
      <c r="BK163" s="153">
        <f t="shared" si="19"/>
        <v>0</v>
      </c>
      <c r="BL163" s="13" t="s">
        <v>191</v>
      </c>
      <c r="BM163" s="152" t="s">
        <v>2046</v>
      </c>
    </row>
    <row r="164" spans="2:65" s="1" customFormat="1" ht="24.2" customHeight="1">
      <c r="B164" s="139"/>
      <c r="C164" s="154" t="s">
        <v>327</v>
      </c>
      <c r="D164" s="154" t="s">
        <v>241</v>
      </c>
      <c r="E164" s="155" t="s">
        <v>2047</v>
      </c>
      <c r="F164" s="156" t="s">
        <v>2048</v>
      </c>
      <c r="G164" s="157" t="s">
        <v>316</v>
      </c>
      <c r="H164" s="158"/>
      <c r="I164" s="159"/>
      <c r="J164" s="160">
        <f t="shared" si="10"/>
        <v>0</v>
      </c>
      <c r="K164" s="161"/>
      <c r="L164" s="162"/>
      <c r="M164" s="163" t="s">
        <v>1</v>
      </c>
      <c r="N164" s="164" t="s">
        <v>38</v>
      </c>
      <c r="P164" s="150">
        <f t="shared" si="11"/>
        <v>0</v>
      </c>
      <c r="Q164" s="150">
        <v>0.77</v>
      </c>
      <c r="R164" s="150">
        <f t="shared" si="12"/>
        <v>0</v>
      </c>
      <c r="S164" s="150">
        <v>0</v>
      </c>
      <c r="T164" s="151">
        <f t="shared" si="13"/>
        <v>0</v>
      </c>
      <c r="AR164" s="152" t="s">
        <v>219</v>
      </c>
      <c r="AT164" s="152" t="s">
        <v>241</v>
      </c>
      <c r="AU164" s="152" t="s">
        <v>85</v>
      </c>
      <c r="AY164" s="13" t="s">
        <v>185</v>
      </c>
      <c r="BE164" s="153">
        <f t="shared" si="14"/>
        <v>0</v>
      </c>
      <c r="BF164" s="153">
        <f t="shared" si="15"/>
        <v>0</v>
      </c>
      <c r="BG164" s="153">
        <f t="shared" si="16"/>
        <v>0</v>
      </c>
      <c r="BH164" s="153">
        <f t="shared" si="17"/>
        <v>0</v>
      </c>
      <c r="BI164" s="153">
        <f t="shared" si="18"/>
        <v>0</v>
      </c>
      <c r="BJ164" s="13" t="s">
        <v>85</v>
      </c>
      <c r="BK164" s="153">
        <f t="shared" si="19"/>
        <v>0</v>
      </c>
      <c r="BL164" s="13" t="s">
        <v>191</v>
      </c>
      <c r="BM164" s="152" t="s">
        <v>2049</v>
      </c>
    </row>
    <row r="165" spans="2:65" s="1" customFormat="1" ht="24.2" customHeight="1">
      <c r="B165" s="139"/>
      <c r="C165" s="140" t="s">
        <v>331</v>
      </c>
      <c r="D165" s="140" t="s">
        <v>187</v>
      </c>
      <c r="E165" s="141" t="s">
        <v>2050</v>
      </c>
      <c r="F165" s="142" t="s">
        <v>2051</v>
      </c>
      <c r="G165" s="143" t="s">
        <v>197</v>
      </c>
      <c r="H165" s="144"/>
      <c r="I165" s="145"/>
      <c r="J165" s="146">
        <f t="shared" si="10"/>
        <v>0</v>
      </c>
      <c r="K165" s="147"/>
      <c r="L165" s="28"/>
      <c r="M165" s="148" t="s">
        <v>1</v>
      </c>
      <c r="N165" s="149" t="s">
        <v>38</v>
      </c>
      <c r="P165" s="150">
        <f t="shared" si="11"/>
        <v>0</v>
      </c>
      <c r="Q165" s="150">
        <v>2.4250235</v>
      </c>
      <c r="R165" s="150">
        <f t="shared" si="12"/>
        <v>0</v>
      </c>
      <c r="S165" s="150">
        <v>0</v>
      </c>
      <c r="T165" s="151">
        <f t="shared" si="13"/>
        <v>0</v>
      </c>
      <c r="AR165" s="152" t="s">
        <v>191</v>
      </c>
      <c r="AT165" s="152" t="s">
        <v>187</v>
      </c>
      <c r="AU165" s="152" t="s">
        <v>85</v>
      </c>
      <c r="AY165" s="13" t="s">
        <v>185</v>
      </c>
      <c r="BE165" s="153">
        <f t="shared" si="14"/>
        <v>0</v>
      </c>
      <c r="BF165" s="153">
        <f t="shared" si="15"/>
        <v>0</v>
      </c>
      <c r="BG165" s="153">
        <f t="shared" si="16"/>
        <v>0</v>
      </c>
      <c r="BH165" s="153">
        <f t="shared" si="17"/>
        <v>0</v>
      </c>
      <c r="BI165" s="153">
        <f t="shared" si="18"/>
        <v>0</v>
      </c>
      <c r="BJ165" s="13" t="s">
        <v>85</v>
      </c>
      <c r="BK165" s="153">
        <f t="shared" si="19"/>
        <v>0</v>
      </c>
      <c r="BL165" s="13" t="s">
        <v>191</v>
      </c>
      <c r="BM165" s="152" t="s">
        <v>2052</v>
      </c>
    </row>
    <row r="166" spans="2:65" s="11" customFormat="1" ht="22.9" customHeight="1">
      <c r="B166" s="127"/>
      <c r="D166" s="128" t="s">
        <v>71</v>
      </c>
      <c r="E166" s="137" t="s">
        <v>347</v>
      </c>
      <c r="F166" s="137" t="s">
        <v>348</v>
      </c>
      <c r="I166" s="130"/>
      <c r="J166" s="138">
        <f>BK166</f>
        <v>0</v>
      </c>
      <c r="L166" s="127"/>
      <c r="M166" s="132"/>
      <c r="P166" s="133">
        <f>SUM(P167:P168)</f>
        <v>0</v>
      </c>
      <c r="R166" s="133">
        <f>SUM(R167:R168)</f>
        <v>0</v>
      </c>
      <c r="T166" s="134">
        <f>SUM(T167:T168)</f>
        <v>0</v>
      </c>
      <c r="AR166" s="128" t="s">
        <v>79</v>
      </c>
      <c r="AT166" s="135" t="s">
        <v>71</v>
      </c>
      <c r="AU166" s="135" t="s">
        <v>79</v>
      </c>
      <c r="AY166" s="128" t="s">
        <v>185</v>
      </c>
      <c r="BK166" s="136">
        <f>SUM(BK167:BK168)</f>
        <v>0</v>
      </c>
    </row>
    <row r="167" spans="2:65" s="1" customFormat="1" ht="33" customHeight="1">
      <c r="B167" s="139"/>
      <c r="C167" s="140" t="s">
        <v>335</v>
      </c>
      <c r="D167" s="140" t="s">
        <v>187</v>
      </c>
      <c r="E167" s="141" t="s">
        <v>2053</v>
      </c>
      <c r="F167" s="142" t="s">
        <v>2054</v>
      </c>
      <c r="G167" s="143" t="s">
        <v>204</v>
      </c>
      <c r="H167" s="144"/>
      <c r="I167" s="145"/>
      <c r="J167" s="146">
        <f>ROUND(I167*H167,2)</f>
        <v>0</v>
      </c>
      <c r="K167" s="147"/>
      <c r="L167" s="28"/>
      <c r="M167" s="148" t="s">
        <v>1</v>
      </c>
      <c r="N167" s="149" t="s">
        <v>38</v>
      </c>
      <c r="P167" s="150">
        <f>O167*H167</f>
        <v>0</v>
      </c>
      <c r="Q167" s="150">
        <v>0</v>
      </c>
      <c r="R167" s="150">
        <f>Q167*H167</f>
        <v>0</v>
      </c>
      <c r="S167" s="150">
        <v>0</v>
      </c>
      <c r="T167" s="151">
        <f>S167*H167</f>
        <v>0</v>
      </c>
      <c r="AR167" s="152" t="s">
        <v>191</v>
      </c>
      <c r="AT167" s="152" t="s">
        <v>187</v>
      </c>
      <c r="AU167" s="152" t="s">
        <v>85</v>
      </c>
      <c r="AY167" s="13" t="s">
        <v>185</v>
      </c>
      <c r="BE167" s="153">
        <f>IF(N167="základná",J167,0)</f>
        <v>0</v>
      </c>
      <c r="BF167" s="153">
        <f>IF(N167="znížená",J167,0)</f>
        <v>0</v>
      </c>
      <c r="BG167" s="153">
        <f>IF(N167="zákl. prenesená",J167,0)</f>
        <v>0</v>
      </c>
      <c r="BH167" s="153">
        <f>IF(N167="zníž. prenesená",J167,0)</f>
        <v>0</v>
      </c>
      <c r="BI167" s="153">
        <f>IF(N167="nulová",J167,0)</f>
        <v>0</v>
      </c>
      <c r="BJ167" s="13" t="s">
        <v>85</v>
      </c>
      <c r="BK167" s="153">
        <f>ROUND(I167*H167,2)</f>
        <v>0</v>
      </c>
      <c r="BL167" s="13" t="s">
        <v>191</v>
      </c>
      <c r="BM167" s="152" t="s">
        <v>516</v>
      </c>
    </row>
    <row r="168" spans="2:65" s="1" customFormat="1" ht="33" customHeight="1">
      <c r="B168" s="139"/>
      <c r="C168" s="140" t="s">
        <v>339</v>
      </c>
      <c r="D168" s="140" t="s">
        <v>187</v>
      </c>
      <c r="E168" s="141" t="s">
        <v>2055</v>
      </c>
      <c r="F168" s="142" t="s">
        <v>2056</v>
      </c>
      <c r="G168" s="143" t="s">
        <v>204</v>
      </c>
      <c r="H168" s="144"/>
      <c r="I168" s="145"/>
      <c r="J168" s="146">
        <f>ROUND(I168*H168,2)</f>
        <v>0</v>
      </c>
      <c r="K168" s="147"/>
      <c r="L168" s="28"/>
      <c r="M168" s="170" t="s">
        <v>1</v>
      </c>
      <c r="N168" s="171" t="s">
        <v>38</v>
      </c>
      <c r="O168" s="172"/>
      <c r="P168" s="173">
        <f>O168*H168</f>
        <v>0</v>
      </c>
      <c r="Q168" s="173">
        <v>0</v>
      </c>
      <c r="R168" s="173">
        <f>Q168*H168</f>
        <v>0</v>
      </c>
      <c r="S168" s="173">
        <v>0</v>
      </c>
      <c r="T168" s="174">
        <f>S168*H168</f>
        <v>0</v>
      </c>
      <c r="AR168" s="152" t="s">
        <v>191</v>
      </c>
      <c r="AT168" s="152" t="s">
        <v>187</v>
      </c>
      <c r="AU168" s="152" t="s">
        <v>85</v>
      </c>
      <c r="AY168" s="13" t="s">
        <v>185</v>
      </c>
      <c r="BE168" s="153">
        <f>IF(N168="základná",J168,0)</f>
        <v>0</v>
      </c>
      <c r="BF168" s="153">
        <f>IF(N168="znížená",J168,0)</f>
        <v>0</v>
      </c>
      <c r="BG168" s="153">
        <f>IF(N168="zákl. prenesená",J168,0)</f>
        <v>0</v>
      </c>
      <c r="BH168" s="153">
        <f>IF(N168="zníž. prenesená",J168,0)</f>
        <v>0</v>
      </c>
      <c r="BI168" s="153">
        <f>IF(N168="nulová",J168,0)</f>
        <v>0</v>
      </c>
      <c r="BJ168" s="13" t="s">
        <v>85</v>
      </c>
      <c r="BK168" s="153">
        <f>ROUND(I168*H168,2)</f>
        <v>0</v>
      </c>
      <c r="BL168" s="13" t="s">
        <v>191</v>
      </c>
      <c r="BM168" s="152" t="s">
        <v>2057</v>
      </c>
    </row>
    <row r="169" spans="2:65" s="1" customFormat="1" ht="6.95" customHeight="1">
      <c r="B169" s="43"/>
      <c r="C169" s="44"/>
      <c r="D169" s="44"/>
      <c r="E169" s="44"/>
      <c r="F169" s="44"/>
      <c r="G169" s="44"/>
      <c r="H169" s="44"/>
      <c r="I169" s="44"/>
      <c r="J169" s="44"/>
      <c r="K169" s="44"/>
      <c r="L169" s="28"/>
    </row>
  </sheetData>
  <autoFilter ref="C123:K168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95"/>
  <sheetViews>
    <sheetView showGridLines="0" topLeftCell="A106" workbookViewId="0">
      <selection activeCell="H130" sqref="H130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118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s="1" customFormat="1" ht="12" customHeight="1">
      <c r="B8" s="28"/>
      <c r="D8" s="23" t="s">
        <v>141</v>
      </c>
      <c r="L8" s="28"/>
    </row>
    <row r="9" spans="2:46" s="1" customFormat="1" ht="16.5" customHeight="1">
      <c r="B9" s="28"/>
      <c r="E9" s="218" t="s">
        <v>2058</v>
      </c>
      <c r="F9" s="222"/>
      <c r="G9" s="222"/>
      <c r="H9" s="222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16</v>
      </c>
      <c r="F11" s="21" t="s">
        <v>1</v>
      </c>
      <c r="I11" s="23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23" t="s">
        <v>20</v>
      </c>
      <c r="J12" s="51">
        <f>'Rekapitulácia stavby'!AN8</f>
        <v>46146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21</v>
      </c>
      <c r="I14" s="23" t="s">
        <v>22</v>
      </c>
      <c r="J14" s="21" t="s">
        <v>1</v>
      </c>
      <c r="L14" s="28"/>
    </row>
    <row r="15" spans="2:46" s="1" customFormat="1" ht="18" customHeight="1">
      <c r="B15" s="28"/>
      <c r="E15" s="21" t="s">
        <v>23</v>
      </c>
      <c r="I15" s="23" t="s">
        <v>24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25</v>
      </c>
      <c r="I17" s="23" t="s">
        <v>22</v>
      </c>
      <c r="J17" s="24"/>
      <c r="L17" s="28"/>
    </row>
    <row r="18" spans="2:12" s="1" customFormat="1" ht="18" customHeight="1">
      <c r="B18" s="28"/>
      <c r="E18" s="225"/>
      <c r="F18" s="207"/>
      <c r="G18" s="207"/>
      <c r="H18" s="207"/>
      <c r="I18" s="23" t="s">
        <v>24</v>
      </c>
      <c r="J18" s="24"/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26</v>
      </c>
      <c r="I20" s="23" t="s">
        <v>22</v>
      </c>
      <c r="J20" s="21" t="s">
        <v>1</v>
      </c>
      <c r="L20" s="28"/>
    </row>
    <row r="21" spans="2:12" s="1" customFormat="1" ht="18" customHeight="1">
      <c r="B21" s="28"/>
      <c r="E21" s="21" t="s">
        <v>27</v>
      </c>
      <c r="I21" s="23" t="s">
        <v>24</v>
      </c>
      <c r="J21" s="21" t="s">
        <v>1</v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29</v>
      </c>
      <c r="I23" s="23" t="s">
        <v>22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24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32</v>
      </c>
      <c r="J30" s="65">
        <f>ROUND(J127, 2)</f>
        <v>0</v>
      </c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45" customHeight="1">
      <c r="B33" s="28"/>
      <c r="D33" s="54" t="s">
        <v>36</v>
      </c>
      <c r="E33" s="33" t="s">
        <v>37</v>
      </c>
      <c r="F33" s="95">
        <f>ROUND((SUM(BE127:BE194)),  2)</f>
        <v>0</v>
      </c>
      <c r="G33" s="96"/>
      <c r="H33" s="96"/>
      <c r="I33" s="97">
        <v>0.23</v>
      </c>
      <c r="J33" s="95">
        <f>ROUND(((SUM(BE127:BE194))*I33),  2)</f>
        <v>0</v>
      </c>
      <c r="L33" s="28"/>
    </row>
    <row r="34" spans="2:12" s="1" customFormat="1" ht="14.45" customHeight="1">
      <c r="B34" s="28"/>
      <c r="E34" s="33" t="s">
        <v>38</v>
      </c>
      <c r="F34" s="95">
        <f>ROUND((SUM(BF127:BF194)),  2)</f>
        <v>0</v>
      </c>
      <c r="G34" s="96"/>
      <c r="H34" s="96"/>
      <c r="I34" s="97">
        <v>0.23</v>
      </c>
      <c r="J34" s="95">
        <f>ROUND(((SUM(BF127:BF194))*I34),  2)</f>
        <v>0</v>
      </c>
      <c r="L34" s="28"/>
    </row>
    <row r="35" spans="2:12" s="1" customFormat="1" ht="14.45" hidden="1" customHeight="1">
      <c r="B35" s="28"/>
      <c r="E35" s="23" t="s">
        <v>39</v>
      </c>
      <c r="F35" s="85">
        <f>ROUND((SUM(BG127:BG194)),  2)</f>
        <v>0</v>
      </c>
      <c r="I35" s="98">
        <v>0.23</v>
      </c>
      <c r="J35" s="85">
        <f>0</f>
        <v>0</v>
      </c>
      <c r="L35" s="28"/>
    </row>
    <row r="36" spans="2:12" s="1" customFormat="1" ht="14.45" hidden="1" customHeight="1">
      <c r="B36" s="28"/>
      <c r="E36" s="23" t="s">
        <v>40</v>
      </c>
      <c r="F36" s="85">
        <f>ROUND((SUM(BH127:BH194)),  2)</f>
        <v>0</v>
      </c>
      <c r="I36" s="98">
        <v>0.23</v>
      </c>
      <c r="J36" s="85">
        <f>0</f>
        <v>0</v>
      </c>
      <c r="L36" s="28"/>
    </row>
    <row r="37" spans="2:12" s="1" customFormat="1" ht="14.45" hidden="1" customHeight="1">
      <c r="B37" s="28"/>
      <c r="E37" s="33" t="s">
        <v>41</v>
      </c>
      <c r="F37" s="95">
        <f>ROUND((SUM(BI127:BI194)),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99"/>
      <c r="D39" s="100" t="s">
        <v>42</v>
      </c>
      <c r="E39" s="56"/>
      <c r="F39" s="56"/>
      <c r="G39" s="101" t="s">
        <v>43</v>
      </c>
      <c r="H39" s="102" t="s">
        <v>44</v>
      </c>
      <c r="I39" s="56"/>
      <c r="J39" s="103">
        <f>SUM(J30:J37)</f>
        <v>0</v>
      </c>
      <c r="K39" s="104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5" customHeight="1">
      <c r="B82" s="28"/>
      <c r="C82" s="17" t="s">
        <v>145</v>
      </c>
      <c r="L82" s="28"/>
    </row>
    <row r="83" spans="2:47" s="1" customFormat="1" ht="6.95" customHeight="1">
      <c r="B83" s="28"/>
      <c r="L83" s="28"/>
    </row>
    <row r="84" spans="2:47" s="1" customFormat="1" ht="12" customHeight="1">
      <c r="B84" s="28"/>
      <c r="C84" s="23" t="s">
        <v>14</v>
      </c>
      <c r="L84" s="28"/>
    </row>
    <row r="85" spans="2:47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47" s="1" customFormat="1" ht="12" customHeight="1">
      <c r="B86" s="28"/>
      <c r="C86" s="23" t="s">
        <v>141</v>
      </c>
      <c r="L86" s="28"/>
    </row>
    <row r="87" spans="2:47" s="1" customFormat="1" ht="16.5" customHeight="1">
      <c r="B87" s="28"/>
      <c r="E87" s="218" t="str">
        <f>E9</f>
        <v>SO 03 - Areálový vodovod</v>
      </c>
      <c r="F87" s="222"/>
      <c r="G87" s="222"/>
      <c r="H87" s="222"/>
      <c r="L87" s="28"/>
    </row>
    <row r="88" spans="2:47" s="1" customFormat="1" ht="6.95" customHeight="1">
      <c r="B88" s="28"/>
      <c r="L88" s="28"/>
    </row>
    <row r="89" spans="2:47" s="1" customFormat="1" ht="12" customHeight="1">
      <c r="B89" s="28"/>
      <c r="C89" s="23" t="s">
        <v>18</v>
      </c>
      <c r="F89" s="21" t="str">
        <f>F12</f>
        <v>Bojnice</v>
      </c>
      <c r="I89" s="23" t="s">
        <v>20</v>
      </c>
      <c r="J89" s="51">
        <f>IF(J12="","",J12)</f>
        <v>46146</v>
      </c>
      <c r="L89" s="28"/>
    </row>
    <row r="90" spans="2:47" s="1" customFormat="1" ht="6.95" customHeight="1">
      <c r="B90" s="28"/>
      <c r="L90" s="28"/>
    </row>
    <row r="91" spans="2:47" s="1" customFormat="1" ht="15.2" customHeight="1">
      <c r="B91" s="28"/>
      <c r="C91" s="23" t="s">
        <v>21</v>
      </c>
      <c r="F91" s="21" t="str">
        <f>E15</f>
        <v>Národná zoologická záhrada</v>
      </c>
      <c r="I91" s="23" t="s">
        <v>26</v>
      </c>
      <c r="J91" s="26" t="str">
        <f>E21</f>
        <v>ERGAprojekt s.r.o.</v>
      </c>
      <c r="L91" s="28"/>
    </row>
    <row r="92" spans="2:47" s="1" customFormat="1" ht="15.2" customHeight="1">
      <c r="B92" s="28"/>
      <c r="C92" s="23" t="s">
        <v>25</v>
      </c>
      <c r="F92" s="21" t="str">
        <f>IF(E18="","",E18)</f>
        <v/>
      </c>
      <c r="I92" s="23" t="s">
        <v>29</v>
      </c>
      <c r="J92" s="26" t="str">
        <f>E24</f>
        <v xml:space="preserve"> </v>
      </c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146</v>
      </c>
      <c r="D94" s="99"/>
      <c r="E94" s="99"/>
      <c r="F94" s="99"/>
      <c r="G94" s="99"/>
      <c r="H94" s="99"/>
      <c r="I94" s="99"/>
      <c r="J94" s="108" t="s">
        <v>147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9" customHeight="1">
      <c r="B96" s="28"/>
      <c r="C96" s="109" t="s">
        <v>148</v>
      </c>
      <c r="J96" s="65">
        <f>J127</f>
        <v>0</v>
      </c>
      <c r="L96" s="28"/>
      <c r="AU96" s="13" t="s">
        <v>149</v>
      </c>
    </row>
    <row r="97" spans="2:12" s="8" customFormat="1" ht="24.95" customHeight="1">
      <c r="B97" s="110"/>
      <c r="D97" s="111" t="s">
        <v>2059</v>
      </c>
      <c r="E97" s="112"/>
      <c r="F97" s="112"/>
      <c r="G97" s="112"/>
      <c r="H97" s="112"/>
      <c r="I97" s="112"/>
      <c r="J97" s="113">
        <f>J128</f>
        <v>0</v>
      </c>
      <c r="L97" s="110"/>
    </row>
    <row r="98" spans="2:12" s="9" customFormat="1" ht="19.899999999999999" customHeight="1">
      <c r="B98" s="114"/>
      <c r="D98" s="115" t="s">
        <v>2060</v>
      </c>
      <c r="E98" s="116"/>
      <c r="F98" s="116"/>
      <c r="G98" s="116"/>
      <c r="H98" s="116"/>
      <c r="I98" s="116"/>
      <c r="J98" s="117">
        <f>J129</f>
        <v>0</v>
      </c>
      <c r="L98" s="114"/>
    </row>
    <row r="99" spans="2:12" s="9" customFormat="1" ht="19.899999999999999" customHeight="1">
      <c r="B99" s="114"/>
      <c r="D99" s="115" t="s">
        <v>2061</v>
      </c>
      <c r="E99" s="116"/>
      <c r="F99" s="116"/>
      <c r="G99" s="116"/>
      <c r="H99" s="116"/>
      <c r="I99" s="116"/>
      <c r="J99" s="117">
        <f>J143</f>
        <v>0</v>
      </c>
      <c r="L99" s="114"/>
    </row>
    <row r="100" spans="2:12" s="9" customFormat="1" ht="19.899999999999999" customHeight="1">
      <c r="B100" s="114"/>
      <c r="D100" s="115" t="s">
        <v>2062</v>
      </c>
      <c r="E100" s="116"/>
      <c r="F100" s="116"/>
      <c r="G100" s="116"/>
      <c r="H100" s="116"/>
      <c r="I100" s="116"/>
      <c r="J100" s="117">
        <f>J148</f>
        <v>0</v>
      </c>
      <c r="L100" s="114"/>
    </row>
    <row r="101" spans="2:12" s="9" customFormat="1" ht="19.899999999999999" customHeight="1">
      <c r="B101" s="114"/>
      <c r="D101" s="115" t="s">
        <v>2063</v>
      </c>
      <c r="E101" s="116"/>
      <c r="F101" s="116"/>
      <c r="G101" s="116"/>
      <c r="H101" s="116"/>
      <c r="I101" s="116"/>
      <c r="J101" s="117">
        <f>J166</f>
        <v>0</v>
      </c>
      <c r="L101" s="114"/>
    </row>
    <row r="102" spans="2:12" s="8" customFormat="1" ht="24.95" customHeight="1">
      <c r="B102" s="110"/>
      <c r="D102" s="111" t="s">
        <v>912</v>
      </c>
      <c r="E102" s="112"/>
      <c r="F102" s="112"/>
      <c r="G102" s="112"/>
      <c r="H102" s="112"/>
      <c r="I102" s="112"/>
      <c r="J102" s="113">
        <f>J168</f>
        <v>0</v>
      </c>
      <c r="L102" s="110"/>
    </row>
    <row r="103" spans="2:12" s="9" customFormat="1" ht="19.899999999999999" customHeight="1">
      <c r="B103" s="114"/>
      <c r="D103" s="115" t="s">
        <v>916</v>
      </c>
      <c r="E103" s="116"/>
      <c r="F103" s="116"/>
      <c r="G103" s="116"/>
      <c r="H103" s="116"/>
      <c r="I103" s="116"/>
      <c r="J103" s="117">
        <f>J169</f>
        <v>0</v>
      </c>
      <c r="L103" s="114"/>
    </row>
    <row r="104" spans="2:12" s="8" customFormat="1" ht="24.95" customHeight="1">
      <c r="B104" s="110"/>
      <c r="D104" s="111" t="s">
        <v>2064</v>
      </c>
      <c r="E104" s="112"/>
      <c r="F104" s="112"/>
      <c r="G104" s="112"/>
      <c r="H104" s="112"/>
      <c r="I104" s="112"/>
      <c r="J104" s="113">
        <f>J180</f>
        <v>0</v>
      </c>
      <c r="L104" s="110"/>
    </row>
    <row r="105" spans="2:12" s="9" customFormat="1" ht="19.899999999999999" customHeight="1">
      <c r="B105" s="114"/>
      <c r="D105" s="115" t="s">
        <v>2065</v>
      </c>
      <c r="E105" s="116"/>
      <c r="F105" s="116"/>
      <c r="G105" s="116"/>
      <c r="H105" s="116"/>
      <c r="I105" s="116"/>
      <c r="J105" s="117">
        <f>J181</f>
        <v>0</v>
      </c>
      <c r="L105" s="114"/>
    </row>
    <row r="106" spans="2:12" s="8" customFormat="1" ht="24.95" customHeight="1">
      <c r="B106" s="110"/>
      <c r="D106" s="111" t="s">
        <v>921</v>
      </c>
      <c r="E106" s="112"/>
      <c r="F106" s="112"/>
      <c r="G106" s="112"/>
      <c r="H106" s="112"/>
      <c r="I106" s="112"/>
      <c r="J106" s="113">
        <f>J190</f>
        <v>0</v>
      </c>
      <c r="L106" s="110"/>
    </row>
    <row r="107" spans="2:12" s="8" customFormat="1" ht="24.95" customHeight="1">
      <c r="B107" s="110"/>
      <c r="D107" s="111" t="s">
        <v>922</v>
      </c>
      <c r="E107" s="112"/>
      <c r="F107" s="112"/>
      <c r="G107" s="112"/>
      <c r="H107" s="112"/>
      <c r="I107" s="112"/>
      <c r="J107" s="113">
        <f>J193</f>
        <v>0</v>
      </c>
      <c r="L107" s="110"/>
    </row>
    <row r="108" spans="2:12" s="1" customFormat="1" ht="21.75" customHeight="1">
      <c r="B108" s="28"/>
      <c r="L108" s="28"/>
    </row>
    <row r="109" spans="2:12" s="1" customFormat="1" ht="6.95" customHeight="1">
      <c r="B109" s="43"/>
      <c r="C109" s="44"/>
      <c r="D109" s="44"/>
      <c r="E109" s="44"/>
      <c r="F109" s="44"/>
      <c r="G109" s="44"/>
      <c r="H109" s="44"/>
      <c r="I109" s="44"/>
      <c r="J109" s="44"/>
      <c r="K109" s="44"/>
      <c r="L109" s="28"/>
    </row>
    <row r="113" spans="2:63" s="1" customFormat="1" ht="6.95" customHeight="1">
      <c r="B113" s="45"/>
      <c r="C113" s="46"/>
      <c r="D113" s="46"/>
      <c r="E113" s="46"/>
      <c r="F113" s="46"/>
      <c r="G113" s="46"/>
      <c r="H113" s="46"/>
      <c r="I113" s="46"/>
      <c r="J113" s="46"/>
      <c r="K113" s="46"/>
      <c r="L113" s="28"/>
    </row>
    <row r="114" spans="2:63" s="1" customFormat="1" ht="24.95" customHeight="1">
      <c r="B114" s="28"/>
      <c r="C114" s="17" t="s">
        <v>171</v>
      </c>
      <c r="L114" s="28"/>
    </row>
    <row r="115" spans="2:63" s="1" customFormat="1" ht="6.95" customHeight="1">
      <c r="B115" s="28"/>
      <c r="L115" s="28"/>
    </row>
    <row r="116" spans="2:63" s="1" customFormat="1" ht="12" customHeight="1">
      <c r="B116" s="28"/>
      <c r="C116" s="23" t="s">
        <v>14</v>
      </c>
      <c r="L116" s="28"/>
    </row>
    <row r="117" spans="2:63" s="1" customFormat="1" ht="16.5" customHeight="1">
      <c r="B117" s="28"/>
      <c r="E117" s="223" t="str">
        <f>E7</f>
        <v>Nové záchytné centrum, Bojnice</v>
      </c>
      <c r="F117" s="224"/>
      <c r="G117" s="224"/>
      <c r="H117" s="224"/>
      <c r="L117" s="28"/>
    </row>
    <row r="118" spans="2:63" s="1" customFormat="1" ht="12" customHeight="1">
      <c r="B118" s="28"/>
      <c r="C118" s="23" t="s">
        <v>141</v>
      </c>
      <c r="L118" s="28"/>
    </row>
    <row r="119" spans="2:63" s="1" customFormat="1" ht="16.5" customHeight="1">
      <c r="B119" s="28"/>
      <c r="E119" s="218" t="str">
        <f>E9</f>
        <v>SO 03 - Areálový vodovod</v>
      </c>
      <c r="F119" s="222"/>
      <c r="G119" s="222"/>
      <c r="H119" s="222"/>
      <c r="L119" s="28"/>
    </row>
    <row r="120" spans="2:63" s="1" customFormat="1" ht="6.95" customHeight="1">
      <c r="B120" s="28"/>
      <c r="L120" s="28"/>
    </row>
    <row r="121" spans="2:63" s="1" customFormat="1" ht="12" customHeight="1">
      <c r="B121" s="28"/>
      <c r="C121" s="23" t="s">
        <v>18</v>
      </c>
      <c r="F121" s="21" t="str">
        <f>F12</f>
        <v>Bojnice</v>
      </c>
      <c r="I121" s="23" t="s">
        <v>20</v>
      </c>
      <c r="J121" s="51">
        <f>IF(J12="","",J12)</f>
        <v>46146</v>
      </c>
      <c r="L121" s="28"/>
    </row>
    <row r="122" spans="2:63" s="1" customFormat="1" ht="6.95" customHeight="1">
      <c r="B122" s="28"/>
      <c r="L122" s="28"/>
    </row>
    <row r="123" spans="2:63" s="1" customFormat="1" ht="15.2" customHeight="1">
      <c r="B123" s="28"/>
      <c r="C123" s="23" t="s">
        <v>21</v>
      </c>
      <c r="F123" s="21" t="str">
        <f>E15</f>
        <v>Národná zoologická záhrada</v>
      </c>
      <c r="I123" s="23" t="s">
        <v>26</v>
      </c>
      <c r="J123" s="26" t="str">
        <f>E21</f>
        <v>ERGAprojekt s.r.o.</v>
      </c>
      <c r="L123" s="28"/>
    </row>
    <row r="124" spans="2:63" s="1" customFormat="1" ht="15.2" customHeight="1">
      <c r="B124" s="28"/>
      <c r="C124" s="23" t="s">
        <v>25</v>
      </c>
      <c r="F124" s="21" t="str">
        <f>IF(E18="","",E18)</f>
        <v/>
      </c>
      <c r="I124" s="23" t="s">
        <v>29</v>
      </c>
      <c r="J124" s="26" t="str">
        <f>E24</f>
        <v xml:space="preserve"> </v>
      </c>
      <c r="L124" s="28"/>
    </row>
    <row r="125" spans="2:63" s="1" customFormat="1" ht="10.35" customHeight="1">
      <c r="B125" s="28"/>
      <c r="L125" s="28"/>
    </row>
    <row r="126" spans="2:63" s="10" customFormat="1" ht="29.25" customHeight="1">
      <c r="B126" s="118"/>
      <c r="C126" s="119" t="s">
        <v>172</v>
      </c>
      <c r="D126" s="120" t="s">
        <v>57</v>
      </c>
      <c r="E126" s="120" t="s">
        <v>53</v>
      </c>
      <c r="F126" s="120" t="s">
        <v>54</v>
      </c>
      <c r="G126" s="120" t="s">
        <v>173</v>
      </c>
      <c r="H126" s="120" t="s">
        <v>174</v>
      </c>
      <c r="I126" s="120" t="s">
        <v>175</v>
      </c>
      <c r="J126" s="121" t="s">
        <v>147</v>
      </c>
      <c r="K126" s="122" t="s">
        <v>176</v>
      </c>
      <c r="L126" s="118"/>
      <c r="M126" s="58" t="s">
        <v>1</v>
      </c>
      <c r="N126" s="59" t="s">
        <v>36</v>
      </c>
      <c r="O126" s="59" t="s">
        <v>177</v>
      </c>
      <c r="P126" s="59" t="s">
        <v>178</v>
      </c>
      <c r="Q126" s="59" t="s">
        <v>179</v>
      </c>
      <c r="R126" s="59" t="s">
        <v>180</v>
      </c>
      <c r="S126" s="59" t="s">
        <v>181</v>
      </c>
      <c r="T126" s="60" t="s">
        <v>182</v>
      </c>
    </row>
    <row r="127" spans="2:63" s="1" customFormat="1" ht="22.9" customHeight="1">
      <c r="B127" s="28"/>
      <c r="C127" s="63" t="s">
        <v>148</v>
      </c>
      <c r="J127" s="123">
        <f>BK127</f>
        <v>0</v>
      </c>
      <c r="L127" s="28"/>
      <c r="M127" s="61"/>
      <c r="N127" s="52"/>
      <c r="O127" s="52"/>
      <c r="P127" s="124">
        <f>P128+P168+P180+P190+P193</f>
        <v>0</v>
      </c>
      <c r="Q127" s="52"/>
      <c r="R127" s="124">
        <f>R128+R168+R180+R190+R193</f>
        <v>0</v>
      </c>
      <c r="S127" s="52"/>
      <c r="T127" s="125">
        <f>T128+T168+T180+T190+T193</f>
        <v>0</v>
      </c>
      <c r="AT127" s="13" t="s">
        <v>71</v>
      </c>
      <c r="AU127" s="13" t="s">
        <v>149</v>
      </c>
      <c r="BK127" s="126">
        <f>BK128+BK168+BK180+BK190+BK193</f>
        <v>0</v>
      </c>
    </row>
    <row r="128" spans="2:63" s="11" customFormat="1" ht="25.9" customHeight="1">
      <c r="B128" s="127"/>
      <c r="D128" s="128" t="s">
        <v>71</v>
      </c>
      <c r="E128" s="129" t="s">
        <v>183</v>
      </c>
      <c r="F128" s="129" t="s">
        <v>2066</v>
      </c>
      <c r="I128" s="130"/>
      <c r="J128" s="131">
        <f>BK128</f>
        <v>0</v>
      </c>
      <c r="L128" s="127"/>
      <c r="M128" s="132"/>
      <c r="P128" s="133">
        <f>P129+P143+P148+P166</f>
        <v>0</v>
      </c>
      <c r="R128" s="133">
        <f>R129+R143+R148+R166</f>
        <v>0</v>
      </c>
      <c r="T128" s="134">
        <f>T129+T143+T148+T166</f>
        <v>0</v>
      </c>
      <c r="AR128" s="128" t="s">
        <v>79</v>
      </c>
      <c r="AT128" s="135" t="s">
        <v>71</v>
      </c>
      <c r="AU128" s="135" t="s">
        <v>72</v>
      </c>
      <c r="AY128" s="128" t="s">
        <v>185</v>
      </c>
      <c r="BK128" s="136">
        <f>BK129+BK143+BK148+BK166</f>
        <v>0</v>
      </c>
    </row>
    <row r="129" spans="2:65" s="11" customFormat="1" ht="22.9" customHeight="1">
      <c r="B129" s="127"/>
      <c r="D129" s="128" t="s">
        <v>71</v>
      </c>
      <c r="E129" s="137" t="s">
        <v>79</v>
      </c>
      <c r="F129" s="137" t="s">
        <v>2067</v>
      </c>
      <c r="I129" s="130"/>
      <c r="J129" s="138">
        <f>BK129</f>
        <v>0</v>
      </c>
      <c r="L129" s="127"/>
      <c r="M129" s="132"/>
      <c r="P129" s="133">
        <f>SUM(P130:P142)</f>
        <v>0</v>
      </c>
      <c r="R129" s="133">
        <f>SUM(R130:R142)</f>
        <v>0</v>
      </c>
      <c r="T129" s="134">
        <f>SUM(T130:T142)</f>
        <v>0</v>
      </c>
      <c r="AR129" s="128" t="s">
        <v>79</v>
      </c>
      <c r="AT129" s="135" t="s">
        <v>71</v>
      </c>
      <c r="AU129" s="135" t="s">
        <v>79</v>
      </c>
      <c r="AY129" s="128" t="s">
        <v>185</v>
      </c>
      <c r="BK129" s="136">
        <f>SUM(BK130:BK142)</f>
        <v>0</v>
      </c>
    </row>
    <row r="130" spans="2:65" s="1" customFormat="1" ht="37.9" customHeight="1">
      <c r="B130" s="139"/>
      <c r="C130" s="140" t="s">
        <v>79</v>
      </c>
      <c r="D130" s="140" t="s">
        <v>187</v>
      </c>
      <c r="E130" s="141" t="s">
        <v>2068</v>
      </c>
      <c r="F130" s="142" t="s">
        <v>2069</v>
      </c>
      <c r="G130" s="143" t="s">
        <v>197</v>
      </c>
      <c r="H130" s="144"/>
      <c r="I130" s="145"/>
      <c r="J130" s="146">
        <f t="shared" ref="J130:J142" si="0">ROUND(I130*H130,2)</f>
        <v>0</v>
      </c>
      <c r="K130" s="147"/>
      <c r="L130" s="28"/>
      <c r="M130" s="148" t="s">
        <v>1</v>
      </c>
      <c r="N130" s="149" t="s">
        <v>38</v>
      </c>
      <c r="P130" s="150">
        <f t="shared" ref="P130:P142" si="1">O130*H130</f>
        <v>0</v>
      </c>
      <c r="Q130" s="150">
        <v>0</v>
      </c>
      <c r="R130" s="150">
        <f t="shared" ref="R130:R142" si="2">Q130*H130</f>
        <v>0</v>
      </c>
      <c r="S130" s="150">
        <v>0</v>
      </c>
      <c r="T130" s="151">
        <f t="shared" ref="T130:T142" si="3">S130*H130</f>
        <v>0</v>
      </c>
      <c r="AR130" s="152" t="s">
        <v>191</v>
      </c>
      <c r="AT130" s="152" t="s">
        <v>187</v>
      </c>
      <c r="AU130" s="152" t="s">
        <v>85</v>
      </c>
      <c r="AY130" s="13" t="s">
        <v>185</v>
      </c>
      <c r="BE130" s="153">
        <f t="shared" ref="BE130:BE142" si="4">IF(N130="základná",J130,0)</f>
        <v>0</v>
      </c>
      <c r="BF130" s="153">
        <f t="shared" ref="BF130:BF142" si="5">IF(N130="znížená",J130,0)</f>
        <v>0</v>
      </c>
      <c r="BG130" s="153">
        <f t="shared" ref="BG130:BG142" si="6">IF(N130="zákl. prenesená",J130,0)</f>
        <v>0</v>
      </c>
      <c r="BH130" s="153">
        <f t="shared" ref="BH130:BH142" si="7">IF(N130="zníž. prenesená",J130,0)</f>
        <v>0</v>
      </c>
      <c r="BI130" s="153">
        <f t="shared" ref="BI130:BI142" si="8">IF(N130="nulová",J130,0)</f>
        <v>0</v>
      </c>
      <c r="BJ130" s="13" t="s">
        <v>85</v>
      </c>
      <c r="BK130" s="153">
        <f t="shared" ref="BK130:BK142" si="9">ROUND(I130*H130,2)</f>
        <v>0</v>
      </c>
      <c r="BL130" s="13" t="s">
        <v>191</v>
      </c>
      <c r="BM130" s="152" t="s">
        <v>85</v>
      </c>
    </row>
    <row r="131" spans="2:65" s="1" customFormat="1" ht="21.75" customHeight="1">
      <c r="B131" s="139"/>
      <c r="C131" s="140" t="s">
        <v>85</v>
      </c>
      <c r="D131" s="140" t="s">
        <v>187</v>
      </c>
      <c r="E131" s="141" t="s">
        <v>1966</v>
      </c>
      <c r="F131" s="142" t="s">
        <v>1967</v>
      </c>
      <c r="G131" s="143" t="s">
        <v>197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85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191</v>
      </c>
    </row>
    <row r="132" spans="2:65" s="1" customFormat="1" ht="37.9" customHeight="1">
      <c r="B132" s="139"/>
      <c r="C132" s="140" t="s">
        <v>193</v>
      </c>
      <c r="D132" s="140" t="s">
        <v>187</v>
      </c>
      <c r="E132" s="141" t="s">
        <v>1969</v>
      </c>
      <c r="F132" s="142" t="s">
        <v>1970</v>
      </c>
      <c r="G132" s="143" t="s">
        <v>197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85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210</v>
      </c>
    </row>
    <row r="133" spans="2:65" s="1" customFormat="1" ht="21.75" customHeight="1">
      <c r="B133" s="139"/>
      <c r="C133" s="140" t="s">
        <v>191</v>
      </c>
      <c r="D133" s="140" t="s">
        <v>187</v>
      </c>
      <c r="E133" s="141" t="s">
        <v>2070</v>
      </c>
      <c r="F133" s="142" t="s">
        <v>2071</v>
      </c>
      <c r="G133" s="143" t="s">
        <v>197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85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219</v>
      </c>
    </row>
    <row r="134" spans="2:65" s="1" customFormat="1" ht="16.5" customHeight="1">
      <c r="B134" s="139"/>
      <c r="C134" s="140" t="s">
        <v>206</v>
      </c>
      <c r="D134" s="140" t="s">
        <v>187</v>
      </c>
      <c r="E134" s="141" t="s">
        <v>2072</v>
      </c>
      <c r="F134" s="142" t="s">
        <v>2073</v>
      </c>
      <c r="G134" s="143" t="s">
        <v>197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85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227</v>
      </c>
    </row>
    <row r="135" spans="2:65" s="1" customFormat="1" ht="33" customHeight="1">
      <c r="B135" s="139"/>
      <c r="C135" s="140" t="s">
        <v>210</v>
      </c>
      <c r="D135" s="140" t="s">
        <v>187</v>
      </c>
      <c r="E135" s="141" t="s">
        <v>2074</v>
      </c>
      <c r="F135" s="142" t="s">
        <v>2075</v>
      </c>
      <c r="G135" s="143" t="s">
        <v>197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85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236</v>
      </c>
    </row>
    <row r="136" spans="2:65" s="1" customFormat="1" ht="37.9" customHeight="1">
      <c r="B136" s="139"/>
      <c r="C136" s="140" t="s">
        <v>214</v>
      </c>
      <c r="D136" s="140" t="s">
        <v>187</v>
      </c>
      <c r="E136" s="141" t="s">
        <v>2076</v>
      </c>
      <c r="F136" s="142" t="s">
        <v>2077</v>
      </c>
      <c r="G136" s="143" t="s">
        <v>197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85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245</v>
      </c>
    </row>
    <row r="137" spans="2:65" s="1" customFormat="1" ht="24.2" customHeight="1">
      <c r="B137" s="139"/>
      <c r="C137" s="140" t="s">
        <v>219</v>
      </c>
      <c r="D137" s="140" t="s">
        <v>187</v>
      </c>
      <c r="E137" s="141" t="s">
        <v>2078</v>
      </c>
      <c r="F137" s="142" t="s">
        <v>2079</v>
      </c>
      <c r="G137" s="143" t="s">
        <v>197</v>
      </c>
      <c r="H137" s="144"/>
      <c r="I137" s="145"/>
      <c r="J137" s="146">
        <f t="shared" si="0"/>
        <v>0</v>
      </c>
      <c r="K137" s="147"/>
      <c r="L137" s="28"/>
      <c r="M137" s="148" t="s">
        <v>1</v>
      </c>
      <c r="N137" s="149" t="s">
        <v>38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191</v>
      </c>
      <c r="AT137" s="152" t="s">
        <v>187</v>
      </c>
      <c r="AU137" s="152" t="s">
        <v>85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254</v>
      </c>
    </row>
    <row r="138" spans="2:65" s="1" customFormat="1" ht="16.5" customHeight="1">
      <c r="B138" s="139"/>
      <c r="C138" s="140" t="s">
        <v>223</v>
      </c>
      <c r="D138" s="140" t="s">
        <v>187</v>
      </c>
      <c r="E138" s="141" t="s">
        <v>2080</v>
      </c>
      <c r="F138" s="142" t="s">
        <v>2081</v>
      </c>
      <c r="G138" s="143" t="s">
        <v>197</v>
      </c>
      <c r="H138" s="144"/>
      <c r="I138" s="145"/>
      <c r="J138" s="146">
        <f t="shared" si="0"/>
        <v>0</v>
      </c>
      <c r="K138" s="147"/>
      <c r="L138" s="28"/>
      <c r="M138" s="148" t="s">
        <v>1</v>
      </c>
      <c r="N138" s="149" t="s">
        <v>38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191</v>
      </c>
      <c r="AT138" s="152" t="s">
        <v>187</v>
      </c>
      <c r="AU138" s="152" t="s">
        <v>85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262</v>
      </c>
    </row>
    <row r="139" spans="2:65" s="1" customFormat="1" ht="24.2" customHeight="1">
      <c r="B139" s="139"/>
      <c r="C139" s="140" t="s">
        <v>227</v>
      </c>
      <c r="D139" s="140" t="s">
        <v>187</v>
      </c>
      <c r="E139" s="141" t="s">
        <v>2082</v>
      </c>
      <c r="F139" s="142" t="s">
        <v>2083</v>
      </c>
      <c r="G139" s="143" t="s">
        <v>204</v>
      </c>
      <c r="H139" s="144"/>
      <c r="I139" s="145"/>
      <c r="J139" s="146">
        <f t="shared" si="0"/>
        <v>0</v>
      </c>
      <c r="K139" s="147"/>
      <c r="L139" s="28"/>
      <c r="M139" s="148" t="s">
        <v>1</v>
      </c>
      <c r="N139" s="149" t="s">
        <v>38</v>
      </c>
      <c r="P139" s="150">
        <f t="shared" si="1"/>
        <v>0</v>
      </c>
      <c r="Q139" s="150">
        <v>0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191</v>
      </c>
      <c r="AT139" s="152" t="s">
        <v>187</v>
      </c>
      <c r="AU139" s="152" t="s">
        <v>85</v>
      </c>
      <c r="AY139" s="13" t="s">
        <v>185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85</v>
      </c>
      <c r="BK139" s="153">
        <f t="shared" si="9"/>
        <v>0</v>
      </c>
      <c r="BL139" s="13" t="s">
        <v>191</v>
      </c>
      <c r="BM139" s="152" t="s">
        <v>270</v>
      </c>
    </row>
    <row r="140" spans="2:65" s="1" customFormat="1" ht="24.2" customHeight="1">
      <c r="B140" s="139"/>
      <c r="C140" s="140" t="s">
        <v>231</v>
      </c>
      <c r="D140" s="140" t="s">
        <v>187</v>
      </c>
      <c r="E140" s="141" t="s">
        <v>1981</v>
      </c>
      <c r="F140" s="142" t="s">
        <v>2084</v>
      </c>
      <c r="G140" s="143" t="s">
        <v>197</v>
      </c>
      <c r="H140" s="144"/>
      <c r="I140" s="145"/>
      <c r="J140" s="146">
        <f t="shared" si="0"/>
        <v>0</v>
      </c>
      <c r="K140" s="147"/>
      <c r="L140" s="28"/>
      <c r="M140" s="148" t="s">
        <v>1</v>
      </c>
      <c r="N140" s="149" t="s">
        <v>38</v>
      </c>
      <c r="P140" s="150">
        <f t="shared" si="1"/>
        <v>0</v>
      </c>
      <c r="Q140" s="150">
        <v>0</v>
      </c>
      <c r="R140" s="150">
        <f t="shared" si="2"/>
        <v>0</v>
      </c>
      <c r="S140" s="150">
        <v>0</v>
      </c>
      <c r="T140" s="151">
        <f t="shared" si="3"/>
        <v>0</v>
      </c>
      <c r="AR140" s="152" t="s">
        <v>191</v>
      </c>
      <c r="AT140" s="152" t="s">
        <v>187</v>
      </c>
      <c r="AU140" s="152" t="s">
        <v>85</v>
      </c>
      <c r="AY140" s="13" t="s">
        <v>185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85</v>
      </c>
      <c r="BK140" s="153">
        <f t="shared" si="9"/>
        <v>0</v>
      </c>
      <c r="BL140" s="13" t="s">
        <v>191</v>
      </c>
      <c r="BM140" s="152" t="s">
        <v>278</v>
      </c>
    </row>
    <row r="141" spans="2:65" s="1" customFormat="1" ht="16.5" customHeight="1">
      <c r="B141" s="139"/>
      <c r="C141" s="140" t="s">
        <v>236</v>
      </c>
      <c r="D141" s="140" t="s">
        <v>187</v>
      </c>
      <c r="E141" s="141" t="s">
        <v>2085</v>
      </c>
      <c r="F141" s="142" t="s">
        <v>2086</v>
      </c>
      <c r="G141" s="143" t="s">
        <v>197</v>
      </c>
      <c r="H141" s="144"/>
      <c r="I141" s="145"/>
      <c r="J141" s="146">
        <f t="shared" si="0"/>
        <v>0</v>
      </c>
      <c r="K141" s="147"/>
      <c r="L141" s="28"/>
      <c r="M141" s="148" t="s">
        <v>1</v>
      </c>
      <c r="N141" s="149" t="s">
        <v>38</v>
      </c>
      <c r="P141" s="150">
        <f t="shared" si="1"/>
        <v>0</v>
      </c>
      <c r="Q141" s="150">
        <v>0</v>
      </c>
      <c r="R141" s="150">
        <f t="shared" si="2"/>
        <v>0</v>
      </c>
      <c r="S141" s="150">
        <v>0</v>
      </c>
      <c r="T141" s="151">
        <f t="shared" si="3"/>
        <v>0</v>
      </c>
      <c r="AR141" s="152" t="s">
        <v>191</v>
      </c>
      <c r="AT141" s="152" t="s">
        <v>187</v>
      </c>
      <c r="AU141" s="152" t="s">
        <v>85</v>
      </c>
      <c r="AY141" s="13" t="s">
        <v>185</v>
      </c>
      <c r="BE141" s="153">
        <f t="shared" si="4"/>
        <v>0</v>
      </c>
      <c r="BF141" s="153">
        <f t="shared" si="5"/>
        <v>0</v>
      </c>
      <c r="BG141" s="153">
        <f t="shared" si="6"/>
        <v>0</v>
      </c>
      <c r="BH141" s="153">
        <f t="shared" si="7"/>
        <v>0</v>
      </c>
      <c r="BI141" s="153">
        <f t="shared" si="8"/>
        <v>0</v>
      </c>
      <c r="BJ141" s="13" t="s">
        <v>85</v>
      </c>
      <c r="BK141" s="153">
        <f t="shared" si="9"/>
        <v>0</v>
      </c>
      <c r="BL141" s="13" t="s">
        <v>191</v>
      </c>
      <c r="BM141" s="152" t="s">
        <v>289</v>
      </c>
    </row>
    <row r="142" spans="2:65" s="1" customFormat="1" ht="16.5" customHeight="1">
      <c r="B142" s="139"/>
      <c r="C142" s="154" t="s">
        <v>240</v>
      </c>
      <c r="D142" s="154" t="s">
        <v>241</v>
      </c>
      <c r="E142" s="155" t="s">
        <v>2087</v>
      </c>
      <c r="F142" s="156" t="s">
        <v>2088</v>
      </c>
      <c r="G142" s="157" t="s">
        <v>204</v>
      </c>
      <c r="H142" s="158"/>
      <c r="I142" s="159"/>
      <c r="J142" s="160">
        <f t="shared" si="0"/>
        <v>0</v>
      </c>
      <c r="K142" s="161"/>
      <c r="L142" s="162"/>
      <c r="M142" s="163" t="s">
        <v>1</v>
      </c>
      <c r="N142" s="164" t="s">
        <v>38</v>
      </c>
      <c r="P142" s="150">
        <f t="shared" si="1"/>
        <v>0</v>
      </c>
      <c r="Q142" s="150">
        <v>1</v>
      </c>
      <c r="R142" s="150">
        <f t="shared" si="2"/>
        <v>0</v>
      </c>
      <c r="S142" s="150">
        <v>0</v>
      </c>
      <c r="T142" s="151">
        <f t="shared" si="3"/>
        <v>0</v>
      </c>
      <c r="AR142" s="152" t="s">
        <v>219</v>
      </c>
      <c r="AT142" s="152" t="s">
        <v>241</v>
      </c>
      <c r="AU142" s="152" t="s">
        <v>85</v>
      </c>
      <c r="AY142" s="13" t="s">
        <v>185</v>
      </c>
      <c r="BE142" s="153">
        <f t="shared" si="4"/>
        <v>0</v>
      </c>
      <c r="BF142" s="153">
        <f t="shared" si="5"/>
        <v>0</v>
      </c>
      <c r="BG142" s="153">
        <f t="shared" si="6"/>
        <v>0</v>
      </c>
      <c r="BH142" s="153">
        <f t="shared" si="7"/>
        <v>0</v>
      </c>
      <c r="BI142" s="153">
        <f t="shared" si="8"/>
        <v>0</v>
      </c>
      <c r="BJ142" s="13" t="s">
        <v>85</v>
      </c>
      <c r="BK142" s="153">
        <f t="shared" si="9"/>
        <v>0</v>
      </c>
      <c r="BL142" s="13" t="s">
        <v>191</v>
      </c>
      <c r="BM142" s="152" t="s">
        <v>297</v>
      </c>
    </row>
    <row r="143" spans="2:65" s="11" customFormat="1" ht="22.9" customHeight="1">
      <c r="B143" s="127"/>
      <c r="D143" s="128" t="s">
        <v>71</v>
      </c>
      <c r="E143" s="137" t="s">
        <v>191</v>
      </c>
      <c r="F143" s="137" t="s">
        <v>2089</v>
      </c>
      <c r="I143" s="130"/>
      <c r="J143" s="138">
        <f>BK143</f>
        <v>0</v>
      </c>
      <c r="L143" s="127"/>
      <c r="M143" s="132"/>
      <c r="P143" s="133">
        <f>SUM(P144:P147)</f>
        <v>0</v>
      </c>
      <c r="R143" s="133">
        <f>SUM(R144:R147)</f>
        <v>0</v>
      </c>
      <c r="T143" s="134">
        <f>SUM(T144:T147)</f>
        <v>0</v>
      </c>
      <c r="AR143" s="128" t="s">
        <v>79</v>
      </c>
      <c r="AT143" s="135" t="s">
        <v>71</v>
      </c>
      <c r="AU143" s="135" t="s">
        <v>79</v>
      </c>
      <c r="AY143" s="128" t="s">
        <v>185</v>
      </c>
      <c r="BK143" s="136">
        <f>SUM(BK144:BK147)</f>
        <v>0</v>
      </c>
    </row>
    <row r="144" spans="2:65" s="1" customFormat="1" ht="24.2" customHeight="1">
      <c r="B144" s="139"/>
      <c r="C144" s="140" t="s">
        <v>245</v>
      </c>
      <c r="D144" s="140" t="s">
        <v>187</v>
      </c>
      <c r="E144" s="141" t="s">
        <v>2090</v>
      </c>
      <c r="F144" s="142" t="s">
        <v>2091</v>
      </c>
      <c r="G144" s="143" t="s">
        <v>197</v>
      </c>
      <c r="H144" s="144"/>
      <c r="I144" s="145"/>
      <c r="J144" s="146">
        <f>ROUND(I144*H144,2)</f>
        <v>0</v>
      </c>
      <c r="K144" s="147"/>
      <c r="L144" s="28"/>
      <c r="M144" s="148" t="s">
        <v>1</v>
      </c>
      <c r="N144" s="149" t="s">
        <v>38</v>
      </c>
      <c r="P144" s="150">
        <f>O144*H144</f>
        <v>0</v>
      </c>
      <c r="Q144" s="150">
        <v>1.7034</v>
      </c>
      <c r="R144" s="150">
        <f>Q144*H144</f>
        <v>0</v>
      </c>
      <c r="S144" s="150">
        <v>0</v>
      </c>
      <c r="T144" s="151">
        <f>S144*H144</f>
        <v>0</v>
      </c>
      <c r="AR144" s="152" t="s">
        <v>191</v>
      </c>
      <c r="AT144" s="152" t="s">
        <v>187</v>
      </c>
      <c r="AU144" s="152" t="s">
        <v>85</v>
      </c>
      <c r="AY144" s="13" t="s">
        <v>185</v>
      </c>
      <c r="BE144" s="153">
        <f>IF(N144="základná",J144,0)</f>
        <v>0</v>
      </c>
      <c r="BF144" s="153">
        <f>IF(N144="znížená",J144,0)</f>
        <v>0</v>
      </c>
      <c r="BG144" s="153">
        <f>IF(N144="zákl. prenesená",J144,0)</f>
        <v>0</v>
      </c>
      <c r="BH144" s="153">
        <f>IF(N144="zníž. prenesená",J144,0)</f>
        <v>0</v>
      </c>
      <c r="BI144" s="153">
        <f>IF(N144="nulová",J144,0)</f>
        <v>0</v>
      </c>
      <c r="BJ144" s="13" t="s">
        <v>85</v>
      </c>
      <c r="BK144" s="153">
        <f>ROUND(I144*H144,2)</f>
        <v>0</v>
      </c>
      <c r="BL144" s="13" t="s">
        <v>191</v>
      </c>
      <c r="BM144" s="152" t="s">
        <v>305</v>
      </c>
    </row>
    <row r="145" spans="2:65" s="1" customFormat="1" ht="37.9" customHeight="1">
      <c r="B145" s="139"/>
      <c r="C145" s="140" t="s">
        <v>250</v>
      </c>
      <c r="D145" s="140" t="s">
        <v>187</v>
      </c>
      <c r="E145" s="141" t="s">
        <v>2092</v>
      </c>
      <c r="F145" s="142" t="s">
        <v>2093</v>
      </c>
      <c r="G145" s="143" t="s">
        <v>197</v>
      </c>
      <c r="H145" s="144"/>
      <c r="I145" s="145"/>
      <c r="J145" s="146">
        <f>ROUND(I145*H145,2)</f>
        <v>0</v>
      </c>
      <c r="K145" s="147"/>
      <c r="L145" s="28"/>
      <c r="M145" s="148" t="s">
        <v>1</v>
      </c>
      <c r="N145" s="149" t="s">
        <v>38</v>
      </c>
      <c r="P145" s="150">
        <f>O145*H145</f>
        <v>0</v>
      </c>
      <c r="Q145" s="150">
        <v>1.8907700000000001</v>
      </c>
      <c r="R145" s="150">
        <f>Q145*H145</f>
        <v>0</v>
      </c>
      <c r="S145" s="150">
        <v>0</v>
      </c>
      <c r="T145" s="151">
        <f>S145*H145</f>
        <v>0</v>
      </c>
      <c r="AR145" s="152" t="s">
        <v>191</v>
      </c>
      <c r="AT145" s="152" t="s">
        <v>187</v>
      </c>
      <c r="AU145" s="152" t="s">
        <v>85</v>
      </c>
      <c r="AY145" s="13" t="s">
        <v>185</v>
      </c>
      <c r="BE145" s="153">
        <f>IF(N145="základná",J145,0)</f>
        <v>0</v>
      </c>
      <c r="BF145" s="153">
        <f>IF(N145="znížená",J145,0)</f>
        <v>0</v>
      </c>
      <c r="BG145" s="153">
        <f>IF(N145="zákl. prenesená",J145,0)</f>
        <v>0</v>
      </c>
      <c r="BH145" s="153">
        <f>IF(N145="zníž. prenesená",J145,0)</f>
        <v>0</v>
      </c>
      <c r="BI145" s="153">
        <f>IF(N145="nulová",J145,0)</f>
        <v>0</v>
      </c>
      <c r="BJ145" s="13" t="s">
        <v>85</v>
      </c>
      <c r="BK145" s="153">
        <f>ROUND(I145*H145,2)</f>
        <v>0</v>
      </c>
      <c r="BL145" s="13" t="s">
        <v>191</v>
      </c>
      <c r="BM145" s="152" t="s">
        <v>313</v>
      </c>
    </row>
    <row r="146" spans="2:65" s="1" customFormat="1" ht="33" customHeight="1">
      <c r="B146" s="139"/>
      <c r="C146" s="140" t="s">
        <v>254</v>
      </c>
      <c r="D146" s="140" t="s">
        <v>187</v>
      </c>
      <c r="E146" s="141" t="s">
        <v>2094</v>
      </c>
      <c r="F146" s="142" t="s">
        <v>2095</v>
      </c>
      <c r="G146" s="143" t="s">
        <v>197</v>
      </c>
      <c r="H146" s="144"/>
      <c r="I146" s="145"/>
      <c r="J146" s="146">
        <f>ROUND(I146*H146,2)</f>
        <v>0</v>
      </c>
      <c r="K146" s="147"/>
      <c r="L146" s="28"/>
      <c r="M146" s="148" t="s">
        <v>1</v>
      </c>
      <c r="N146" s="149" t="s">
        <v>38</v>
      </c>
      <c r="P146" s="150">
        <f>O146*H146</f>
        <v>0</v>
      </c>
      <c r="Q146" s="150">
        <v>1.8907799999999999</v>
      </c>
      <c r="R146" s="150">
        <f>Q146*H146</f>
        <v>0</v>
      </c>
      <c r="S146" s="150">
        <v>0</v>
      </c>
      <c r="T146" s="151">
        <f>S146*H146</f>
        <v>0</v>
      </c>
      <c r="AR146" s="152" t="s">
        <v>191</v>
      </c>
      <c r="AT146" s="152" t="s">
        <v>187</v>
      </c>
      <c r="AU146" s="152" t="s">
        <v>85</v>
      </c>
      <c r="AY146" s="13" t="s">
        <v>185</v>
      </c>
      <c r="BE146" s="153">
        <f>IF(N146="základná",J146,0)</f>
        <v>0</v>
      </c>
      <c r="BF146" s="153">
        <f>IF(N146="znížená",J146,0)</f>
        <v>0</v>
      </c>
      <c r="BG146" s="153">
        <f>IF(N146="zákl. prenesená",J146,0)</f>
        <v>0</v>
      </c>
      <c r="BH146" s="153">
        <f>IF(N146="zníž. prenesená",J146,0)</f>
        <v>0</v>
      </c>
      <c r="BI146" s="153">
        <f>IF(N146="nulová",J146,0)</f>
        <v>0</v>
      </c>
      <c r="BJ146" s="13" t="s">
        <v>85</v>
      </c>
      <c r="BK146" s="153">
        <f>ROUND(I146*H146,2)</f>
        <v>0</v>
      </c>
      <c r="BL146" s="13" t="s">
        <v>191</v>
      </c>
      <c r="BM146" s="152" t="s">
        <v>322</v>
      </c>
    </row>
    <row r="147" spans="2:65" s="1" customFormat="1" ht="24.2" customHeight="1">
      <c r="B147" s="139"/>
      <c r="C147" s="140" t="s">
        <v>258</v>
      </c>
      <c r="D147" s="140" t="s">
        <v>187</v>
      </c>
      <c r="E147" s="141" t="s">
        <v>2096</v>
      </c>
      <c r="F147" s="142" t="s">
        <v>2097</v>
      </c>
      <c r="G147" s="143" t="s">
        <v>197</v>
      </c>
      <c r="H147" s="144"/>
      <c r="I147" s="145"/>
      <c r="J147" s="146">
        <f>ROUND(I147*H147,2)</f>
        <v>0</v>
      </c>
      <c r="K147" s="147"/>
      <c r="L147" s="28"/>
      <c r="M147" s="148" t="s">
        <v>1</v>
      </c>
      <c r="N147" s="149" t="s">
        <v>38</v>
      </c>
      <c r="P147" s="150">
        <f>O147*H147</f>
        <v>0</v>
      </c>
      <c r="Q147" s="150">
        <v>2.4064526000000002</v>
      </c>
      <c r="R147" s="150">
        <f>Q147*H147</f>
        <v>0</v>
      </c>
      <c r="S147" s="150">
        <v>0</v>
      </c>
      <c r="T147" s="151">
        <f>S147*H147</f>
        <v>0</v>
      </c>
      <c r="AR147" s="152" t="s">
        <v>191</v>
      </c>
      <c r="AT147" s="152" t="s">
        <v>187</v>
      </c>
      <c r="AU147" s="152" t="s">
        <v>85</v>
      </c>
      <c r="AY147" s="13" t="s">
        <v>185</v>
      </c>
      <c r="BE147" s="153">
        <f>IF(N147="základná",J147,0)</f>
        <v>0</v>
      </c>
      <c r="BF147" s="153">
        <f>IF(N147="znížená",J147,0)</f>
        <v>0</v>
      </c>
      <c r="BG147" s="153">
        <f>IF(N147="zákl. prenesená",J147,0)</f>
        <v>0</v>
      </c>
      <c r="BH147" s="153">
        <f>IF(N147="zníž. prenesená",J147,0)</f>
        <v>0</v>
      </c>
      <c r="BI147" s="153">
        <f>IF(N147="nulová",J147,0)</f>
        <v>0</v>
      </c>
      <c r="BJ147" s="13" t="s">
        <v>85</v>
      </c>
      <c r="BK147" s="153">
        <f>ROUND(I147*H147,2)</f>
        <v>0</v>
      </c>
      <c r="BL147" s="13" t="s">
        <v>191</v>
      </c>
      <c r="BM147" s="152" t="s">
        <v>331</v>
      </c>
    </row>
    <row r="148" spans="2:65" s="11" customFormat="1" ht="22.9" customHeight="1">
      <c r="B148" s="127"/>
      <c r="D148" s="128" t="s">
        <v>71</v>
      </c>
      <c r="E148" s="137" t="s">
        <v>219</v>
      </c>
      <c r="F148" s="137" t="s">
        <v>2098</v>
      </c>
      <c r="I148" s="130"/>
      <c r="J148" s="138">
        <f>BK148</f>
        <v>0</v>
      </c>
      <c r="L148" s="127"/>
      <c r="M148" s="132"/>
      <c r="P148" s="133">
        <f>SUM(P149:P165)</f>
        <v>0</v>
      </c>
      <c r="R148" s="133">
        <f>SUM(R149:R165)</f>
        <v>0</v>
      </c>
      <c r="T148" s="134">
        <f>SUM(T149:T165)</f>
        <v>0</v>
      </c>
      <c r="AR148" s="128" t="s">
        <v>79</v>
      </c>
      <c r="AT148" s="135" t="s">
        <v>71</v>
      </c>
      <c r="AU148" s="135" t="s">
        <v>79</v>
      </c>
      <c r="AY148" s="128" t="s">
        <v>185</v>
      </c>
      <c r="BK148" s="136">
        <f>SUM(BK149:BK165)</f>
        <v>0</v>
      </c>
    </row>
    <row r="149" spans="2:65" s="1" customFormat="1" ht="24.2" customHeight="1">
      <c r="B149" s="139"/>
      <c r="C149" s="140" t="s">
        <v>262</v>
      </c>
      <c r="D149" s="140" t="s">
        <v>187</v>
      </c>
      <c r="E149" s="141" t="s">
        <v>2099</v>
      </c>
      <c r="F149" s="142" t="s">
        <v>2100</v>
      </c>
      <c r="G149" s="143" t="s">
        <v>190</v>
      </c>
      <c r="H149" s="144"/>
      <c r="I149" s="145"/>
      <c r="J149" s="146">
        <f t="shared" ref="J149:J165" si="10">ROUND(I149*H149,2)</f>
        <v>0</v>
      </c>
      <c r="K149" s="147"/>
      <c r="L149" s="28"/>
      <c r="M149" s="148" t="s">
        <v>1</v>
      </c>
      <c r="N149" s="149" t="s">
        <v>38</v>
      </c>
      <c r="P149" s="150">
        <f t="shared" ref="P149:P165" si="11">O149*H149</f>
        <v>0</v>
      </c>
      <c r="Q149" s="150">
        <v>4.5997888067581802E-4</v>
      </c>
      <c r="R149" s="150">
        <f t="shared" ref="R149:R165" si="12">Q149*H149</f>
        <v>0</v>
      </c>
      <c r="S149" s="150">
        <v>0</v>
      </c>
      <c r="T149" s="151">
        <f t="shared" ref="T149:T165" si="13">S149*H149</f>
        <v>0</v>
      </c>
      <c r="AR149" s="152" t="s">
        <v>191</v>
      </c>
      <c r="AT149" s="152" t="s">
        <v>187</v>
      </c>
      <c r="AU149" s="152" t="s">
        <v>85</v>
      </c>
      <c r="AY149" s="13" t="s">
        <v>185</v>
      </c>
      <c r="BE149" s="153">
        <f t="shared" ref="BE149:BE165" si="14">IF(N149="základná",J149,0)</f>
        <v>0</v>
      </c>
      <c r="BF149" s="153">
        <f t="shared" ref="BF149:BF165" si="15">IF(N149="znížená",J149,0)</f>
        <v>0</v>
      </c>
      <c r="BG149" s="153">
        <f t="shared" ref="BG149:BG165" si="16">IF(N149="zákl. prenesená",J149,0)</f>
        <v>0</v>
      </c>
      <c r="BH149" s="153">
        <f t="shared" ref="BH149:BH165" si="17">IF(N149="zníž. prenesená",J149,0)</f>
        <v>0</v>
      </c>
      <c r="BI149" s="153">
        <f t="shared" ref="BI149:BI165" si="18">IF(N149="nulová",J149,0)</f>
        <v>0</v>
      </c>
      <c r="BJ149" s="13" t="s">
        <v>85</v>
      </c>
      <c r="BK149" s="153">
        <f t="shared" ref="BK149:BK165" si="19">ROUND(I149*H149,2)</f>
        <v>0</v>
      </c>
      <c r="BL149" s="13" t="s">
        <v>191</v>
      </c>
      <c r="BM149" s="152" t="s">
        <v>339</v>
      </c>
    </row>
    <row r="150" spans="2:65" s="1" customFormat="1" ht="24.2" customHeight="1">
      <c r="B150" s="139"/>
      <c r="C150" s="140" t="s">
        <v>266</v>
      </c>
      <c r="D150" s="140" t="s">
        <v>187</v>
      </c>
      <c r="E150" s="141" t="s">
        <v>2101</v>
      </c>
      <c r="F150" s="142" t="s">
        <v>2102</v>
      </c>
      <c r="G150" s="143" t="s">
        <v>316</v>
      </c>
      <c r="H150" s="144"/>
      <c r="I150" s="145"/>
      <c r="J150" s="146">
        <f t="shared" si="10"/>
        <v>0</v>
      </c>
      <c r="K150" s="147"/>
      <c r="L150" s="28"/>
      <c r="M150" s="148" t="s">
        <v>1</v>
      </c>
      <c r="N150" s="149" t="s">
        <v>38</v>
      </c>
      <c r="P150" s="150">
        <f t="shared" si="11"/>
        <v>0</v>
      </c>
      <c r="Q150" s="150">
        <v>8.3999999999999995E-5</v>
      </c>
      <c r="R150" s="150">
        <f t="shared" si="12"/>
        <v>0</v>
      </c>
      <c r="S150" s="150">
        <v>0</v>
      </c>
      <c r="T150" s="151">
        <f t="shared" si="13"/>
        <v>0</v>
      </c>
      <c r="AR150" s="152" t="s">
        <v>191</v>
      </c>
      <c r="AT150" s="152" t="s">
        <v>187</v>
      </c>
      <c r="AU150" s="152" t="s">
        <v>85</v>
      </c>
      <c r="AY150" s="13" t="s">
        <v>185</v>
      </c>
      <c r="BE150" s="153">
        <f t="shared" si="14"/>
        <v>0</v>
      </c>
      <c r="BF150" s="153">
        <f t="shared" si="15"/>
        <v>0</v>
      </c>
      <c r="BG150" s="153">
        <f t="shared" si="16"/>
        <v>0</v>
      </c>
      <c r="BH150" s="153">
        <f t="shared" si="17"/>
        <v>0</v>
      </c>
      <c r="BI150" s="153">
        <f t="shared" si="18"/>
        <v>0</v>
      </c>
      <c r="BJ150" s="13" t="s">
        <v>85</v>
      </c>
      <c r="BK150" s="153">
        <f t="shared" si="19"/>
        <v>0</v>
      </c>
      <c r="BL150" s="13" t="s">
        <v>191</v>
      </c>
      <c r="BM150" s="152" t="s">
        <v>349</v>
      </c>
    </row>
    <row r="151" spans="2:65" s="1" customFormat="1" ht="33" customHeight="1">
      <c r="B151" s="139"/>
      <c r="C151" s="140" t="s">
        <v>270</v>
      </c>
      <c r="D151" s="140" t="s">
        <v>187</v>
      </c>
      <c r="E151" s="141" t="s">
        <v>2103</v>
      </c>
      <c r="F151" s="142" t="s">
        <v>2104</v>
      </c>
      <c r="G151" s="143" t="s">
        <v>316</v>
      </c>
      <c r="H151" s="144"/>
      <c r="I151" s="145"/>
      <c r="J151" s="146">
        <f t="shared" si="10"/>
        <v>0</v>
      </c>
      <c r="K151" s="147"/>
      <c r="L151" s="28"/>
      <c r="M151" s="148" t="s">
        <v>1</v>
      </c>
      <c r="N151" s="149" t="s">
        <v>38</v>
      </c>
      <c r="P151" s="150">
        <f t="shared" si="11"/>
        <v>0</v>
      </c>
      <c r="Q151" s="150">
        <v>0</v>
      </c>
      <c r="R151" s="150">
        <f t="shared" si="12"/>
        <v>0</v>
      </c>
      <c r="S151" s="150">
        <v>0</v>
      </c>
      <c r="T151" s="151">
        <f t="shared" si="13"/>
        <v>0</v>
      </c>
      <c r="AR151" s="152" t="s">
        <v>191</v>
      </c>
      <c r="AT151" s="152" t="s">
        <v>187</v>
      </c>
      <c r="AU151" s="152" t="s">
        <v>85</v>
      </c>
      <c r="AY151" s="13" t="s">
        <v>185</v>
      </c>
      <c r="BE151" s="153">
        <f t="shared" si="14"/>
        <v>0</v>
      </c>
      <c r="BF151" s="153">
        <f t="shared" si="15"/>
        <v>0</v>
      </c>
      <c r="BG151" s="153">
        <f t="shared" si="16"/>
        <v>0</v>
      </c>
      <c r="BH151" s="153">
        <f t="shared" si="17"/>
        <v>0</v>
      </c>
      <c r="BI151" s="153">
        <f t="shared" si="18"/>
        <v>0</v>
      </c>
      <c r="BJ151" s="13" t="s">
        <v>85</v>
      </c>
      <c r="BK151" s="153">
        <f t="shared" si="19"/>
        <v>0</v>
      </c>
      <c r="BL151" s="13" t="s">
        <v>191</v>
      </c>
      <c r="BM151" s="152" t="s">
        <v>361</v>
      </c>
    </row>
    <row r="152" spans="2:65" s="1" customFormat="1" ht="21.75" customHeight="1">
      <c r="B152" s="139"/>
      <c r="C152" s="154" t="s">
        <v>274</v>
      </c>
      <c r="D152" s="154" t="s">
        <v>241</v>
      </c>
      <c r="E152" s="155" t="s">
        <v>2105</v>
      </c>
      <c r="F152" s="156" t="s">
        <v>2106</v>
      </c>
      <c r="G152" s="157" t="s">
        <v>316</v>
      </c>
      <c r="H152" s="158"/>
      <c r="I152" s="159"/>
      <c r="J152" s="160">
        <f t="shared" si="10"/>
        <v>0</v>
      </c>
      <c r="K152" s="161"/>
      <c r="L152" s="162"/>
      <c r="M152" s="163" t="s">
        <v>1</v>
      </c>
      <c r="N152" s="164" t="s">
        <v>38</v>
      </c>
      <c r="P152" s="150">
        <f t="shared" si="11"/>
        <v>0</v>
      </c>
      <c r="Q152" s="150">
        <v>8.1200000000000005E-3</v>
      </c>
      <c r="R152" s="150">
        <f t="shared" si="12"/>
        <v>0</v>
      </c>
      <c r="S152" s="150">
        <v>0</v>
      </c>
      <c r="T152" s="151">
        <f t="shared" si="13"/>
        <v>0</v>
      </c>
      <c r="AR152" s="152" t="s">
        <v>219</v>
      </c>
      <c r="AT152" s="152" t="s">
        <v>241</v>
      </c>
      <c r="AU152" s="152" t="s">
        <v>85</v>
      </c>
      <c r="AY152" s="13" t="s">
        <v>185</v>
      </c>
      <c r="BE152" s="153">
        <f t="shared" si="14"/>
        <v>0</v>
      </c>
      <c r="BF152" s="153">
        <f t="shared" si="15"/>
        <v>0</v>
      </c>
      <c r="BG152" s="153">
        <f t="shared" si="16"/>
        <v>0</v>
      </c>
      <c r="BH152" s="153">
        <f t="shared" si="17"/>
        <v>0</v>
      </c>
      <c r="BI152" s="153">
        <f t="shared" si="18"/>
        <v>0</v>
      </c>
      <c r="BJ152" s="13" t="s">
        <v>85</v>
      </c>
      <c r="BK152" s="153">
        <f t="shared" si="19"/>
        <v>0</v>
      </c>
      <c r="BL152" s="13" t="s">
        <v>191</v>
      </c>
      <c r="BM152" s="152" t="s">
        <v>369</v>
      </c>
    </row>
    <row r="153" spans="2:65" s="1" customFormat="1" ht="21.75" customHeight="1">
      <c r="B153" s="139"/>
      <c r="C153" s="154" t="s">
        <v>278</v>
      </c>
      <c r="D153" s="154" t="s">
        <v>241</v>
      </c>
      <c r="E153" s="155" t="s">
        <v>2107</v>
      </c>
      <c r="F153" s="156" t="s">
        <v>2108</v>
      </c>
      <c r="G153" s="157" t="s">
        <v>316</v>
      </c>
      <c r="H153" s="158"/>
      <c r="I153" s="159"/>
      <c r="J153" s="160">
        <f t="shared" si="10"/>
        <v>0</v>
      </c>
      <c r="K153" s="161"/>
      <c r="L153" s="162"/>
      <c r="M153" s="163" t="s">
        <v>1</v>
      </c>
      <c r="N153" s="164" t="s">
        <v>38</v>
      </c>
      <c r="P153" s="150">
        <f t="shared" si="11"/>
        <v>0</v>
      </c>
      <c r="Q153" s="150">
        <v>1.1000000000000001E-3</v>
      </c>
      <c r="R153" s="150">
        <f t="shared" si="12"/>
        <v>0</v>
      </c>
      <c r="S153" s="150">
        <v>0</v>
      </c>
      <c r="T153" s="151">
        <f t="shared" si="13"/>
        <v>0</v>
      </c>
      <c r="AR153" s="152" t="s">
        <v>219</v>
      </c>
      <c r="AT153" s="152" t="s">
        <v>241</v>
      </c>
      <c r="AU153" s="152" t="s">
        <v>85</v>
      </c>
      <c r="AY153" s="13" t="s">
        <v>185</v>
      </c>
      <c r="BE153" s="153">
        <f t="shared" si="14"/>
        <v>0</v>
      </c>
      <c r="BF153" s="153">
        <f t="shared" si="15"/>
        <v>0</v>
      </c>
      <c r="BG153" s="153">
        <f t="shared" si="16"/>
        <v>0</v>
      </c>
      <c r="BH153" s="153">
        <f t="shared" si="17"/>
        <v>0</v>
      </c>
      <c r="BI153" s="153">
        <f t="shared" si="18"/>
        <v>0</v>
      </c>
      <c r="BJ153" s="13" t="s">
        <v>85</v>
      </c>
      <c r="BK153" s="153">
        <f t="shared" si="19"/>
        <v>0</v>
      </c>
      <c r="BL153" s="13" t="s">
        <v>191</v>
      </c>
      <c r="BM153" s="152" t="s">
        <v>375</v>
      </c>
    </row>
    <row r="154" spans="2:65" s="1" customFormat="1" ht="24.2" customHeight="1">
      <c r="B154" s="139"/>
      <c r="C154" s="140" t="s">
        <v>7</v>
      </c>
      <c r="D154" s="140" t="s">
        <v>187</v>
      </c>
      <c r="E154" s="141" t="s">
        <v>2109</v>
      </c>
      <c r="F154" s="142" t="s">
        <v>2110</v>
      </c>
      <c r="G154" s="143" t="s">
        <v>190</v>
      </c>
      <c r="H154" s="144"/>
      <c r="I154" s="145"/>
      <c r="J154" s="146">
        <f t="shared" si="10"/>
        <v>0</v>
      </c>
      <c r="K154" s="147"/>
      <c r="L154" s="28"/>
      <c r="M154" s="148" t="s">
        <v>1</v>
      </c>
      <c r="N154" s="149" t="s">
        <v>38</v>
      </c>
      <c r="P154" s="150">
        <f t="shared" si="11"/>
        <v>0</v>
      </c>
      <c r="Q154" s="150">
        <v>0</v>
      </c>
      <c r="R154" s="150">
        <f t="shared" si="12"/>
        <v>0</v>
      </c>
      <c r="S154" s="150">
        <v>0</v>
      </c>
      <c r="T154" s="151">
        <f t="shared" si="13"/>
        <v>0</v>
      </c>
      <c r="AR154" s="152" t="s">
        <v>191</v>
      </c>
      <c r="AT154" s="152" t="s">
        <v>187</v>
      </c>
      <c r="AU154" s="152" t="s">
        <v>85</v>
      </c>
      <c r="AY154" s="13" t="s">
        <v>185</v>
      </c>
      <c r="BE154" s="153">
        <f t="shared" si="14"/>
        <v>0</v>
      </c>
      <c r="BF154" s="153">
        <f t="shared" si="15"/>
        <v>0</v>
      </c>
      <c r="BG154" s="153">
        <f t="shared" si="16"/>
        <v>0</v>
      </c>
      <c r="BH154" s="153">
        <f t="shared" si="17"/>
        <v>0</v>
      </c>
      <c r="BI154" s="153">
        <f t="shared" si="18"/>
        <v>0</v>
      </c>
      <c r="BJ154" s="13" t="s">
        <v>85</v>
      </c>
      <c r="BK154" s="153">
        <f t="shared" si="19"/>
        <v>0</v>
      </c>
      <c r="BL154" s="13" t="s">
        <v>191</v>
      </c>
      <c r="BM154" s="152" t="s">
        <v>383</v>
      </c>
    </row>
    <row r="155" spans="2:65" s="1" customFormat="1" ht="24.2" customHeight="1">
      <c r="B155" s="139"/>
      <c r="C155" s="140" t="s">
        <v>289</v>
      </c>
      <c r="D155" s="140" t="s">
        <v>187</v>
      </c>
      <c r="E155" s="141" t="s">
        <v>2111</v>
      </c>
      <c r="F155" s="142" t="s">
        <v>2112</v>
      </c>
      <c r="G155" s="143" t="s">
        <v>190</v>
      </c>
      <c r="H155" s="144"/>
      <c r="I155" s="145"/>
      <c r="J155" s="146">
        <f t="shared" si="10"/>
        <v>0</v>
      </c>
      <c r="K155" s="147"/>
      <c r="L155" s="28"/>
      <c r="M155" s="148" t="s">
        <v>1</v>
      </c>
      <c r="N155" s="149" t="s">
        <v>38</v>
      </c>
      <c r="P155" s="150">
        <f t="shared" si="11"/>
        <v>0</v>
      </c>
      <c r="Q155" s="150">
        <v>0</v>
      </c>
      <c r="R155" s="150">
        <f t="shared" si="12"/>
        <v>0</v>
      </c>
      <c r="S155" s="150">
        <v>0</v>
      </c>
      <c r="T155" s="151">
        <f t="shared" si="13"/>
        <v>0</v>
      </c>
      <c r="AR155" s="152" t="s">
        <v>191</v>
      </c>
      <c r="AT155" s="152" t="s">
        <v>187</v>
      </c>
      <c r="AU155" s="152" t="s">
        <v>85</v>
      </c>
      <c r="AY155" s="13" t="s">
        <v>185</v>
      </c>
      <c r="BE155" s="153">
        <f t="shared" si="14"/>
        <v>0</v>
      </c>
      <c r="BF155" s="153">
        <f t="shared" si="15"/>
        <v>0</v>
      </c>
      <c r="BG155" s="153">
        <f t="shared" si="16"/>
        <v>0</v>
      </c>
      <c r="BH155" s="153">
        <f t="shared" si="17"/>
        <v>0</v>
      </c>
      <c r="BI155" s="153">
        <f t="shared" si="18"/>
        <v>0</v>
      </c>
      <c r="BJ155" s="13" t="s">
        <v>85</v>
      </c>
      <c r="BK155" s="153">
        <f t="shared" si="19"/>
        <v>0</v>
      </c>
      <c r="BL155" s="13" t="s">
        <v>191</v>
      </c>
      <c r="BM155" s="152" t="s">
        <v>391</v>
      </c>
    </row>
    <row r="156" spans="2:65" s="1" customFormat="1" ht="24.2" customHeight="1">
      <c r="B156" s="139"/>
      <c r="C156" s="140" t="s">
        <v>293</v>
      </c>
      <c r="D156" s="140" t="s">
        <v>187</v>
      </c>
      <c r="E156" s="141" t="s">
        <v>2113</v>
      </c>
      <c r="F156" s="142" t="s">
        <v>2114</v>
      </c>
      <c r="G156" s="143" t="s">
        <v>316</v>
      </c>
      <c r="H156" s="144"/>
      <c r="I156" s="145"/>
      <c r="J156" s="146">
        <f t="shared" si="10"/>
        <v>0</v>
      </c>
      <c r="K156" s="147"/>
      <c r="L156" s="28"/>
      <c r="M156" s="148" t="s">
        <v>1</v>
      </c>
      <c r="N156" s="149" t="s">
        <v>38</v>
      </c>
      <c r="P156" s="150">
        <f t="shared" si="11"/>
        <v>0</v>
      </c>
      <c r="Q156" s="150">
        <v>1.5817264000000001E-2</v>
      </c>
      <c r="R156" s="150">
        <f t="shared" si="12"/>
        <v>0</v>
      </c>
      <c r="S156" s="150">
        <v>0</v>
      </c>
      <c r="T156" s="151">
        <f t="shared" si="13"/>
        <v>0</v>
      </c>
      <c r="AR156" s="152" t="s">
        <v>191</v>
      </c>
      <c r="AT156" s="152" t="s">
        <v>187</v>
      </c>
      <c r="AU156" s="152" t="s">
        <v>85</v>
      </c>
      <c r="AY156" s="13" t="s">
        <v>185</v>
      </c>
      <c r="BE156" s="153">
        <f t="shared" si="14"/>
        <v>0</v>
      </c>
      <c r="BF156" s="153">
        <f t="shared" si="15"/>
        <v>0</v>
      </c>
      <c r="BG156" s="153">
        <f t="shared" si="16"/>
        <v>0</v>
      </c>
      <c r="BH156" s="153">
        <f t="shared" si="17"/>
        <v>0</v>
      </c>
      <c r="BI156" s="153">
        <f t="shared" si="18"/>
        <v>0</v>
      </c>
      <c r="BJ156" s="13" t="s">
        <v>85</v>
      </c>
      <c r="BK156" s="153">
        <f t="shared" si="19"/>
        <v>0</v>
      </c>
      <c r="BL156" s="13" t="s">
        <v>191</v>
      </c>
      <c r="BM156" s="152" t="s">
        <v>397</v>
      </c>
    </row>
    <row r="157" spans="2:65" s="1" customFormat="1" ht="16.5" customHeight="1">
      <c r="B157" s="139"/>
      <c r="C157" s="140" t="s">
        <v>297</v>
      </c>
      <c r="D157" s="140" t="s">
        <v>187</v>
      </c>
      <c r="E157" s="141" t="s">
        <v>2115</v>
      </c>
      <c r="F157" s="142" t="s">
        <v>2116</v>
      </c>
      <c r="G157" s="143" t="s">
        <v>316</v>
      </c>
      <c r="H157" s="144"/>
      <c r="I157" s="145"/>
      <c r="J157" s="146">
        <f t="shared" si="10"/>
        <v>0</v>
      </c>
      <c r="K157" s="147"/>
      <c r="L157" s="28"/>
      <c r="M157" s="148" t="s">
        <v>1</v>
      </c>
      <c r="N157" s="149" t="s">
        <v>38</v>
      </c>
      <c r="P157" s="150">
        <f t="shared" si="11"/>
        <v>0</v>
      </c>
      <c r="Q157" s="150">
        <v>0</v>
      </c>
      <c r="R157" s="150">
        <f t="shared" si="12"/>
        <v>0</v>
      </c>
      <c r="S157" s="150">
        <v>0</v>
      </c>
      <c r="T157" s="151">
        <f t="shared" si="13"/>
        <v>0</v>
      </c>
      <c r="AR157" s="152" t="s">
        <v>191</v>
      </c>
      <c r="AT157" s="152" t="s">
        <v>187</v>
      </c>
      <c r="AU157" s="152" t="s">
        <v>85</v>
      </c>
      <c r="AY157" s="13" t="s">
        <v>185</v>
      </c>
      <c r="BE157" s="153">
        <f t="shared" si="14"/>
        <v>0</v>
      </c>
      <c r="BF157" s="153">
        <f t="shared" si="15"/>
        <v>0</v>
      </c>
      <c r="BG157" s="153">
        <f t="shared" si="16"/>
        <v>0</v>
      </c>
      <c r="BH157" s="153">
        <f t="shared" si="17"/>
        <v>0</v>
      </c>
      <c r="BI157" s="153">
        <f t="shared" si="18"/>
        <v>0</v>
      </c>
      <c r="BJ157" s="13" t="s">
        <v>85</v>
      </c>
      <c r="BK157" s="153">
        <f t="shared" si="19"/>
        <v>0</v>
      </c>
      <c r="BL157" s="13" t="s">
        <v>191</v>
      </c>
      <c r="BM157" s="152" t="s">
        <v>408</v>
      </c>
    </row>
    <row r="158" spans="2:65" s="1" customFormat="1" ht="16.5" customHeight="1">
      <c r="B158" s="139"/>
      <c r="C158" s="154" t="s">
        <v>301</v>
      </c>
      <c r="D158" s="154" t="s">
        <v>241</v>
      </c>
      <c r="E158" s="155" t="s">
        <v>2117</v>
      </c>
      <c r="F158" s="156" t="s">
        <v>2118</v>
      </c>
      <c r="G158" s="157" t="s">
        <v>992</v>
      </c>
      <c r="H158" s="158"/>
      <c r="I158" s="159"/>
      <c r="J158" s="160">
        <f t="shared" si="10"/>
        <v>0</v>
      </c>
      <c r="K158" s="161"/>
      <c r="L158" s="162"/>
      <c r="M158" s="163" t="s">
        <v>1</v>
      </c>
      <c r="N158" s="164" t="s">
        <v>38</v>
      </c>
      <c r="P158" s="150">
        <f t="shared" si="11"/>
        <v>0</v>
      </c>
      <c r="Q158" s="150">
        <v>15.3</v>
      </c>
      <c r="R158" s="150">
        <f t="shared" si="12"/>
        <v>0</v>
      </c>
      <c r="S158" s="150">
        <v>0</v>
      </c>
      <c r="T158" s="151">
        <f t="shared" si="13"/>
        <v>0</v>
      </c>
      <c r="AR158" s="152" t="s">
        <v>219</v>
      </c>
      <c r="AT158" s="152" t="s">
        <v>241</v>
      </c>
      <c r="AU158" s="152" t="s">
        <v>85</v>
      </c>
      <c r="AY158" s="13" t="s">
        <v>185</v>
      </c>
      <c r="BE158" s="153">
        <f t="shared" si="14"/>
        <v>0</v>
      </c>
      <c r="BF158" s="153">
        <f t="shared" si="15"/>
        <v>0</v>
      </c>
      <c r="BG158" s="153">
        <f t="shared" si="16"/>
        <v>0</v>
      </c>
      <c r="BH158" s="153">
        <f t="shared" si="17"/>
        <v>0</v>
      </c>
      <c r="BI158" s="153">
        <f t="shared" si="18"/>
        <v>0</v>
      </c>
      <c r="BJ158" s="13" t="s">
        <v>85</v>
      </c>
      <c r="BK158" s="153">
        <f t="shared" si="19"/>
        <v>0</v>
      </c>
      <c r="BL158" s="13" t="s">
        <v>191</v>
      </c>
      <c r="BM158" s="152" t="s">
        <v>416</v>
      </c>
    </row>
    <row r="159" spans="2:65" s="1" customFormat="1" ht="37.9" customHeight="1">
      <c r="B159" s="139"/>
      <c r="C159" s="140" t="s">
        <v>305</v>
      </c>
      <c r="D159" s="140" t="s">
        <v>187</v>
      </c>
      <c r="E159" s="141" t="s">
        <v>2119</v>
      </c>
      <c r="F159" s="142" t="s">
        <v>2120</v>
      </c>
      <c r="G159" s="143" t="s">
        <v>316</v>
      </c>
      <c r="H159" s="144"/>
      <c r="I159" s="145"/>
      <c r="J159" s="146">
        <f t="shared" si="10"/>
        <v>0</v>
      </c>
      <c r="K159" s="147"/>
      <c r="L159" s="28"/>
      <c r="M159" s="148" t="s">
        <v>1</v>
      </c>
      <c r="N159" s="149" t="s">
        <v>38</v>
      </c>
      <c r="P159" s="150">
        <f t="shared" si="11"/>
        <v>0</v>
      </c>
      <c r="Q159" s="150">
        <v>6.3E-3</v>
      </c>
      <c r="R159" s="150">
        <f t="shared" si="12"/>
        <v>0</v>
      </c>
      <c r="S159" s="150">
        <v>0</v>
      </c>
      <c r="T159" s="151">
        <f t="shared" si="13"/>
        <v>0</v>
      </c>
      <c r="AR159" s="152" t="s">
        <v>191</v>
      </c>
      <c r="AT159" s="152" t="s">
        <v>187</v>
      </c>
      <c r="AU159" s="152" t="s">
        <v>85</v>
      </c>
      <c r="AY159" s="13" t="s">
        <v>185</v>
      </c>
      <c r="BE159" s="153">
        <f t="shared" si="14"/>
        <v>0</v>
      </c>
      <c r="BF159" s="153">
        <f t="shared" si="15"/>
        <v>0</v>
      </c>
      <c r="BG159" s="153">
        <f t="shared" si="16"/>
        <v>0</v>
      </c>
      <c r="BH159" s="153">
        <f t="shared" si="17"/>
        <v>0</v>
      </c>
      <c r="BI159" s="153">
        <f t="shared" si="18"/>
        <v>0</v>
      </c>
      <c r="BJ159" s="13" t="s">
        <v>85</v>
      </c>
      <c r="BK159" s="153">
        <f t="shared" si="19"/>
        <v>0</v>
      </c>
      <c r="BL159" s="13" t="s">
        <v>191</v>
      </c>
      <c r="BM159" s="152" t="s">
        <v>424</v>
      </c>
    </row>
    <row r="160" spans="2:65" s="1" customFormat="1" ht="16.5" customHeight="1">
      <c r="B160" s="139"/>
      <c r="C160" s="140" t="s">
        <v>309</v>
      </c>
      <c r="D160" s="140" t="s">
        <v>187</v>
      </c>
      <c r="E160" s="141" t="s">
        <v>2121</v>
      </c>
      <c r="F160" s="142" t="s">
        <v>2122</v>
      </c>
      <c r="G160" s="143" t="s">
        <v>316</v>
      </c>
      <c r="H160" s="144"/>
      <c r="I160" s="145"/>
      <c r="J160" s="146">
        <f t="shared" si="10"/>
        <v>0</v>
      </c>
      <c r="K160" s="147"/>
      <c r="L160" s="28"/>
      <c r="M160" s="148" t="s">
        <v>1</v>
      </c>
      <c r="N160" s="149" t="s">
        <v>38</v>
      </c>
      <c r="P160" s="150">
        <f t="shared" si="11"/>
        <v>0</v>
      </c>
      <c r="Q160" s="150">
        <v>6.1401999999999998E-2</v>
      </c>
      <c r="R160" s="150">
        <f t="shared" si="12"/>
        <v>0</v>
      </c>
      <c r="S160" s="150">
        <v>0</v>
      </c>
      <c r="T160" s="151">
        <f t="shared" si="13"/>
        <v>0</v>
      </c>
      <c r="AR160" s="152" t="s">
        <v>191</v>
      </c>
      <c r="AT160" s="152" t="s">
        <v>187</v>
      </c>
      <c r="AU160" s="152" t="s">
        <v>85</v>
      </c>
      <c r="AY160" s="13" t="s">
        <v>185</v>
      </c>
      <c r="BE160" s="153">
        <f t="shared" si="14"/>
        <v>0</v>
      </c>
      <c r="BF160" s="153">
        <f t="shared" si="15"/>
        <v>0</v>
      </c>
      <c r="BG160" s="153">
        <f t="shared" si="16"/>
        <v>0</v>
      </c>
      <c r="BH160" s="153">
        <f t="shared" si="17"/>
        <v>0</v>
      </c>
      <c r="BI160" s="153">
        <f t="shared" si="18"/>
        <v>0</v>
      </c>
      <c r="BJ160" s="13" t="s">
        <v>85</v>
      </c>
      <c r="BK160" s="153">
        <f t="shared" si="19"/>
        <v>0</v>
      </c>
      <c r="BL160" s="13" t="s">
        <v>191</v>
      </c>
      <c r="BM160" s="152" t="s">
        <v>434</v>
      </c>
    </row>
    <row r="161" spans="2:65" s="1" customFormat="1" ht="21.75" customHeight="1">
      <c r="B161" s="139"/>
      <c r="C161" s="154" t="s">
        <v>313</v>
      </c>
      <c r="D161" s="154" t="s">
        <v>241</v>
      </c>
      <c r="E161" s="155" t="s">
        <v>2123</v>
      </c>
      <c r="F161" s="156" t="s">
        <v>2124</v>
      </c>
      <c r="G161" s="157" t="s">
        <v>316</v>
      </c>
      <c r="H161" s="158"/>
      <c r="I161" s="159"/>
      <c r="J161" s="160">
        <f t="shared" si="10"/>
        <v>0</v>
      </c>
      <c r="K161" s="161"/>
      <c r="L161" s="162"/>
      <c r="M161" s="163" t="s">
        <v>1</v>
      </c>
      <c r="N161" s="164" t="s">
        <v>38</v>
      </c>
      <c r="P161" s="150">
        <f t="shared" si="11"/>
        <v>0</v>
      </c>
      <c r="Q161" s="150">
        <v>6.1999999999999998E-3</v>
      </c>
      <c r="R161" s="150">
        <f t="shared" si="12"/>
        <v>0</v>
      </c>
      <c r="S161" s="150">
        <v>0</v>
      </c>
      <c r="T161" s="151">
        <f t="shared" si="13"/>
        <v>0</v>
      </c>
      <c r="AR161" s="152" t="s">
        <v>219</v>
      </c>
      <c r="AT161" s="152" t="s">
        <v>241</v>
      </c>
      <c r="AU161" s="152" t="s">
        <v>85</v>
      </c>
      <c r="AY161" s="13" t="s">
        <v>185</v>
      </c>
      <c r="BE161" s="153">
        <f t="shared" si="14"/>
        <v>0</v>
      </c>
      <c r="BF161" s="153">
        <f t="shared" si="15"/>
        <v>0</v>
      </c>
      <c r="BG161" s="153">
        <f t="shared" si="16"/>
        <v>0</v>
      </c>
      <c r="BH161" s="153">
        <f t="shared" si="17"/>
        <v>0</v>
      </c>
      <c r="BI161" s="153">
        <f t="shared" si="18"/>
        <v>0</v>
      </c>
      <c r="BJ161" s="13" t="s">
        <v>85</v>
      </c>
      <c r="BK161" s="153">
        <f t="shared" si="19"/>
        <v>0</v>
      </c>
      <c r="BL161" s="13" t="s">
        <v>191</v>
      </c>
      <c r="BM161" s="152" t="s">
        <v>443</v>
      </c>
    </row>
    <row r="162" spans="2:65" s="1" customFormat="1" ht="16.5" customHeight="1">
      <c r="B162" s="139"/>
      <c r="C162" s="154" t="s">
        <v>318</v>
      </c>
      <c r="D162" s="154" t="s">
        <v>241</v>
      </c>
      <c r="E162" s="155" t="s">
        <v>2125</v>
      </c>
      <c r="F162" s="156" t="s">
        <v>2126</v>
      </c>
      <c r="G162" s="157" t="s">
        <v>316</v>
      </c>
      <c r="H162" s="158"/>
      <c r="I162" s="159"/>
      <c r="J162" s="160">
        <f t="shared" si="10"/>
        <v>0</v>
      </c>
      <c r="K162" s="161"/>
      <c r="L162" s="162"/>
      <c r="M162" s="163" t="s">
        <v>1</v>
      </c>
      <c r="N162" s="164" t="s">
        <v>38</v>
      </c>
      <c r="P162" s="150">
        <f t="shared" si="11"/>
        <v>0</v>
      </c>
      <c r="Q162" s="150">
        <v>6.1999999999999998E-3</v>
      </c>
      <c r="R162" s="150">
        <f t="shared" si="12"/>
        <v>0</v>
      </c>
      <c r="S162" s="150">
        <v>0</v>
      </c>
      <c r="T162" s="151">
        <f t="shared" si="13"/>
        <v>0</v>
      </c>
      <c r="AR162" s="152" t="s">
        <v>219</v>
      </c>
      <c r="AT162" s="152" t="s">
        <v>241</v>
      </c>
      <c r="AU162" s="152" t="s">
        <v>85</v>
      </c>
      <c r="AY162" s="13" t="s">
        <v>185</v>
      </c>
      <c r="BE162" s="153">
        <f t="shared" si="14"/>
        <v>0</v>
      </c>
      <c r="BF162" s="153">
        <f t="shared" si="15"/>
        <v>0</v>
      </c>
      <c r="BG162" s="153">
        <f t="shared" si="16"/>
        <v>0</v>
      </c>
      <c r="BH162" s="153">
        <f t="shared" si="17"/>
        <v>0</v>
      </c>
      <c r="BI162" s="153">
        <f t="shared" si="18"/>
        <v>0</v>
      </c>
      <c r="BJ162" s="13" t="s">
        <v>85</v>
      </c>
      <c r="BK162" s="153">
        <f t="shared" si="19"/>
        <v>0</v>
      </c>
      <c r="BL162" s="13" t="s">
        <v>191</v>
      </c>
      <c r="BM162" s="152" t="s">
        <v>451</v>
      </c>
    </row>
    <row r="163" spans="2:65" s="1" customFormat="1" ht="24.2" customHeight="1">
      <c r="B163" s="139"/>
      <c r="C163" s="140" t="s">
        <v>322</v>
      </c>
      <c r="D163" s="140" t="s">
        <v>187</v>
      </c>
      <c r="E163" s="141" t="s">
        <v>2127</v>
      </c>
      <c r="F163" s="142" t="s">
        <v>2128</v>
      </c>
      <c r="G163" s="143" t="s">
        <v>316</v>
      </c>
      <c r="H163" s="144"/>
      <c r="I163" s="145"/>
      <c r="J163" s="146">
        <f t="shared" si="10"/>
        <v>0</v>
      </c>
      <c r="K163" s="147"/>
      <c r="L163" s="28"/>
      <c r="M163" s="148" t="s">
        <v>1</v>
      </c>
      <c r="N163" s="149" t="s">
        <v>38</v>
      </c>
      <c r="P163" s="150">
        <f t="shared" si="11"/>
        <v>0</v>
      </c>
      <c r="Q163" s="150">
        <v>2.5680000000000001E-4</v>
      </c>
      <c r="R163" s="150">
        <f t="shared" si="12"/>
        <v>0</v>
      </c>
      <c r="S163" s="150">
        <v>0</v>
      </c>
      <c r="T163" s="151">
        <f t="shared" si="13"/>
        <v>0</v>
      </c>
      <c r="AR163" s="152" t="s">
        <v>191</v>
      </c>
      <c r="AT163" s="152" t="s">
        <v>187</v>
      </c>
      <c r="AU163" s="152" t="s">
        <v>85</v>
      </c>
      <c r="AY163" s="13" t="s">
        <v>185</v>
      </c>
      <c r="BE163" s="153">
        <f t="shared" si="14"/>
        <v>0</v>
      </c>
      <c r="BF163" s="153">
        <f t="shared" si="15"/>
        <v>0</v>
      </c>
      <c r="BG163" s="153">
        <f t="shared" si="16"/>
        <v>0</v>
      </c>
      <c r="BH163" s="153">
        <f t="shared" si="17"/>
        <v>0</v>
      </c>
      <c r="BI163" s="153">
        <f t="shared" si="18"/>
        <v>0</v>
      </c>
      <c r="BJ163" s="13" t="s">
        <v>85</v>
      </c>
      <c r="BK163" s="153">
        <f t="shared" si="19"/>
        <v>0</v>
      </c>
      <c r="BL163" s="13" t="s">
        <v>191</v>
      </c>
      <c r="BM163" s="152" t="s">
        <v>461</v>
      </c>
    </row>
    <row r="164" spans="2:65" s="1" customFormat="1" ht="16.5" customHeight="1">
      <c r="B164" s="139"/>
      <c r="C164" s="140" t="s">
        <v>327</v>
      </c>
      <c r="D164" s="140" t="s">
        <v>187</v>
      </c>
      <c r="E164" s="141" t="s">
        <v>2129</v>
      </c>
      <c r="F164" s="142" t="s">
        <v>2130</v>
      </c>
      <c r="G164" s="143" t="s">
        <v>190</v>
      </c>
      <c r="H164" s="144"/>
      <c r="I164" s="145"/>
      <c r="J164" s="146">
        <f t="shared" si="10"/>
        <v>0</v>
      </c>
      <c r="K164" s="147"/>
      <c r="L164" s="28"/>
      <c r="M164" s="148" t="s">
        <v>1</v>
      </c>
      <c r="N164" s="149" t="s">
        <v>38</v>
      </c>
      <c r="P164" s="150">
        <f t="shared" si="11"/>
        <v>0</v>
      </c>
      <c r="Q164" s="150">
        <v>8.7000000000000001E-5</v>
      </c>
      <c r="R164" s="150">
        <f t="shared" si="12"/>
        <v>0</v>
      </c>
      <c r="S164" s="150">
        <v>0</v>
      </c>
      <c r="T164" s="151">
        <f t="shared" si="13"/>
        <v>0</v>
      </c>
      <c r="AR164" s="152" t="s">
        <v>191</v>
      </c>
      <c r="AT164" s="152" t="s">
        <v>187</v>
      </c>
      <c r="AU164" s="152" t="s">
        <v>85</v>
      </c>
      <c r="AY164" s="13" t="s">
        <v>185</v>
      </c>
      <c r="BE164" s="153">
        <f t="shared" si="14"/>
        <v>0</v>
      </c>
      <c r="BF164" s="153">
        <f t="shared" si="15"/>
        <v>0</v>
      </c>
      <c r="BG164" s="153">
        <f t="shared" si="16"/>
        <v>0</v>
      </c>
      <c r="BH164" s="153">
        <f t="shared" si="17"/>
        <v>0</v>
      </c>
      <c r="BI164" s="153">
        <f t="shared" si="18"/>
        <v>0</v>
      </c>
      <c r="BJ164" s="13" t="s">
        <v>85</v>
      </c>
      <c r="BK164" s="153">
        <f t="shared" si="19"/>
        <v>0</v>
      </c>
      <c r="BL164" s="13" t="s">
        <v>191</v>
      </c>
      <c r="BM164" s="152" t="s">
        <v>469</v>
      </c>
    </row>
    <row r="165" spans="2:65" s="1" customFormat="1" ht="24.2" customHeight="1">
      <c r="B165" s="139"/>
      <c r="C165" s="140" t="s">
        <v>331</v>
      </c>
      <c r="D165" s="140" t="s">
        <v>187</v>
      </c>
      <c r="E165" s="141" t="s">
        <v>2131</v>
      </c>
      <c r="F165" s="142" t="s">
        <v>2132</v>
      </c>
      <c r="G165" s="143" t="s">
        <v>190</v>
      </c>
      <c r="H165" s="144"/>
      <c r="I165" s="145"/>
      <c r="J165" s="146">
        <f t="shared" si="10"/>
        <v>0</v>
      </c>
      <c r="K165" s="147"/>
      <c r="L165" s="28"/>
      <c r="M165" s="148" t="s">
        <v>1</v>
      </c>
      <c r="N165" s="149" t="s">
        <v>38</v>
      </c>
      <c r="P165" s="150">
        <f t="shared" si="11"/>
        <v>0</v>
      </c>
      <c r="Q165" s="150">
        <v>1E-4</v>
      </c>
      <c r="R165" s="150">
        <f t="shared" si="12"/>
        <v>0</v>
      </c>
      <c r="S165" s="150">
        <v>0</v>
      </c>
      <c r="T165" s="151">
        <f t="shared" si="13"/>
        <v>0</v>
      </c>
      <c r="AR165" s="152" t="s">
        <v>191</v>
      </c>
      <c r="AT165" s="152" t="s">
        <v>187</v>
      </c>
      <c r="AU165" s="152" t="s">
        <v>85</v>
      </c>
      <c r="AY165" s="13" t="s">
        <v>185</v>
      </c>
      <c r="BE165" s="153">
        <f t="shared" si="14"/>
        <v>0</v>
      </c>
      <c r="BF165" s="153">
        <f t="shared" si="15"/>
        <v>0</v>
      </c>
      <c r="BG165" s="153">
        <f t="shared" si="16"/>
        <v>0</v>
      </c>
      <c r="BH165" s="153">
        <f t="shared" si="17"/>
        <v>0</v>
      </c>
      <c r="BI165" s="153">
        <f t="shared" si="18"/>
        <v>0</v>
      </c>
      <c r="BJ165" s="13" t="s">
        <v>85</v>
      </c>
      <c r="BK165" s="153">
        <f t="shared" si="19"/>
        <v>0</v>
      </c>
      <c r="BL165" s="13" t="s">
        <v>191</v>
      </c>
      <c r="BM165" s="152" t="s">
        <v>475</v>
      </c>
    </row>
    <row r="166" spans="2:65" s="11" customFormat="1" ht="22.9" customHeight="1">
      <c r="B166" s="127"/>
      <c r="D166" s="128" t="s">
        <v>71</v>
      </c>
      <c r="E166" s="137" t="s">
        <v>347</v>
      </c>
      <c r="F166" s="137" t="s">
        <v>2133</v>
      </c>
      <c r="I166" s="130"/>
      <c r="J166" s="138">
        <f>BK166</f>
        <v>0</v>
      </c>
      <c r="L166" s="127"/>
      <c r="M166" s="132"/>
      <c r="P166" s="133">
        <f>P167</f>
        <v>0</v>
      </c>
      <c r="R166" s="133">
        <f>R167</f>
        <v>0</v>
      </c>
      <c r="T166" s="134">
        <f>T167</f>
        <v>0</v>
      </c>
      <c r="AR166" s="128" t="s">
        <v>79</v>
      </c>
      <c r="AT166" s="135" t="s">
        <v>71</v>
      </c>
      <c r="AU166" s="135" t="s">
        <v>79</v>
      </c>
      <c r="AY166" s="128" t="s">
        <v>185</v>
      </c>
      <c r="BK166" s="136">
        <f>BK167</f>
        <v>0</v>
      </c>
    </row>
    <row r="167" spans="2:65" s="1" customFormat="1" ht="33" customHeight="1">
      <c r="B167" s="139"/>
      <c r="C167" s="140" t="s">
        <v>335</v>
      </c>
      <c r="D167" s="140" t="s">
        <v>187</v>
      </c>
      <c r="E167" s="141" t="s">
        <v>2134</v>
      </c>
      <c r="F167" s="142" t="s">
        <v>2135</v>
      </c>
      <c r="G167" s="143" t="s">
        <v>204</v>
      </c>
      <c r="H167" s="144"/>
      <c r="I167" s="145"/>
      <c r="J167" s="146">
        <f>ROUND(I167*H167,2)</f>
        <v>0</v>
      </c>
      <c r="K167" s="147"/>
      <c r="L167" s="28"/>
      <c r="M167" s="148" t="s">
        <v>1</v>
      </c>
      <c r="N167" s="149" t="s">
        <v>38</v>
      </c>
      <c r="P167" s="150">
        <f>O167*H167</f>
        <v>0</v>
      </c>
      <c r="Q167" s="150">
        <v>0</v>
      </c>
      <c r="R167" s="150">
        <f>Q167*H167</f>
        <v>0</v>
      </c>
      <c r="S167" s="150">
        <v>0</v>
      </c>
      <c r="T167" s="151">
        <f>S167*H167</f>
        <v>0</v>
      </c>
      <c r="AR167" s="152" t="s">
        <v>191</v>
      </c>
      <c r="AT167" s="152" t="s">
        <v>187</v>
      </c>
      <c r="AU167" s="152" t="s">
        <v>85</v>
      </c>
      <c r="AY167" s="13" t="s">
        <v>185</v>
      </c>
      <c r="BE167" s="153">
        <f>IF(N167="základná",J167,0)</f>
        <v>0</v>
      </c>
      <c r="BF167" s="153">
        <f>IF(N167="znížená",J167,0)</f>
        <v>0</v>
      </c>
      <c r="BG167" s="153">
        <f>IF(N167="zákl. prenesená",J167,0)</f>
        <v>0</v>
      </c>
      <c r="BH167" s="153">
        <f>IF(N167="zníž. prenesená",J167,0)</f>
        <v>0</v>
      </c>
      <c r="BI167" s="153">
        <f>IF(N167="nulová",J167,0)</f>
        <v>0</v>
      </c>
      <c r="BJ167" s="13" t="s">
        <v>85</v>
      </c>
      <c r="BK167" s="153">
        <f>ROUND(I167*H167,2)</f>
        <v>0</v>
      </c>
      <c r="BL167" s="13" t="s">
        <v>191</v>
      </c>
      <c r="BM167" s="152" t="s">
        <v>483</v>
      </c>
    </row>
    <row r="168" spans="2:65" s="11" customFormat="1" ht="25.9" customHeight="1">
      <c r="B168" s="127"/>
      <c r="D168" s="128" t="s">
        <v>71</v>
      </c>
      <c r="E168" s="129" t="s">
        <v>353</v>
      </c>
      <c r="F168" s="129" t="s">
        <v>923</v>
      </c>
      <c r="I168" s="130"/>
      <c r="J168" s="131">
        <f>BK168</f>
        <v>0</v>
      </c>
      <c r="L168" s="127"/>
      <c r="M168" s="132"/>
      <c r="P168" s="133">
        <f>P169</f>
        <v>0</v>
      </c>
      <c r="R168" s="133">
        <f>R169</f>
        <v>0</v>
      </c>
      <c r="T168" s="134">
        <f>T169</f>
        <v>0</v>
      </c>
      <c r="AR168" s="128" t="s">
        <v>85</v>
      </c>
      <c r="AT168" s="135" t="s">
        <v>71</v>
      </c>
      <c r="AU168" s="135" t="s">
        <v>72</v>
      </c>
      <c r="AY168" s="128" t="s">
        <v>185</v>
      </c>
      <c r="BK168" s="136">
        <f>BK169</f>
        <v>0</v>
      </c>
    </row>
    <row r="169" spans="2:65" s="11" customFormat="1" ht="22.9" customHeight="1">
      <c r="B169" s="127"/>
      <c r="D169" s="128" t="s">
        <v>71</v>
      </c>
      <c r="E169" s="137" t="s">
        <v>1012</v>
      </c>
      <c r="F169" s="137" t="s">
        <v>1013</v>
      </c>
      <c r="I169" s="130"/>
      <c r="J169" s="138">
        <f>BK169</f>
        <v>0</v>
      </c>
      <c r="L169" s="127"/>
      <c r="M169" s="132"/>
      <c r="P169" s="133">
        <f>SUM(P170:P179)</f>
        <v>0</v>
      </c>
      <c r="R169" s="133">
        <f>SUM(R170:R179)</f>
        <v>0</v>
      </c>
      <c r="T169" s="134">
        <f>SUM(T170:T179)</f>
        <v>0</v>
      </c>
      <c r="AR169" s="128" t="s">
        <v>85</v>
      </c>
      <c r="AT169" s="135" t="s">
        <v>71</v>
      </c>
      <c r="AU169" s="135" t="s">
        <v>79</v>
      </c>
      <c r="AY169" s="128" t="s">
        <v>185</v>
      </c>
      <c r="BK169" s="136">
        <f>SUM(BK170:BK179)</f>
        <v>0</v>
      </c>
    </row>
    <row r="170" spans="2:65" s="1" customFormat="1" ht="24.2" customHeight="1">
      <c r="B170" s="139"/>
      <c r="C170" s="140" t="s">
        <v>339</v>
      </c>
      <c r="D170" s="140" t="s">
        <v>187</v>
      </c>
      <c r="E170" s="141" t="s">
        <v>2136</v>
      </c>
      <c r="F170" s="142" t="s">
        <v>2137</v>
      </c>
      <c r="G170" s="143" t="s">
        <v>316</v>
      </c>
      <c r="H170" s="144"/>
      <c r="I170" s="145"/>
      <c r="J170" s="146">
        <f t="shared" ref="J170:J179" si="20">ROUND(I170*H170,2)</f>
        <v>0</v>
      </c>
      <c r="K170" s="147"/>
      <c r="L170" s="28"/>
      <c r="M170" s="148" t="s">
        <v>1</v>
      </c>
      <c r="N170" s="149" t="s">
        <v>38</v>
      </c>
      <c r="P170" s="150">
        <f t="shared" ref="P170:P179" si="21">O170*H170</f>
        <v>0</v>
      </c>
      <c r="Q170" s="150">
        <v>6.5700000000000003E-3</v>
      </c>
      <c r="R170" s="150">
        <f t="shared" ref="R170:R179" si="22">Q170*H170</f>
        <v>0</v>
      </c>
      <c r="S170" s="150">
        <v>0</v>
      </c>
      <c r="T170" s="151">
        <f t="shared" ref="T170:T179" si="23">S170*H170</f>
        <v>0</v>
      </c>
      <c r="AR170" s="152" t="s">
        <v>254</v>
      </c>
      <c r="AT170" s="152" t="s">
        <v>187</v>
      </c>
      <c r="AU170" s="152" t="s">
        <v>85</v>
      </c>
      <c r="AY170" s="13" t="s">
        <v>185</v>
      </c>
      <c r="BE170" s="153">
        <f t="shared" ref="BE170:BE179" si="24">IF(N170="základná",J170,0)</f>
        <v>0</v>
      </c>
      <c r="BF170" s="153">
        <f t="shared" ref="BF170:BF179" si="25">IF(N170="znížená",J170,0)</f>
        <v>0</v>
      </c>
      <c r="BG170" s="153">
        <f t="shared" ref="BG170:BG179" si="26">IF(N170="zákl. prenesená",J170,0)</f>
        <v>0</v>
      </c>
      <c r="BH170" s="153">
        <f t="shared" ref="BH170:BH179" si="27">IF(N170="zníž. prenesená",J170,0)</f>
        <v>0</v>
      </c>
      <c r="BI170" s="153">
        <f t="shared" ref="BI170:BI179" si="28">IF(N170="nulová",J170,0)</f>
        <v>0</v>
      </c>
      <c r="BJ170" s="13" t="s">
        <v>85</v>
      </c>
      <c r="BK170" s="153">
        <f t="shared" ref="BK170:BK179" si="29">ROUND(I170*H170,2)</f>
        <v>0</v>
      </c>
      <c r="BL170" s="13" t="s">
        <v>254</v>
      </c>
      <c r="BM170" s="152" t="s">
        <v>491</v>
      </c>
    </row>
    <row r="171" spans="2:65" s="1" customFormat="1" ht="24.2" customHeight="1">
      <c r="B171" s="139"/>
      <c r="C171" s="140" t="s">
        <v>343</v>
      </c>
      <c r="D171" s="140" t="s">
        <v>187</v>
      </c>
      <c r="E171" s="141" t="s">
        <v>2138</v>
      </c>
      <c r="F171" s="142" t="s">
        <v>2139</v>
      </c>
      <c r="G171" s="143" t="s">
        <v>316</v>
      </c>
      <c r="H171" s="144"/>
      <c r="I171" s="145"/>
      <c r="J171" s="146">
        <f t="shared" si="20"/>
        <v>0</v>
      </c>
      <c r="K171" s="147"/>
      <c r="L171" s="28"/>
      <c r="M171" s="148" t="s">
        <v>1</v>
      </c>
      <c r="N171" s="149" t="s">
        <v>38</v>
      </c>
      <c r="P171" s="150">
        <f t="shared" si="21"/>
        <v>0</v>
      </c>
      <c r="Q171" s="150">
        <v>6.5700000000000003E-3</v>
      </c>
      <c r="R171" s="150">
        <f t="shared" si="22"/>
        <v>0</v>
      </c>
      <c r="S171" s="150">
        <v>0</v>
      </c>
      <c r="T171" s="151">
        <f t="shared" si="23"/>
        <v>0</v>
      </c>
      <c r="AR171" s="152" t="s">
        <v>254</v>
      </c>
      <c r="AT171" s="152" t="s">
        <v>187</v>
      </c>
      <c r="AU171" s="152" t="s">
        <v>85</v>
      </c>
      <c r="AY171" s="13" t="s">
        <v>185</v>
      </c>
      <c r="BE171" s="153">
        <f t="shared" si="24"/>
        <v>0</v>
      </c>
      <c r="BF171" s="153">
        <f t="shared" si="25"/>
        <v>0</v>
      </c>
      <c r="BG171" s="153">
        <f t="shared" si="26"/>
        <v>0</v>
      </c>
      <c r="BH171" s="153">
        <f t="shared" si="27"/>
        <v>0</v>
      </c>
      <c r="BI171" s="153">
        <f t="shared" si="28"/>
        <v>0</v>
      </c>
      <c r="BJ171" s="13" t="s">
        <v>85</v>
      </c>
      <c r="BK171" s="153">
        <f t="shared" si="29"/>
        <v>0</v>
      </c>
      <c r="BL171" s="13" t="s">
        <v>254</v>
      </c>
      <c r="BM171" s="152" t="s">
        <v>499</v>
      </c>
    </row>
    <row r="172" spans="2:65" s="1" customFormat="1" ht="24.2" customHeight="1">
      <c r="B172" s="139"/>
      <c r="C172" s="140" t="s">
        <v>349</v>
      </c>
      <c r="D172" s="140" t="s">
        <v>187</v>
      </c>
      <c r="E172" s="141" t="s">
        <v>2140</v>
      </c>
      <c r="F172" s="142" t="s">
        <v>2141</v>
      </c>
      <c r="G172" s="143" t="s">
        <v>316</v>
      </c>
      <c r="H172" s="144"/>
      <c r="I172" s="145"/>
      <c r="J172" s="146">
        <f t="shared" si="20"/>
        <v>0</v>
      </c>
      <c r="K172" s="147"/>
      <c r="L172" s="28"/>
      <c r="M172" s="148" t="s">
        <v>1</v>
      </c>
      <c r="N172" s="149" t="s">
        <v>38</v>
      </c>
      <c r="P172" s="150">
        <f t="shared" si="21"/>
        <v>0</v>
      </c>
      <c r="Q172" s="150">
        <v>6.9999999999999994E-5</v>
      </c>
      <c r="R172" s="150">
        <f t="shared" si="22"/>
        <v>0</v>
      </c>
      <c r="S172" s="150">
        <v>0</v>
      </c>
      <c r="T172" s="151">
        <f t="shared" si="23"/>
        <v>0</v>
      </c>
      <c r="AR172" s="152" t="s">
        <v>254</v>
      </c>
      <c r="AT172" s="152" t="s">
        <v>187</v>
      </c>
      <c r="AU172" s="152" t="s">
        <v>85</v>
      </c>
      <c r="AY172" s="13" t="s">
        <v>185</v>
      </c>
      <c r="BE172" s="153">
        <f t="shared" si="24"/>
        <v>0</v>
      </c>
      <c r="BF172" s="153">
        <f t="shared" si="25"/>
        <v>0</v>
      </c>
      <c r="BG172" s="153">
        <f t="shared" si="26"/>
        <v>0</v>
      </c>
      <c r="BH172" s="153">
        <f t="shared" si="27"/>
        <v>0</v>
      </c>
      <c r="BI172" s="153">
        <f t="shared" si="28"/>
        <v>0</v>
      </c>
      <c r="BJ172" s="13" t="s">
        <v>85</v>
      </c>
      <c r="BK172" s="153">
        <f t="shared" si="29"/>
        <v>0</v>
      </c>
      <c r="BL172" s="13" t="s">
        <v>254</v>
      </c>
      <c r="BM172" s="152" t="s">
        <v>509</v>
      </c>
    </row>
    <row r="173" spans="2:65" s="1" customFormat="1" ht="24.2" customHeight="1">
      <c r="B173" s="139"/>
      <c r="C173" s="154" t="s">
        <v>357</v>
      </c>
      <c r="D173" s="154" t="s">
        <v>241</v>
      </c>
      <c r="E173" s="155" t="s">
        <v>2142</v>
      </c>
      <c r="F173" s="156" t="s">
        <v>2143</v>
      </c>
      <c r="G173" s="157" t="s">
        <v>316</v>
      </c>
      <c r="H173" s="158"/>
      <c r="I173" s="159"/>
      <c r="J173" s="160">
        <f t="shared" si="20"/>
        <v>0</v>
      </c>
      <c r="K173" s="161"/>
      <c r="L173" s="162"/>
      <c r="M173" s="163" t="s">
        <v>1</v>
      </c>
      <c r="N173" s="164" t="s">
        <v>38</v>
      </c>
      <c r="P173" s="150">
        <f t="shared" si="21"/>
        <v>0</v>
      </c>
      <c r="Q173" s="150">
        <v>5.1900000000000002E-3</v>
      </c>
      <c r="R173" s="150">
        <f t="shared" si="22"/>
        <v>0</v>
      </c>
      <c r="S173" s="150">
        <v>0</v>
      </c>
      <c r="T173" s="151">
        <f t="shared" si="23"/>
        <v>0</v>
      </c>
      <c r="AR173" s="152" t="s">
        <v>322</v>
      </c>
      <c r="AT173" s="152" t="s">
        <v>241</v>
      </c>
      <c r="AU173" s="152" t="s">
        <v>85</v>
      </c>
      <c r="AY173" s="13" t="s">
        <v>185</v>
      </c>
      <c r="BE173" s="153">
        <f t="shared" si="24"/>
        <v>0</v>
      </c>
      <c r="BF173" s="153">
        <f t="shared" si="25"/>
        <v>0</v>
      </c>
      <c r="BG173" s="153">
        <f t="shared" si="26"/>
        <v>0</v>
      </c>
      <c r="BH173" s="153">
        <f t="shared" si="27"/>
        <v>0</v>
      </c>
      <c r="BI173" s="153">
        <f t="shared" si="28"/>
        <v>0</v>
      </c>
      <c r="BJ173" s="13" t="s">
        <v>85</v>
      </c>
      <c r="BK173" s="153">
        <f t="shared" si="29"/>
        <v>0</v>
      </c>
      <c r="BL173" s="13" t="s">
        <v>254</v>
      </c>
      <c r="BM173" s="152" t="s">
        <v>517</v>
      </c>
    </row>
    <row r="174" spans="2:65" s="1" customFormat="1" ht="24.2" customHeight="1">
      <c r="B174" s="139"/>
      <c r="C174" s="140" t="s">
        <v>361</v>
      </c>
      <c r="D174" s="140" t="s">
        <v>187</v>
      </c>
      <c r="E174" s="141" t="s">
        <v>2144</v>
      </c>
      <c r="F174" s="142" t="s">
        <v>2145</v>
      </c>
      <c r="G174" s="143" t="s">
        <v>316</v>
      </c>
      <c r="H174" s="144"/>
      <c r="I174" s="145"/>
      <c r="J174" s="146">
        <f t="shared" si="20"/>
        <v>0</v>
      </c>
      <c r="K174" s="147"/>
      <c r="L174" s="28"/>
      <c r="M174" s="148" t="s">
        <v>1</v>
      </c>
      <c r="N174" s="149" t="s">
        <v>38</v>
      </c>
      <c r="P174" s="150">
        <f t="shared" si="21"/>
        <v>0</v>
      </c>
      <c r="Q174" s="150">
        <v>6.9999999999999994E-5</v>
      </c>
      <c r="R174" s="150">
        <f t="shared" si="22"/>
        <v>0</v>
      </c>
      <c r="S174" s="150">
        <v>0</v>
      </c>
      <c r="T174" s="151">
        <f t="shared" si="23"/>
        <v>0</v>
      </c>
      <c r="AR174" s="152" t="s">
        <v>254</v>
      </c>
      <c r="AT174" s="152" t="s">
        <v>187</v>
      </c>
      <c r="AU174" s="152" t="s">
        <v>85</v>
      </c>
      <c r="AY174" s="13" t="s">
        <v>185</v>
      </c>
      <c r="BE174" s="153">
        <f t="shared" si="24"/>
        <v>0</v>
      </c>
      <c r="BF174" s="153">
        <f t="shared" si="25"/>
        <v>0</v>
      </c>
      <c r="BG174" s="153">
        <f t="shared" si="26"/>
        <v>0</v>
      </c>
      <c r="BH174" s="153">
        <f t="shared" si="27"/>
        <v>0</v>
      </c>
      <c r="BI174" s="153">
        <f t="shared" si="28"/>
        <v>0</v>
      </c>
      <c r="BJ174" s="13" t="s">
        <v>85</v>
      </c>
      <c r="BK174" s="153">
        <f t="shared" si="29"/>
        <v>0</v>
      </c>
      <c r="BL174" s="13" t="s">
        <v>254</v>
      </c>
      <c r="BM174" s="152" t="s">
        <v>525</v>
      </c>
    </row>
    <row r="175" spans="2:65" s="1" customFormat="1" ht="24.2" customHeight="1">
      <c r="B175" s="139"/>
      <c r="C175" s="154" t="s">
        <v>365</v>
      </c>
      <c r="D175" s="154" t="s">
        <v>241</v>
      </c>
      <c r="E175" s="155" t="s">
        <v>2146</v>
      </c>
      <c r="F175" s="156" t="s">
        <v>2147</v>
      </c>
      <c r="G175" s="157" t="s">
        <v>316</v>
      </c>
      <c r="H175" s="158"/>
      <c r="I175" s="159"/>
      <c r="J175" s="160">
        <f t="shared" si="20"/>
        <v>0</v>
      </c>
      <c r="K175" s="161"/>
      <c r="L175" s="162"/>
      <c r="M175" s="163" t="s">
        <v>1</v>
      </c>
      <c r="N175" s="164" t="s">
        <v>38</v>
      </c>
      <c r="P175" s="150">
        <f t="shared" si="21"/>
        <v>0</v>
      </c>
      <c r="Q175" s="150">
        <v>3.0100000000000001E-3</v>
      </c>
      <c r="R175" s="150">
        <f t="shared" si="22"/>
        <v>0</v>
      </c>
      <c r="S175" s="150">
        <v>0</v>
      </c>
      <c r="T175" s="151">
        <f t="shared" si="23"/>
        <v>0</v>
      </c>
      <c r="AR175" s="152" t="s">
        <v>322</v>
      </c>
      <c r="AT175" s="152" t="s">
        <v>241</v>
      </c>
      <c r="AU175" s="152" t="s">
        <v>85</v>
      </c>
      <c r="AY175" s="13" t="s">
        <v>185</v>
      </c>
      <c r="BE175" s="153">
        <f t="shared" si="24"/>
        <v>0</v>
      </c>
      <c r="BF175" s="153">
        <f t="shared" si="25"/>
        <v>0</v>
      </c>
      <c r="BG175" s="153">
        <f t="shared" si="26"/>
        <v>0</v>
      </c>
      <c r="BH175" s="153">
        <f t="shared" si="27"/>
        <v>0</v>
      </c>
      <c r="BI175" s="153">
        <f t="shared" si="28"/>
        <v>0</v>
      </c>
      <c r="BJ175" s="13" t="s">
        <v>85</v>
      </c>
      <c r="BK175" s="153">
        <f t="shared" si="29"/>
        <v>0</v>
      </c>
      <c r="BL175" s="13" t="s">
        <v>254</v>
      </c>
      <c r="BM175" s="152" t="s">
        <v>534</v>
      </c>
    </row>
    <row r="176" spans="2:65" s="1" customFormat="1" ht="24.2" customHeight="1">
      <c r="B176" s="139"/>
      <c r="C176" s="140" t="s">
        <v>369</v>
      </c>
      <c r="D176" s="140" t="s">
        <v>187</v>
      </c>
      <c r="E176" s="141" t="s">
        <v>2148</v>
      </c>
      <c r="F176" s="142" t="s">
        <v>2149</v>
      </c>
      <c r="G176" s="143" t="s">
        <v>316</v>
      </c>
      <c r="H176" s="144"/>
      <c r="I176" s="145"/>
      <c r="J176" s="146">
        <f t="shared" si="20"/>
        <v>0</v>
      </c>
      <c r="K176" s="147"/>
      <c r="L176" s="28"/>
      <c r="M176" s="148" t="s">
        <v>1</v>
      </c>
      <c r="N176" s="149" t="s">
        <v>38</v>
      </c>
      <c r="P176" s="150">
        <f t="shared" si="21"/>
        <v>0</v>
      </c>
      <c r="Q176" s="150">
        <v>2.7439999999999999E-3</v>
      </c>
      <c r="R176" s="150">
        <f t="shared" si="22"/>
        <v>0</v>
      </c>
      <c r="S176" s="150">
        <v>0</v>
      </c>
      <c r="T176" s="151">
        <f t="shared" si="23"/>
        <v>0</v>
      </c>
      <c r="AR176" s="152" t="s">
        <v>254</v>
      </c>
      <c r="AT176" s="152" t="s">
        <v>187</v>
      </c>
      <c r="AU176" s="152" t="s">
        <v>85</v>
      </c>
      <c r="AY176" s="13" t="s">
        <v>185</v>
      </c>
      <c r="BE176" s="153">
        <f t="shared" si="24"/>
        <v>0</v>
      </c>
      <c r="BF176" s="153">
        <f t="shared" si="25"/>
        <v>0</v>
      </c>
      <c r="BG176" s="153">
        <f t="shared" si="26"/>
        <v>0</v>
      </c>
      <c r="BH176" s="153">
        <f t="shared" si="27"/>
        <v>0</v>
      </c>
      <c r="BI176" s="153">
        <f t="shared" si="28"/>
        <v>0</v>
      </c>
      <c r="BJ176" s="13" t="s">
        <v>85</v>
      </c>
      <c r="BK176" s="153">
        <f t="shared" si="29"/>
        <v>0</v>
      </c>
      <c r="BL176" s="13" t="s">
        <v>254</v>
      </c>
      <c r="BM176" s="152" t="s">
        <v>544</v>
      </c>
    </row>
    <row r="177" spans="2:65" s="1" customFormat="1" ht="16.5" customHeight="1">
      <c r="B177" s="139"/>
      <c r="C177" s="154" t="s">
        <v>371</v>
      </c>
      <c r="D177" s="154" t="s">
        <v>241</v>
      </c>
      <c r="E177" s="155" t="s">
        <v>2150</v>
      </c>
      <c r="F177" s="156" t="s">
        <v>2151</v>
      </c>
      <c r="G177" s="157" t="s">
        <v>316</v>
      </c>
      <c r="H177" s="158"/>
      <c r="I177" s="159"/>
      <c r="J177" s="160">
        <f t="shared" si="20"/>
        <v>0</v>
      </c>
      <c r="K177" s="161"/>
      <c r="L177" s="162"/>
      <c r="M177" s="163" t="s">
        <v>1</v>
      </c>
      <c r="N177" s="164" t="s">
        <v>38</v>
      </c>
      <c r="P177" s="150">
        <f t="shared" si="21"/>
        <v>0</v>
      </c>
      <c r="Q177" s="150">
        <v>1E-3</v>
      </c>
      <c r="R177" s="150">
        <f t="shared" si="22"/>
        <v>0</v>
      </c>
      <c r="S177" s="150">
        <v>0</v>
      </c>
      <c r="T177" s="151">
        <f t="shared" si="23"/>
        <v>0</v>
      </c>
      <c r="AR177" s="152" t="s">
        <v>322</v>
      </c>
      <c r="AT177" s="152" t="s">
        <v>241</v>
      </c>
      <c r="AU177" s="152" t="s">
        <v>85</v>
      </c>
      <c r="AY177" s="13" t="s">
        <v>185</v>
      </c>
      <c r="BE177" s="153">
        <f t="shared" si="24"/>
        <v>0</v>
      </c>
      <c r="BF177" s="153">
        <f t="shared" si="25"/>
        <v>0</v>
      </c>
      <c r="BG177" s="153">
        <f t="shared" si="26"/>
        <v>0</v>
      </c>
      <c r="BH177" s="153">
        <f t="shared" si="27"/>
        <v>0</v>
      </c>
      <c r="BI177" s="153">
        <f t="shared" si="28"/>
        <v>0</v>
      </c>
      <c r="BJ177" s="13" t="s">
        <v>85</v>
      </c>
      <c r="BK177" s="153">
        <f t="shared" si="29"/>
        <v>0</v>
      </c>
      <c r="BL177" s="13" t="s">
        <v>254</v>
      </c>
      <c r="BM177" s="152" t="s">
        <v>1016</v>
      </c>
    </row>
    <row r="178" spans="2:65" s="1" customFormat="1" ht="16.5" customHeight="1">
      <c r="B178" s="139"/>
      <c r="C178" s="140" t="s">
        <v>375</v>
      </c>
      <c r="D178" s="140" t="s">
        <v>187</v>
      </c>
      <c r="E178" s="141" t="s">
        <v>2152</v>
      </c>
      <c r="F178" s="142" t="s">
        <v>2153</v>
      </c>
      <c r="G178" s="143" t="s">
        <v>316</v>
      </c>
      <c r="H178" s="144"/>
      <c r="I178" s="145"/>
      <c r="J178" s="146">
        <f t="shared" si="20"/>
        <v>0</v>
      </c>
      <c r="K178" s="147"/>
      <c r="L178" s="28"/>
      <c r="M178" s="148" t="s">
        <v>1</v>
      </c>
      <c r="N178" s="149" t="s">
        <v>38</v>
      </c>
      <c r="P178" s="150">
        <f t="shared" si="21"/>
        <v>0</v>
      </c>
      <c r="Q178" s="150">
        <v>3.9899999999999996E-3</v>
      </c>
      <c r="R178" s="150">
        <f t="shared" si="22"/>
        <v>0</v>
      </c>
      <c r="S178" s="150">
        <v>0</v>
      </c>
      <c r="T178" s="151">
        <f t="shared" si="23"/>
        <v>0</v>
      </c>
      <c r="AR178" s="152" t="s">
        <v>254</v>
      </c>
      <c r="AT178" s="152" t="s">
        <v>187</v>
      </c>
      <c r="AU178" s="152" t="s">
        <v>85</v>
      </c>
      <c r="AY178" s="13" t="s">
        <v>185</v>
      </c>
      <c r="BE178" s="153">
        <f t="shared" si="24"/>
        <v>0</v>
      </c>
      <c r="BF178" s="153">
        <f t="shared" si="25"/>
        <v>0</v>
      </c>
      <c r="BG178" s="153">
        <f t="shared" si="26"/>
        <v>0</v>
      </c>
      <c r="BH178" s="153">
        <f t="shared" si="27"/>
        <v>0</v>
      </c>
      <c r="BI178" s="153">
        <f t="shared" si="28"/>
        <v>0</v>
      </c>
      <c r="BJ178" s="13" t="s">
        <v>85</v>
      </c>
      <c r="BK178" s="153">
        <f t="shared" si="29"/>
        <v>0</v>
      </c>
      <c r="BL178" s="13" t="s">
        <v>254</v>
      </c>
      <c r="BM178" s="152" t="s">
        <v>572</v>
      </c>
    </row>
    <row r="179" spans="2:65" s="1" customFormat="1" ht="24.2" customHeight="1">
      <c r="B179" s="139"/>
      <c r="C179" s="140" t="s">
        <v>379</v>
      </c>
      <c r="D179" s="140" t="s">
        <v>187</v>
      </c>
      <c r="E179" s="141" t="s">
        <v>2154</v>
      </c>
      <c r="F179" s="142" t="s">
        <v>2155</v>
      </c>
      <c r="G179" s="143" t="s">
        <v>404</v>
      </c>
      <c r="H179" s="165"/>
      <c r="I179" s="145"/>
      <c r="J179" s="146">
        <f t="shared" si="20"/>
        <v>0</v>
      </c>
      <c r="K179" s="147"/>
      <c r="L179" s="28"/>
      <c r="M179" s="148" t="s">
        <v>1</v>
      </c>
      <c r="N179" s="149" t="s">
        <v>38</v>
      </c>
      <c r="P179" s="150">
        <f t="shared" si="21"/>
        <v>0</v>
      </c>
      <c r="Q179" s="150">
        <v>0</v>
      </c>
      <c r="R179" s="150">
        <f t="shared" si="22"/>
        <v>0</v>
      </c>
      <c r="S179" s="150">
        <v>0</v>
      </c>
      <c r="T179" s="151">
        <f t="shared" si="23"/>
        <v>0</v>
      </c>
      <c r="AR179" s="152" t="s">
        <v>254</v>
      </c>
      <c r="AT179" s="152" t="s">
        <v>187</v>
      </c>
      <c r="AU179" s="152" t="s">
        <v>85</v>
      </c>
      <c r="AY179" s="13" t="s">
        <v>185</v>
      </c>
      <c r="BE179" s="153">
        <f t="shared" si="24"/>
        <v>0</v>
      </c>
      <c r="BF179" s="153">
        <f t="shared" si="25"/>
        <v>0</v>
      </c>
      <c r="BG179" s="153">
        <f t="shared" si="26"/>
        <v>0</v>
      </c>
      <c r="BH179" s="153">
        <f t="shared" si="27"/>
        <v>0</v>
      </c>
      <c r="BI179" s="153">
        <f t="shared" si="28"/>
        <v>0</v>
      </c>
      <c r="BJ179" s="13" t="s">
        <v>85</v>
      </c>
      <c r="BK179" s="153">
        <f t="shared" si="29"/>
        <v>0</v>
      </c>
      <c r="BL179" s="13" t="s">
        <v>254</v>
      </c>
      <c r="BM179" s="152" t="s">
        <v>580</v>
      </c>
    </row>
    <row r="180" spans="2:65" s="11" customFormat="1" ht="25.9" customHeight="1">
      <c r="B180" s="127"/>
      <c r="D180" s="128" t="s">
        <v>71</v>
      </c>
      <c r="E180" s="129" t="s">
        <v>241</v>
      </c>
      <c r="F180" s="129" t="s">
        <v>2156</v>
      </c>
      <c r="I180" s="130"/>
      <c r="J180" s="131">
        <f>BK180</f>
        <v>0</v>
      </c>
      <c r="L180" s="127"/>
      <c r="M180" s="132"/>
      <c r="P180" s="133">
        <f>P181</f>
        <v>0</v>
      </c>
      <c r="R180" s="133">
        <f>R181</f>
        <v>0</v>
      </c>
      <c r="T180" s="134">
        <f>T181</f>
        <v>0</v>
      </c>
      <c r="AR180" s="128" t="s">
        <v>193</v>
      </c>
      <c r="AT180" s="135" t="s">
        <v>71</v>
      </c>
      <c r="AU180" s="135" t="s">
        <v>72</v>
      </c>
      <c r="AY180" s="128" t="s">
        <v>185</v>
      </c>
      <c r="BK180" s="136">
        <f>BK181</f>
        <v>0</v>
      </c>
    </row>
    <row r="181" spans="2:65" s="11" customFormat="1" ht="22.9" customHeight="1">
      <c r="B181" s="127"/>
      <c r="D181" s="128" t="s">
        <v>71</v>
      </c>
      <c r="E181" s="137" t="s">
        <v>2157</v>
      </c>
      <c r="F181" s="137" t="s">
        <v>2158</v>
      </c>
      <c r="I181" s="130"/>
      <c r="J181" s="138">
        <f>BK181</f>
        <v>0</v>
      </c>
      <c r="L181" s="127"/>
      <c r="M181" s="132"/>
      <c r="P181" s="133">
        <f>SUM(P182:P189)</f>
        <v>0</v>
      </c>
      <c r="R181" s="133">
        <f>SUM(R182:R189)</f>
        <v>0</v>
      </c>
      <c r="T181" s="134">
        <f>SUM(T182:T189)</f>
        <v>0</v>
      </c>
      <c r="AR181" s="128" t="s">
        <v>193</v>
      </c>
      <c r="AT181" s="135" t="s">
        <v>71</v>
      </c>
      <c r="AU181" s="135" t="s">
        <v>79</v>
      </c>
      <c r="AY181" s="128" t="s">
        <v>185</v>
      </c>
      <c r="BK181" s="136">
        <f>SUM(BK182:BK189)</f>
        <v>0</v>
      </c>
    </row>
    <row r="182" spans="2:65" s="1" customFormat="1" ht="24.2" customHeight="1">
      <c r="B182" s="139"/>
      <c r="C182" s="140" t="s">
        <v>383</v>
      </c>
      <c r="D182" s="140" t="s">
        <v>187</v>
      </c>
      <c r="E182" s="141" t="s">
        <v>2159</v>
      </c>
      <c r="F182" s="142" t="s">
        <v>2160</v>
      </c>
      <c r="G182" s="143" t="s">
        <v>316</v>
      </c>
      <c r="H182" s="144"/>
      <c r="I182" s="145"/>
      <c r="J182" s="146">
        <f t="shared" ref="J182:J189" si="30">ROUND(I182*H182,2)</f>
        <v>0</v>
      </c>
      <c r="K182" s="147"/>
      <c r="L182" s="28"/>
      <c r="M182" s="148" t="s">
        <v>1</v>
      </c>
      <c r="N182" s="149" t="s">
        <v>38</v>
      </c>
      <c r="P182" s="150">
        <f t="shared" ref="P182:P189" si="31">O182*H182</f>
        <v>0</v>
      </c>
      <c r="Q182" s="150">
        <v>0</v>
      </c>
      <c r="R182" s="150">
        <f t="shared" ref="R182:R189" si="32">Q182*H182</f>
        <v>0</v>
      </c>
      <c r="S182" s="150">
        <v>0</v>
      </c>
      <c r="T182" s="151">
        <f t="shared" ref="T182:T189" si="33">S182*H182</f>
        <v>0</v>
      </c>
      <c r="AR182" s="152" t="s">
        <v>461</v>
      </c>
      <c r="AT182" s="152" t="s">
        <v>187</v>
      </c>
      <c r="AU182" s="152" t="s">
        <v>85</v>
      </c>
      <c r="AY182" s="13" t="s">
        <v>185</v>
      </c>
      <c r="BE182" s="153">
        <f t="shared" ref="BE182:BE189" si="34">IF(N182="základná",J182,0)</f>
        <v>0</v>
      </c>
      <c r="BF182" s="153">
        <f t="shared" ref="BF182:BF189" si="35">IF(N182="znížená",J182,0)</f>
        <v>0</v>
      </c>
      <c r="BG182" s="153">
        <f t="shared" ref="BG182:BG189" si="36">IF(N182="zákl. prenesená",J182,0)</f>
        <v>0</v>
      </c>
      <c r="BH182" s="153">
        <f t="shared" ref="BH182:BH189" si="37">IF(N182="zníž. prenesená",J182,0)</f>
        <v>0</v>
      </c>
      <c r="BI182" s="153">
        <f t="shared" ref="BI182:BI189" si="38">IF(N182="nulová",J182,0)</f>
        <v>0</v>
      </c>
      <c r="BJ182" s="13" t="s">
        <v>85</v>
      </c>
      <c r="BK182" s="153">
        <f t="shared" ref="BK182:BK189" si="39">ROUND(I182*H182,2)</f>
        <v>0</v>
      </c>
      <c r="BL182" s="13" t="s">
        <v>461</v>
      </c>
      <c r="BM182" s="152" t="s">
        <v>588</v>
      </c>
    </row>
    <row r="183" spans="2:65" s="1" customFormat="1" ht="24.2" customHeight="1">
      <c r="B183" s="139"/>
      <c r="C183" s="154" t="s">
        <v>387</v>
      </c>
      <c r="D183" s="154" t="s">
        <v>241</v>
      </c>
      <c r="E183" s="155" t="s">
        <v>2161</v>
      </c>
      <c r="F183" s="156" t="s">
        <v>2162</v>
      </c>
      <c r="G183" s="157" t="s">
        <v>316</v>
      </c>
      <c r="H183" s="158"/>
      <c r="I183" s="159"/>
      <c r="J183" s="160">
        <f t="shared" si="30"/>
        <v>0</v>
      </c>
      <c r="K183" s="161"/>
      <c r="L183" s="162"/>
      <c r="M183" s="163" t="s">
        <v>1</v>
      </c>
      <c r="N183" s="164" t="s">
        <v>38</v>
      </c>
      <c r="P183" s="150">
        <f t="shared" si="31"/>
        <v>0</v>
      </c>
      <c r="Q183" s="150">
        <v>1.8000000000000001E-4</v>
      </c>
      <c r="R183" s="150">
        <f t="shared" si="32"/>
        <v>0</v>
      </c>
      <c r="S183" s="150">
        <v>0</v>
      </c>
      <c r="T183" s="151">
        <f t="shared" si="33"/>
        <v>0</v>
      </c>
      <c r="AR183" s="152" t="s">
        <v>2163</v>
      </c>
      <c r="AT183" s="152" t="s">
        <v>241</v>
      </c>
      <c r="AU183" s="152" t="s">
        <v>85</v>
      </c>
      <c r="AY183" s="13" t="s">
        <v>185</v>
      </c>
      <c r="BE183" s="153">
        <f t="shared" si="34"/>
        <v>0</v>
      </c>
      <c r="BF183" s="153">
        <f t="shared" si="35"/>
        <v>0</v>
      </c>
      <c r="BG183" s="153">
        <f t="shared" si="36"/>
        <v>0</v>
      </c>
      <c r="BH183" s="153">
        <f t="shared" si="37"/>
        <v>0</v>
      </c>
      <c r="BI183" s="153">
        <f t="shared" si="38"/>
        <v>0</v>
      </c>
      <c r="BJ183" s="13" t="s">
        <v>85</v>
      </c>
      <c r="BK183" s="153">
        <f t="shared" si="39"/>
        <v>0</v>
      </c>
      <c r="BL183" s="13" t="s">
        <v>461</v>
      </c>
      <c r="BM183" s="152" t="s">
        <v>598</v>
      </c>
    </row>
    <row r="184" spans="2:65" s="1" customFormat="1" ht="24.2" customHeight="1">
      <c r="B184" s="139"/>
      <c r="C184" s="154" t="s">
        <v>391</v>
      </c>
      <c r="D184" s="154" t="s">
        <v>241</v>
      </c>
      <c r="E184" s="155" t="s">
        <v>2164</v>
      </c>
      <c r="F184" s="156" t="s">
        <v>2165</v>
      </c>
      <c r="G184" s="157" t="s">
        <v>316</v>
      </c>
      <c r="H184" s="158"/>
      <c r="I184" s="159"/>
      <c r="J184" s="160">
        <f t="shared" si="30"/>
        <v>0</v>
      </c>
      <c r="K184" s="161"/>
      <c r="L184" s="162"/>
      <c r="M184" s="163" t="s">
        <v>1</v>
      </c>
      <c r="N184" s="164" t="s">
        <v>38</v>
      </c>
      <c r="P184" s="150">
        <f t="shared" si="31"/>
        <v>0</v>
      </c>
      <c r="Q184" s="150">
        <v>1.8000000000000001E-4</v>
      </c>
      <c r="R184" s="150">
        <f t="shared" si="32"/>
        <v>0</v>
      </c>
      <c r="S184" s="150">
        <v>0</v>
      </c>
      <c r="T184" s="151">
        <f t="shared" si="33"/>
        <v>0</v>
      </c>
      <c r="AR184" s="152" t="s">
        <v>2163</v>
      </c>
      <c r="AT184" s="152" t="s">
        <v>241</v>
      </c>
      <c r="AU184" s="152" t="s">
        <v>85</v>
      </c>
      <c r="AY184" s="13" t="s">
        <v>185</v>
      </c>
      <c r="BE184" s="153">
        <f t="shared" si="34"/>
        <v>0</v>
      </c>
      <c r="BF184" s="153">
        <f t="shared" si="35"/>
        <v>0</v>
      </c>
      <c r="BG184" s="153">
        <f t="shared" si="36"/>
        <v>0</v>
      </c>
      <c r="BH184" s="153">
        <f t="shared" si="37"/>
        <v>0</v>
      </c>
      <c r="BI184" s="153">
        <f t="shared" si="38"/>
        <v>0</v>
      </c>
      <c r="BJ184" s="13" t="s">
        <v>85</v>
      </c>
      <c r="BK184" s="153">
        <f t="shared" si="39"/>
        <v>0</v>
      </c>
      <c r="BL184" s="13" t="s">
        <v>461</v>
      </c>
      <c r="BM184" s="152" t="s">
        <v>606</v>
      </c>
    </row>
    <row r="185" spans="2:65" s="1" customFormat="1" ht="24.2" customHeight="1">
      <c r="B185" s="139"/>
      <c r="C185" s="140" t="s">
        <v>393</v>
      </c>
      <c r="D185" s="140" t="s">
        <v>187</v>
      </c>
      <c r="E185" s="141" t="s">
        <v>2166</v>
      </c>
      <c r="F185" s="142" t="s">
        <v>2167</v>
      </c>
      <c r="G185" s="143" t="s">
        <v>316</v>
      </c>
      <c r="H185" s="144"/>
      <c r="I185" s="145"/>
      <c r="J185" s="146">
        <f t="shared" si="30"/>
        <v>0</v>
      </c>
      <c r="K185" s="147"/>
      <c r="L185" s="28"/>
      <c r="M185" s="148" t="s">
        <v>1</v>
      </c>
      <c r="N185" s="149" t="s">
        <v>38</v>
      </c>
      <c r="P185" s="150">
        <f t="shared" si="31"/>
        <v>0</v>
      </c>
      <c r="Q185" s="150">
        <v>0</v>
      </c>
      <c r="R185" s="150">
        <f t="shared" si="32"/>
        <v>0</v>
      </c>
      <c r="S185" s="150">
        <v>0</v>
      </c>
      <c r="T185" s="151">
        <f t="shared" si="33"/>
        <v>0</v>
      </c>
      <c r="AR185" s="152" t="s">
        <v>461</v>
      </c>
      <c r="AT185" s="152" t="s">
        <v>187</v>
      </c>
      <c r="AU185" s="152" t="s">
        <v>85</v>
      </c>
      <c r="AY185" s="13" t="s">
        <v>185</v>
      </c>
      <c r="BE185" s="153">
        <f t="shared" si="34"/>
        <v>0</v>
      </c>
      <c r="BF185" s="153">
        <f t="shared" si="35"/>
        <v>0</v>
      </c>
      <c r="BG185" s="153">
        <f t="shared" si="36"/>
        <v>0</v>
      </c>
      <c r="BH185" s="153">
        <f t="shared" si="37"/>
        <v>0</v>
      </c>
      <c r="BI185" s="153">
        <f t="shared" si="38"/>
        <v>0</v>
      </c>
      <c r="BJ185" s="13" t="s">
        <v>85</v>
      </c>
      <c r="BK185" s="153">
        <f t="shared" si="39"/>
        <v>0</v>
      </c>
      <c r="BL185" s="13" t="s">
        <v>461</v>
      </c>
      <c r="BM185" s="152" t="s">
        <v>614</v>
      </c>
    </row>
    <row r="186" spans="2:65" s="1" customFormat="1" ht="24.2" customHeight="1">
      <c r="B186" s="139"/>
      <c r="C186" s="154" t="s">
        <v>397</v>
      </c>
      <c r="D186" s="154" t="s">
        <v>241</v>
      </c>
      <c r="E186" s="155" t="s">
        <v>2168</v>
      </c>
      <c r="F186" s="156" t="s">
        <v>2169</v>
      </c>
      <c r="G186" s="157" t="s">
        <v>316</v>
      </c>
      <c r="H186" s="158"/>
      <c r="I186" s="159"/>
      <c r="J186" s="160">
        <f t="shared" si="30"/>
        <v>0</v>
      </c>
      <c r="K186" s="161"/>
      <c r="L186" s="162"/>
      <c r="M186" s="163" t="s">
        <v>1</v>
      </c>
      <c r="N186" s="164" t="s">
        <v>38</v>
      </c>
      <c r="P186" s="150">
        <f t="shared" si="31"/>
        <v>0</v>
      </c>
      <c r="Q186" s="150">
        <v>1.9000000000000001E-4</v>
      </c>
      <c r="R186" s="150">
        <f t="shared" si="32"/>
        <v>0</v>
      </c>
      <c r="S186" s="150">
        <v>0</v>
      </c>
      <c r="T186" s="151">
        <f t="shared" si="33"/>
        <v>0</v>
      </c>
      <c r="AR186" s="152" t="s">
        <v>2163</v>
      </c>
      <c r="AT186" s="152" t="s">
        <v>241</v>
      </c>
      <c r="AU186" s="152" t="s">
        <v>85</v>
      </c>
      <c r="AY186" s="13" t="s">
        <v>185</v>
      </c>
      <c r="BE186" s="153">
        <f t="shared" si="34"/>
        <v>0</v>
      </c>
      <c r="BF186" s="153">
        <f t="shared" si="35"/>
        <v>0</v>
      </c>
      <c r="BG186" s="153">
        <f t="shared" si="36"/>
        <v>0</v>
      </c>
      <c r="BH186" s="153">
        <f t="shared" si="37"/>
        <v>0</v>
      </c>
      <c r="BI186" s="153">
        <f t="shared" si="38"/>
        <v>0</v>
      </c>
      <c r="BJ186" s="13" t="s">
        <v>85</v>
      </c>
      <c r="BK186" s="153">
        <f t="shared" si="39"/>
        <v>0</v>
      </c>
      <c r="BL186" s="13" t="s">
        <v>461</v>
      </c>
      <c r="BM186" s="152" t="s">
        <v>621</v>
      </c>
    </row>
    <row r="187" spans="2:65" s="1" customFormat="1" ht="24.2" customHeight="1">
      <c r="B187" s="139"/>
      <c r="C187" s="140" t="s">
        <v>401</v>
      </c>
      <c r="D187" s="140" t="s">
        <v>187</v>
      </c>
      <c r="E187" s="141" t="s">
        <v>2170</v>
      </c>
      <c r="F187" s="142" t="s">
        <v>2171</v>
      </c>
      <c r="G187" s="143" t="s">
        <v>316</v>
      </c>
      <c r="H187" s="144"/>
      <c r="I187" s="145"/>
      <c r="J187" s="146">
        <f t="shared" si="30"/>
        <v>0</v>
      </c>
      <c r="K187" s="147"/>
      <c r="L187" s="28"/>
      <c r="M187" s="148" t="s">
        <v>1</v>
      </c>
      <c r="N187" s="149" t="s">
        <v>38</v>
      </c>
      <c r="P187" s="150">
        <f t="shared" si="31"/>
        <v>0</v>
      </c>
      <c r="Q187" s="150">
        <v>6.9129999999999997E-5</v>
      </c>
      <c r="R187" s="150">
        <f t="shared" si="32"/>
        <v>0</v>
      </c>
      <c r="S187" s="150">
        <v>0</v>
      </c>
      <c r="T187" s="151">
        <f t="shared" si="33"/>
        <v>0</v>
      </c>
      <c r="AR187" s="152" t="s">
        <v>461</v>
      </c>
      <c r="AT187" s="152" t="s">
        <v>187</v>
      </c>
      <c r="AU187" s="152" t="s">
        <v>85</v>
      </c>
      <c r="AY187" s="13" t="s">
        <v>185</v>
      </c>
      <c r="BE187" s="153">
        <f t="shared" si="34"/>
        <v>0</v>
      </c>
      <c r="BF187" s="153">
        <f t="shared" si="35"/>
        <v>0</v>
      </c>
      <c r="BG187" s="153">
        <f t="shared" si="36"/>
        <v>0</v>
      </c>
      <c r="BH187" s="153">
        <f t="shared" si="37"/>
        <v>0</v>
      </c>
      <c r="BI187" s="153">
        <f t="shared" si="38"/>
        <v>0</v>
      </c>
      <c r="BJ187" s="13" t="s">
        <v>85</v>
      </c>
      <c r="BK187" s="153">
        <f t="shared" si="39"/>
        <v>0</v>
      </c>
      <c r="BL187" s="13" t="s">
        <v>461</v>
      </c>
      <c r="BM187" s="152" t="s">
        <v>629</v>
      </c>
    </row>
    <row r="188" spans="2:65" s="1" customFormat="1" ht="24.2" customHeight="1">
      <c r="B188" s="139"/>
      <c r="C188" s="154" t="s">
        <v>408</v>
      </c>
      <c r="D188" s="154" t="s">
        <v>241</v>
      </c>
      <c r="E188" s="155" t="s">
        <v>2172</v>
      </c>
      <c r="F188" s="156" t="s">
        <v>2173</v>
      </c>
      <c r="G188" s="157" t="s">
        <v>316</v>
      </c>
      <c r="H188" s="158"/>
      <c r="I188" s="159"/>
      <c r="J188" s="160">
        <f t="shared" si="30"/>
        <v>0</v>
      </c>
      <c r="K188" s="161"/>
      <c r="L188" s="162"/>
      <c r="M188" s="163" t="s">
        <v>1</v>
      </c>
      <c r="N188" s="164" t="s">
        <v>38</v>
      </c>
      <c r="P188" s="150">
        <f t="shared" si="31"/>
        <v>0</v>
      </c>
      <c r="Q188" s="150">
        <v>2.0999999999999999E-3</v>
      </c>
      <c r="R188" s="150">
        <f t="shared" si="32"/>
        <v>0</v>
      </c>
      <c r="S188" s="150">
        <v>0</v>
      </c>
      <c r="T188" s="151">
        <f t="shared" si="33"/>
        <v>0</v>
      </c>
      <c r="AR188" s="152" t="s">
        <v>2163</v>
      </c>
      <c r="AT188" s="152" t="s">
        <v>241</v>
      </c>
      <c r="AU188" s="152" t="s">
        <v>85</v>
      </c>
      <c r="AY188" s="13" t="s">
        <v>185</v>
      </c>
      <c r="BE188" s="153">
        <f t="shared" si="34"/>
        <v>0</v>
      </c>
      <c r="BF188" s="153">
        <f t="shared" si="35"/>
        <v>0</v>
      </c>
      <c r="BG188" s="153">
        <f t="shared" si="36"/>
        <v>0</v>
      </c>
      <c r="BH188" s="153">
        <f t="shared" si="37"/>
        <v>0</v>
      </c>
      <c r="BI188" s="153">
        <f t="shared" si="38"/>
        <v>0</v>
      </c>
      <c r="BJ188" s="13" t="s">
        <v>85</v>
      </c>
      <c r="BK188" s="153">
        <f t="shared" si="39"/>
        <v>0</v>
      </c>
      <c r="BL188" s="13" t="s">
        <v>461</v>
      </c>
      <c r="BM188" s="152" t="s">
        <v>639</v>
      </c>
    </row>
    <row r="189" spans="2:65" s="1" customFormat="1" ht="16.5" customHeight="1">
      <c r="B189" s="139"/>
      <c r="C189" s="140" t="s">
        <v>412</v>
      </c>
      <c r="D189" s="140" t="s">
        <v>187</v>
      </c>
      <c r="E189" s="141" t="s">
        <v>2174</v>
      </c>
      <c r="F189" s="142" t="s">
        <v>2175</v>
      </c>
      <c r="G189" s="143" t="s">
        <v>404</v>
      </c>
      <c r="H189" s="165"/>
      <c r="I189" s="145"/>
      <c r="J189" s="146">
        <f t="shared" si="30"/>
        <v>0</v>
      </c>
      <c r="K189" s="147"/>
      <c r="L189" s="28"/>
      <c r="M189" s="148" t="s">
        <v>1</v>
      </c>
      <c r="N189" s="149" t="s">
        <v>38</v>
      </c>
      <c r="P189" s="150">
        <f t="shared" si="31"/>
        <v>0</v>
      </c>
      <c r="Q189" s="150">
        <v>6.9105691056910599E-5</v>
      </c>
      <c r="R189" s="150">
        <f t="shared" si="32"/>
        <v>0</v>
      </c>
      <c r="S189" s="150">
        <v>0</v>
      </c>
      <c r="T189" s="151">
        <f t="shared" si="33"/>
        <v>0</v>
      </c>
      <c r="AR189" s="152" t="s">
        <v>461</v>
      </c>
      <c r="AT189" s="152" t="s">
        <v>187</v>
      </c>
      <c r="AU189" s="152" t="s">
        <v>85</v>
      </c>
      <c r="AY189" s="13" t="s">
        <v>185</v>
      </c>
      <c r="BE189" s="153">
        <f t="shared" si="34"/>
        <v>0</v>
      </c>
      <c r="BF189" s="153">
        <f t="shared" si="35"/>
        <v>0</v>
      </c>
      <c r="BG189" s="153">
        <f t="shared" si="36"/>
        <v>0</v>
      </c>
      <c r="BH189" s="153">
        <f t="shared" si="37"/>
        <v>0</v>
      </c>
      <c r="BI189" s="153">
        <f t="shared" si="38"/>
        <v>0</v>
      </c>
      <c r="BJ189" s="13" t="s">
        <v>85</v>
      </c>
      <c r="BK189" s="153">
        <f t="shared" si="39"/>
        <v>0</v>
      </c>
      <c r="BL189" s="13" t="s">
        <v>461</v>
      </c>
      <c r="BM189" s="152" t="s">
        <v>647</v>
      </c>
    </row>
    <row r="190" spans="2:65" s="11" customFormat="1" ht="25.9" customHeight="1">
      <c r="B190" s="127"/>
      <c r="D190" s="128" t="s">
        <v>71</v>
      </c>
      <c r="E190" s="129" t="s">
        <v>1229</v>
      </c>
      <c r="F190" s="129" t="s">
        <v>1230</v>
      </c>
      <c r="I190" s="130"/>
      <c r="J190" s="131">
        <f>BK190</f>
        <v>0</v>
      </c>
      <c r="L190" s="127"/>
      <c r="M190" s="132"/>
      <c r="P190" s="133">
        <f>SUM(P191:P192)</f>
        <v>0</v>
      </c>
      <c r="R190" s="133">
        <f>SUM(R191:R192)</f>
        <v>0</v>
      </c>
      <c r="T190" s="134">
        <f>SUM(T191:T192)</f>
        <v>0</v>
      </c>
      <c r="AR190" s="128" t="s">
        <v>191</v>
      </c>
      <c r="AT190" s="135" t="s">
        <v>71</v>
      </c>
      <c r="AU190" s="135" t="s">
        <v>72</v>
      </c>
      <c r="AY190" s="128" t="s">
        <v>185</v>
      </c>
      <c r="BK190" s="136">
        <f>SUM(BK191:BK192)</f>
        <v>0</v>
      </c>
    </row>
    <row r="191" spans="2:65" s="1" customFormat="1" ht="49.15" customHeight="1">
      <c r="B191" s="139"/>
      <c r="C191" s="140" t="s">
        <v>416</v>
      </c>
      <c r="D191" s="140" t="s">
        <v>187</v>
      </c>
      <c r="E191" s="141" t="s">
        <v>2176</v>
      </c>
      <c r="F191" s="142" t="s">
        <v>2177</v>
      </c>
      <c r="G191" s="143" t="s">
        <v>1233</v>
      </c>
      <c r="H191" s="144"/>
      <c r="I191" s="145"/>
      <c r="J191" s="146">
        <f>ROUND(I191*H191,2)</f>
        <v>0</v>
      </c>
      <c r="K191" s="147"/>
      <c r="L191" s="28"/>
      <c r="M191" s="148" t="s">
        <v>1</v>
      </c>
      <c r="N191" s="149" t="s">
        <v>38</v>
      </c>
      <c r="P191" s="150">
        <f>O191*H191</f>
        <v>0</v>
      </c>
      <c r="Q191" s="150">
        <v>0</v>
      </c>
      <c r="R191" s="150">
        <f>Q191*H191</f>
        <v>0</v>
      </c>
      <c r="S191" s="150">
        <v>0</v>
      </c>
      <c r="T191" s="151">
        <f>S191*H191</f>
        <v>0</v>
      </c>
      <c r="AR191" s="152" t="s">
        <v>1234</v>
      </c>
      <c r="AT191" s="152" t="s">
        <v>187</v>
      </c>
      <c r="AU191" s="152" t="s">
        <v>79</v>
      </c>
      <c r="AY191" s="13" t="s">
        <v>185</v>
      </c>
      <c r="BE191" s="153">
        <f>IF(N191="základná",J191,0)</f>
        <v>0</v>
      </c>
      <c r="BF191" s="153">
        <f>IF(N191="znížená",J191,0)</f>
        <v>0</v>
      </c>
      <c r="BG191" s="153">
        <f>IF(N191="zákl. prenesená",J191,0)</f>
        <v>0</v>
      </c>
      <c r="BH191" s="153">
        <f>IF(N191="zníž. prenesená",J191,0)</f>
        <v>0</v>
      </c>
      <c r="BI191" s="153">
        <f>IF(N191="nulová",J191,0)</f>
        <v>0</v>
      </c>
      <c r="BJ191" s="13" t="s">
        <v>85</v>
      </c>
      <c r="BK191" s="153">
        <f>ROUND(I191*H191,2)</f>
        <v>0</v>
      </c>
      <c r="BL191" s="13" t="s">
        <v>1234</v>
      </c>
      <c r="BM191" s="152" t="s">
        <v>655</v>
      </c>
    </row>
    <row r="192" spans="2:65" s="1" customFormat="1" ht="37.9" customHeight="1">
      <c r="B192" s="139"/>
      <c r="C192" s="140" t="s">
        <v>420</v>
      </c>
      <c r="D192" s="140" t="s">
        <v>187</v>
      </c>
      <c r="E192" s="141" t="s">
        <v>1236</v>
      </c>
      <c r="F192" s="142" t="s">
        <v>1237</v>
      </c>
      <c r="G192" s="143" t="s">
        <v>1233</v>
      </c>
      <c r="H192" s="144"/>
      <c r="I192" s="145"/>
      <c r="J192" s="146">
        <f>ROUND(I192*H192,2)</f>
        <v>0</v>
      </c>
      <c r="K192" s="147"/>
      <c r="L192" s="28"/>
      <c r="M192" s="148" t="s">
        <v>1</v>
      </c>
      <c r="N192" s="149" t="s">
        <v>38</v>
      </c>
      <c r="P192" s="150">
        <f>O192*H192</f>
        <v>0</v>
      </c>
      <c r="Q192" s="150">
        <v>0</v>
      </c>
      <c r="R192" s="150">
        <f>Q192*H192</f>
        <v>0</v>
      </c>
      <c r="S192" s="150">
        <v>0</v>
      </c>
      <c r="T192" s="151">
        <f>S192*H192</f>
        <v>0</v>
      </c>
      <c r="AR192" s="152" t="s">
        <v>1234</v>
      </c>
      <c r="AT192" s="152" t="s">
        <v>187</v>
      </c>
      <c r="AU192" s="152" t="s">
        <v>79</v>
      </c>
      <c r="AY192" s="13" t="s">
        <v>185</v>
      </c>
      <c r="BE192" s="153">
        <f>IF(N192="základná",J192,0)</f>
        <v>0</v>
      </c>
      <c r="BF192" s="153">
        <f>IF(N192="znížená",J192,0)</f>
        <v>0</v>
      </c>
      <c r="BG192" s="153">
        <f>IF(N192="zákl. prenesená",J192,0)</f>
        <v>0</v>
      </c>
      <c r="BH192" s="153">
        <f>IF(N192="zníž. prenesená",J192,0)</f>
        <v>0</v>
      </c>
      <c r="BI192" s="153">
        <f>IF(N192="nulová",J192,0)</f>
        <v>0</v>
      </c>
      <c r="BJ192" s="13" t="s">
        <v>85</v>
      </c>
      <c r="BK192" s="153">
        <f>ROUND(I192*H192,2)</f>
        <v>0</v>
      </c>
      <c r="BL192" s="13" t="s">
        <v>1234</v>
      </c>
      <c r="BM192" s="152" t="s">
        <v>663</v>
      </c>
    </row>
    <row r="193" spans="2:65" s="11" customFormat="1" ht="25.9" customHeight="1">
      <c r="B193" s="127"/>
      <c r="D193" s="128" t="s">
        <v>71</v>
      </c>
      <c r="E193" s="129" t="s">
        <v>1239</v>
      </c>
      <c r="F193" s="129" t="s">
        <v>1240</v>
      </c>
      <c r="I193" s="130"/>
      <c r="J193" s="131">
        <f>BK193</f>
        <v>0</v>
      </c>
      <c r="L193" s="127"/>
      <c r="M193" s="132"/>
      <c r="P193" s="133">
        <f>P194</f>
        <v>0</v>
      </c>
      <c r="R193" s="133">
        <f>R194</f>
        <v>0</v>
      </c>
      <c r="T193" s="134">
        <f>T194</f>
        <v>0</v>
      </c>
      <c r="AR193" s="128" t="s">
        <v>191</v>
      </c>
      <c r="AT193" s="135" t="s">
        <v>71</v>
      </c>
      <c r="AU193" s="135" t="s">
        <v>72</v>
      </c>
      <c r="AY193" s="128" t="s">
        <v>185</v>
      </c>
      <c r="BK193" s="136">
        <f>BK194</f>
        <v>0</v>
      </c>
    </row>
    <row r="194" spans="2:65" s="1" customFormat="1" ht="24.2" customHeight="1">
      <c r="B194" s="139"/>
      <c r="C194" s="140" t="s">
        <v>424</v>
      </c>
      <c r="D194" s="140" t="s">
        <v>187</v>
      </c>
      <c r="E194" s="141" t="s">
        <v>1244</v>
      </c>
      <c r="F194" s="142" t="s">
        <v>1245</v>
      </c>
      <c r="G194" s="143" t="s">
        <v>992</v>
      </c>
      <c r="H194" s="144"/>
      <c r="I194" s="145"/>
      <c r="J194" s="146">
        <f>ROUND(I194*H194,2)</f>
        <v>0</v>
      </c>
      <c r="K194" s="147"/>
      <c r="L194" s="28"/>
      <c r="M194" s="170" t="s">
        <v>1</v>
      </c>
      <c r="N194" s="171" t="s">
        <v>38</v>
      </c>
      <c r="O194" s="172"/>
      <c r="P194" s="173">
        <f>O194*H194</f>
        <v>0</v>
      </c>
      <c r="Q194" s="173">
        <v>0</v>
      </c>
      <c r="R194" s="173">
        <f>Q194*H194</f>
        <v>0</v>
      </c>
      <c r="S194" s="173">
        <v>0</v>
      </c>
      <c r="T194" s="174">
        <f>S194*H194</f>
        <v>0</v>
      </c>
      <c r="AR194" s="152" t="s">
        <v>1234</v>
      </c>
      <c r="AT194" s="152" t="s">
        <v>187</v>
      </c>
      <c r="AU194" s="152" t="s">
        <v>79</v>
      </c>
      <c r="AY194" s="13" t="s">
        <v>185</v>
      </c>
      <c r="BE194" s="153">
        <f>IF(N194="základná",J194,0)</f>
        <v>0</v>
      </c>
      <c r="BF194" s="153">
        <f>IF(N194="znížená",J194,0)</f>
        <v>0</v>
      </c>
      <c r="BG194" s="153">
        <f>IF(N194="zákl. prenesená",J194,0)</f>
        <v>0</v>
      </c>
      <c r="BH194" s="153">
        <f>IF(N194="zníž. prenesená",J194,0)</f>
        <v>0</v>
      </c>
      <c r="BI194" s="153">
        <f>IF(N194="nulová",J194,0)</f>
        <v>0</v>
      </c>
      <c r="BJ194" s="13" t="s">
        <v>85</v>
      </c>
      <c r="BK194" s="153">
        <f>ROUND(I194*H194,2)</f>
        <v>0</v>
      </c>
      <c r="BL194" s="13" t="s">
        <v>1234</v>
      </c>
      <c r="BM194" s="152" t="s">
        <v>671</v>
      </c>
    </row>
    <row r="195" spans="2:65" s="1" customFormat="1" ht="6.95" customHeight="1">
      <c r="B195" s="43"/>
      <c r="C195" s="44"/>
      <c r="D195" s="44"/>
      <c r="E195" s="44"/>
      <c r="F195" s="44"/>
      <c r="G195" s="44"/>
      <c r="H195" s="44"/>
      <c r="I195" s="44"/>
      <c r="J195" s="44"/>
      <c r="K195" s="44"/>
      <c r="L195" s="28"/>
    </row>
  </sheetData>
  <autoFilter ref="C126:K194"/>
  <mergeCells count="9">
    <mergeCell ref="E87:H87"/>
    <mergeCell ref="E117:H117"/>
    <mergeCell ref="E119:H11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66"/>
  <sheetViews>
    <sheetView showGridLines="0" topLeftCell="A102" workbookViewId="0">
      <selection activeCell="H126" sqref="H126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121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s="1" customFormat="1" ht="12" customHeight="1">
      <c r="B8" s="28"/>
      <c r="D8" s="23" t="s">
        <v>141</v>
      </c>
      <c r="L8" s="28"/>
    </row>
    <row r="9" spans="2:46" s="1" customFormat="1" ht="16.5" customHeight="1">
      <c r="B9" s="28"/>
      <c r="E9" s="218" t="s">
        <v>2178</v>
      </c>
      <c r="F9" s="222"/>
      <c r="G9" s="222"/>
      <c r="H9" s="222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16</v>
      </c>
      <c r="F11" s="21" t="s">
        <v>1</v>
      </c>
      <c r="I11" s="23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23" t="s">
        <v>20</v>
      </c>
      <c r="J12" s="51">
        <f>'Rekapitulácia stavby'!AN8</f>
        <v>46146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21</v>
      </c>
      <c r="I14" s="23" t="s">
        <v>22</v>
      </c>
      <c r="J14" s="21" t="s">
        <v>1</v>
      </c>
      <c r="L14" s="28"/>
    </row>
    <row r="15" spans="2:46" s="1" customFormat="1" ht="18" customHeight="1">
      <c r="B15" s="28"/>
      <c r="E15" s="21" t="s">
        <v>23</v>
      </c>
      <c r="I15" s="23" t="s">
        <v>24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25</v>
      </c>
      <c r="I17" s="23" t="s">
        <v>22</v>
      </c>
      <c r="J17" s="24"/>
      <c r="L17" s="28"/>
    </row>
    <row r="18" spans="2:12" s="1" customFormat="1" ht="18" customHeight="1">
      <c r="B18" s="28"/>
      <c r="E18" s="225"/>
      <c r="F18" s="207"/>
      <c r="G18" s="207"/>
      <c r="H18" s="207"/>
      <c r="I18" s="23" t="s">
        <v>24</v>
      </c>
      <c r="J18" s="24"/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26</v>
      </c>
      <c r="I20" s="23" t="s">
        <v>22</v>
      </c>
      <c r="J20" s="21" t="s">
        <v>1</v>
      </c>
      <c r="L20" s="28"/>
    </row>
    <row r="21" spans="2:12" s="1" customFormat="1" ht="18" customHeight="1">
      <c r="B21" s="28"/>
      <c r="E21" s="21" t="s">
        <v>27</v>
      </c>
      <c r="I21" s="23" t="s">
        <v>24</v>
      </c>
      <c r="J21" s="21" t="s">
        <v>1</v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29</v>
      </c>
      <c r="I23" s="23" t="s">
        <v>22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24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32</v>
      </c>
      <c r="J30" s="65">
        <f>ROUND(J123, 2)</f>
        <v>0</v>
      </c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45" customHeight="1">
      <c r="B33" s="28"/>
      <c r="D33" s="54" t="s">
        <v>36</v>
      </c>
      <c r="E33" s="33" t="s">
        <v>37</v>
      </c>
      <c r="F33" s="95">
        <f>ROUND((SUM(BE123:BE165)),  2)</f>
        <v>0</v>
      </c>
      <c r="G33" s="96"/>
      <c r="H33" s="96"/>
      <c r="I33" s="97">
        <v>0.23</v>
      </c>
      <c r="J33" s="95">
        <f>ROUND(((SUM(BE123:BE165))*I33),  2)</f>
        <v>0</v>
      </c>
      <c r="L33" s="28"/>
    </row>
    <row r="34" spans="2:12" s="1" customFormat="1" ht="14.45" customHeight="1">
      <c r="B34" s="28"/>
      <c r="E34" s="33" t="s">
        <v>38</v>
      </c>
      <c r="F34" s="95">
        <f>ROUND((SUM(BF123:BF165)),  2)</f>
        <v>0</v>
      </c>
      <c r="G34" s="96"/>
      <c r="H34" s="96"/>
      <c r="I34" s="97">
        <v>0.23</v>
      </c>
      <c r="J34" s="95">
        <f>ROUND(((SUM(BF123:BF165))*I34),  2)</f>
        <v>0</v>
      </c>
      <c r="L34" s="28"/>
    </row>
    <row r="35" spans="2:12" s="1" customFormat="1" ht="14.45" hidden="1" customHeight="1">
      <c r="B35" s="28"/>
      <c r="E35" s="23" t="s">
        <v>39</v>
      </c>
      <c r="F35" s="85">
        <f>ROUND((SUM(BG123:BG165)),  2)</f>
        <v>0</v>
      </c>
      <c r="I35" s="98">
        <v>0.23</v>
      </c>
      <c r="J35" s="85">
        <f>0</f>
        <v>0</v>
      </c>
      <c r="L35" s="28"/>
    </row>
    <row r="36" spans="2:12" s="1" customFormat="1" ht="14.45" hidden="1" customHeight="1">
      <c r="B36" s="28"/>
      <c r="E36" s="23" t="s">
        <v>40</v>
      </c>
      <c r="F36" s="85">
        <f>ROUND((SUM(BH123:BH165)),  2)</f>
        <v>0</v>
      </c>
      <c r="I36" s="98">
        <v>0.23</v>
      </c>
      <c r="J36" s="85">
        <f>0</f>
        <v>0</v>
      </c>
      <c r="L36" s="28"/>
    </row>
    <row r="37" spans="2:12" s="1" customFormat="1" ht="14.45" hidden="1" customHeight="1">
      <c r="B37" s="28"/>
      <c r="E37" s="33" t="s">
        <v>41</v>
      </c>
      <c r="F37" s="95">
        <f>ROUND((SUM(BI123:BI165)),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99"/>
      <c r="D39" s="100" t="s">
        <v>42</v>
      </c>
      <c r="E39" s="56"/>
      <c r="F39" s="56"/>
      <c r="G39" s="101" t="s">
        <v>43</v>
      </c>
      <c r="H39" s="102" t="s">
        <v>44</v>
      </c>
      <c r="I39" s="56"/>
      <c r="J39" s="103">
        <f>SUM(J30:J37)</f>
        <v>0</v>
      </c>
      <c r="K39" s="104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5" customHeight="1">
      <c r="B82" s="28"/>
      <c r="C82" s="17" t="s">
        <v>145</v>
      </c>
      <c r="L82" s="28"/>
    </row>
    <row r="83" spans="2:47" s="1" customFormat="1" ht="6.95" customHeight="1">
      <c r="B83" s="28"/>
      <c r="L83" s="28"/>
    </row>
    <row r="84" spans="2:47" s="1" customFormat="1" ht="12" customHeight="1">
      <c r="B84" s="28"/>
      <c r="C84" s="23" t="s">
        <v>14</v>
      </c>
      <c r="L84" s="28"/>
    </row>
    <row r="85" spans="2:47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47" s="1" customFormat="1" ht="12" customHeight="1">
      <c r="B86" s="28"/>
      <c r="C86" s="23" t="s">
        <v>141</v>
      </c>
      <c r="L86" s="28"/>
    </row>
    <row r="87" spans="2:47" s="1" customFormat="1" ht="16.5" customHeight="1">
      <c r="B87" s="28"/>
      <c r="E87" s="218" t="str">
        <f>E9</f>
        <v>SO 04 - Splašková kanalizácia</v>
      </c>
      <c r="F87" s="222"/>
      <c r="G87" s="222"/>
      <c r="H87" s="222"/>
      <c r="L87" s="28"/>
    </row>
    <row r="88" spans="2:47" s="1" customFormat="1" ht="6.95" customHeight="1">
      <c r="B88" s="28"/>
      <c r="L88" s="28"/>
    </row>
    <row r="89" spans="2:47" s="1" customFormat="1" ht="12" customHeight="1">
      <c r="B89" s="28"/>
      <c r="C89" s="23" t="s">
        <v>18</v>
      </c>
      <c r="F89" s="21" t="str">
        <f>F12</f>
        <v>Bojnice</v>
      </c>
      <c r="I89" s="23" t="s">
        <v>20</v>
      </c>
      <c r="J89" s="51">
        <f>IF(J12="","",J12)</f>
        <v>46146</v>
      </c>
      <c r="L89" s="28"/>
    </row>
    <row r="90" spans="2:47" s="1" customFormat="1" ht="6.95" customHeight="1">
      <c r="B90" s="28"/>
      <c r="L90" s="28"/>
    </row>
    <row r="91" spans="2:47" s="1" customFormat="1" ht="15.2" customHeight="1">
      <c r="B91" s="28"/>
      <c r="C91" s="23" t="s">
        <v>21</v>
      </c>
      <c r="F91" s="21" t="str">
        <f>E15</f>
        <v>Národná zoologická záhrada</v>
      </c>
      <c r="I91" s="23" t="s">
        <v>26</v>
      </c>
      <c r="J91" s="26" t="str">
        <f>E21</f>
        <v>ERGAprojekt s.r.o.</v>
      </c>
      <c r="L91" s="28"/>
    </row>
    <row r="92" spans="2:47" s="1" customFormat="1" ht="15.2" customHeight="1">
      <c r="B92" s="28"/>
      <c r="C92" s="23" t="s">
        <v>25</v>
      </c>
      <c r="F92" s="21" t="str">
        <f>IF(E18="","",E18)</f>
        <v/>
      </c>
      <c r="I92" s="23" t="s">
        <v>29</v>
      </c>
      <c r="J92" s="26" t="str">
        <f>E24</f>
        <v xml:space="preserve"> </v>
      </c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146</v>
      </c>
      <c r="D94" s="99"/>
      <c r="E94" s="99"/>
      <c r="F94" s="99"/>
      <c r="G94" s="99"/>
      <c r="H94" s="99"/>
      <c r="I94" s="99"/>
      <c r="J94" s="108" t="s">
        <v>147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9" customHeight="1">
      <c r="B96" s="28"/>
      <c r="C96" s="109" t="s">
        <v>148</v>
      </c>
      <c r="J96" s="65">
        <f>J123</f>
        <v>0</v>
      </c>
      <c r="L96" s="28"/>
      <c r="AU96" s="13" t="s">
        <v>149</v>
      </c>
    </row>
    <row r="97" spans="2:12" s="8" customFormat="1" ht="24.95" customHeight="1">
      <c r="B97" s="110"/>
      <c r="D97" s="111" t="s">
        <v>2059</v>
      </c>
      <c r="E97" s="112"/>
      <c r="F97" s="112"/>
      <c r="G97" s="112"/>
      <c r="H97" s="112"/>
      <c r="I97" s="112"/>
      <c r="J97" s="113">
        <f>J124</f>
        <v>0</v>
      </c>
      <c r="L97" s="110"/>
    </row>
    <row r="98" spans="2:12" s="9" customFormat="1" ht="19.899999999999999" customHeight="1">
      <c r="B98" s="114"/>
      <c r="D98" s="115" t="s">
        <v>2060</v>
      </c>
      <c r="E98" s="116"/>
      <c r="F98" s="116"/>
      <c r="G98" s="116"/>
      <c r="H98" s="116"/>
      <c r="I98" s="116"/>
      <c r="J98" s="117">
        <f>J125</f>
        <v>0</v>
      </c>
      <c r="L98" s="114"/>
    </row>
    <row r="99" spans="2:12" s="9" customFormat="1" ht="19.899999999999999" customHeight="1">
      <c r="B99" s="114"/>
      <c r="D99" s="115" t="s">
        <v>2061</v>
      </c>
      <c r="E99" s="116"/>
      <c r="F99" s="116"/>
      <c r="G99" s="116"/>
      <c r="H99" s="116"/>
      <c r="I99" s="116"/>
      <c r="J99" s="117">
        <f>J139</f>
        <v>0</v>
      </c>
      <c r="L99" s="114"/>
    </row>
    <row r="100" spans="2:12" s="9" customFormat="1" ht="19.899999999999999" customHeight="1">
      <c r="B100" s="114"/>
      <c r="D100" s="115" t="s">
        <v>2062</v>
      </c>
      <c r="E100" s="116"/>
      <c r="F100" s="116"/>
      <c r="G100" s="116"/>
      <c r="H100" s="116"/>
      <c r="I100" s="116"/>
      <c r="J100" s="117">
        <f>J143</f>
        <v>0</v>
      </c>
      <c r="L100" s="114"/>
    </row>
    <row r="101" spans="2:12" s="9" customFormat="1" ht="19.899999999999999" customHeight="1">
      <c r="B101" s="114"/>
      <c r="D101" s="115" t="s">
        <v>2063</v>
      </c>
      <c r="E101" s="116"/>
      <c r="F101" s="116"/>
      <c r="G101" s="116"/>
      <c r="H101" s="116"/>
      <c r="I101" s="116"/>
      <c r="J101" s="117">
        <f>J159</f>
        <v>0</v>
      </c>
      <c r="L101" s="114"/>
    </row>
    <row r="102" spans="2:12" s="8" customFormat="1" ht="24.95" customHeight="1">
      <c r="B102" s="110"/>
      <c r="D102" s="111" t="s">
        <v>921</v>
      </c>
      <c r="E102" s="112"/>
      <c r="F102" s="112"/>
      <c r="G102" s="112"/>
      <c r="H102" s="112"/>
      <c r="I102" s="112"/>
      <c r="J102" s="113">
        <f>J161</f>
        <v>0</v>
      </c>
      <c r="L102" s="110"/>
    </row>
    <row r="103" spans="2:12" s="8" customFormat="1" ht="24.95" customHeight="1">
      <c r="B103" s="110"/>
      <c r="D103" s="111" t="s">
        <v>922</v>
      </c>
      <c r="E103" s="112"/>
      <c r="F103" s="112"/>
      <c r="G103" s="112"/>
      <c r="H103" s="112"/>
      <c r="I103" s="112"/>
      <c r="J103" s="113">
        <f>J164</f>
        <v>0</v>
      </c>
      <c r="L103" s="110"/>
    </row>
    <row r="104" spans="2:12" s="1" customFormat="1" ht="21.75" customHeight="1">
      <c r="B104" s="28"/>
      <c r="L104" s="28"/>
    </row>
    <row r="105" spans="2:12" s="1" customFormat="1" ht="6.95" customHeight="1">
      <c r="B105" s="43"/>
      <c r="C105" s="44"/>
      <c r="D105" s="44"/>
      <c r="E105" s="44"/>
      <c r="F105" s="44"/>
      <c r="G105" s="44"/>
      <c r="H105" s="44"/>
      <c r="I105" s="44"/>
      <c r="J105" s="44"/>
      <c r="K105" s="44"/>
      <c r="L105" s="28"/>
    </row>
    <row r="109" spans="2:12" s="1" customFormat="1" ht="6.95" customHeight="1">
      <c r="B109" s="45"/>
      <c r="C109" s="46"/>
      <c r="D109" s="46"/>
      <c r="E109" s="46"/>
      <c r="F109" s="46"/>
      <c r="G109" s="46"/>
      <c r="H109" s="46"/>
      <c r="I109" s="46"/>
      <c r="J109" s="46"/>
      <c r="K109" s="46"/>
      <c r="L109" s="28"/>
    </row>
    <row r="110" spans="2:12" s="1" customFormat="1" ht="24.95" customHeight="1">
      <c r="B110" s="28"/>
      <c r="C110" s="17" t="s">
        <v>171</v>
      </c>
      <c r="L110" s="28"/>
    </row>
    <row r="111" spans="2:12" s="1" customFormat="1" ht="6.95" customHeight="1">
      <c r="B111" s="28"/>
      <c r="L111" s="28"/>
    </row>
    <row r="112" spans="2:12" s="1" customFormat="1" ht="12" customHeight="1">
      <c r="B112" s="28"/>
      <c r="C112" s="23" t="s">
        <v>14</v>
      </c>
      <c r="L112" s="28"/>
    </row>
    <row r="113" spans="2:65" s="1" customFormat="1" ht="16.5" customHeight="1">
      <c r="B113" s="28"/>
      <c r="E113" s="223" t="str">
        <f>E7</f>
        <v>Nové záchytné centrum, Bojnice</v>
      </c>
      <c r="F113" s="224"/>
      <c r="G113" s="224"/>
      <c r="H113" s="224"/>
      <c r="L113" s="28"/>
    </row>
    <row r="114" spans="2:65" s="1" customFormat="1" ht="12" customHeight="1">
      <c r="B114" s="28"/>
      <c r="C114" s="23" t="s">
        <v>141</v>
      </c>
      <c r="L114" s="28"/>
    </row>
    <row r="115" spans="2:65" s="1" customFormat="1" ht="16.5" customHeight="1">
      <c r="B115" s="28"/>
      <c r="E115" s="218" t="str">
        <f>E9</f>
        <v>SO 04 - Splašková kanalizácia</v>
      </c>
      <c r="F115" s="222"/>
      <c r="G115" s="222"/>
      <c r="H115" s="222"/>
      <c r="L115" s="28"/>
    </row>
    <row r="116" spans="2:65" s="1" customFormat="1" ht="6.95" customHeight="1">
      <c r="B116" s="28"/>
      <c r="L116" s="28"/>
    </row>
    <row r="117" spans="2:65" s="1" customFormat="1" ht="12" customHeight="1">
      <c r="B117" s="28"/>
      <c r="C117" s="23" t="s">
        <v>18</v>
      </c>
      <c r="F117" s="21" t="str">
        <f>F12</f>
        <v>Bojnice</v>
      </c>
      <c r="I117" s="23" t="s">
        <v>20</v>
      </c>
      <c r="J117" s="51">
        <f>IF(J12="","",J12)</f>
        <v>46146</v>
      </c>
      <c r="L117" s="28"/>
    </row>
    <row r="118" spans="2:65" s="1" customFormat="1" ht="6.95" customHeight="1">
      <c r="B118" s="28"/>
      <c r="L118" s="28"/>
    </row>
    <row r="119" spans="2:65" s="1" customFormat="1" ht="15.2" customHeight="1">
      <c r="B119" s="28"/>
      <c r="C119" s="23" t="s">
        <v>21</v>
      </c>
      <c r="F119" s="21" t="str">
        <f>E15</f>
        <v>Národná zoologická záhrada</v>
      </c>
      <c r="I119" s="23" t="s">
        <v>26</v>
      </c>
      <c r="J119" s="26" t="str">
        <f>E21</f>
        <v>ERGAprojekt s.r.o.</v>
      </c>
      <c r="L119" s="28"/>
    </row>
    <row r="120" spans="2:65" s="1" customFormat="1" ht="15.2" customHeight="1">
      <c r="B120" s="28"/>
      <c r="C120" s="23" t="s">
        <v>25</v>
      </c>
      <c r="F120" s="21" t="str">
        <f>IF(E18="","",E18)</f>
        <v/>
      </c>
      <c r="I120" s="23" t="s">
        <v>29</v>
      </c>
      <c r="J120" s="26" t="str">
        <f>E24</f>
        <v xml:space="preserve"> </v>
      </c>
      <c r="L120" s="28"/>
    </row>
    <row r="121" spans="2:65" s="1" customFormat="1" ht="10.35" customHeight="1">
      <c r="B121" s="28"/>
      <c r="L121" s="28"/>
    </row>
    <row r="122" spans="2:65" s="10" customFormat="1" ht="29.25" customHeight="1">
      <c r="B122" s="118"/>
      <c r="C122" s="119" t="s">
        <v>172</v>
      </c>
      <c r="D122" s="120" t="s">
        <v>57</v>
      </c>
      <c r="E122" s="120" t="s">
        <v>53</v>
      </c>
      <c r="F122" s="120" t="s">
        <v>54</v>
      </c>
      <c r="G122" s="120" t="s">
        <v>173</v>
      </c>
      <c r="H122" s="120" t="s">
        <v>174</v>
      </c>
      <c r="I122" s="120" t="s">
        <v>175</v>
      </c>
      <c r="J122" s="121" t="s">
        <v>147</v>
      </c>
      <c r="K122" s="122" t="s">
        <v>176</v>
      </c>
      <c r="L122" s="118"/>
      <c r="M122" s="58" t="s">
        <v>1</v>
      </c>
      <c r="N122" s="59" t="s">
        <v>36</v>
      </c>
      <c r="O122" s="59" t="s">
        <v>177</v>
      </c>
      <c r="P122" s="59" t="s">
        <v>178</v>
      </c>
      <c r="Q122" s="59" t="s">
        <v>179</v>
      </c>
      <c r="R122" s="59" t="s">
        <v>180</v>
      </c>
      <c r="S122" s="59" t="s">
        <v>181</v>
      </c>
      <c r="T122" s="60" t="s">
        <v>182</v>
      </c>
    </row>
    <row r="123" spans="2:65" s="1" customFormat="1" ht="22.9" customHeight="1">
      <c r="B123" s="28"/>
      <c r="C123" s="63" t="s">
        <v>148</v>
      </c>
      <c r="J123" s="123">
        <f>BK123</f>
        <v>0</v>
      </c>
      <c r="L123" s="28"/>
      <c r="M123" s="61"/>
      <c r="N123" s="52"/>
      <c r="O123" s="52"/>
      <c r="P123" s="124">
        <f>P124+P161+P164</f>
        <v>0</v>
      </c>
      <c r="Q123" s="52"/>
      <c r="R123" s="124">
        <f>R124+R161+R164</f>
        <v>0</v>
      </c>
      <c r="S123" s="52"/>
      <c r="T123" s="125">
        <f>T124+T161+T164</f>
        <v>0</v>
      </c>
      <c r="AT123" s="13" t="s">
        <v>71</v>
      </c>
      <c r="AU123" s="13" t="s">
        <v>149</v>
      </c>
      <c r="BK123" s="126">
        <f>BK124+BK161+BK164</f>
        <v>0</v>
      </c>
    </row>
    <row r="124" spans="2:65" s="11" customFormat="1" ht="25.9" customHeight="1">
      <c r="B124" s="127"/>
      <c r="D124" s="128" t="s">
        <v>71</v>
      </c>
      <c r="E124" s="129" t="s">
        <v>183</v>
      </c>
      <c r="F124" s="129" t="s">
        <v>2066</v>
      </c>
      <c r="I124" s="130"/>
      <c r="J124" s="131">
        <f>BK124</f>
        <v>0</v>
      </c>
      <c r="L124" s="127"/>
      <c r="M124" s="132"/>
      <c r="P124" s="133">
        <f>P125+P139+P143+P159</f>
        <v>0</v>
      </c>
      <c r="R124" s="133">
        <f>R125+R139+R143+R159</f>
        <v>0</v>
      </c>
      <c r="T124" s="134">
        <f>T125+T139+T143+T159</f>
        <v>0</v>
      </c>
      <c r="AR124" s="128" t="s">
        <v>79</v>
      </c>
      <c r="AT124" s="135" t="s">
        <v>71</v>
      </c>
      <c r="AU124" s="135" t="s">
        <v>72</v>
      </c>
      <c r="AY124" s="128" t="s">
        <v>185</v>
      </c>
      <c r="BK124" s="136">
        <f>BK125+BK139+BK143+BK159</f>
        <v>0</v>
      </c>
    </row>
    <row r="125" spans="2:65" s="11" customFormat="1" ht="22.9" customHeight="1">
      <c r="B125" s="127"/>
      <c r="D125" s="128" t="s">
        <v>71</v>
      </c>
      <c r="E125" s="137" t="s">
        <v>79</v>
      </c>
      <c r="F125" s="137" t="s">
        <v>2067</v>
      </c>
      <c r="I125" s="130"/>
      <c r="J125" s="138">
        <f>BK125</f>
        <v>0</v>
      </c>
      <c r="L125" s="127"/>
      <c r="M125" s="132"/>
      <c r="P125" s="133">
        <f>SUM(P126:P138)</f>
        <v>0</v>
      </c>
      <c r="R125" s="133">
        <f>SUM(R126:R138)</f>
        <v>0</v>
      </c>
      <c r="T125" s="134">
        <f>SUM(T126:T138)</f>
        <v>0</v>
      </c>
      <c r="AR125" s="128" t="s">
        <v>79</v>
      </c>
      <c r="AT125" s="135" t="s">
        <v>71</v>
      </c>
      <c r="AU125" s="135" t="s">
        <v>79</v>
      </c>
      <c r="AY125" s="128" t="s">
        <v>185</v>
      </c>
      <c r="BK125" s="136">
        <f>SUM(BK126:BK138)</f>
        <v>0</v>
      </c>
    </row>
    <row r="126" spans="2:65" s="1" customFormat="1" ht="37.9" customHeight="1">
      <c r="B126" s="139"/>
      <c r="C126" s="140" t="s">
        <v>79</v>
      </c>
      <c r="D126" s="140" t="s">
        <v>187</v>
      </c>
      <c r="E126" s="141" t="s">
        <v>2068</v>
      </c>
      <c r="F126" s="142" t="s">
        <v>2069</v>
      </c>
      <c r="G126" s="143" t="s">
        <v>197</v>
      </c>
      <c r="H126" s="144"/>
      <c r="I126" s="145"/>
      <c r="J126" s="146">
        <f t="shared" ref="J126:J138" si="0">ROUND(I126*H126,2)</f>
        <v>0</v>
      </c>
      <c r="K126" s="147"/>
      <c r="L126" s="28"/>
      <c r="M126" s="148" t="s">
        <v>1</v>
      </c>
      <c r="N126" s="149" t="s">
        <v>38</v>
      </c>
      <c r="P126" s="150">
        <f t="shared" ref="P126:P138" si="1">O126*H126</f>
        <v>0</v>
      </c>
      <c r="Q126" s="150">
        <v>0</v>
      </c>
      <c r="R126" s="150">
        <f t="shared" ref="R126:R138" si="2">Q126*H126</f>
        <v>0</v>
      </c>
      <c r="S126" s="150">
        <v>0</v>
      </c>
      <c r="T126" s="151">
        <f t="shared" ref="T126:T138" si="3">S126*H126</f>
        <v>0</v>
      </c>
      <c r="AR126" s="152" t="s">
        <v>191</v>
      </c>
      <c r="AT126" s="152" t="s">
        <v>187</v>
      </c>
      <c r="AU126" s="152" t="s">
        <v>85</v>
      </c>
      <c r="AY126" s="13" t="s">
        <v>185</v>
      </c>
      <c r="BE126" s="153">
        <f t="shared" ref="BE126:BE138" si="4">IF(N126="základná",J126,0)</f>
        <v>0</v>
      </c>
      <c r="BF126" s="153">
        <f t="shared" ref="BF126:BF138" si="5">IF(N126="znížená",J126,0)</f>
        <v>0</v>
      </c>
      <c r="BG126" s="153">
        <f t="shared" ref="BG126:BG138" si="6">IF(N126="zákl. prenesená",J126,0)</f>
        <v>0</v>
      </c>
      <c r="BH126" s="153">
        <f t="shared" ref="BH126:BH138" si="7">IF(N126="zníž. prenesená",J126,0)</f>
        <v>0</v>
      </c>
      <c r="BI126" s="153">
        <f t="shared" ref="BI126:BI138" si="8">IF(N126="nulová",J126,0)</f>
        <v>0</v>
      </c>
      <c r="BJ126" s="13" t="s">
        <v>85</v>
      </c>
      <c r="BK126" s="153">
        <f t="shared" ref="BK126:BK138" si="9">ROUND(I126*H126,2)</f>
        <v>0</v>
      </c>
      <c r="BL126" s="13" t="s">
        <v>191</v>
      </c>
      <c r="BM126" s="152" t="s">
        <v>85</v>
      </c>
    </row>
    <row r="127" spans="2:65" s="1" customFormat="1" ht="24.2" customHeight="1">
      <c r="B127" s="139"/>
      <c r="C127" s="140" t="s">
        <v>85</v>
      </c>
      <c r="D127" s="140" t="s">
        <v>187</v>
      </c>
      <c r="E127" s="141" t="s">
        <v>2179</v>
      </c>
      <c r="F127" s="142" t="s">
        <v>2180</v>
      </c>
      <c r="G127" s="143" t="s">
        <v>197</v>
      </c>
      <c r="H127" s="144"/>
      <c r="I127" s="145"/>
      <c r="J127" s="146">
        <f t="shared" si="0"/>
        <v>0</v>
      </c>
      <c r="K127" s="147"/>
      <c r="L127" s="28"/>
      <c r="M127" s="148" t="s">
        <v>1</v>
      </c>
      <c r="N127" s="149" t="s">
        <v>38</v>
      </c>
      <c r="P127" s="150">
        <f t="shared" si="1"/>
        <v>0</v>
      </c>
      <c r="Q127" s="150">
        <v>0</v>
      </c>
      <c r="R127" s="150">
        <f t="shared" si="2"/>
        <v>0</v>
      </c>
      <c r="S127" s="150">
        <v>0</v>
      </c>
      <c r="T127" s="151">
        <f t="shared" si="3"/>
        <v>0</v>
      </c>
      <c r="AR127" s="152" t="s">
        <v>191</v>
      </c>
      <c r="AT127" s="152" t="s">
        <v>187</v>
      </c>
      <c r="AU127" s="152" t="s">
        <v>85</v>
      </c>
      <c r="AY127" s="13" t="s">
        <v>185</v>
      </c>
      <c r="BE127" s="153">
        <f t="shared" si="4"/>
        <v>0</v>
      </c>
      <c r="BF127" s="153">
        <f t="shared" si="5"/>
        <v>0</v>
      </c>
      <c r="BG127" s="153">
        <f t="shared" si="6"/>
        <v>0</v>
      </c>
      <c r="BH127" s="153">
        <f t="shared" si="7"/>
        <v>0</v>
      </c>
      <c r="BI127" s="153">
        <f t="shared" si="8"/>
        <v>0</v>
      </c>
      <c r="BJ127" s="13" t="s">
        <v>85</v>
      </c>
      <c r="BK127" s="153">
        <f t="shared" si="9"/>
        <v>0</v>
      </c>
      <c r="BL127" s="13" t="s">
        <v>191</v>
      </c>
      <c r="BM127" s="152" t="s">
        <v>191</v>
      </c>
    </row>
    <row r="128" spans="2:65" s="1" customFormat="1" ht="37.9" customHeight="1">
      <c r="B128" s="139"/>
      <c r="C128" s="140" t="s">
        <v>193</v>
      </c>
      <c r="D128" s="140" t="s">
        <v>187</v>
      </c>
      <c r="E128" s="141" t="s">
        <v>2181</v>
      </c>
      <c r="F128" s="142" t="s">
        <v>2182</v>
      </c>
      <c r="G128" s="143" t="s">
        <v>197</v>
      </c>
      <c r="H128" s="144"/>
      <c r="I128" s="145"/>
      <c r="J128" s="146">
        <f t="shared" si="0"/>
        <v>0</v>
      </c>
      <c r="K128" s="147"/>
      <c r="L128" s="28"/>
      <c r="M128" s="148" t="s">
        <v>1</v>
      </c>
      <c r="N128" s="149" t="s">
        <v>38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191</v>
      </c>
      <c r="AT128" s="152" t="s">
        <v>187</v>
      </c>
      <c r="AU128" s="152" t="s">
        <v>85</v>
      </c>
      <c r="AY128" s="13" t="s">
        <v>185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85</v>
      </c>
      <c r="BK128" s="153">
        <f t="shared" si="9"/>
        <v>0</v>
      </c>
      <c r="BL128" s="13" t="s">
        <v>191</v>
      </c>
      <c r="BM128" s="152" t="s">
        <v>210</v>
      </c>
    </row>
    <row r="129" spans="2:65" s="1" customFormat="1" ht="24.2" customHeight="1">
      <c r="B129" s="139"/>
      <c r="C129" s="140" t="s">
        <v>191</v>
      </c>
      <c r="D129" s="140" t="s">
        <v>187</v>
      </c>
      <c r="E129" s="141" t="s">
        <v>2183</v>
      </c>
      <c r="F129" s="142" t="s">
        <v>2184</v>
      </c>
      <c r="G129" s="143" t="s">
        <v>217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2.6144000000000001E-2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85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219</v>
      </c>
    </row>
    <row r="130" spans="2:65" s="1" customFormat="1" ht="24.2" customHeight="1">
      <c r="B130" s="139"/>
      <c r="C130" s="140" t="s">
        <v>206</v>
      </c>
      <c r="D130" s="140" t="s">
        <v>187</v>
      </c>
      <c r="E130" s="141" t="s">
        <v>2185</v>
      </c>
      <c r="F130" s="142" t="s">
        <v>2186</v>
      </c>
      <c r="G130" s="143" t="s">
        <v>217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85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227</v>
      </c>
    </row>
    <row r="131" spans="2:65" s="1" customFormat="1" ht="33" customHeight="1">
      <c r="B131" s="139"/>
      <c r="C131" s="140" t="s">
        <v>210</v>
      </c>
      <c r="D131" s="140" t="s">
        <v>187</v>
      </c>
      <c r="E131" s="141" t="s">
        <v>2074</v>
      </c>
      <c r="F131" s="142" t="s">
        <v>2075</v>
      </c>
      <c r="G131" s="143" t="s">
        <v>197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85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236</v>
      </c>
    </row>
    <row r="132" spans="2:65" s="1" customFormat="1" ht="37.9" customHeight="1">
      <c r="B132" s="139"/>
      <c r="C132" s="140" t="s">
        <v>214</v>
      </c>
      <c r="D132" s="140" t="s">
        <v>187</v>
      </c>
      <c r="E132" s="141" t="s">
        <v>2076</v>
      </c>
      <c r="F132" s="142" t="s">
        <v>2077</v>
      </c>
      <c r="G132" s="143" t="s">
        <v>197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85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245</v>
      </c>
    </row>
    <row r="133" spans="2:65" s="1" customFormat="1" ht="24.2" customHeight="1">
      <c r="B133" s="139"/>
      <c r="C133" s="140" t="s">
        <v>219</v>
      </c>
      <c r="D133" s="140" t="s">
        <v>187</v>
      </c>
      <c r="E133" s="141" t="s">
        <v>2078</v>
      </c>
      <c r="F133" s="142" t="s">
        <v>2079</v>
      </c>
      <c r="G133" s="143" t="s">
        <v>197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85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254</v>
      </c>
    </row>
    <row r="134" spans="2:65" s="1" customFormat="1" ht="16.5" customHeight="1">
      <c r="B134" s="139"/>
      <c r="C134" s="140" t="s">
        <v>223</v>
      </c>
      <c r="D134" s="140" t="s">
        <v>187</v>
      </c>
      <c r="E134" s="141" t="s">
        <v>2080</v>
      </c>
      <c r="F134" s="142" t="s">
        <v>2081</v>
      </c>
      <c r="G134" s="143" t="s">
        <v>197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85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262</v>
      </c>
    </row>
    <row r="135" spans="2:65" s="1" customFormat="1" ht="24.2" customHeight="1">
      <c r="B135" s="139"/>
      <c r="C135" s="140" t="s">
        <v>227</v>
      </c>
      <c r="D135" s="140" t="s">
        <v>187</v>
      </c>
      <c r="E135" s="141" t="s">
        <v>2082</v>
      </c>
      <c r="F135" s="142" t="s">
        <v>2083</v>
      </c>
      <c r="G135" s="143" t="s">
        <v>204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85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270</v>
      </c>
    </row>
    <row r="136" spans="2:65" s="1" customFormat="1" ht="33" customHeight="1">
      <c r="B136" s="139"/>
      <c r="C136" s="140" t="s">
        <v>231</v>
      </c>
      <c r="D136" s="140" t="s">
        <v>187</v>
      </c>
      <c r="E136" s="141" t="s">
        <v>2187</v>
      </c>
      <c r="F136" s="142" t="s">
        <v>2188</v>
      </c>
      <c r="G136" s="143" t="s">
        <v>197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85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278</v>
      </c>
    </row>
    <row r="137" spans="2:65" s="1" customFormat="1" ht="16.5" customHeight="1">
      <c r="B137" s="139"/>
      <c r="C137" s="140" t="s">
        <v>236</v>
      </c>
      <c r="D137" s="140" t="s">
        <v>187</v>
      </c>
      <c r="E137" s="141" t="s">
        <v>2085</v>
      </c>
      <c r="F137" s="142" t="s">
        <v>2086</v>
      </c>
      <c r="G137" s="143" t="s">
        <v>197</v>
      </c>
      <c r="H137" s="144"/>
      <c r="I137" s="145"/>
      <c r="J137" s="146">
        <f t="shared" si="0"/>
        <v>0</v>
      </c>
      <c r="K137" s="147"/>
      <c r="L137" s="28"/>
      <c r="M137" s="148" t="s">
        <v>1</v>
      </c>
      <c r="N137" s="149" t="s">
        <v>38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191</v>
      </c>
      <c r="AT137" s="152" t="s">
        <v>187</v>
      </c>
      <c r="AU137" s="152" t="s">
        <v>85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289</v>
      </c>
    </row>
    <row r="138" spans="2:65" s="1" customFormat="1" ht="16.5" customHeight="1">
      <c r="B138" s="139"/>
      <c r="C138" s="154" t="s">
        <v>240</v>
      </c>
      <c r="D138" s="154" t="s">
        <v>241</v>
      </c>
      <c r="E138" s="155" t="s">
        <v>2087</v>
      </c>
      <c r="F138" s="156" t="s">
        <v>2088</v>
      </c>
      <c r="G138" s="157" t="s">
        <v>204</v>
      </c>
      <c r="H138" s="158"/>
      <c r="I138" s="159"/>
      <c r="J138" s="160">
        <f t="shared" si="0"/>
        <v>0</v>
      </c>
      <c r="K138" s="161"/>
      <c r="L138" s="162"/>
      <c r="M138" s="163" t="s">
        <v>1</v>
      </c>
      <c r="N138" s="164" t="s">
        <v>38</v>
      </c>
      <c r="P138" s="150">
        <f t="shared" si="1"/>
        <v>0</v>
      </c>
      <c r="Q138" s="150">
        <v>1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219</v>
      </c>
      <c r="AT138" s="152" t="s">
        <v>241</v>
      </c>
      <c r="AU138" s="152" t="s">
        <v>85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297</v>
      </c>
    </row>
    <row r="139" spans="2:65" s="11" customFormat="1" ht="22.9" customHeight="1">
      <c r="B139" s="127"/>
      <c r="D139" s="128" t="s">
        <v>71</v>
      </c>
      <c r="E139" s="137" t="s">
        <v>191</v>
      </c>
      <c r="F139" s="137" t="s">
        <v>2089</v>
      </c>
      <c r="I139" s="130"/>
      <c r="J139" s="138">
        <f>BK139</f>
        <v>0</v>
      </c>
      <c r="L139" s="127"/>
      <c r="M139" s="132"/>
      <c r="P139" s="133">
        <f>SUM(P140:P142)</f>
        <v>0</v>
      </c>
      <c r="R139" s="133">
        <f>SUM(R140:R142)</f>
        <v>0</v>
      </c>
      <c r="T139" s="134">
        <f>SUM(T140:T142)</f>
        <v>0</v>
      </c>
      <c r="AR139" s="128" t="s">
        <v>79</v>
      </c>
      <c r="AT139" s="135" t="s">
        <v>71</v>
      </c>
      <c r="AU139" s="135" t="s">
        <v>79</v>
      </c>
      <c r="AY139" s="128" t="s">
        <v>185</v>
      </c>
      <c r="BK139" s="136">
        <f>SUM(BK140:BK142)</f>
        <v>0</v>
      </c>
    </row>
    <row r="140" spans="2:65" s="1" customFormat="1" ht="33" customHeight="1">
      <c r="B140" s="139"/>
      <c r="C140" s="140" t="s">
        <v>245</v>
      </c>
      <c r="D140" s="140" t="s">
        <v>187</v>
      </c>
      <c r="E140" s="141" t="s">
        <v>2094</v>
      </c>
      <c r="F140" s="142" t="s">
        <v>2095</v>
      </c>
      <c r="G140" s="143" t="s">
        <v>197</v>
      </c>
      <c r="H140" s="144"/>
      <c r="I140" s="145"/>
      <c r="J140" s="146">
        <f>ROUND(I140*H140,2)</f>
        <v>0</v>
      </c>
      <c r="K140" s="147"/>
      <c r="L140" s="28"/>
      <c r="M140" s="148" t="s">
        <v>1</v>
      </c>
      <c r="N140" s="149" t="s">
        <v>38</v>
      </c>
      <c r="P140" s="150">
        <f>O140*H140</f>
        <v>0</v>
      </c>
      <c r="Q140" s="150">
        <v>1.8907799999999999</v>
      </c>
      <c r="R140" s="150">
        <f>Q140*H140</f>
        <v>0</v>
      </c>
      <c r="S140" s="150">
        <v>0</v>
      </c>
      <c r="T140" s="151">
        <f>S140*H140</f>
        <v>0</v>
      </c>
      <c r="AR140" s="152" t="s">
        <v>191</v>
      </c>
      <c r="AT140" s="152" t="s">
        <v>187</v>
      </c>
      <c r="AU140" s="152" t="s">
        <v>85</v>
      </c>
      <c r="AY140" s="13" t="s">
        <v>185</v>
      </c>
      <c r="BE140" s="153">
        <f>IF(N140="základná",J140,0)</f>
        <v>0</v>
      </c>
      <c r="BF140" s="153">
        <f>IF(N140="znížená",J140,0)</f>
        <v>0</v>
      </c>
      <c r="BG140" s="153">
        <f>IF(N140="zákl. prenesená",J140,0)</f>
        <v>0</v>
      </c>
      <c r="BH140" s="153">
        <f>IF(N140="zníž. prenesená",J140,0)</f>
        <v>0</v>
      </c>
      <c r="BI140" s="153">
        <f>IF(N140="nulová",J140,0)</f>
        <v>0</v>
      </c>
      <c r="BJ140" s="13" t="s">
        <v>85</v>
      </c>
      <c r="BK140" s="153">
        <f>ROUND(I140*H140,2)</f>
        <v>0</v>
      </c>
      <c r="BL140" s="13" t="s">
        <v>191</v>
      </c>
      <c r="BM140" s="152" t="s">
        <v>305</v>
      </c>
    </row>
    <row r="141" spans="2:65" s="1" customFormat="1" ht="24.2" customHeight="1">
      <c r="B141" s="139"/>
      <c r="C141" s="140" t="s">
        <v>250</v>
      </c>
      <c r="D141" s="140" t="s">
        <v>187</v>
      </c>
      <c r="E141" s="141" t="s">
        <v>2189</v>
      </c>
      <c r="F141" s="142" t="s">
        <v>2190</v>
      </c>
      <c r="G141" s="143" t="s">
        <v>316</v>
      </c>
      <c r="H141" s="144"/>
      <c r="I141" s="145"/>
      <c r="J141" s="146">
        <f>ROUND(I141*H141,2)</f>
        <v>0</v>
      </c>
      <c r="K141" s="147"/>
      <c r="L141" s="28"/>
      <c r="M141" s="148" t="s">
        <v>1</v>
      </c>
      <c r="N141" s="149" t="s">
        <v>38</v>
      </c>
      <c r="P141" s="150">
        <f>O141*H141</f>
        <v>0</v>
      </c>
      <c r="Q141" s="150">
        <v>6.6E-3</v>
      </c>
      <c r="R141" s="150">
        <f>Q141*H141</f>
        <v>0</v>
      </c>
      <c r="S141" s="150">
        <v>0</v>
      </c>
      <c r="T141" s="151">
        <f>S141*H141</f>
        <v>0</v>
      </c>
      <c r="AR141" s="152" t="s">
        <v>191</v>
      </c>
      <c r="AT141" s="152" t="s">
        <v>187</v>
      </c>
      <c r="AU141" s="152" t="s">
        <v>85</v>
      </c>
      <c r="AY141" s="13" t="s">
        <v>185</v>
      </c>
      <c r="BE141" s="153">
        <f>IF(N141="základná",J141,0)</f>
        <v>0</v>
      </c>
      <c r="BF141" s="153">
        <f>IF(N141="znížená",J141,0)</f>
        <v>0</v>
      </c>
      <c r="BG141" s="153">
        <f>IF(N141="zákl. prenesená",J141,0)</f>
        <v>0</v>
      </c>
      <c r="BH141" s="153">
        <f>IF(N141="zníž. prenesená",J141,0)</f>
        <v>0</v>
      </c>
      <c r="BI141" s="153">
        <f>IF(N141="nulová",J141,0)</f>
        <v>0</v>
      </c>
      <c r="BJ141" s="13" t="s">
        <v>85</v>
      </c>
      <c r="BK141" s="153">
        <f>ROUND(I141*H141,2)</f>
        <v>0</v>
      </c>
      <c r="BL141" s="13" t="s">
        <v>191</v>
      </c>
      <c r="BM141" s="152" t="s">
        <v>313</v>
      </c>
    </row>
    <row r="142" spans="2:65" s="1" customFormat="1" ht="24.2" customHeight="1">
      <c r="B142" s="139"/>
      <c r="C142" s="154" t="s">
        <v>254</v>
      </c>
      <c r="D142" s="154" t="s">
        <v>241</v>
      </c>
      <c r="E142" s="155" t="s">
        <v>2191</v>
      </c>
      <c r="F142" s="156" t="s">
        <v>2192</v>
      </c>
      <c r="G142" s="157" t="s">
        <v>316</v>
      </c>
      <c r="H142" s="158"/>
      <c r="I142" s="159"/>
      <c r="J142" s="160">
        <f>ROUND(I142*H142,2)</f>
        <v>0</v>
      </c>
      <c r="K142" s="161"/>
      <c r="L142" s="162"/>
      <c r="M142" s="163" t="s">
        <v>1</v>
      </c>
      <c r="N142" s="164" t="s">
        <v>38</v>
      </c>
      <c r="P142" s="150">
        <f>O142*H142</f>
        <v>0</v>
      </c>
      <c r="Q142" s="150">
        <v>0.73199999999999998</v>
      </c>
      <c r="R142" s="150">
        <f>Q142*H142</f>
        <v>0</v>
      </c>
      <c r="S142" s="150">
        <v>0</v>
      </c>
      <c r="T142" s="151">
        <f>S142*H142</f>
        <v>0</v>
      </c>
      <c r="AR142" s="152" t="s">
        <v>219</v>
      </c>
      <c r="AT142" s="152" t="s">
        <v>241</v>
      </c>
      <c r="AU142" s="152" t="s">
        <v>85</v>
      </c>
      <c r="AY142" s="13" t="s">
        <v>185</v>
      </c>
      <c r="BE142" s="153">
        <f>IF(N142="základná",J142,0)</f>
        <v>0</v>
      </c>
      <c r="BF142" s="153">
        <f>IF(N142="znížená",J142,0)</f>
        <v>0</v>
      </c>
      <c r="BG142" s="153">
        <f>IF(N142="zákl. prenesená",J142,0)</f>
        <v>0</v>
      </c>
      <c r="BH142" s="153">
        <f>IF(N142="zníž. prenesená",J142,0)</f>
        <v>0</v>
      </c>
      <c r="BI142" s="153">
        <f>IF(N142="nulová",J142,0)</f>
        <v>0</v>
      </c>
      <c r="BJ142" s="13" t="s">
        <v>85</v>
      </c>
      <c r="BK142" s="153">
        <f>ROUND(I142*H142,2)</f>
        <v>0</v>
      </c>
      <c r="BL142" s="13" t="s">
        <v>191</v>
      </c>
      <c r="BM142" s="152" t="s">
        <v>322</v>
      </c>
    </row>
    <row r="143" spans="2:65" s="11" customFormat="1" ht="22.9" customHeight="1">
      <c r="B143" s="127"/>
      <c r="D143" s="128" t="s">
        <v>71</v>
      </c>
      <c r="E143" s="137" t="s">
        <v>219</v>
      </c>
      <c r="F143" s="137" t="s">
        <v>2098</v>
      </c>
      <c r="I143" s="130"/>
      <c r="J143" s="138">
        <f>BK143</f>
        <v>0</v>
      </c>
      <c r="L143" s="127"/>
      <c r="M143" s="132"/>
      <c r="P143" s="133">
        <f>SUM(P144:P158)</f>
        <v>0</v>
      </c>
      <c r="R143" s="133">
        <f>SUM(R144:R158)</f>
        <v>0</v>
      </c>
      <c r="T143" s="134">
        <f>SUM(T144:T158)</f>
        <v>0</v>
      </c>
      <c r="AR143" s="128" t="s">
        <v>79</v>
      </c>
      <c r="AT143" s="135" t="s">
        <v>71</v>
      </c>
      <c r="AU143" s="135" t="s">
        <v>79</v>
      </c>
      <c r="AY143" s="128" t="s">
        <v>185</v>
      </c>
      <c r="BK143" s="136">
        <f>SUM(BK144:BK158)</f>
        <v>0</v>
      </c>
    </row>
    <row r="144" spans="2:65" s="1" customFormat="1" ht="24.2" customHeight="1">
      <c r="B144" s="139"/>
      <c r="C144" s="140" t="s">
        <v>258</v>
      </c>
      <c r="D144" s="140" t="s">
        <v>187</v>
      </c>
      <c r="E144" s="141" t="s">
        <v>2193</v>
      </c>
      <c r="F144" s="142" t="s">
        <v>2194</v>
      </c>
      <c r="G144" s="143" t="s">
        <v>316</v>
      </c>
      <c r="H144" s="144"/>
      <c r="I144" s="145"/>
      <c r="J144" s="146">
        <f t="shared" ref="J144:J158" si="10">ROUND(I144*H144,2)</f>
        <v>0</v>
      </c>
      <c r="K144" s="147"/>
      <c r="L144" s="28"/>
      <c r="M144" s="148" t="s">
        <v>1</v>
      </c>
      <c r="N144" s="149" t="s">
        <v>38</v>
      </c>
      <c r="P144" s="150">
        <f t="shared" ref="P144:P158" si="11">O144*H144</f>
        <v>0</v>
      </c>
      <c r="Q144" s="150">
        <v>6.4991692000000004E-2</v>
      </c>
      <c r="R144" s="150">
        <f t="shared" ref="R144:R158" si="12">Q144*H144</f>
        <v>0</v>
      </c>
      <c r="S144" s="150">
        <v>0</v>
      </c>
      <c r="T144" s="151">
        <f t="shared" ref="T144:T158" si="13">S144*H144</f>
        <v>0</v>
      </c>
      <c r="AR144" s="152" t="s">
        <v>191</v>
      </c>
      <c r="AT144" s="152" t="s">
        <v>187</v>
      </c>
      <c r="AU144" s="152" t="s">
        <v>85</v>
      </c>
      <c r="AY144" s="13" t="s">
        <v>185</v>
      </c>
      <c r="BE144" s="153">
        <f t="shared" ref="BE144:BE158" si="14">IF(N144="základná",J144,0)</f>
        <v>0</v>
      </c>
      <c r="BF144" s="153">
        <f t="shared" ref="BF144:BF158" si="15">IF(N144="znížená",J144,0)</f>
        <v>0</v>
      </c>
      <c r="BG144" s="153">
        <f t="shared" ref="BG144:BG158" si="16">IF(N144="zákl. prenesená",J144,0)</f>
        <v>0</v>
      </c>
      <c r="BH144" s="153">
        <f t="shared" ref="BH144:BH158" si="17">IF(N144="zníž. prenesená",J144,0)</f>
        <v>0</v>
      </c>
      <c r="BI144" s="153">
        <f t="shared" ref="BI144:BI158" si="18">IF(N144="nulová",J144,0)</f>
        <v>0</v>
      </c>
      <c r="BJ144" s="13" t="s">
        <v>85</v>
      </c>
      <c r="BK144" s="153">
        <f t="shared" ref="BK144:BK158" si="19">ROUND(I144*H144,2)</f>
        <v>0</v>
      </c>
      <c r="BL144" s="13" t="s">
        <v>191</v>
      </c>
      <c r="BM144" s="152" t="s">
        <v>331</v>
      </c>
    </row>
    <row r="145" spans="2:65" s="1" customFormat="1" ht="24.2" customHeight="1">
      <c r="B145" s="139"/>
      <c r="C145" s="140" t="s">
        <v>262</v>
      </c>
      <c r="D145" s="140" t="s">
        <v>187</v>
      </c>
      <c r="E145" s="141" t="s">
        <v>2195</v>
      </c>
      <c r="F145" s="142" t="s">
        <v>2196</v>
      </c>
      <c r="G145" s="143" t="s">
        <v>190</v>
      </c>
      <c r="H145" s="144"/>
      <c r="I145" s="145"/>
      <c r="J145" s="146">
        <f t="shared" si="10"/>
        <v>0</v>
      </c>
      <c r="K145" s="147"/>
      <c r="L145" s="28"/>
      <c r="M145" s="148" t="s">
        <v>1</v>
      </c>
      <c r="N145" s="149" t="s">
        <v>38</v>
      </c>
      <c r="P145" s="150">
        <f t="shared" si="11"/>
        <v>0</v>
      </c>
      <c r="Q145" s="150">
        <v>5.807525E-3</v>
      </c>
      <c r="R145" s="150">
        <f t="shared" si="12"/>
        <v>0</v>
      </c>
      <c r="S145" s="150">
        <v>0</v>
      </c>
      <c r="T145" s="151">
        <f t="shared" si="13"/>
        <v>0</v>
      </c>
      <c r="AR145" s="152" t="s">
        <v>191</v>
      </c>
      <c r="AT145" s="152" t="s">
        <v>187</v>
      </c>
      <c r="AU145" s="152" t="s">
        <v>85</v>
      </c>
      <c r="AY145" s="13" t="s">
        <v>185</v>
      </c>
      <c r="BE145" s="153">
        <f t="shared" si="14"/>
        <v>0</v>
      </c>
      <c r="BF145" s="153">
        <f t="shared" si="15"/>
        <v>0</v>
      </c>
      <c r="BG145" s="153">
        <f t="shared" si="16"/>
        <v>0</v>
      </c>
      <c r="BH145" s="153">
        <f t="shared" si="17"/>
        <v>0</v>
      </c>
      <c r="BI145" s="153">
        <f t="shared" si="18"/>
        <v>0</v>
      </c>
      <c r="BJ145" s="13" t="s">
        <v>85</v>
      </c>
      <c r="BK145" s="153">
        <f t="shared" si="19"/>
        <v>0</v>
      </c>
      <c r="BL145" s="13" t="s">
        <v>191</v>
      </c>
      <c r="BM145" s="152" t="s">
        <v>339</v>
      </c>
    </row>
    <row r="146" spans="2:65" s="1" customFormat="1" ht="24.2" customHeight="1">
      <c r="B146" s="139"/>
      <c r="C146" s="140" t="s">
        <v>266</v>
      </c>
      <c r="D146" s="140" t="s">
        <v>187</v>
      </c>
      <c r="E146" s="141" t="s">
        <v>2197</v>
      </c>
      <c r="F146" s="142" t="s">
        <v>2198</v>
      </c>
      <c r="G146" s="143" t="s">
        <v>316</v>
      </c>
      <c r="H146" s="144"/>
      <c r="I146" s="145"/>
      <c r="J146" s="146">
        <f t="shared" si="10"/>
        <v>0</v>
      </c>
      <c r="K146" s="147"/>
      <c r="L146" s="28"/>
      <c r="M146" s="148" t="s">
        <v>1</v>
      </c>
      <c r="N146" s="149" t="s">
        <v>38</v>
      </c>
      <c r="P146" s="150">
        <f t="shared" si="11"/>
        <v>0</v>
      </c>
      <c r="Q146" s="150">
        <v>6.9999999999999994E-5</v>
      </c>
      <c r="R146" s="150">
        <f t="shared" si="12"/>
        <v>0</v>
      </c>
      <c r="S146" s="150">
        <v>0</v>
      </c>
      <c r="T146" s="151">
        <f t="shared" si="13"/>
        <v>0</v>
      </c>
      <c r="AR146" s="152" t="s">
        <v>191</v>
      </c>
      <c r="AT146" s="152" t="s">
        <v>187</v>
      </c>
      <c r="AU146" s="152" t="s">
        <v>85</v>
      </c>
      <c r="AY146" s="13" t="s">
        <v>185</v>
      </c>
      <c r="BE146" s="153">
        <f t="shared" si="14"/>
        <v>0</v>
      </c>
      <c r="BF146" s="153">
        <f t="shared" si="15"/>
        <v>0</v>
      </c>
      <c r="BG146" s="153">
        <f t="shared" si="16"/>
        <v>0</v>
      </c>
      <c r="BH146" s="153">
        <f t="shared" si="17"/>
        <v>0</v>
      </c>
      <c r="BI146" s="153">
        <f t="shared" si="18"/>
        <v>0</v>
      </c>
      <c r="BJ146" s="13" t="s">
        <v>85</v>
      </c>
      <c r="BK146" s="153">
        <f t="shared" si="19"/>
        <v>0</v>
      </c>
      <c r="BL146" s="13" t="s">
        <v>191</v>
      </c>
      <c r="BM146" s="152" t="s">
        <v>349</v>
      </c>
    </row>
    <row r="147" spans="2:65" s="1" customFormat="1" ht="16.5" customHeight="1">
      <c r="B147" s="139"/>
      <c r="C147" s="140" t="s">
        <v>270</v>
      </c>
      <c r="D147" s="140" t="s">
        <v>187</v>
      </c>
      <c r="E147" s="141" t="s">
        <v>2199</v>
      </c>
      <c r="F147" s="142" t="s">
        <v>2200</v>
      </c>
      <c r="G147" s="143" t="s">
        <v>316</v>
      </c>
      <c r="H147" s="144"/>
      <c r="I147" s="145"/>
      <c r="J147" s="146">
        <f t="shared" si="10"/>
        <v>0</v>
      </c>
      <c r="K147" s="147"/>
      <c r="L147" s="28"/>
      <c r="M147" s="148" t="s">
        <v>1</v>
      </c>
      <c r="N147" s="149" t="s">
        <v>38</v>
      </c>
      <c r="P147" s="150">
        <f t="shared" si="11"/>
        <v>0</v>
      </c>
      <c r="Q147" s="150">
        <v>6.9999999999999994E-5</v>
      </c>
      <c r="R147" s="150">
        <f t="shared" si="12"/>
        <v>0</v>
      </c>
      <c r="S147" s="150">
        <v>0</v>
      </c>
      <c r="T147" s="151">
        <f t="shared" si="13"/>
        <v>0</v>
      </c>
      <c r="AR147" s="152" t="s">
        <v>191</v>
      </c>
      <c r="AT147" s="152" t="s">
        <v>187</v>
      </c>
      <c r="AU147" s="152" t="s">
        <v>85</v>
      </c>
      <c r="AY147" s="13" t="s">
        <v>185</v>
      </c>
      <c r="BE147" s="153">
        <f t="shared" si="14"/>
        <v>0</v>
      </c>
      <c r="BF147" s="153">
        <f t="shared" si="15"/>
        <v>0</v>
      </c>
      <c r="BG147" s="153">
        <f t="shared" si="16"/>
        <v>0</v>
      </c>
      <c r="BH147" s="153">
        <f t="shared" si="17"/>
        <v>0</v>
      </c>
      <c r="BI147" s="153">
        <f t="shared" si="18"/>
        <v>0</v>
      </c>
      <c r="BJ147" s="13" t="s">
        <v>85</v>
      </c>
      <c r="BK147" s="153">
        <f t="shared" si="19"/>
        <v>0</v>
      </c>
      <c r="BL147" s="13" t="s">
        <v>191</v>
      </c>
      <c r="BM147" s="152" t="s">
        <v>361</v>
      </c>
    </row>
    <row r="148" spans="2:65" s="1" customFormat="1" ht="24.2" customHeight="1">
      <c r="B148" s="139"/>
      <c r="C148" s="154" t="s">
        <v>274</v>
      </c>
      <c r="D148" s="154" t="s">
        <v>241</v>
      </c>
      <c r="E148" s="155" t="s">
        <v>2201</v>
      </c>
      <c r="F148" s="156" t="s">
        <v>2202</v>
      </c>
      <c r="G148" s="157" t="s">
        <v>316</v>
      </c>
      <c r="H148" s="158"/>
      <c r="I148" s="159"/>
      <c r="J148" s="160">
        <f t="shared" si="10"/>
        <v>0</v>
      </c>
      <c r="K148" s="161"/>
      <c r="L148" s="162"/>
      <c r="M148" s="163" t="s">
        <v>1</v>
      </c>
      <c r="N148" s="164" t="s">
        <v>38</v>
      </c>
      <c r="P148" s="150">
        <f t="shared" si="11"/>
        <v>0</v>
      </c>
      <c r="Q148" s="150">
        <v>1.25E-3</v>
      </c>
      <c r="R148" s="150">
        <f t="shared" si="12"/>
        <v>0</v>
      </c>
      <c r="S148" s="150">
        <v>0</v>
      </c>
      <c r="T148" s="151">
        <f t="shared" si="13"/>
        <v>0</v>
      </c>
      <c r="AR148" s="152" t="s">
        <v>219</v>
      </c>
      <c r="AT148" s="152" t="s">
        <v>241</v>
      </c>
      <c r="AU148" s="152" t="s">
        <v>85</v>
      </c>
      <c r="AY148" s="13" t="s">
        <v>185</v>
      </c>
      <c r="BE148" s="153">
        <f t="shared" si="14"/>
        <v>0</v>
      </c>
      <c r="BF148" s="153">
        <f t="shared" si="15"/>
        <v>0</v>
      </c>
      <c r="BG148" s="153">
        <f t="shared" si="16"/>
        <v>0</v>
      </c>
      <c r="BH148" s="153">
        <f t="shared" si="17"/>
        <v>0</v>
      </c>
      <c r="BI148" s="153">
        <f t="shared" si="18"/>
        <v>0</v>
      </c>
      <c r="BJ148" s="13" t="s">
        <v>85</v>
      </c>
      <c r="BK148" s="153">
        <f t="shared" si="19"/>
        <v>0</v>
      </c>
      <c r="BL148" s="13" t="s">
        <v>191</v>
      </c>
      <c r="BM148" s="152" t="s">
        <v>369</v>
      </c>
    </row>
    <row r="149" spans="2:65" s="1" customFormat="1" ht="24.2" customHeight="1">
      <c r="B149" s="139"/>
      <c r="C149" s="140" t="s">
        <v>278</v>
      </c>
      <c r="D149" s="140" t="s">
        <v>187</v>
      </c>
      <c r="E149" s="141" t="s">
        <v>2203</v>
      </c>
      <c r="F149" s="142" t="s">
        <v>2204</v>
      </c>
      <c r="G149" s="143" t="s">
        <v>316</v>
      </c>
      <c r="H149" s="144"/>
      <c r="I149" s="145"/>
      <c r="J149" s="146">
        <f t="shared" si="10"/>
        <v>0</v>
      </c>
      <c r="K149" s="147"/>
      <c r="L149" s="28"/>
      <c r="M149" s="148" t="s">
        <v>1</v>
      </c>
      <c r="N149" s="149" t="s">
        <v>38</v>
      </c>
      <c r="P149" s="150">
        <f t="shared" si="11"/>
        <v>0</v>
      </c>
      <c r="Q149" s="150">
        <v>6.9999999999999994E-5</v>
      </c>
      <c r="R149" s="150">
        <f t="shared" si="12"/>
        <v>0</v>
      </c>
      <c r="S149" s="150">
        <v>0</v>
      </c>
      <c r="T149" s="151">
        <f t="shared" si="13"/>
        <v>0</v>
      </c>
      <c r="AR149" s="152" t="s">
        <v>191</v>
      </c>
      <c r="AT149" s="152" t="s">
        <v>187</v>
      </c>
      <c r="AU149" s="152" t="s">
        <v>85</v>
      </c>
      <c r="AY149" s="13" t="s">
        <v>185</v>
      </c>
      <c r="BE149" s="153">
        <f t="shared" si="14"/>
        <v>0</v>
      </c>
      <c r="BF149" s="153">
        <f t="shared" si="15"/>
        <v>0</v>
      </c>
      <c r="BG149" s="153">
        <f t="shared" si="16"/>
        <v>0</v>
      </c>
      <c r="BH149" s="153">
        <f t="shared" si="17"/>
        <v>0</v>
      </c>
      <c r="BI149" s="153">
        <f t="shared" si="18"/>
        <v>0</v>
      </c>
      <c r="BJ149" s="13" t="s">
        <v>85</v>
      </c>
      <c r="BK149" s="153">
        <f t="shared" si="19"/>
        <v>0</v>
      </c>
      <c r="BL149" s="13" t="s">
        <v>191</v>
      </c>
      <c r="BM149" s="152" t="s">
        <v>375</v>
      </c>
    </row>
    <row r="150" spans="2:65" s="1" customFormat="1" ht="24.2" customHeight="1">
      <c r="B150" s="139"/>
      <c r="C150" s="154" t="s">
        <v>7</v>
      </c>
      <c r="D150" s="154" t="s">
        <v>241</v>
      </c>
      <c r="E150" s="155" t="s">
        <v>2205</v>
      </c>
      <c r="F150" s="156" t="s">
        <v>2206</v>
      </c>
      <c r="G150" s="157" t="s">
        <v>316</v>
      </c>
      <c r="H150" s="158"/>
      <c r="I150" s="159"/>
      <c r="J150" s="160">
        <f t="shared" si="10"/>
        <v>0</v>
      </c>
      <c r="K150" s="161"/>
      <c r="L150" s="162"/>
      <c r="M150" s="163" t="s">
        <v>1</v>
      </c>
      <c r="N150" s="164" t="s">
        <v>38</v>
      </c>
      <c r="P150" s="150">
        <f t="shared" si="11"/>
        <v>0</v>
      </c>
      <c r="Q150" s="150">
        <v>4.6999999999999999E-4</v>
      </c>
      <c r="R150" s="150">
        <f t="shared" si="12"/>
        <v>0</v>
      </c>
      <c r="S150" s="150">
        <v>0</v>
      </c>
      <c r="T150" s="151">
        <f t="shared" si="13"/>
        <v>0</v>
      </c>
      <c r="AR150" s="152" t="s">
        <v>219</v>
      </c>
      <c r="AT150" s="152" t="s">
        <v>241</v>
      </c>
      <c r="AU150" s="152" t="s">
        <v>85</v>
      </c>
      <c r="AY150" s="13" t="s">
        <v>185</v>
      </c>
      <c r="BE150" s="153">
        <f t="shared" si="14"/>
        <v>0</v>
      </c>
      <c r="BF150" s="153">
        <f t="shared" si="15"/>
        <v>0</v>
      </c>
      <c r="BG150" s="153">
        <f t="shared" si="16"/>
        <v>0</v>
      </c>
      <c r="BH150" s="153">
        <f t="shared" si="17"/>
        <v>0</v>
      </c>
      <c r="BI150" s="153">
        <f t="shared" si="18"/>
        <v>0</v>
      </c>
      <c r="BJ150" s="13" t="s">
        <v>85</v>
      </c>
      <c r="BK150" s="153">
        <f t="shared" si="19"/>
        <v>0</v>
      </c>
      <c r="BL150" s="13" t="s">
        <v>191</v>
      </c>
      <c r="BM150" s="152" t="s">
        <v>383</v>
      </c>
    </row>
    <row r="151" spans="2:65" s="1" customFormat="1" ht="16.5" customHeight="1">
      <c r="B151" s="139"/>
      <c r="C151" s="140" t="s">
        <v>289</v>
      </c>
      <c r="D151" s="140" t="s">
        <v>187</v>
      </c>
      <c r="E151" s="141" t="s">
        <v>2207</v>
      </c>
      <c r="F151" s="142" t="s">
        <v>2208</v>
      </c>
      <c r="G151" s="143" t="s">
        <v>190</v>
      </c>
      <c r="H151" s="144"/>
      <c r="I151" s="145"/>
      <c r="J151" s="146">
        <f t="shared" si="10"/>
        <v>0</v>
      </c>
      <c r="K151" s="147"/>
      <c r="L151" s="28"/>
      <c r="M151" s="148" t="s">
        <v>1</v>
      </c>
      <c r="N151" s="149" t="s">
        <v>38</v>
      </c>
      <c r="P151" s="150">
        <f t="shared" si="11"/>
        <v>0</v>
      </c>
      <c r="Q151" s="150">
        <v>0</v>
      </c>
      <c r="R151" s="150">
        <f t="shared" si="12"/>
        <v>0</v>
      </c>
      <c r="S151" s="150">
        <v>0</v>
      </c>
      <c r="T151" s="151">
        <f t="shared" si="13"/>
        <v>0</v>
      </c>
      <c r="AR151" s="152" t="s">
        <v>191</v>
      </c>
      <c r="AT151" s="152" t="s">
        <v>187</v>
      </c>
      <c r="AU151" s="152" t="s">
        <v>85</v>
      </c>
      <c r="AY151" s="13" t="s">
        <v>185</v>
      </c>
      <c r="BE151" s="153">
        <f t="shared" si="14"/>
        <v>0</v>
      </c>
      <c r="BF151" s="153">
        <f t="shared" si="15"/>
        <v>0</v>
      </c>
      <c r="BG151" s="153">
        <f t="shared" si="16"/>
        <v>0</v>
      </c>
      <c r="BH151" s="153">
        <f t="shared" si="17"/>
        <v>0</v>
      </c>
      <c r="BI151" s="153">
        <f t="shared" si="18"/>
        <v>0</v>
      </c>
      <c r="BJ151" s="13" t="s">
        <v>85</v>
      </c>
      <c r="BK151" s="153">
        <f t="shared" si="19"/>
        <v>0</v>
      </c>
      <c r="BL151" s="13" t="s">
        <v>191</v>
      </c>
      <c r="BM151" s="152" t="s">
        <v>391</v>
      </c>
    </row>
    <row r="152" spans="2:65" s="1" customFormat="1" ht="24.2" customHeight="1">
      <c r="B152" s="139"/>
      <c r="C152" s="140" t="s">
        <v>293</v>
      </c>
      <c r="D152" s="140" t="s">
        <v>187</v>
      </c>
      <c r="E152" s="141" t="s">
        <v>2209</v>
      </c>
      <c r="F152" s="142" t="s">
        <v>2210</v>
      </c>
      <c r="G152" s="143" t="s">
        <v>316</v>
      </c>
      <c r="H152" s="144"/>
      <c r="I152" s="145"/>
      <c r="J152" s="146">
        <f t="shared" si="10"/>
        <v>0</v>
      </c>
      <c r="K152" s="147"/>
      <c r="L152" s="28"/>
      <c r="M152" s="148" t="s">
        <v>1</v>
      </c>
      <c r="N152" s="149" t="s">
        <v>38</v>
      </c>
      <c r="P152" s="150">
        <f t="shared" si="11"/>
        <v>0</v>
      </c>
      <c r="Q152" s="150">
        <v>2.0459299999999998</v>
      </c>
      <c r="R152" s="150">
        <f t="shared" si="12"/>
        <v>0</v>
      </c>
      <c r="S152" s="150">
        <v>0</v>
      </c>
      <c r="T152" s="151">
        <f t="shared" si="13"/>
        <v>0</v>
      </c>
      <c r="AR152" s="152" t="s">
        <v>191</v>
      </c>
      <c r="AT152" s="152" t="s">
        <v>187</v>
      </c>
      <c r="AU152" s="152" t="s">
        <v>85</v>
      </c>
      <c r="AY152" s="13" t="s">
        <v>185</v>
      </c>
      <c r="BE152" s="153">
        <f t="shared" si="14"/>
        <v>0</v>
      </c>
      <c r="BF152" s="153">
        <f t="shared" si="15"/>
        <v>0</v>
      </c>
      <c r="BG152" s="153">
        <f t="shared" si="16"/>
        <v>0</v>
      </c>
      <c r="BH152" s="153">
        <f t="shared" si="17"/>
        <v>0</v>
      </c>
      <c r="BI152" s="153">
        <f t="shared" si="18"/>
        <v>0</v>
      </c>
      <c r="BJ152" s="13" t="s">
        <v>85</v>
      </c>
      <c r="BK152" s="153">
        <f t="shared" si="19"/>
        <v>0</v>
      </c>
      <c r="BL152" s="13" t="s">
        <v>191</v>
      </c>
      <c r="BM152" s="152" t="s">
        <v>397</v>
      </c>
    </row>
    <row r="153" spans="2:65" s="1" customFormat="1" ht="24.2" customHeight="1">
      <c r="B153" s="139"/>
      <c r="C153" s="154" t="s">
        <v>297</v>
      </c>
      <c r="D153" s="154" t="s">
        <v>241</v>
      </c>
      <c r="E153" s="155" t="s">
        <v>2211</v>
      </c>
      <c r="F153" s="156" t="s">
        <v>2212</v>
      </c>
      <c r="G153" s="157" t="s">
        <v>316</v>
      </c>
      <c r="H153" s="158"/>
      <c r="I153" s="159"/>
      <c r="J153" s="160">
        <f t="shared" si="10"/>
        <v>0</v>
      </c>
      <c r="K153" s="161"/>
      <c r="L153" s="162"/>
      <c r="M153" s="163" t="s">
        <v>1</v>
      </c>
      <c r="N153" s="164" t="s">
        <v>38</v>
      </c>
      <c r="P153" s="150">
        <f t="shared" si="11"/>
        <v>0</v>
      </c>
      <c r="Q153" s="150">
        <v>0.36599999999999999</v>
      </c>
      <c r="R153" s="150">
        <f t="shared" si="12"/>
        <v>0</v>
      </c>
      <c r="S153" s="150">
        <v>0</v>
      </c>
      <c r="T153" s="151">
        <f t="shared" si="13"/>
        <v>0</v>
      </c>
      <c r="AR153" s="152" t="s">
        <v>219</v>
      </c>
      <c r="AT153" s="152" t="s">
        <v>241</v>
      </c>
      <c r="AU153" s="152" t="s">
        <v>85</v>
      </c>
      <c r="AY153" s="13" t="s">
        <v>185</v>
      </c>
      <c r="BE153" s="153">
        <f t="shared" si="14"/>
        <v>0</v>
      </c>
      <c r="BF153" s="153">
        <f t="shared" si="15"/>
        <v>0</v>
      </c>
      <c r="BG153" s="153">
        <f t="shared" si="16"/>
        <v>0</v>
      </c>
      <c r="BH153" s="153">
        <f t="shared" si="17"/>
        <v>0</v>
      </c>
      <c r="BI153" s="153">
        <f t="shared" si="18"/>
        <v>0</v>
      </c>
      <c r="BJ153" s="13" t="s">
        <v>85</v>
      </c>
      <c r="BK153" s="153">
        <f t="shared" si="19"/>
        <v>0</v>
      </c>
      <c r="BL153" s="13" t="s">
        <v>191</v>
      </c>
      <c r="BM153" s="152" t="s">
        <v>408</v>
      </c>
    </row>
    <row r="154" spans="2:65" s="1" customFormat="1" ht="24.2" customHeight="1">
      <c r="B154" s="139"/>
      <c r="C154" s="154" t="s">
        <v>301</v>
      </c>
      <c r="D154" s="154" t="s">
        <v>241</v>
      </c>
      <c r="E154" s="155" t="s">
        <v>2213</v>
      </c>
      <c r="F154" s="156" t="s">
        <v>2214</v>
      </c>
      <c r="G154" s="157" t="s">
        <v>316</v>
      </c>
      <c r="H154" s="158"/>
      <c r="I154" s="159"/>
      <c r="J154" s="160">
        <f t="shared" si="10"/>
        <v>0</v>
      </c>
      <c r="K154" s="161"/>
      <c r="L154" s="162"/>
      <c r="M154" s="163" t="s">
        <v>1</v>
      </c>
      <c r="N154" s="164" t="s">
        <v>38</v>
      </c>
      <c r="P154" s="150">
        <f t="shared" si="11"/>
        <v>0</v>
      </c>
      <c r="Q154" s="150">
        <v>0.21199999999999999</v>
      </c>
      <c r="R154" s="150">
        <f t="shared" si="12"/>
        <v>0</v>
      </c>
      <c r="S154" s="150">
        <v>0</v>
      </c>
      <c r="T154" s="151">
        <f t="shared" si="13"/>
        <v>0</v>
      </c>
      <c r="AR154" s="152" t="s">
        <v>219</v>
      </c>
      <c r="AT154" s="152" t="s">
        <v>241</v>
      </c>
      <c r="AU154" s="152" t="s">
        <v>85</v>
      </c>
      <c r="AY154" s="13" t="s">
        <v>185</v>
      </c>
      <c r="BE154" s="153">
        <f t="shared" si="14"/>
        <v>0</v>
      </c>
      <c r="BF154" s="153">
        <f t="shared" si="15"/>
        <v>0</v>
      </c>
      <c r="BG154" s="153">
        <f t="shared" si="16"/>
        <v>0</v>
      </c>
      <c r="BH154" s="153">
        <f t="shared" si="17"/>
        <v>0</v>
      </c>
      <c r="BI154" s="153">
        <f t="shared" si="18"/>
        <v>0</v>
      </c>
      <c r="BJ154" s="13" t="s">
        <v>85</v>
      </c>
      <c r="BK154" s="153">
        <f t="shared" si="19"/>
        <v>0</v>
      </c>
      <c r="BL154" s="13" t="s">
        <v>191</v>
      </c>
      <c r="BM154" s="152" t="s">
        <v>416</v>
      </c>
    </row>
    <row r="155" spans="2:65" s="1" customFormat="1" ht="24.2" customHeight="1">
      <c r="B155" s="139"/>
      <c r="C155" s="154" t="s">
        <v>305</v>
      </c>
      <c r="D155" s="154" t="s">
        <v>241</v>
      </c>
      <c r="E155" s="155" t="s">
        <v>2215</v>
      </c>
      <c r="F155" s="156" t="s">
        <v>2216</v>
      </c>
      <c r="G155" s="157" t="s">
        <v>316</v>
      </c>
      <c r="H155" s="158"/>
      <c r="I155" s="159"/>
      <c r="J155" s="160">
        <f t="shared" si="10"/>
        <v>0</v>
      </c>
      <c r="K155" s="161"/>
      <c r="L155" s="162"/>
      <c r="M155" s="163" t="s">
        <v>1</v>
      </c>
      <c r="N155" s="164" t="s">
        <v>38</v>
      </c>
      <c r="P155" s="150">
        <f t="shared" si="11"/>
        <v>0</v>
      </c>
      <c r="Q155" s="150">
        <v>0.21199999999999999</v>
      </c>
      <c r="R155" s="150">
        <f t="shared" si="12"/>
        <v>0</v>
      </c>
      <c r="S155" s="150">
        <v>0</v>
      </c>
      <c r="T155" s="151">
        <f t="shared" si="13"/>
        <v>0</v>
      </c>
      <c r="AR155" s="152" t="s">
        <v>219</v>
      </c>
      <c r="AT155" s="152" t="s">
        <v>241</v>
      </c>
      <c r="AU155" s="152" t="s">
        <v>85</v>
      </c>
      <c r="AY155" s="13" t="s">
        <v>185</v>
      </c>
      <c r="BE155" s="153">
        <f t="shared" si="14"/>
        <v>0</v>
      </c>
      <c r="BF155" s="153">
        <f t="shared" si="15"/>
        <v>0</v>
      </c>
      <c r="BG155" s="153">
        <f t="shared" si="16"/>
        <v>0</v>
      </c>
      <c r="BH155" s="153">
        <f t="shared" si="17"/>
        <v>0</v>
      </c>
      <c r="BI155" s="153">
        <f t="shared" si="18"/>
        <v>0</v>
      </c>
      <c r="BJ155" s="13" t="s">
        <v>85</v>
      </c>
      <c r="BK155" s="153">
        <f t="shared" si="19"/>
        <v>0</v>
      </c>
      <c r="BL155" s="13" t="s">
        <v>191</v>
      </c>
      <c r="BM155" s="152" t="s">
        <v>424</v>
      </c>
    </row>
    <row r="156" spans="2:65" s="1" customFormat="1" ht="24.2" customHeight="1">
      <c r="B156" s="139"/>
      <c r="C156" s="140" t="s">
        <v>309</v>
      </c>
      <c r="D156" s="140" t="s">
        <v>187</v>
      </c>
      <c r="E156" s="141" t="s">
        <v>2119</v>
      </c>
      <c r="F156" s="142" t="s">
        <v>2217</v>
      </c>
      <c r="G156" s="143" t="s">
        <v>316</v>
      </c>
      <c r="H156" s="144"/>
      <c r="I156" s="145"/>
      <c r="J156" s="146">
        <f t="shared" si="10"/>
        <v>0</v>
      </c>
      <c r="K156" s="147"/>
      <c r="L156" s="28"/>
      <c r="M156" s="148" t="s">
        <v>1</v>
      </c>
      <c r="N156" s="149" t="s">
        <v>38</v>
      </c>
      <c r="P156" s="150">
        <f t="shared" si="11"/>
        <v>0</v>
      </c>
      <c r="Q156" s="150">
        <v>6.3E-3</v>
      </c>
      <c r="R156" s="150">
        <f t="shared" si="12"/>
        <v>0</v>
      </c>
      <c r="S156" s="150">
        <v>0</v>
      </c>
      <c r="T156" s="151">
        <f t="shared" si="13"/>
        <v>0</v>
      </c>
      <c r="AR156" s="152" t="s">
        <v>191</v>
      </c>
      <c r="AT156" s="152" t="s">
        <v>187</v>
      </c>
      <c r="AU156" s="152" t="s">
        <v>85</v>
      </c>
      <c r="AY156" s="13" t="s">
        <v>185</v>
      </c>
      <c r="BE156" s="153">
        <f t="shared" si="14"/>
        <v>0</v>
      </c>
      <c r="BF156" s="153">
        <f t="shared" si="15"/>
        <v>0</v>
      </c>
      <c r="BG156" s="153">
        <f t="shared" si="16"/>
        <v>0</v>
      </c>
      <c r="BH156" s="153">
        <f t="shared" si="17"/>
        <v>0</v>
      </c>
      <c r="BI156" s="153">
        <f t="shared" si="18"/>
        <v>0</v>
      </c>
      <c r="BJ156" s="13" t="s">
        <v>85</v>
      </c>
      <c r="BK156" s="153">
        <f t="shared" si="19"/>
        <v>0</v>
      </c>
      <c r="BL156" s="13" t="s">
        <v>191</v>
      </c>
      <c r="BM156" s="152" t="s">
        <v>434</v>
      </c>
    </row>
    <row r="157" spans="2:65" s="1" customFormat="1" ht="24.2" customHeight="1">
      <c r="B157" s="139"/>
      <c r="C157" s="154" t="s">
        <v>313</v>
      </c>
      <c r="D157" s="154" t="s">
        <v>241</v>
      </c>
      <c r="E157" s="155" t="s">
        <v>2218</v>
      </c>
      <c r="F157" s="156" t="s">
        <v>2219</v>
      </c>
      <c r="G157" s="157" t="s">
        <v>316</v>
      </c>
      <c r="H157" s="158"/>
      <c r="I157" s="159"/>
      <c r="J157" s="160">
        <f t="shared" si="10"/>
        <v>0</v>
      </c>
      <c r="K157" s="161"/>
      <c r="L157" s="162"/>
      <c r="M157" s="163" t="s">
        <v>1</v>
      </c>
      <c r="N157" s="164" t="s">
        <v>38</v>
      </c>
      <c r="P157" s="150">
        <f t="shared" si="11"/>
        <v>0</v>
      </c>
      <c r="Q157" s="150">
        <v>0.13500000000000001</v>
      </c>
      <c r="R157" s="150">
        <f t="shared" si="12"/>
        <v>0</v>
      </c>
      <c r="S157" s="150">
        <v>0</v>
      </c>
      <c r="T157" s="151">
        <f t="shared" si="13"/>
        <v>0</v>
      </c>
      <c r="AR157" s="152" t="s">
        <v>219</v>
      </c>
      <c r="AT157" s="152" t="s">
        <v>241</v>
      </c>
      <c r="AU157" s="152" t="s">
        <v>85</v>
      </c>
      <c r="AY157" s="13" t="s">
        <v>185</v>
      </c>
      <c r="BE157" s="153">
        <f t="shared" si="14"/>
        <v>0</v>
      </c>
      <c r="BF157" s="153">
        <f t="shared" si="15"/>
        <v>0</v>
      </c>
      <c r="BG157" s="153">
        <f t="shared" si="16"/>
        <v>0</v>
      </c>
      <c r="BH157" s="153">
        <f t="shared" si="17"/>
        <v>0</v>
      </c>
      <c r="BI157" s="153">
        <f t="shared" si="18"/>
        <v>0</v>
      </c>
      <c r="BJ157" s="13" t="s">
        <v>85</v>
      </c>
      <c r="BK157" s="153">
        <f t="shared" si="19"/>
        <v>0</v>
      </c>
      <c r="BL157" s="13" t="s">
        <v>191</v>
      </c>
      <c r="BM157" s="152" t="s">
        <v>443</v>
      </c>
    </row>
    <row r="158" spans="2:65" s="1" customFormat="1" ht="24.2" customHeight="1">
      <c r="B158" s="139"/>
      <c r="C158" s="140" t="s">
        <v>318</v>
      </c>
      <c r="D158" s="140" t="s">
        <v>187</v>
      </c>
      <c r="E158" s="141" t="s">
        <v>2220</v>
      </c>
      <c r="F158" s="142" t="s">
        <v>2221</v>
      </c>
      <c r="G158" s="143" t="s">
        <v>190</v>
      </c>
      <c r="H158" s="144"/>
      <c r="I158" s="145"/>
      <c r="J158" s="146">
        <f t="shared" si="10"/>
        <v>0</v>
      </c>
      <c r="K158" s="147"/>
      <c r="L158" s="28"/>
      <c r="M158" s="148" t="s">
        <v>1</v>
      </c>
      <c r="N158" s="149" t="s">
        <v>38</v>
      </c>
      <c r="P158" s="150">
        <f t="shared" si="11"/>
        <v>0</v>
      </c>
      <c r="Q158" s="150">
        <v>1E-4</v>
      </c>
      <c r="R158" s="150">
        <f t="shared" si="12"/>
        <v>0</v>
      </c>
      <c r="S158" s="150">
        <v>0</v>
      </c>
      <c r="T158" s="151">
        <f t="shared" si="13"/>
        <v>0</v>
      </c>
      <c r="AR158" s="152" t="s">
        <v>191</v>
      </c>
      <c r="AT158" s="152" t="s">
        <v>187</v>
      </c>
      <c r="AU158" s="152" t="s">
        <v>85</v>
      </c>
      <c r="AY158" s="13" t="s">
        <v>185</v>
      </c>
      <c r="BE158" s="153">
        <f t="shared" si="14"/>
        <v>0</v>
      </c>
      <c r="BF158" s="153">
        <f t="shared" si="15"/>
        <v>0</v>
      </c>
      <c r="BG158" s="153">
        <f t="shared" si="16"/>
        <v>0</v>
      </c>
      <c r="BH158" s="153">
        <f t="shared" si="17"/>
        <v>0</v>
      </c>
      <c r="BI158" s="153">
        <f t="shared" si="18"/>
        <v>0</v>
      </c>
      <c r="BJ158" s="13" t="s">
        <v>85</v>
      </c>
      <c r="BK158" s="153">
        <f t="shared" si="19"/>
        <v>0</v>
      </c>
      <c r="BL158" s="13" t="s">
        <v>191</v>
      </c>
      <c r="BM158" s="152" t="s">
        <v>451</v>
      </c>
    </row>
    <row r="159" spans="2:65" s="11" customFormat="1" ht="22.9" customHeight="1">
      <c r="B159" s="127"/>
      <c r="D159" s="128" t="s">
        <v>71</v>
      </c>
      <c r="E159" s="137" t="s">
        <v>347</v>
      </c>
      <c r="F159" s="137" t="s">
        <v>2133</v>
      </c>
      <c r="I159" s="130"/>
      <c r="J159" s="138">
        <f>BK159</f>
        <v>0</v>
      </c>
      <c r="L159" s="127"/>
      <c r="M159" s="132"/>
      <c r="P159" s="133">
        <f>P160</f>
        <v>0</v>
      </c>
      <c r="R159" s="133">
        <f>R160</f>
        <v>0</v>
      </c>
      <c r="T159" s="134">
        <f>T160</f>
        <v>0</v>
      </c>
      <c r="AR159" s="128" t="s">
        <v>79</v>
      </c>
      <c r="AT159" s="135" t="s">
        <v>71</v>
      </c>
      <c r="AU159" s="135" t="s">
        <v>79</v>
      </c>
      <c r="AY159" s="128" t="s">
        <v>185</v>
      </c>
      <c r="BK159" s="136">
        <f>BK160</f>
        <v>0</v>
      </c>
    </row>
    <row r="160" spans="2:65" s="1" customFormat="1" ht="33" customHeight="1">
      <c r="B160" s="139"/>
      <c r="C160" s="140" t="s">
        <v>322</v>
      </c>
      <c r="D160" s="140" t="s">
        <v>187</v>
      </c>
      <c r="E160" s="141" t="s">
        <v>2134</v>
      </c>
      <c r="F160" s="142" t="s">
        <v>2135</v>
      </c>
      <c r="G160" s="143" t="s">
        <v>204</v>
      </c>
      <c r="H160" s="144"/>
      <c r="I160" s="145"/>
      <c r="J160" s="146">
        <f>ROUND(I160*H160,2)</f>
        <v>0</v>
      </c>
      <c r="K160" s="147"/>
      <c r="L160" s="28"/>
      <c r="M160" s="148" t="s">
        <v>1</v>
      </c>
      <c r="N160" s="149" t="s">
        <v>38</v>
      </c>
      <c r="P160" s="150">
        <f>O160*H160</f>
        <v>0</v>
      </c>
      <c r="Q160" s="150">
        <v>0</v>
      </c>
      <c r="R160" s="150">
        <f>Q160*H160</f>
        <v>0</v>
      </c>
      <c r="S160" s="150">
        <v>0</v>
      </c>
      <c r="T160" s="151">
        <f>S160*H160</f>
        <v>0</v>
      </c>
      <c r="AR160" s="152" t="s">
        <v>191</v>
      </c>
      <c r="AT160" s="152" t="s">
        <v>187</v>
      </c>
      <c r="AU160" s="152" t="s">
        <v>85</v>
      </c>
      <c r="AY160" s="13" t="s">
        <v>185</v>
      </c>
      <c r="BE160" s="153">
        <f>IF(N160="základná",J160,0)</f>
        <v>0</v>
      </c>
      <c r="BF160" s="153">
        <f>IF(N160="znížená",J160,0)</f>
        <v>0</v>
      </c>
      <c r="BG160" s="153">
        <f>IF(N160="zákl. prenesená",J160,0)</f>
        <v>0</v>
      </c>
      <c r="BH160" s="153">
        <f>IF(N160="zníž. prenesená",J160,0)</f>
        <v>0</v>
      </c>
      <c r="BI160" s="153">
        <f>IF(N160="nulová",J160,0)</f>
        <v>0</v>
      </c>
      <c r="BJ160" s="13" t="s">
        <v>85</v>
      </c>
      <c r="BK160" s="153">
        <f>ROUND(I160*H160,2)</f>
        <v>0</v>
      </c>
      <c r="BL160" s="13" t="s">
        <v>191</v>
      </c>
      <c r="BM160" s="152" t="s">
        <v>461</v>
      </c>
    </row>
    <row r="161" spans="2:65" s="11" customFormat="1" ht="25.9" customHeight="1">
      <c r="B161" s="127"/>
      <c r="D161" s="128" t="s">
        <v>71</v>
      </c>
      <c r="E161" s="129" t="s">
        <v>1229</v>
      </c>
      <c r="F161" s="129" t="s">
        <v>1230</v>
      </c>
      <c r="I161" s="130"/>
      <c r="J161" s="131">
        <f>BK161</f>
        <v>0</v>
      </c>
      <c r="L161" s="127"/>
      <c r="M161" s="132"/>
      <c r="P161" s="133">
        <f>SUM(P162:P163)</f>
        <v>0</v>
      </c>
      <c r="R161" s="133">
        <f>SUM(R162:R163)</f>
        <v>0</v>
      </c>
      <c r="T161" s="134">
        <f>SUM(T162:T163)</f>
        <v>0</v>
      </c>
      <c r="AR161" s="128" t="s">
        <v>191</v>
      </c>
      <c r="AT161" s="135" t="s">
        <v>71</v>
      </c>
      <c r="AU161" s="135" t="s">
        <v>72</v>
      </c>
      <c r="AY161" s="128" t="s">
        <v>185</v>
      </c>
      <c r="BK161" s="136">
        <f>SUM(BK162:BK163)</f>
        <v>0</v>
      </c>
    </row>
    <row r="162" spans="2:65" s="1" customFormat="1" ht="55.5" customHeight="1">
      <c r="B162" s="139"/>
      <c r="C162" s="140" t="s">
        <v>327</v>
      </c>
      <c r="D162" s="140" t="s">
        <v>187</v>
      </c>
      <c r="E162" s="141" t="s">
        <v>2176</v>
      </c>
      <c r="F162" s="142" t="s">
        <v>2222</v>
      </c>
      <c r="G162" s="143" t="s">
        <v>1233</v>
      </c>
      <c r="H162" s="144"/>
      <c r="I162" s="145"/>
      <c r="J162" s="146">
        <f>ROUND(I162*H162,2)</f>
        <v>0</v>
      </c>
      <c r="K162" s="147"/>
      <c r="L162" s="28"/>
      <c r="M162" s="148" t="s">
        <v>1</v>
      </c>
      <c r="N162" s="149" t="s">
        <v>38</v>
      </c>
      <c r="P162" s="150">
        <f>O162*H162</f>
        <v>0</v>
      </c>
      <c r="Q162" s="150">
        <v>0</v>
      </c>
      <c r="R162" s="150">
        <f>Q162*H162</f>
        <v>0</v>
      </c>
      <c r="S162" s="150">
        <v>0</v>
      </c>
      <c r="T162" s="151">
        <f>S162*H162</f>
        <v>0</v>
      </c>
      <c r="AR162" s="152" t="s">
        <v>1234</v>
      </c>
      <c r="AT162" s="152" t="s">
        <v>187</v>
      </c>
      <c r="AU162" s="152" t="s">
        <v>79</v>
      </c>
      <c r="AY162" s="13" t="s">
        <v>185</v>
      </c>
      <c r="BE162" s="153">
        <f>IF(N162="základná",J162,0)</f>
        <v>0</v>
      </c>
      <c r="BF162" s="153">
        <f>IF(N162="znížená",J162,0)</f>
        <v>0</v>
      </c>
      <c r="BG162" s="153">
        <f>IF(N162="zákl. prenesená",J162,0)</f>
        <v>0</v>
      </c>
      <c r="BH162" s="153">
        <f>IF(N162="zníž. prenesená",J162,0)</f>
        <v>0</v>
      </c>
      <c r="BI162" s="153">
        <f>IF(N162="nulová",J162,0)</f>
        <v>0</v>
      </c>
      <c r="BJ162" s="13" t="s">
        <v>85</v>
      </c>
      <c r="BK162" s="153">
        <f>ROUND(I162*H162,2)</f>
        <v>0</v>
      </c>
      <c r="BL162" s="13" t="s">
        <v>1234</v>
      </c>
      <c r="BM162" s="152" t="s">
        <v>469</v>
      </c>
    </row>
    <row r="163" spans="2:65" s="1" customFormat="1" ht="37.9" customHeight="1">
      <c r="B163" s="139"/>
      <c r="C163" s="140" t="s">
        <v>331</v>
      </c>
      <c r="D163" s="140" t="s">
        <v>187</v>
      </c>
      <c r="E163" s="141" t="s">
        <v>1236</v>
      </c>
      <c r="F163" s="142" t="s">
        <v>1237</v>
      </c>
      <c r="G163" s="143" t="s">
        <v>1233</v>
      </c>
      <c r="H163" s="144"/>
      <c r="I163" s="145"/>
      <c r="J163" s="146">
        <f>ROUND(I163*H163,2)</f>
        <v>0</v>
      </c>
      <c r="K163" s="147"/>
      <c r="L163" s="28"/>
      <c r="M163" s="148" t="s">
        <v>1</v>
      </c>
      <c r="N163" s="149" t="s">
        <v>38</v>
      </c>
      <c r="P163" s="150">
        <f>O163*H163</f>
        <v>0</v>
      </c>
      <c r="Q163" s="150">
        <v>0</v>
      </c>
      <c r="R163" s="150">
        <f>Q163*H163</f>
        <v>0</v>
      </c>
      <c r="S163" s="150">
        <v>0</v>
      </c>
      <c r="T163" s="151">
        <f>S163*H163</f>
        <v>0</v>
      </c>
      <c r="AR163" s="152" t="s">
        <v>1234</v>
      </c>
      <c r="AT163" s="152" t="s">
        <v>187</v>
      </c>
      <c r="AU163" s="152" t="s">
        <v>79</v>
      </c>
      <c r="AY163" s="13" t="s">
        <v>185</v>
      </c>
      <c r="BE163" s="153">
        <f>IF(N163="základná",J163,0)</f>
        <v>0</v>
      </c>
      <c r="BF163" s="153">
        <f>IF(N163="znížená",J163,0)</f>
        <v>0</v>
      </c>
      <c r="BG163" s="153">
        <f>IF(N163="zákl. prenesená",J163,0)</f>
        <v>0</v>
      </c>
      <c r="BH163" s="153">
        <f>IF(N163="zníž. prenesená",J163,0)</f>
        <v>0</v>
      </c>
      <c r="BI163" s="153">
        <f>IF(N163="nulová",J163,0)</f>
        <v>0</v>
      </c>
      <c r="BJ163" s="13" t="s">
        <v>85</v>
      </c>
      <c r="BK163" s="153">
        <f>ROUND(I163*H163,2)</f>
        <v>0</v>
      </c>
      <c r="BL163" s="13" t="s">
        <v>1234</v>
      </c>
      <c r="BM163" s="152" t="s">
        <v>475</v>
      </c>
    </row>
    <row r="164" spans="2:65" s="11" customFormat="1" ht="25.9" customHeight="1">
      <c r="B164" s="127"/>
      <c r="D164" s="128" t="s">
        <v>71</v>
      </c>
      <c r="E164" s="129" t="s">
        <v>1239</v>
      </c>
      <c r="F164" s="129" t="s">
        <v>1240</v>
      </c>
      <c r="I164" s="130"/>
      <c r="J164" s="131">
        <f>BK164</f>
        <v>0</v>
      </c>
      <c r="L164" s="127"/>
      <c r="M164" s="132"/>
      <c r="P164" s="133">
        <f>P165</f>
        <v>0</v>
      </c>
      <c r="R164" s="133">
        <f>R165</f>
        <v>0</v>
      </c>
      <c r="T164" s="134">
        <f>T165</f>
        <v>0</v>
      </c>
      <c r="AR164" s="128" t="s">
        <v>191</v>
      </c>
      <c r="AT164" s="135" t="s">
        <v>71</v>
      </c>
      <c r="AU164" s="135" t="s">
        <v>72</v>
      </c>
      <c r="AY164" s="128" t="s">
        <v>185</v>
      </c>
      <c r="BK164" s="136">
        <f>BK165</f>
        <v>0</v>
      </c>
    </row>
    <row r="165" spans="2:65" s="1" customFormat="1" ht="24.2" customHeight="1">
      <c r="B165" s="139"/>
      <c r="C165" s="140" t="s">
        <v>335</v>
      </c>
      <c r="D165" s="140" t="s">
        <v>187</v>
      </c>
      <c r="E165" s="141" t="s">
        <v>1244</v>
      </c>
      <c r="F165" s="142" t="s">
        <v>1245</v>
      </c>
      <c r="G165" s="143" t="s">
        <v>992</v>
      </c>
      <c r="H165" s="144"/>
      <c r="I165" s="145"/>
      <c r="J165" s="146">
        <f>ROUND(I165*H165,2)</f>
        <v>0</v>
      </c>
      <c r="K165" s="147"/>
      <c r="L165" s="28"/>
      <c r="M165" s="170" t="s">
        <v>1</v>
      </c>
      <c r="N165" s="171" t="s">
        <v>38</v>
      </c>
      <c r="O165" s="172"/>
      <c r="P165" s="173">
        <f>O165*H165</f>
        <v>0</v>
      </c>
      <c r="Q165" s="173">
        <v>0</v>
      </c>
      <c r="R165" s="173">
        <f>Q165*H165</f>
        <v>0</v>
      </c>
      <c r="S165" s="173">
        <v>0</v>
      </c>
      <c r="T165" s="174">
        <f>S165*H165</f>
        <v>0</v>
      </c>
      <c r="AR165" s="152" t="s">
        <v>1234</v>
      </c>
      <c r="AT165" s="152" t="s">
        <v>187</v>
      </c>
      <c r="AU165" s="152" t="s">
        <v>79</v>
      </c>
      <c r="AY165" s="13" t="s">
        <v>185</v>
      </c>
      <c r="BE165" s="153">
        <f>IF(N165="základná",J165,0)</f>
        <v>0</v>
      </c>
      <c r="BF165" s="153">
        <f>IF(N165="znížená",J165,0)</f>
        <v>0</v>
      </c>
      <c r="BG165" s="153">
        <f>IF(N165="zákl. prenesená",J165,0)</f>
        <v>0</v>
      </c>
      <c r="BH165" s="153">
        <f>IF(N165="zníž. prenesená",J165,0)</f>
        <v>0</v>
      </c>
      <c r="BI165" s="153">
        <f>IF(N165="nulová",J165,0)</f>
        <v>0</v>
      </c>
      <c r="BJ165" s="13" t="s">
        <v>85</v>
      </c>
      <c r="BK165" s="153">
        <f>ROUND(I165*H165,2)</f>
        <v>0</v>
      </c>
      <c r="BL165" s="13" t="s">
        <v>1234</v>
      </c>
      <c r="BM165" s="152" t="s">
        <v>483</v>
      </c>
    </row>
    <row r="166" spans="2:65" s="1" customFormat="1" ht="6.95" customHeight="1">
      <c r="B166" s="43"/>
      <c r="C166" s="44"/>
      <c r="D166" s="44"/>
      <c r="E166" s="44"/>
      <c r="F166" s="44"/>
      <c r="G166" s="44"/>
      <c r="H166" s="44"/>
      <c r="I166" s="44"/>
      <c r="J166" s="44"/>
      <c r="K166" s="44"/>
      <c r="L166" s="28"/>
    </row>
  </sheetData>
  <autoFilter ref="C122:K165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75"/>
  <sheetViews>
    <sheetView showGridLines="0" topLeftCell="A104" workbookViewId="0">
      <selection activeCell="H128" sqref="H128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124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s="1" customFormat="1" ht="12" customHeight="1">
      <c r="B8" s="28"/>
      <c r="D8" s="23" t="s">
        <v>141</v>
      </c>
      <c r="L8" s="28"/>
    </row>
    <row r="9" spans="2:46" s="1" customFormat="1" ht="16.5" customHeight="1">
      <c r="B9" s="28"/>
      <c r="E9" s="218" t="s">
        <v>2223</v>
      </c>
      <c r="F9" s="222"/>
      <c r="G9" s="222"/>
      <c r="H9" s="222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16</v>
      </c>
      <c r="F11" s="21" t="s">
        <v>1</v>
      </c>
      <c r="I11" s="23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23" t="s">
        <v>20</v>
      </c>
      <c r="J12" s="51">
        <f>'Rekapitulácia stavby'!AN8</f>
        <v>46146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21</v>
      </c>
      <c r="I14" s="23" t="s">
        <v>22</v>
      </c>
      <c r="J14" s="21" t="s">
        <v>1</v>
      </c>
      <c r="L14" s="28"/>
    </row>
    <row r="15" spans="2:46" s="1" customFormat="1" ht="18" customHeight="1">
      <c r="B15" s="28"/>
      <c r="E15" s="21" t="s">
        <v>23</v>
      </c>
      <c r="I15" s="23" t="s">
        <v>24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25</v>
      </c>
      <c r="I17" s="23" t="s">
        <v>22</v>
      </c>
      <c r="J17" s="24"/>
      <c r="L17" s="28"/>
    </row>
    <row r="18" spans="2:12" s="1" customFormat="1" ht="18" customHeight="1">
      <c r="B18" s="28"/>
      <c r="E18" s="225"/>
      <c r="F18" s="207"/>
      <c r="G18" s="207"/>
      <c r="H18" s="207"/>
      <c r="I18" s="23" t="s">
        <v>24</v>
      </c>
      <c r="J18" s="24"/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26</v>
      </c>
      <c r="I20" s="23" t="s">
        <v>22</v>
      </c>
      <c r="J20" s="21" t="s">
        <v>1</v>
      </c>
      <c r="L20" s="28"/>
    </row>
    <row r="21" spans="2:12" s="1" customFormat="1" ht="18" customHeight="1">
      <c r="B21" s="28"/>
      <c r="E21" s="21" t="s">
        <v>27</v>
      </c>
      <c r="I21" s="23" t="s">
        <v>24</v>
      </c>
      <c r="J21" s="21" t="s">
        <v>1</v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29</v>
      </c>
      <c r="I23" s="23" t="s">
        <v>22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24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32</v>
      </c>
      <c r="J30" s="65">
        <f>ROUND(J125, 2)</f>
        <v>0</v>
      </c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45" customHeight="1">
      <c r="B33" s="28"/>
      <c r="D33" s="54" t="s">
        <v>36</v>
      </c>
      <c r="E33" s="33" t="s">
        <v>37</v>
      </c>
      <c r="F33" s="95">
        <f>ROUND((SUM(BE125:BE174)),  2)</f>
        <v>0</v>
      </c>
      <c r="G33" s="96"/>
      <c r="H33" s="96"/>
      <c r="I33" s="97">
        <v>0.23</v>
      </c>
      <c r="J33" s="95">
        <f>ROUND(((SUM(BE125:BE174))*I33),  2)</f>
        <v>0</v>
      </c>
      <c r="L33" s="28"/>
    </row>
    <row r="34" spans="2:12" s="1" customFormat="1" ht="14.45" customHeight="1">
      <c r="B34" s="28"/>
      <c r="E34" s="33" t="s">
        <v>38</v>
      </c>
      <c r="F34" s="95">
        <f>ROUND((SUM(BF125:BF174)),  2)</f>
        <v>0</v>
      </c>
      <c r="G34" s="96"/>
      <c r="H34" s="96"/>
      <c r="I34" s="97">
        <v>0.23</v>
      </c>
      <c r="J34" s="95">
        <f>ROUND(((SUM(BF125:BF174))*I34),  2)</f>
        <v>0</v>
      </c>
      <c r="L34" s="28"/>
    </row>
    <row r="35" spans="2:12" s="1" customFormat="1" ht="14.45" hidden="1" customHeight="1">
      <c r="B35" s="28"/>
      <c r="E35" s="23" t="s">
        <v>39</v>
      </c>
      <c r="F35" s="85">
        <f>ROUND((SUM(BG125:BG174)),  2)</f>
        <v>0</v>
      </c>
      <c r="I35" s="98">
        <v>0.23</v>
      </c>
      <c r="J35" s="85">
        <f>0</f>
        <v>0</v>
      </c>
      <c r="L35" s="28"/>
    </row>
    <row r="36" spans="2:12" s="1" customFormat="1" ht="14.45" hidden="1" customHeight="1">
      <c r="B36" s="28"/>
      <c r="E36" s="23" t="s">
        <v>40</v>
      </c>
      <c r="F36" s="85">
        <f>ROUND((SUM(BH125:BH174)),  2)</f>
        <v>0</v>
      </c>
      <c r="I36" s="98">
        <v>0.23</v>
      </c>
      <c r="J36" s="85">
        <f>0</f>
        <v>0</v>
      </c>
      <c r="L36" s="28"/>
    </row>
    <row r="37" spans="2:12" s="1" customFormat="1" ht="14.45" hidden="1" customHeight="1">
      <c r="B37" s="28"/>
      <c r="E37" s="33" t="s">
        <v>41</v>
      </c>
      <c r="F37" s="95">
        <f>ROUND((SUM(BI125:BI174)),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99"/>
      <c r="D39" s="100" t="s">
        <v>42</v>
      </c>
      <c r="E39" s="56"/>
      <c r="F39" s="56"/>
      <c r="G39" s="101" t="s">
        <v>43</v>
      </c>
      <c r="H39" s="102" t="s">
        <v>44</v>
      </c>
      <c r="I39" s="56"/>
      <c r="J39" s="103">
        <f>SUM(J30:J37)</f>
        <v>0</v>
      </c>
      <c r="K39" s="104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5" customHeight="1">
      <c r="B82" s="28"/>
      <c r="C82" s="17" t="s">
        <v>145</v>
      </c>
      <c r="L82" s="28"/>
    </row>
    <row r="83" spans="2:47" s="1" customFormat="1" ht="6.95" customHeight="1">
      <c r="B83" s="28"/>
      <c r="L83" s="28"/>
    </row>
    <row r="84" spans="2:47" s="1" customFormat="1" ht="12" customHeight="1">
      <c r="B84" s="28"/>
      <c r="C84" s="23" t="s">
        <v>14</v>
      </c>
      <c r="L84" s="28"/>
    </row>
    <row r="85" spans="2:47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47" s="1" customFormat="1" ht="12" customHeight="1">
      <c r="B86" s="28"/>
      <c r="C86" s="23" t="s">
        <v>141</v>
      </c>
      <c r="L86" s="28"/>
    </row>
    <row r="87" spans="2:47" s="1" customFormat="1" ht="16.5" customHeight="1">
      <c r="B87" s="28"/>
      <c r="E87" s="218" t="str">
        <f>E9</f>
        <v>SO 05 - Dažďová kanalizácia, vsakovacie objekty</v>
      </c>
      <c r="F87" s="222"/>
      <c r="G87" s="222"/>
      <c r="H87" s="222"/>
      <c r="L87" s="28"/>
    </row>
    <row r="88" spans="2:47" s="1" customFormat="1" ht="6.95" customHeight="1">
      <c r="B88" s="28"/>
      <c r="L88" s="28"/>
    </row>
    <row r="89" spans="2:47" s="1" customFormat="1" ht="12" customHeight="1">
      <c r="B89" s="28"/>
      <c r="C89" s="23" t="s">
        <v>18</v>
      </c>
      <c r="F89" s="21" t="str">
        <f>F12</f>
        <v>Bojnice</v>
      </c>
      <c r="I89" s="23" t="s">
        <v>20</v>
      </c>
      <c r="J89" s="51">
        <f>IF(J12="","",J12)</f>
        <v>46146</v>
      </c>
      <c r="L89" s="28"/>
    </row>
    <row r="90" spans="2:47" s="1" customFormat="1" ht="6.95" customHeight="1">
      <c r="B90" s="28"/>
      <c r="L90" s="28"/>
    </row>
    <row r="91" spans="2:47" s="1" customFormat="1" ht="15.2" customHeight="1">
      <c r="B91" s="28"/>
      <c r="C91" s="23" t="s">
        <v>21</v>
      </c>
      <c r="F91" s="21" t="str">
        <f>E15</f>
        <v>Národná zoologická záhrada</v>
      </c>
      <c r="I91" s="23" t="s">
        <v>26</v>
      </c>
      <c r="J91" s="26" t="str">
        <f>E21</f>
        <v>ERGAprojekt s.r.o.</v>
      </c>
      <c r="L91" s="28"/>
    </row>
    <row r="92" spans="2:47" s="1" customFormat="1" ht="15.2" customHeight="1">
      <c r="B92" s="28"/>
      <c r="C92" s="23" t="s">
        <v>25</v>
      </c>
      <c r="F92" s="21" t="str">
        <f>IF(E18="","",E18)</f>
        <v/>
      </c>
      <c r="I92" s="23" t="s">
        <v>29</v>
      </c>
      <c r="J92" s="26" t="str">
        <f>E24</f>
        <v xml:space="preserve"> </v>
      </c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146</v>
      </c>
      <c r="D94" s="99"/>
      <c r="E94" s="99"/>
      <c r="F94" s="99"/>
      <c r="G94" s="99"/>
      <c r="H94" s="99"/>
      <c r="I94" s="99"/>
      <c r="J94" s="108" t="s">
        <v>147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9" customHeight="1">
      <c r="B96" s="28"/>
      <c r="C96" s="109" t="s">
        <v>148</v>
      </c>
      <c r="J96" s="65">
        <f>J125</f>
        <v>0</v>
      </c>
      <c r="L96" s="28"/>
      <c r="AU96" s="13" t="s">
        <v>149</v>
      </c>
    </row>
    <row r="97" spans="2:12" s="8" customFormat="1" ht="24.95" customHeight="1">
      <c r="B97" s="110"/>
      <c r="D97" s="111" t="s">
        <v>2059</v>
      </c>
      <c r="E97" s="112"/>
      <c r="F97" s="112"/>
      <c r="G97" s="112"/>
      <c r="H97" s="112"/>
      <c r="I97" s="112"/>
      <c r="J97" s="113">
        <f>J126</f>
        <v>0</v>
      </c>
      <c r="L97" s="110"/>
    </row>
    <row r="98" spans="2:12" s="9" customFormat="1" ht="19.899999999999999" customHeight="1">
      <c r="B98" s="114"/>
      <c r="D98" s="115" t="s">
        <v>2060</v>
      </c>
      <c r="E98" s="116"/>
      <c r="F98" s="116"/>
      <c r="G98" s="116"/>
      <c r="H98" s="116"/>
      <c r="I98" s="116"/>
      <c r="J98" s="117">
        <f>J127</f>
        <v>0</v>
      </c>
      <c r="L98" s="114"/>
    </row>
    <row r="99" spans="2:12" s="9" customFormat="1" ht="19.899999999999999" customHeight="1">
      <c r="B99" s="114"/>
      <c r="D99" s="115" t="s">
        <v>2061</v>
      </c>
      <c r="E99" s="116"/>
      <c r="F99" s="116"/>
      <c r="G99" s="116"/>
      <c r="H99" s="116"/>
      <c r="I99" s="116"/>
      <c r="J99" s="117">
        <f>J141</f>
        <v>0</v>
      </c>
      <c r="L99" s="114"/>
    </row>
    <row r="100" spans="2:12" s="9" customFormat="1" ht="19.899999999999999" customHeight="1">
      <c r="B100" s="114"/>
      <c r="D100" s="115" t="s">
        <v>2062</v>
      </c>
      <c r="E100" s="116"/>
      <c r="F100" s="116"/>
      <c r="G100" s="116"/>
      <c r="H100" s="116"/>
      <c r="I100" s="116"/>
      <c r="J100" s="117">
        <f>J145</f>
        <v>0</v>
      </c>
      <c r="L100" s="114"/>
    </row>
    <row r="101" spans="2:12" s="9" customFormat="1" ht="19.899999999999999" customHeight="1">
      <c r="B101" s="114"/>
      <c r="D101" s="115" t="s">
        <v>2063</v>
      </c>
      <c r="E101" s="116"/>
      <c r="F101" s="116"/>
      <c r="G101" s="116"/>
      <c r="H101" s="116"/>
      <c r="I101" s="116"/>
      <c r="J101" s="117">
        <f>J164</f>
        <v>0</v>
      </c>
      <c r="L101" s="114"/>
    </row>
    <row r="102" spans="2:12" s="8" customFormat="1" ht="24.95" customHeight="1">
      <c r="B102" s="110"/>
      <c r="D102" s="111" t="s">
        <v>912</v>
      </c>
      <c r="E102" s="112"/>
      <c r="F102" s="112"/>
      <c r="G102" s="112"/>
      <c r="H102" s="112"/>
      <c r="I102" s="112"/>
      <c r="J102" s="113">
        <f>J166</f>
        <v>0</v>
      </c>
      <c r="L102" s="110"/>
    </row>
    <row r="103" spans="2:12" s="9" customFormat="1" ht="19.899999999999999" customHeight="1">
      <c r="B103" s="114"/>
      <c r="D103" s="115" t="s">
        <v>2224</v>
      </c>
      <c r="E103" s="116"/>
      <c r="F103" s="116"/>
      <c r="G103" s="116"/>
      <c r="H103" s="116"/>
      <c r="I103" s="116"/>
      <c r="J103" s="117">
        <f>J167</f>
        <v>0</v>
      </c>
      <c r="L103" s="114"/>
    </row>
    <row r="104" spans="2:12" s="8" customFormat="1" ht="24.95" customHeight="1">
      <c r="B104" s="110"/>
      <c r="D104" s="111" t="s">
        <v>921</v>
      </c>
      <c r="E104" s="112"/>
      <c r="F104" s="112"/>
      <c r="G104" s="112"/>
      <c r="H104" s="112"/>
      <c r="I104" s="112"/>
      <c r="J104" s="113">
        <f>J170</f>
        <v>0</v>
      </c>
      <c r="L104" s="110"/>
    </row>
    <row r="105" spans="2:12" s="8" customFormat="1" ht="24.95" customHeight="1">
      <c r="B105" s="110"/>
      <c r="D105" s="111" t="s">
        <v>922</v>
      </c>
      <c r="E105" s="112"/>
      <c r="F105" s="112"/>
      <c r="G105" s="112"/>
      <c r="H105" s="112"/>
      <c r="I105" s="112"/>
      <c r="J105" s="113">
        <f>J173</f>
        <v>0</v>
      </c>
      <c r="L105" s="110"/>
    </row>
    <row r="106" spans="2:12" s="1" customFormat="1" ht="21.75" customHeight="1">
      <c r="B106" s="28"/>
      <c r="L106" s="28"/>
    </row>
    <row r="107" spans="2:12" s="1" customFormat="1" ht="6.95" customHeight="1">
      <c r="B107" s="43"/>
      <c r="C107" s="44"/>
      <c r="D107" s="44"/>
      <c r="E107" s="44"/>
      <c r="F107" s="44"/>
      <c r="G107" s="44"/>
      <c r="H107" s="44"/>
      <c r="I107" s="44"/>
      <c r="J107" s="44"/>
      <c r="K107" s="44"/>
      <c r="L107" s="28"/>
    </row>
    <row r="111" spans="2:12" s="1" customFormat="1" ht="6.95" customHeight="1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28"/>
    </row>
    <row r="112" spans="2:12" s="1" customFormat="1" ht="24.95" customHeight="1">
      <c r="B112" s="28"/>
      <c r="C112" s="17" t="s">
        <v>171</v>
      </c>
      <c r="L112" s="28"/>
    </row>
    <row r="113" spans="2:65" s="1" customFormat="1" ht="6.95" customHeight="1">
      <c r="B113" s="28"/>
      <c r="L113" s="28"/>
    </row>
    <row r="114" spans="2:65" s="1" customFormat="1" ht="12" customHeight="1">
      <c r="B114" s="28"/>
      <c r="C114" s="23" t="s">
        <v>14</v>
      </c>
      <c r="L114" s="28"/>
    </row>
    <row r="115" spans="2:65" s="1" customFormat="1" ht="16.5" customHeight="1">
      <c r="B115" s="28"/>
      <c r="E115" s="223" t="str">
        <f>E7</f>
        <v>Nové záchytné centrum, Bojnice</v>
      </c>
      <c r="F115" s="224"/>
      <c r="G115" s="224"/>
      <c r="H115" s="224"/>
      <c r="L115" s="28"/>
    </row>
    <row r="116" spans="2:65" s="1" customFormat="1" ht="12" customHeight="1">
      <c r="B116" s="28"/>
      <c r="C116" s="23" t="s">
        <v>141</v>
      </c>
      <c r="L116" s="28"/>
    </row>
    <row r="117" spans="2:65" s="1" customFormat="1" ht="16.5" customHeight="1">
      <c r="B117" s="28"/>
      <c r="E117" s="218" t="str">
        <f>E9</f>
        <v>SO 05 - Dažďová kanalizácia, vsakovacie objekty</v>
      </c>
      <c r="F117" s="222"/>
      <c r="G117" s="222"/>
      <c r="H117" s="222"/>
      <c r="L117" s="28"/>
    </row>
    <row r="118" spans="2:65" s="1" customFormat="1" ht="6.95" customHeight="1">
      <c r="B118" s="28"/>
      <c r="L118" s="28"/>
    </row>
    <row r="119" spans="2:65" s="1" customFormat="1" ht="12" customHeight="1">
      <c r="B119" s="28"/>
      <c r="C119" s="23" t="s">
        <v>18</v>
      </c>
      <c r="F119" s="21" t="str">
        <f>F12</f>
        <v>Bojnice</v>
      </c>
      <c r="I119" s="23" t="s">
        <v>20</v>
      </c>
      <c r="J119" s="51">
        <f>IF(J12="","",J12)</f>
        <v>46146</v>
      </c>
      <c r="L119" s="28"/>
    </row>
    <row r="120" spans="2:65" s="1" customFormat="1" ht="6.95" customHeight="1">
      <c r="B120" s="28"/>
      <c r="L120" s="28"/>
    </row>
    <row r="121" spans="2:65" s="1" customFormat="1" ht="15.2" customHeight="1">
      <c r="B121" s="28"/>
      <c r="C121" s="23" t="s">
        <v>21</v>
      </c>
      <c r="F121" s="21" t="str">
        <f>E15</f>
        <v>Národná zoologická záhrada</v>
      </c>
      <c r="I121" s="23" t="s">
        <v>26</v>
      </c>
      <c r="J121" s="26" t="str">
        <f>E21</f>
        <v>ERGAprojekt s.r.o.</v>
      </c>
      <c r="L121" s="28"/>
    </row>
    <row r="122" spans="2:65" s="1" customFormat="1" ht="15.2" customHeight="1">
      <c r="B122" s="28"/>
      <c r="C122" s="23" t="s">
        <v>25</v>
      </c>
      <c r="F122" s="21" t="str">
        <f>IF(E18="","",E18)</f>
        <v/>
      </c>
      <c r="I122" s="23" t="s">
        <v>29</v>
      </c>
      <c r="J122" s="26" t="str">
        <f>E24</f>
        <v xml:space="preserve"> </v>
      </c>
      <c r="L122" s="28"/>
    </row>
    <row r="123" spans="2:65" s="1" customFormat="1" ht="10.35" customHeight="1">
      <c r="B123" s="28"/>
      <c r="L123" s="28"/>
    </row>
    <row r="124" spans="2:65" s="10" customFormat="1" ht="29.25" customHeight="1">
      <c r="B124" s="118"/>
      <c r="C124" s="119" t="s">
        <v>172</v>
      </c>
      <c r="D124" s="120" t="s">
        <v>57</v>
      </c>
      <c r="E124" s="120" t="s">
        <v>53</v>
      </c>
      <c r="F124" s="120" t="s">
        <v>54</v>
      </c>
      <c r="G124" s="120" t="s">
        <v>173</v>
      </c>
      <c r="H124" s="120" t="s">
        <v>174</v>
      </c>
      <c r="I124" s="120" t="s">
        <v>175</v>
      </c>
      <c r="J124" s="121" t="s">
        <v>147</v>
      </c>
      <c r="K124" s="122" t="s">
        <v>176</v>
      </c>
      <c r="L124" s="118"/>
      <c r="M124" s="58" t="s">
        <v>1</v>
      </c>
      <c r="N124" s="59" t="s">
        <v>36</v>
      </c>
      <c r="O124" s="59" t="s">
        <v>177</v>
      </c>
      <c r="P124" s="59" t="s">
        <v>178</v>
      </c>
      <c r="Q124" s="59" t="s">
        <v>179</v>
      </c>
      <c r="R124" s="59" t="s">
        <v>180</v>
      </c>
      <c r="S124" s="59" t="s">
        <v>181</v>
      </c>
      <c r="T124" s="60" t="s">
        <v>182</v>
      </c>
    </row>
    <row r="125" spans="2:65" s="1" customFormat="1" ht="22.9" customHeight="1">
      <c r="B125" s="28"/>
      <c r="C125" s="63" t="s">
        <v>148</v>
      </c>
      <c r="J125" s="123">
        <f>BK125</f>
        <v>0</v>
      </c>
      <c r="L125" s="28"/>
      <c r="M125" s="61"/>
      <c r="N125" s="52"/>
      <c r="O125" s="52"/>
      <c r="P125" s="124">
        <f>P126+P166+P170+P173</f>
        <v>0</v>
      </c>
      <c r="Q125" s="52"/>
      <c r="R125" s="124">
        <f>R126+R166+R170+R173</f>
        <v>0</v>
      </c>
      <c r="S125" s="52"/>
      <c r="T125" s="125">
        <f>T126+T166+T170+T173</f>
        <v>0</v>
      </c>
      <c r="AT125" s="13" t="s">
        <v>71</v>
      </c>
      <c r="AU125" s="13" t="s">
        <v>149</v>
      </c>
      <c r="BK125" s="126">
        <f>BK126+BK166+BK170+BK173</f>
        <v>0</v>
      </c>
    </row>
    <row r="126" spans="2:65" s="11" customFormat="1" ht="25.9" customHeight="1">
      <c r="B126" s="127"/>
      <c r="D126" s="128" t="s">
        <v>71</v>
      </c>
      <c r="E126" s="129" t="s">
        <v>183</v>
      </c>
      <c r="F126" s="129" t="s">
        <v>2066</v>
      </c>
      <c r="I126" s="130"/>
      <c r="J126" s="131">
        <f>BK126</f>
        <v>0</v>
      </c>
      <c r="L126" s="127"/>
      <c r="M126" s="132"/>
      <c r="P126" s="133">
        <f>P127+P141+P145+P164</f>
        <v>0</v>
      </c>
      <c r="R126" s="133">
        <f>R127+R141+R145+R164</f>
        <v>0</v>
      </c>
      <c r="T126" s="134">
        <f>T127+T141+T145+T164</f>
        <v>0</v>
      </c>
      <c r="AR126" s="128" t="s">
        <v>79</v>
      </c>
      <c r="AT126" s="135" t="s">
        <v>71</v>
      </c>
      <c r="AU126" s="135" t="s">
        <v>72</v>
      </c>
      <c r="AY126" s="128" t="s">
        <v>185</v>
      </c>
      <c r="BK126" s="136">
        <f>BK127+BK141+BK145+BK164</f>
        <v>0</v>
      </c>
    </row>
    <row r="127" spans="2:65" s="11" customFormat="1" ht="22.9" customHeight="1">
      <c r="B127" s="127"/>
      <c r="D127" s="128" t="s">
        <v>71</v>
      </c>
      <c r="E127" s="137" t="s">
        <v>79</v>
      </c>
      <c r="F127" s="137" t="s">
        <v>2067</v>
      </c>
      <c r="I127" s="130"/>
      <c r="J127" s="138">
        <f>BK127</f>
        <v>0</v>
      </c>
      <c r="L127" s="127"/>
      <c r="M127" s="132"/>
      <c r="P127" s="133">
        <f>SUM(P128:P140)</f>
        <v>0</v>
      </c>
      <c r="R127" s="133">
        <f>SUM(R128:R140)</f>
        <v>0</v>
      </c>
      <c r="T127" s="134">
        <f>SUM(T128:T140)</f>
        <v>0</v>
      </c>
      <c r="AR127" s="128" t="s">
        <v>79</v>
      </c>
      <c r="AT127" s="135" t="s">
        <v>71</v>
      </c>
      <c r="AU127" s="135" t="s">
        <v>79</v>
      </c>
      <c r="AY127" s="128" t="s">
        <v>185</v>
      </c>
      <c r="BK127" s="136">
        <f>SUM(BK128:BK140)</f>
        <v>0</v>
      </c>
    </row>
    <row r="128" spans="2:65" s="1" customFormat="1" ht="37.9" customHeight="1">
      <c r="B128" s="139"/>
      <c r="C128" s="140" t="s">
        <v>79</v>
      </c>
      <c r="D128" s="140" t="s">
        <v>187</v>
      </c>
      <c r="E128" s="141" t="s">
        <v>2068</v>
      </c>
      <c r="F128" s="142" t="s">
        <v>2069</v>
      </c>
      <c r="G128" s="143" t="s">
        <v>197</v>
      </c>
      <c r="H128" s="144"/>
      <c r="I128" s="145"/>
      <c r="J128" s="146">
        <f t="shared" ref="J128:J140" si="0">ROUND(I128*H128,2)</f>
        <v>0</v>
      </c>
      <c r="K128" s="147"/>
      <c r="L128" s="28"/>
      <c r="M128" s="148" t="s">
        <v>1</v>
      </c>
      <c r="N128" s="149" t="s">
        <v>38</v>
      </c>
      <c r="P128" s="150">
        <f t="shared" ref="P128:P140" si="1">O128*H128</f>
        <v>0</v>
      </c>
      <c r="Q128" s="150">
        <v>0</v>
      </c>
      <c r="R128" s="150">
        <f t="shared" ref="R128:R140" si="2">Q128*H128</f>
        <v>0</v>
      </c>
      <c r="S128" s="150">
        <v>0</v>
      </c>
      <c r="T128" s="151">
        <f t="shared" ref="T128:T140" si="3">S128*H128</f>
        <v>0</v>
      </c>
      <c r="AR128" s="152" t="s">
        <v>191</v>
      </c>
      <c r="AT128" s="152" t="s">
        <v>187</v>
      </c>
      <c r="AU128" s="152" t="s">
        <v>85</v>
      </c>
      <c r="AY128" s="13" t="s">
        <v>185</v>
      </c>
      <c r="BE128" s="153">
        <f t="shared" ref="BE128:BE140" si="4">IF(N128="základná",J128,0)</f>
        <v>0</v>
      </c>
      <c r="BF128" s="153">
        <f t="shared" ref="BF128:BF140" si="5">IF(N128="znížená",J128,0)</f>
        <v>0</v>
      </c>
      <c r="BG128" s="153">
        <f t="shared" ref="BG128:BG140" si="6">IF(N128="zákl. prenesená",J128,0)</f>
        <v>0</v>
      </c>
      <c r="BH128" s="153">
        <f t="shared" ref="BH128:BH140" si="7">IF(N128="zníž. prenesená",J128,0)</f>
        <v>0</v>
      </c>
      <c r="BI128" s="153">
        <f t="shared" ref="BI128:BI140" si="8">IF(N128="nulová",J128,0)</f>
        <v>0</v>
      </c>
      <c r="BJ128" s="13" t="s">
        <v>85</v>
      </c>
      <c r="BK128" s="153">
        <f t="shared" ref="BK128:BK140" si="9">ROUND(I128*H128,2)</f>
        <v>0</v>
      </c>
      <c r="BL128" s="13" t="s">
        <v>191</v>
      </c>
      <c r="BM128" s="152" t="s">
        <v>85</v>
      </c>
    </row>
    <row r="129" spans="2:65" s="1" customFormat="1" ht="21.75" customHeight="1">
      <c r="B129" s="139"/>
      <c r="C129" s="140" t="s">
        <v>85</v>
      </c>
      <c r="D129" s="140" t="s">
        <v>187</v>
      </c>
      <c r="E129" s="141" t="s">
        <v>1960</v>
      </c>
      <c r="F129" s="142" t="s">
        <v>1961</v>
      </c>
      <c r="G129" s="143" t="s">
        <v>197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85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191</v>
      </c>
    </row>
    <row r="130" spans="2:65" s="1" customFormat="1" ht="24.2" customHeight="1">
      <c r="B130" s="139"/>
      <c r="C130" s="140" t="s">
        <v>193</v>
      </c>
      <c r="D130" s="140" t="s">
        <v>187</v>
      </c>
      <c r="E130" s="141" t="s">
        <v>1963</v>
      </c>
      <c r="F130" s="142" t="s">
        <v>1964</v>
      </c>
      <c r="G130" s="143" t="s">
        <v>197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85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210</v>
      </c>
    </row>
    <row r="131" spans="2:65" s="1" customFormat="1" ht="24.2" customHeight="1">
      <c r="B131" s="139"/>
      <c r="C131" s="140" t="s">
        <v>191</v>
      </c>
      <c r="D131" s="140" t="s">
        <v>187</v>
      </c>
      <c r="E131" s="141" t="s">
        <v>2179</v>
      </c>
      <c r="F131" s="142" t="s">
        <v>2180</v>
      </c>
      <c r="G131" s="143" t="s">
        <v>197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85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219</v>
      </c>
    </row>
    <row r="132" spans="2:65" s="1" customFormat="1" ht="37.9" customHeight="1">
      <c r="B132" s="139"/>
      <c r="C132" s="140" t="s">
        <v>206</v>
      </c>
      <c r="D132" s="140" t="s">
        <v>187</v>
      </c>
      <c r="E132" s="141" t="s">
        <v>2181</v>
      </c>
      <c r="F132" s="142" t="s">
        <v>2182</v>
      </c>
      <c r="G132" s="143" t="s">
        <v>197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85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227</v>
      </c>
    </row>
    <row r="133" spans="2:65" s="1" customFormat="1" ht="33" customHeight="1">
      <c r="B133" s="139"/>
      <c r="C133" s="140" t="s">
        <v>210</v>
      </c>
      <c r="D133" s="140" t="s">
        <v>187</v>
      </c>
      <c r="E133" s="141" t="s">
        <v>2074</v>
      </c>
      <c r="F133" s="142" t="s">
        <v>2075</v>
      </c>
      <c r="G133" s="143" t="s">
        <v>197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85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236</v>
      </c>
    </row>
    <row r="134" spans="2:65" s="1" customFormat="1" ht="37.9" customHeight="1">
      <c r="B134" s="139"/>
      <c r="C134" s="140" t="s">
        <v>214</v>
      </c>
      <c r="D134" s="140" t="s">
        <v>187</v>
      </c>
      <c r="E134" s="141" t="s">
        <v>2076</v>
      </c>
      <c r="F134" s="142" t="s">
        <v>2077</v>
      </c>
      <c r="G134" s="143" t="s">
        <v>197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85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245</v>
      </c>
    </row>
    <row r="135" spans="2:65" s="1" customFormat="1" ht="24.2" customHeight="1">
      <c r="B135" s="139"/>
      <c r="C135" s="140" t="s">
        <v>219</v>
      </c>
      <c r="D135" s="140" t="s">
        <v>187</v>
      </c>
      <c r="E135" s="141" t="s">
        <v>2078</v>
      </c>
      <c r="F135" s="142" t="s">
        <v>2079</v>
      </c>
      <c r="G135" s="143" t="s">
        <v>197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85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254</v>
      </c>
    </row>
    <row r="136" spans="2:65" s="1" customFormat="1" ht="16.5" customHeight="1">
      <c r="B136" s="139"/>
      <c r="C136" s="140" t="s">
        <v>223</v>
      </c>
      <c r="D136" s="140" t="s">
        <v>187</v>
      </c>
      <c r="E136" s="141" t="s">
        <v>2080</v>
      </c>
      <c r="F136" s="142" t="s">
        <v>2081</v>
      </c>
      <c r="G136" s="143" t="s">
        <v>197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85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262</v>
      </c>
    </row>
    <row r="137" spans="2:65" s="1" customFormat="1" ht="24.2" customHeight="1">
      <c r="B137" s="139"/>
      <c r="C137" s="140" t="s">
        <v>227</v>
      </c>
      <c r="D137" s="140" t="s">
        <v>187</v>
      </c>
      <c r="E137" s="141" t="s">
        <v>2082</v>
      </c>
      <c r="F137" s="142" t="s">
        <v>2083</v>
      </c>
      <c r="G137" s="143" t="s">
        <v>204</v>
      </c>
      <c r="H137" s="144"/>
      <c r="I137" s="145"/>
      <c r="J137" s="146">
        <f t="shared" si="0"/>
        <v>0</v>
      </c>
      <c r="K137" s="147"/>
      <c r="L137" s="28"/>
      <c r="M137" s="148" t="s">
        <v>1</v>
      </c>
      <c r="N137" s="149" t="s">
        <v>38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191</v>
      </c>
      <c r="AT137" s="152" t="s">
        <v>187</v>
      </c>
      <c r="AU137" s="152" t="s">
        <v>85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270</v>
      </c>
    </row>
    <row r="138" spans="2:65" s="1" customFormat="1" ht="33" customHeight="1">
      <c r="B138" s="139"/>
      <c r="C138" s="140" t="s">
        <v>231</v>
      </c>
      <c r="D138" s="140" t="s">
        <v>187</v>
      </c>
      <c r="E138" s="141" t="s">
        <v>2187</v>
      </c>
      <c r="F138" s="142" t="s">
        <v>2188</v>
      </c>
      <c r="G138" s="143" t="s">
        <v>197</v>
      </c>
      <c r="H138" s="144"/>
      <c r="I138" s="145"/>
      <c r="J138" s="146">
        <f t="shared" si="0"/>
        <v>0</v>
      </c>
      <c r="K138" s="147"/>
      <c r="L138" s="28"/>
      <c r="M138" s="148" t="s">
        <v>1</v>
      </c>
      <c r="N138" s="149" t="s">
        <v>38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191</v>
      </c>
      <c r="AT138" s="152" t="s">
        <v>187</v>
      </c>
      <c r="AU138" s="152" t="s">
        <v>85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278</v>
      </c>
    </row>
    <row r="139" spans="2:65" s="1" customFormat="1" ht="16.5" customHeight="1">
      <c r="B139" s="139"/>
      <c r="C139" s="140" t="s">
        <v>236</v>
      </c>
      <c r="D139" s="140" t="s">
        <v>187</v>
      </c>
      <c r="E139" s="141" t="s">
        <v>2085</v>
      </c>
      <c r="F139" s="142" t="s">
        <v>2086</v>
      </c>
      <c r="G139" s="143" t="s">
        <v>197</v>
      </c>
      <c r="H139" s="144"/>
      <c r="I139" s="145"/>
      <c r="J139" s="146">
        <f t="shared" si="0"/>
        <v>0</v>
      </c>
      <c r="K139" s="147"/>
      <c r="L139" s="28"/>
      <c r="M139" s="148" t="s">
        <v>1</v>
      </c>
      <c r="N139" s="149" t="s">
        <v>38</v>
      </c>
      <c r="P139" s="150">
        <f t="shared" si="1"/>
        <v>0</v>
      </c>
      <c r="Q139" s="150">
        <v>0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191</v>
      </c>
      <c r="AT139" s="152" t="s">
        <v>187</v>
      </c>
      <c r="AU139" s="152" t="s">
        <v>85</v>
      </c>
      <c r="AY139" s="13" t="s">
        <v>185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85</v>
      </c>
      <c r="BK139" s="153">
        <f t="shared" si="9"/>
        <v>0</v>
      </c>
      <c r="BL139" s="13" t="s">
        <v>191</v>
      </c>
      <c r="BM139" s="152" t="s">
        <v>289</v>
      </c>
    </row>
    <row r="140" spans="2:65" s="1" customFormat="1" ht="16.5" customHeight="1">
      <c r="B140" s="139"/>
      <c r="C140" s="154" t="s">
        <v>240</v>
      </c>
      <c r="D140" s="154" t="s">
        <v>241</v>
      </c>
      <c r="E140" s="155" t="s">
        <v>2087</v>
      </c>
      <c r="F140" s="156" t="s">
        <v>2088</v>
      </c>
      <c r="G140" s="157" t="s">
        <v>204</v>
      </c>
      <c r="H140" s="158"/>
      <c r="I140" s="159"/>
      <c r="J140" s="160">
        <f t="shared" si="0"/>
        <v>0</v>
      </c>
      <c r="K140" s="161"/>
      <c r="L140" s="162"/>
      <c r="M140" s="163" t="s">
        <v>1</v>
      </c>
      <c r="N140" s="164" t="s">
        <v>38</v>
      </c>
      <c r="P140" s="150">
        <f t="shared" si="1"/>
        <v>0</v>
      </c>
      <c r="Q140" s="150">
        <v>1</v>
      </c>
      <c r="R140" s="150">
        <f t="shared" si="2"/>
        <v>0</v>
      </c>
      <c r="S140" s="150">
        <v>0</v>
      </c>
      <c r="T140" s="151">
        <f t="shared" si="3"/>
        <v>0</v>
      </c>
      <c r="AR140" s="152" t="s">
        <v>219</v>
      </c>
      <c r="AT140" s="152" t="s">
        <v>241</v>
      </c>
      <c r="AU140" s="152" t="s">
        <v>85</v>
      </c>
      <c r="AY140" s="13" t="s">
        <v>185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85</v>
      </c>
      <c r="BK140" s="153">
        <f t="shared" si="9"/>
        <v>0</v>
      </c>
      <c r="BL140" s="13" t="s">
        <v>191</v>
      </c>
      <c r="BM140" s="152" t="s">
        <v>297</v>
      </c>
    </row>
    <row r="141" spans="2:65" s="11" customFormat="1" ht="22.9" customHeight="1">
      <c r="B141" s="127"/>
      <c r="D141" s="128" t="s">
        <v>71</v>
      </c>
      <c r="E141" s="137" t="s">
        <v>191</v>
      </c>
      <c r="F141" s="137" t="s">
        <v>2089</v>
      </c>
      <c r="I141" s="130"/>
      <c r="J141" s="138">
        <f>BK141</f>
        <v>0</v>
      </c>
      <c r="L141" s="127"/>
      <c r="M141" s="132"/>
      <c r="P141" s="133">
        <f>SUM(P142:P144)</f>
        <v>0</v>
      </c>
      <c r="R141" s="133">
        <f>SUM(R142:R144)</f>
        <v>0</v>
      </c>
      <c r="T141" s="134">
        <f>SUM(T142:T144)</f>
        <v>0</v>
      </c>
      <c r="AR141" s="128" t="s">
        <v>79</v>
      </c>
      <c r="AT141" s="135" t="s">
        <v>71</v>
      </c>
      <c r="AU141" s="135" t="s">
        <v>79</v>
      </c>
      <c r="AY141" s="128" t="s">
        <v>185</v>
      </c>
      <c r="BK141" s="136">
        <f>SUM(BK142:BK144)</f>
        <v>0</v>
      </c>
    </row>
    <row r="142" spans="2:65" s="1" customFormat="1" ht="24.2" customHeight="1">
      <c r="B142" s="139"/>
      <c r="C142" s="140" t="s">
        <v>245</v>
      </c>
      <c r="D142" s="140" t="s">
        <v>187</v>
      </c>
      <c r="E142" s="141" t="s">
        <v>2090</v>
      </c>
      <c r="F142" s="142" t="s">
        <v>2091</v>
      </c>
      <c r="G142" s="143" t="s">
        <v>197</v>
      </c>
      <c r="H142" s="144"/>
      <c r="I142" s="145"/>
      <c r="J142" s="146">
        <f>ROUND(I142*H142,2)</f>
        <v>0</v>
      </c>
      <c r="K142" s="147"/>
      <c r="L142" s="28"/>
      <c r="M142" s="148" t="s">
        <v>1</v>
      </c>
      <c r="N142" s="149" t="s">
        <v>38</v>
      </c>
      <c r="P142" s="150">
        <f>O142*H142</f>
        <v>0</v>
      </c>
      <c r="Q142" s="150">
        <v>1.7034</v>
      </c>
      <c r="R142" s="150">
        <f>Q142*H142</f>
        <v>0</v>
      </c>
      <c r="S142" s="150">
        <v>0</v>
      </c>
      <c r="T142" s="151">
        <f>S142*H142</f>
        <v>0</v>
      </c>
      <c r="AR142" s="152" t="s">
        <v>191</v>
      </c>
      <c r="AT142" s="152" t="s">
        <v>187</v>
      </c>
      <c r="AU142" s="152" t="s">
        <v>85</v>
      </c>
      <c r="AY142" s="13" t="s">
        <v>185</v>
      </c>
      <c r="BE142" s="153">
        <f>IF(N142="základná",J142,0)</f>
        <v>0</v>
      </c>
      <c r="BF142" s="153">
        <f>IF(N142="znížená",J142,0)</f>
        <v>0</v>
      </c>
      <c r="BG142" s="153">
        <f>IF(N142="zákl. prenesená",J142,0)</f>
        <v>0</v>
      </c>
      <c r="BH142" s="153">
        <f>IF(N142="zníž. prenesená",J142,0)</f>
        <v>0</v>
      </c>
      <c r="BI142" s="153">
        <f>IF(N142="nulová",J142,0)</f>
        <v>0</v>
      </c>
      <c r="BJ142" s="13" t="s">
        <v>85</v>
      </c>
      <c r="BK142" s="153">
        <f>ROUND(I142*H142,2)</f>
        <v>0</v>
      </c>
      <c r="BL142" s="13" t="s">
        <v>191</v>
      </c>
      <c r="BM142" s="152" t="s">
        <v>305</v>
      </c>
    </row>
    <row r="143" spans="2:65" s="1" customFormat="1" ht="33" customHeight="1">
      <c r="B143" s="139"/>
      <c r="C143" s="140" t="s">
        <v>250</v>
      </c>
      <c r="D143" s="140" t="s">
        <v>187</v>
      </c>
      <c r="E143" s="141" t="s">
        <v>2094</v>
      </c>
      <c r="F143" s="142" t="s">
        <v>2095</v>
      </c>
      <c r="G143" s="143" t="s">
        <v>197</v>
      </c>
      <c r="H143" s="144"/>
      <c r="I143" s="145"/>
      <c r="J143" s="146">
        <f>ROUND(I143*H143,2)</f>
        <v>0</v>
      </c>
      <c r="K143" s="147"/>
      <c r="L143" s="28"/>
      <c r="M143" s="148" t="s">
        <v>1</v>
      </c>
      <c r="N143" s="149" t="s">
        <v>38</v>
      </c>
      <c r="P143" s="150">
        <f>O143*H143</f>
        <v>0</v>
      </c>
      <c r="Q143" s="150">
        <v>1.8907799999999999</v>
      </c>
      <c r="R143" s="150">
        <f>Q143*H143</f>
        <v>0</v>
      </c>
      <c r="S143" s="150">
        <v>0</v>
      </c>
      <c r="T143" s="151">
        <f>S143*H143</f>
        <v>0</v>
      </c>
      <c r="AR143" s="152" t="s">
        <v>191</v>
      </c>
      <c r="AT143" s="152" t="s">
        <v>187</v>
      </c>
      <c r="AU143" s="152" t="s">
        <v>85</v>
      </c>
      <c r="AY143" s="13" t="s">
        <v>185</v>
      </c>
      <c r="BE143" s="153">
        <f>IF(N143="základná",J143,0)</f>
        <v>0</v>
      </c>
      <c r="BF143" s="153">
        <f>IF(N143="znížená",J143,0)</f>
        <v>0</v>
      </c>
      <c r="BG143" s="153">
        <f>IF(N143="zákl. prenesená",J143,0)</f>
        <v>0</v>
      </c>
      <c r="BH143" s="153">
        <f>IF(N143="zníž. prenesená",J143,0)</f>
        <v>0</v>
      </c>
      <c r="BI143" s="153">
        <f>IF(N143="nulová",J143,0)</f>
        <v>0</v>
      </c>
      <c r="BJ143" s="13" t="s">
        <v>85</v>
      </c>
      <c r="BK143" s="153">
        <f>ROUND(I143*H143,2)</f>
        <v>0</v>
      </c>
      <c r="BL143" s="13" t="s">
        <v>191</v>
      </c>
      <c r="BM143" s="152" t="s">
        <v>313</v>
      </c>
    </row>
    <row r="144" spans="2:65" s="1" customFormat="1" ht="24.2" customHeight="1">
      <c r="B144" s="139"/>
      <c r="C144" s="140" t="s">
        <v>254</v>
      </c>
      <c r="D144" s="140" t="s">
        <v>187</v>
      </c>
      <c r="E144" s="141" t="s">
        <v>2096</v>
      </c>
      <c r="F144" s="142" t="s">
        <v>2097</v>
      </c>
      <c r="G144" s="143" t="s">
        <v>197</v>
      </c>
      <c r="H144" s="144"/>
      <c r="I144" s="145"/>
      <c r="J144" s="146">
        <f>ROUND(I144*H144,2)</f>
        <v>0</v>
      </c>
      <c r="K144" s="147"/>
      <c r="L144" s="28"/>
      <c r="M144" s="148" t="s">
        <v>1</v>
      </c>
      <c r="N144" s="149" t="s">
        <v>38</v>
      </c>
      <c r="P144" s="150">
        <f>O144*H144</f>
        <v>0</v>
      </c>
      <c r="Q144" s="150">
        <v>2.4064526000000002</v>
      </c>
      <c r="R144" s="150">
        <f>Q144*H144</f>
        <v>0</v>
      </c>
      <c r="S144" s="150">
        <v>0</v>
      </c>
      <c r="T144" s="151">
        <f>S144*H144</f>
        <v>0</v>
      </c>
      <c r="AR144" s="152" t="s">
        <v>191</v>
      </c>
      <c r="AT144" s="152" t="s">
        <v>187</v>
      </c>
      <c r="AU144" s="152" t="s">
        <v>85</v>
      </c>
      <c r="AY144" s="13" t="s">
        <v>185</v>
      </c>
      <c r="BE144" s="153">
        <f>IF(N144="základná",J144,0)</f>
        <v>0</v>
      </c>
      <c r="BF144" s="153">
        <f>IF(N144="znížená",J144,0)</f>
        <v>0</v>
      </c>
      <c r="BG144" s="153">
        <f>IF(N144="zákl. prenesená",J144,0)</f>
        <v>0</v>
      </c>
      <c r="BH144" s="153">
        <f>IF(N144="zníž. prenesená",J144,0)</f>
        <v>0</v>
      </c>
      <c r="BI144" s="153">
        <f>IF(N144="nulová",J144,0)</f>
        <v>0</v>
      </c>
      <c r="BJ144" s="13" t="s">
        <v>85</v>
      </c>
      <c r="BK144" s="153">
        <f>ROUND(I144*H144,2)</f>
        <v>0</v>
      </c>
      <c r="BL144" s="13" t="s">
        <v>191</v>
      </c>
      <c r="BM144" s="152" t="s">
        <v>322</v>
      </c>
    </row>
    <row r="145" spans="2:65" s="11" customFormat="1" ht="22.9" customHeight="1">
      <c r="B145" s="127"/>
      <c r="D145" s="128" t="s">
        <v>71</v>
      </c>
      <c r="E145" s="137" t="s">
        <v>219</v>
      </c>
      <c r="F145" s="137" t="s">
        <v>2098</v>
      </c>
      <c r="I145" s="130"/>
      <c r="J145" s="138">
        <f>BK145</f>
        <v>0</v>
      </c>
      <c r="L145" s="127"/>
      <c r="M145" s="132"/>
      <c r="P145" s="133">
        <f>SUM(P146:P163)</f>
        <v>0</v>
      </c>
      <c r="R145" s="133">
        <f>SUM(R146:R163)</f>
        <v>0</v>
      </c>
      <c r="T145" s="134">
        <f>SUM(T146:T163)</f>
        <v>0</v>
      </c>
      <c r="AR145" s="128" t="s">
        <v>79</v>
      </c>
      <c r="AT145" s="135" t="s">
        <v>71</v>
      </c>
      <c r="AU145" s="135" t="s">
        <v>79</v>
      </c>
      <c r="AY145" s="128" t="s">
        <v>185</v>
      </c>
      <c r="BK145" s="136">
        <f>SUM(BK146:BK163)</f>
        <v>0</v>
      </c>
    </row>
    <row r="146" spans="2:65" s="1" customFormat="1" ht="33" customHeight="1">
      <c r="B146" s="139"/>
      <c r="C146" s="140" t="s">
        <v>258</v>
      </c>
      <c r="D146" s="140" t="s">
        <v>187</v>
      </c>
      <c r="E146" s="141" t="s">
        <v>2193</v>
      </c>
      <c r="F146" s="142" t="s">
        <v>2225</v>
      </c>
      <c r="G146" s="143" t="s">
        <v>316</v>
      </c>
      <c r="H146" s="144"/>
      <c r="I146" s="145"/>
      <c r="J146" s="146">
        <f t="shared" ref="J146:J163" si="10">ROUND(I146*H146,2)</f>
        <v>0</v>
      </c>
      <c r="K146" s="147"/>
      <c r="L146" s="28"/>
      <c r="M146" s="148" t="s">
        <v>1</v>
      </c>
      <c r="N146" s="149" t="s">
        <v>38</v>
      </c>
      <c r="P146" s="150">
        <f t="shared" ref="P146:P163" si="11">O146*H146</f>
        <v>0</v>
      </c>
      <c r="Q146" s="150">
        <v>6.4991692000000004E-2</v>
      </c>
      <c r="R146" s="150">
        <f t="shared" ref="R146:R163" si="12">Q146*H146</f>
        <v>0</v>
      </c>
      <c r="S146" s="150">
        <v>0</v>
      </c>
      <c r="T146" s="151">
        <f t="shared" ref="T146:T163" si="13">S146*H146</f>
        <v>0</v>
      </c>
      <c r="AR146" s="152" t="s">
        <v>191</v>
      </c>
      <c r="AT146" s="152" t="s">
        <v>187</v>
      </c>
      <c r="AU146" s="152" t="s">
        <v>85</v>
      </c>
      <c r="AY146" s="13" t="s">
        <v>185</v>
      </c>
      <c r="BE146" s="153">
        <f t="shared" ref="BE146:BE163" si="14">IF(N146="základná",J146,0)</f>
        <v>0</v>
      </c>
      <c r="BF146" s="153">
        <f t="shared" ref="BF146:BF163" si="15">IF(N146="znížená",J146,0)</f>
        <v>0</v>
      </c>
      <c r="BG146" s="153">
        <f t="shared" ref="BG146:BG163" si="16">IF(N146="zákl. prenesená",J146,0)</f>
        <v>0</v>
      </c>
      <c r="BH146" s="153">
        <f t="shared" ref="BH146:BH163" si="17">IF(N146="zníž. prenesená",J146,0)</f>
        <v>0</v>
      </c>
      <c r="BI146" s="153">
        <f t="shared" ref="BI146:BI163" si="18">IF(N146="nulová",J146,0)</f>
        <v>0</v>
      </c>
      <c r="BJ146" s="13" t="s">
        <v>85</v>
      </c>
      <c r="BK146" s="153">
        <f t="shared" ref="BK146:BK163" si="19">ROUND(I146*H146,2)</f>
        <v>0</v>
      </c>
      <c r="BL146" s="13" t="s">
        <v>191</v>
      </c>
      <c r="BM146" s="152" t="s">
        <v>331</v>
      </c>
    </row>
    <row r="147" spans="2:65" s="1" customFormat="1" ht="24.2" customHeight="1">
      <c r="B147" s="139"/>
      <c r="C147" s="140" t="s">
        <v>262</v>
      </c>
      <c r="D147" s="140" t="s">
        <v>187</v>
      </c>
      <c r="E147" s="141" t="s">
        <v>2226</v>
      </c>
      <c r="F147" s="142" t="s">
        <v>2227</v>
      </c>
      <c r="G147" s="143" t="s">
        <v>190</v>
      </c>
      <c r="H147" s="144"/>
      <c r="I147" s="145"/>
      <c r="J147" s="146">
        <f t="shared" si="10"/>
        <v>0</v>
      </c>
      <c r="K147" s="147"/>
      <c r="L147" s="28"/>
      <c r="M147" s="148" t="s">
        <v>1</v>
      </c>
      <c r="N147" s="149" t="s">
        <v>38</v>
      </c>
      <c r="P147" s="150">
        <f t="shared" si="11"/>
        <v>0</v>
      </c>
      <c r="Q147" s="150">
        <v>3.6869520897043801E-3</v>
      </c>
      <c r="R147" s="150">
        <f t="shared" si="12"/>
        <v>0</v>
      </c>
      <c r="S147" s="150">
        <v>0</v>
      </c>
      <c r="T147" s="151">
        <f t="shared" si="13"/>
        <v>0</v>
      </c>
      <c r="AR147" s="152" t="s">
        <v>191</v>
      </c>
      <c r="AT147" s="152" t="s">
        <v>187</v>
      </c>
      <c r="AU147" s="152" t="s">
        <v>85</v>
      </c>
      <c r="AY147" s="13" t="s">
        <v>185</v>
      </c>
      <c r="BE147" s="153">
        <f t="shared" si="14"/>
        <v>0</v>
      </c>
      <c r="BF147" s="153">
        <f t="shared" si="15"/>
        <v>0</v>
      </c>
      <c r="BG147" s="153">
        <f t="shared" si="16"/>
        <v>0</v>
      </c>
      <c r="BH147" s="153">
        <f t="shared" si="17"/>
        <v>0</v>
      </c>
      <c r="BI147" s="153">
        <f t="shared" si="18"/>
        <v>0</v>
      </c>
      <c r="BJ147" s="13" t="s">
        <v>85</v>
      </c>
      <c r="BK147" s="153">
        <f t="shared" si="19"/>
        <v>0</v>
      </c>
      <c r="BL147" s="13" t="s">
        <v>191</v>
      </c>
      <c r="BM147" s="152" t="s">
        <v>339</v>
      </c>
    </row>
    <row r="148" spans="2:65" s="1" customFormat="1" ht="16.5" customHeight="1">
      <c r="B148" s="139"/>
      <c r="C148" s="140" t="s">
        <v>266</v>
      </c>
      <c r="D148" s="140" t="s">
        <v>187</v>
      </c>
      <c r="E148" s="141" t="s">
        <v>2228</v>
      </c>
      <c r="F148" s="142" t="s">
        <v>2229</v>
      </c>
      <c r="G148" s="143" t="s">
        <v>316</v>
      </c>
      <c r="H148" s="144"/>
      <c r="I148" s="145"/>
      <c r="J148" s="146">
        <f t="shared" si="10"/>
        <v>0</v>
      </c>
      <c r="K148" s="147"/>
      <c r="L148" s="28"/>
      <c r="M148" s="148" t="s">
        <v>1</v>
      </c>
      <c r="N148" s="149" t="s">
        <v>38</v>
      </c>
      <c r="P148" s="150">
        <f t="shared" si="11"/>
        <v>0</v>
      </c>
      <c r="Q148" s="150">
        <v>4.3999999999999999E-5</v>
      </c>
      <c r="R148" s="150">
        <f t="shared" si="12"/>
        <v>0</v>
      </c>
      <c r="S148" s="150">
        <v>0</v>
      </c>
      <c r="T148" s="151">
        <f t="shared" si="13"/>
        <v>0</v>
      </c>
      <c r="AR148" s="152" t="s">
        <v>191</v>
      </c>
      <c r="AT148" s="152" t="s">
        <v>187</v>
      </c>
      <c r="AU148" s="152" t="s">
        <v>85</v>
      </c>
      <c r="AY148" s="13" t="s">
        <v>185</v>
      </c>
      <c r="BE148" s="153">
        <f t="shared" si="14"/>
        <v>0</v>
      </c>
      <c r="BF148" s="153">
        <f t="shared" si="15"/>
        <v>0</v>
      </c>
      <c r="BG148" s="153">
        <f t="shared" si="16"/>
        <v>0</v>
      </c>
      <c r="BH148" s="153">
        <f t="shared" si="17"/>
        <v>0</v>
      </c>
      <c r="BI148" s="153">
        <f t="shared" si="18"/>
        <v>0</v>
      </c>
      <c r="BJ148" s="13" t="s">
        <v>85</v>
      </c>
      <c r="BK148" s="153">
        <f t="shared" si="19"/>
        <v>0</v>
      </c>
      <c r="BL148" s="13" t="s">
        <v>191</v>
      </c>
      <c r="BM148" s="152" t="s">
        <v>349</v>
      </c>
    </row>
    <row r="149" spans="2:65" s="1" customFormat="1" ht="24.2" customHeight="1">
      <c r="B149" s="139"/>
      <c r="C149" s="154" t="s">
        <v>270</v>
      </c>
      <c r="D149" s="154" t="s">
        <v>241</v>
      </c>
      <c r="E149" s="155" t="s">
        <v>2230</v>
      </c>
      <c r="F149" s="156" t="s">
        <v>2231</v>
      </c>
      <c r="G149" s="157" t="s">
        <v>316</v>
      </c>
      <c r="H149" s="158"/>
      <c r="I149" s="159"/>
      <c r="J149" s="160">
        <f t="shared" si="10"/>
        <v>0</v>
      </c>
      <c r="K149" s="161"/>
      <c r="L149" s="162"/>
      <c r="M149" s="163" t="s">
        <v>1</v>
      </c>
      <c r="N149" s="164" t="s">
        <v>38</v>
      </c>
      <c r="P149" s="150">
        <f t="shared" si="11"/>
        <v>0</v>
      </c>
      <c r="Q149" s="150">
        <v>3.1E-4</v>
      </c>
      <c r="R149" s="150">
        <f t="shared" si="12"/>
        <v>0</v>
      </c>
      <c r="S149" s="150">
        <v>0</v>
      </c>
      <c r="T149" s="151">
        <f t="shared" si="13"/>
        <v>0</v>
      </c>
      <c r="AR149" s="152" t="s">
        <v>219</v>
      </c>
      <c r="AT149" s="152" t="s">
        <v>241</v>
      </c>
      <c r="AU149" s="152" t="s">
        <v>85</v>
      </c>
      <c r="AY149" s="13" t="s">
        <v>185</v>
      </c>
      <c r="BE149" s="153">
        <f t="shared" si="14"/>
        <v>0</v>
      </c>
      <c r="BF149" s="153">
        <f t="shared" si="15"/>
        <v>0</v>
      </c>
      <c r="BG149" s="153">
        <f t="shared" si="16"/>
        <v>0</v>
      </c>
      <c r="BH149" s="153">
        <f t="shared" si="17"/>
        <v>0</v>
      </c>
      <c r="BI149" s="153">
        <f t="shared" si="18"/>
        <v>0</v>
      </c>
      <c r="BJ149" s="13" t="s">
        <v>85</v>
      </c>
      <c r="BK149" s="153">
        <f t="shared" si="19"/>
        <v>0</v>
      </c>
      <c r="BL149" s="13" t="s">
        <v>191</v>
      </c>
      <c r="BM149" s="152" t="s">
        <v>361</v>
      </c>
    </row>
    <row r="150" spans="2:65" s="1" customFormat="1" ht="24.2" customHeight="1">
      <c r="B150" s="139"/>
      <c r="C150" s="154" t="s">
        <v>274</v>
      </c>
      <c r="D150" s="154" t="s">
        <v>241</v>
      </c>
      <c r="E150" s="155" t="s">
        <v>2232</v>
      </c>
      <c r="F150" s="156" t="s">
        <v>2233</v>
      </c>
      <c r="G150" s="157" t="s">
        <v>316</v>
      </c>
      <c r="H150" s="158"/>
      <c r="I150" s="159"/>
      <c r="J150" s="160">
        <f t="shared" si="10"/>
        <v>0</v>
      </c>
      <c r="K150" s="161"/>
      <c r="L150" s="162"/>
      <c r="M150" s="163" t="s">
        <v>1</v>
      </c>
      <c r="N150" s="164" t="s">
        <v>38</v>
      </c>
      <c r="P150" s="150">
        <f t="shared" si="11"/>
        <v>0</v>
      </c>
      <c r="Q150" s="150">
        <v>4.8000000000000001E-4</v>
      </c>
      <c r="R150" s="150">
        <f t="shared" si="12"/>
        <v>0</v>
      </c>
      <c r="S150" s="150">
        <v>0</v>
      </c>
      <c r="T150" s="151">
        <f t="shared" si="13"/>
        <v>0</v>
      </c>
      <c r="AR150" s="152" t="s">
        <v>219</v>
      </c>
      <c r="AT150" s="152" t="s">
        <v>241</v>
      </c>
      <c r="AU150" s="152" t="s">
        <v>85</v>
      </c>
      <c r="AY150" s="13" t="s">
        <v>185</v>
      </c>
      <c r="BE150" s="153">
        <f t="shared" si="14"/>
        <v>0</v>
      </c>
      <c r="BF150" s="153">
        <f t="shared" si="15"/>
        <v>0</v>
      </c>
      <c r="BG150" s="153">
        <f t="shared" si="16"/>
        <v>0</v>
      </c>
      <c r="BH150" s="153">
        <f t="shared" si="17"/>
        <v>0</v>
      </c>
      <c r="BI150" s="153">
        <f t="shared" si="18"/>
        <v>0</v>
      </c>
      <c r="BJ150" s="13" t="s">
        <v>85</v>
      </c>
      <c r="BK150" s="153">
        <f t="shared" si="19"/>
        <v>0</v>
      </c>
      <c r="BL150" s="13" t="s">
        <v>191</v>
      </c>
      <c r="BM150" s="152" t="s">
        <v>369</v>
      </c>
    </row>
    <row r="151" spans="2:65" s="1" customFormat="1" ht="16.5" customHeight="1">
      <c r="B151" s="139"/>
      <c r="C151" s="140" t="s">
        <v>278</v>
      </c>
      <c r="D151" s="140" t="s">
        <v>187</v>
      </c>
      <c r="E151" s="141" t="s">
        <v>2234</v>
      </c>
      <c r="F151" s="142" t="s">
        <v>2235</v>
      </c>
      <c r="G151" s="143" t="s">
        <v>316</v>
      </c>
      <c r="H151" s="144"/>
      <c r="I151" s="145"/>
      <c r="J151" s="146">
        <f t="shared" si="10"/>
        <v>0</v>
      </c>
      <c r="K151" s="147"/>
      <c r="L151" s="28"/>
      <c r="M151" s="148" t="s">
        <v>1</v>
      </c>
      <c r="N151" s="149" t="s">
        <v>38</v>
      </c>
      <c r="P151" s="150">
        <f t="shared" si="11"/>
        <v>0</v>
      </c>
      <c r="Q151" s="150">
        <v>4.3999999999999999E-5</v>
      </c>
      <c r="R151" s="150">
        <f t="shared" si="12"/>
        <v>0</v>
      </c>
      <c r="S151" s="150">
        <v>0</v>
      </c>
      <c r="T151" s="151">
        <f t="shared" si="13"/>
        <v>0</v>
      </c>
      <c r="AR151" s="152" t="s">
        <v>191</v>
      </c>
      <c r="AT151" s="152" t="s">
        <v>187</v>
      </c>
      <c r="AU151" s="152" t="s">
        <v>85</v>
      </c>
      <c r="AY151" s="13" t="s">
        <v>185</v>
      </c>
      <c r="BE151" s="153">
        <f t="shared" si="14"/>
        <v>0</v>
      </c>
      <c r="BF151" s="153">
        <f t="shared" si="15"/>
        <v>0</v>
      </c>
      <c r="BG151" s="153">
        <f t="shared" si="16"/>
        <v>0</v>
      </c>
      <c r="BH151" s="153">
        <f t="shared" si="17"/>
        <v>0</v>
      </c>
      <c r="BI151" s="153">
        <f t="shared" si="18"/>
        <v>0</v>
      </c>
      <c r="BJ151" s="13" t="s">
        <v>85</v>
      </c>
      <c r="BK151" s="153">
        <f t="shared" si="19"/>
        <v>0</v>
      </c>
      <c r="BL151" s="13" t="s">
        <v>191</v>
      </c>
      <c r="BM151" s="152" t="s">
        <v>375</v>
      </c>
    </row>
    <row r="152" spans="2:65" s="1" customFormat="1" ht="24.2" customHeight="1">
      <c r="B152" s="139"/>
      <c r="C152" s="154" t="s">
        <v>7</v>
      </c>
      <c r="D152" s="154" t="s">
        <v>241</v>
      </c>
      <c r="E152" s="155" t="s">
        <v>2236</v>
      </c>
      <c r="F152" s="156" t="s">
        <v>2237</v>
      </c>
      <c r="G152" s="157" t="s">
        <v>316</v>
      </c>
      <c r="H152" s="158"/>
      <c r="I152" s="159"/>
      <c r="J152" s="160">
        <f t="shared" si="10"/>
        <v>0</v>
      </c>
      <c r="K152" s="161"/>
      <c r="L152" s="162"/>
      <c r="M152" s="163" t="s">
        <v>1</v>
      </c>
      <c r="N152" s="164" t="s">
        <v>38</v>
      </c>
      <c r="P152" s="150">
        <f t="shared" si="11"/>
        <v>0</v>
      </c>
      <c r="Q152" s="150">
        <v>8.0999999999999996E-4</v>
      </c>
      <c r="R152" s="150">
        <f t="shared" si="12"/>
        <v>0</v>
      </c>
      <c r="S152" s="150">
        <v>0</v>
      </c>
      <c r="T152" s="151">
        <f t="shared" si="13"/>
        <v>0</v>
      </c>
      <c r="AR152" s="152" t="s">
        <v>219</v>
      </c>
      <c r="AT152" s="152" t="s">
        <v>241</v>
      </c>
      <c r="AU152" s="152" t="s">
        <v>85</v>
      </c>
      <c r="AY152" s="13" t="s">
        <v>185</v>
      </c>
      <c r="BE152" s="153">
        <f t="shared" si="14"/>
        <v>0</v>
      </c>
      <c r="BF152" s="153">
        <f t="shared" si="15"/>
        <v>0</v>
      </c>
      <c r="BG152" s="153">
        <f t="shared" si="16"/>
        <v>0</v>
      </c>
      <c r="BH152" s="153">
        <f t="shared" si="17"/>
        <v>0</v>
      </c>
      <c r="BI152" s="153">
        <f t="shared" si="18"/>
        <v>0</v>
      </c>
      <c r="BJ152" s="13" t="s">
        <v>85</v>
      </c>
      <c r="BK152" s="153">
        <f t="shared" si="19"/>
        <v>0</v>
      </c>
      <c r="BL152" s="13" t="s">
        <v>191</v>
      </c>
      <c r="BM152" s="152" t="s">
        <v>383</v>
      </c>
    </row>
    <row r="153" spans="2:65" s="1" customFormat="1" ht="24.2" customHeight="1">
      <c r="B153" s="139"/>
      <c r="C153" s="140" t="s">
        <v>289</v>
      </c>
      <c r="D153" s="140" t="s">
        <v>187</v>
      </c>
      <c r="E153" s="141" t="s">
        <v>2238</v>
      </c>
      <c r="F153" s="142" t="s">
        <v>2239</v>
      </c>
      <c r="G153" s="143" t="s">
        <v>316</v>
      </c>
      <c r="H153" s="144"/>
      <c r="I153" s="145"/>
      <c r="J153" s="146">
        <f t="shared" si="10"/>
        <v>0</v>
      </c>
      <c r="K153" s="147"/>
      <c r="L153" s="28"/>
      <c r="M153" s="148" t="s">
        <v>1</v>
      </c>
      <c r="N153" s="149" t="s">
        <v>38</v>
      </c>
      <c r="P153" s="150">
        <f t="shared" si="11"/>
        <v>0</v>
      </c>
      <c r="Q153" s="150">
        <v>6.8000000000000005E-4</v>
      </c>
      <c r="R153" s="150">
        <f t="shared" si="12"/>
        <v>0</v>
      </c>
      <c r="S153" s="150">
        <v>0</v>
      </c>
      <c r="T153" s="151">
        <f t="shared" si="13"/>
        <v>0</v>
      </c>
      <c r="AR153" s="152" t="s">
        <v>191</v>
      </c>
      <c r="AT153" s="152" t="s">
        <v>187</v>
      </c>
      <c r="AU153" s="152" t="s">
        <v>85</v>
      </c>
      <c r="AY153" s="13" t="s">
        <v>185</v>
      </c>
      <c r="BE153" s="153">
        <f t="shared" si="14"/>
        <v>0</v>
      </c>
      <c r="BF153" s="153">
        <f t="shared" si="15"/>
        <v>0</v>
      </c>
      <c r="BG153" s="153">
        <f t="shared" si="16"/>
        <v>0</v>
      </c>
      <c r="BH153" s="153">
        <f t="shared" si="17"/>
        <v>0</v>
      </c>
      <c r="BI153" s="153">
        <f t="shared" si="18"/>
        <v>0</v>
      </c>
      <c r="BJ153" s="13" t="s">
        <v>85</v>
      </c>
      <c r="BK153" s="153">
        <f t="shared" si="19"/>
        <v>0</v>
      </c>
      <c r="BL153" s="13" t="s">
        <v>191</v>
      </c>
      <c r="BM153" s="152" t="s">
        <v>391</v>
      </c>
    </row>
    <row r="154" spans="2:65" s="1" customFormat="1" ht="21.75" customHeight="1">
      <c r="B154" s="139"/>
      <c r="C154" s="154" t="s">
        <v>293</v>
      </c>
      <c r="D154" s="154" t="s">
        <v>241</v>
      </c>
      <c r="E154" s="155" t="s">
        <v>2240</v>
      </c>
      <c r="F154" s="156" t="s">
        <v>2241</v>
      </c>
      <c r="G154" s="157" t="s">
        <v>316</v>
      </c>
      <c r="H154" s="158"/>
      <c r="I154" s="159"/>
      <c r="J154" s="160">
        <f t="shared" si="10"/>
        <v>0</v>
      </c>
      <c r="K154" s="161"/>
      <c r="L154" s="162"/>
      <c r="M154" s="163" t="s">
        <v>1</v>
      </c>
      <c r="N154" s="164" t="s">
        <v>38</v>
      </c>
      <c r="P154" s="150">
        <f t="shared" si="11"/>
        <v>0</v>
      </c>
      <c r="Q154" s="150">
        <v>0.01</v>
      </c>
      <c r="R154" s="150">
        <f t="shared" si="12"/>
        <v>0</v>
      </c>
      <c r="S154" s="150">
        <v>0</v>
      </c>
      <c r="T154" s="151">
        <f t="shared" si="13"/>
        <v>0</v>
      </c>
      <c r="AR154" s="152" t="s">
        <v>219</v>
      </c>
      <c r="AT154" s="152" t="s">
        <v>241</v>
      </c>
      <c r="AU154" s="152" t="s">
        <v>85</v>
      </c>
      <c r="AY154" s="13" t="s">
        <v>185</v>
      </c>
      <c r="BE154" s="153">
        <f t="shared" si="14"/>
        <v>0</v>
      </c>
      <c r="BF154" s="153">
        <f t="shared" si="15"/>
        <v>0</v>
      </c>
      <c r="BG154" s="153">
        <f t="shared" si="16"/>
        <v>0</v>
      </c>
      <c r="BH154" s="153">
        <f t="shared" si="17"/>
        <v>0</v>
      </c>
      <c r="BI154" s="153">
        <f t="shared" si="18"/>
        <v>0</v>
      </c>
      <c r="BJ154" s="13" t="s">
        <v>85</v>
      </c>
      <c r="BK154" s="153">
        <f t="shared" si="19"/>
        <v>0</v>
      </c>
      <c r="BL154" s="13" t="s">
        <v>191</v>
      </c>
      <c r="BM154" s="152" t="s">
        <v>397</v>
      </c>
    </row>
    <row r="155" spans="2:65" s="1" customFormat="1" ht="24.2" customHeight="1">
      <c r="B155" s="139"/>
      <c r="C155" s="140" t="s">
        <v>297</v>
      </c>
      <c r="D155" s="140" t="s">
        <v>187</v>
      </c>
      <c r="E155" s="141" t="s">
        <v>2242</v>
      </c>
      <c r="F155" s="142" t="s">
        <v>2243</v>
      </c>
      <c r="G155" s="143" t="s">
        <v>316</v>
      </c>
      <c r="H155" s="144"/>
      <c r="I155" s="145"/>
      <c r="J155" s="146">
        <f t="shared" si="10"/>
        <v>0</v>
      </c>
      <c r="K155" s="147"/>
      <c r="L155" s="28"/>
      <c r="M155" s="148" t="s">
        <v>1</v>
      </c>
      <c r="N155" s="149" t="s">
        <v>38</v>
      </c>
      <c r="P155" s="150">
        <f t="shared" si="11"/>
        <v>0</v>
      </c>
      <c r="Q155" s="150">
        <v>6.1199999999999996E-3</v>
      </c>
      <c r="R155" s="150">
        <f t="shared" si="12"/>
        <v>0</v>
      </c>
      <c r="S155" s="150">
        <v>0</v>
      </c>
      <c r="T155" s="151">
        <f t="shared" si="13"/>
        <v>0</v>
      </c>
      <c r="AR155" s="152" t="s">
        <v>191</v>
      </c>
      <c r="AT155" s="152" t="s">
        <v>187</v>
      </c>
      <c r="AU155" s="152" t="s">
        <v>85</v>
      </c>
      <c r="AY155" s="13" t="s">
        <v>185</v>
      </c>
      <c r="BE155" s="153">
        <f t="shared" si="14"/>
        <v>0</v>
      </c>
      <c r="BF155" s="153">
        <f t="shared" si="15"/>
        <v>0</v>
      </c>
      <c r="BG155" s="153">
        <f t="shared" si="16"/>
        <v>0</v>
      </c>
      <c r="BH155" s="153">
        <f t="shared" si="17"/>
        <v>0</v>
      </c>
      <c r="BI155" s="153">
        <f t="shared" si="18"/>
        <v>0</v>
      </c>
      <c r="BJ155" s="13" t="s">
        <v>85</v>
      </c>
      <c r="BK155" s="153">
        <f t="shared" si="19"/>
        <v>0</v>
      </c>
      <c r="BL155" s="13" t="s">
        <v>191</v>
      </c>
      <c r="BM155" s="152" t="s">
        <v>408</v>
      </c>
    </row>
    <row r="156" spans="2:65" s="1" customFormat="1" ht="16.5" customHeight="1">
      <c r="B156" s="139"/>
      <c r="C156" s="154" t="s">
        <v>301</v>
      </c>
      <c r="D156" s="154" t="s">
        <v>241</v>
      </c>
      <c r="E156" s="155" t="s">
        <v>2244</v>
      </c>
      <c r="F156" s="156" t="s">
        <v>2245</v>
      </c>
      <c r="G156" s="157" t="s">
        <v>316</v>
      </c>
      <c r="H156" s="158"/>
      <c r="I156" s="159"/>
      <c r="J156" s="160">
        <f t="shared" si="10"/>
        <v>0</v>
      </c>
      <c r="K156" s="161"/>
      <c r="L156" s="162"/>
      <c r="M156" s="163" t="s">
        <v>1</v>
      </c>
      <c r="N156" s="164" t="s">
        <v>38</v>
      </c>
      <c r="P156" s="150">
        <f t="shared" si="11"/>
        <v>0</v>
      </c>
      <c r="Q156" s="150">
        <v>14.5</v>
      </c>
      <c r="R156" s="150">
        <f t="shared" si="12"/>
        <v>0</v>
      </c>
      <c r="S156" s="150">
        <v>0</v>
      </c>
      <c r="T156" s="151">
        <f t="shared" si="13"/>
        <v>0</v>
      </c>
      <c r="AR156" s="152" t="s">
        <v>219</v>
      </c>
      <c r="AT156" s="152" t="s">
        <v>241</v>
      </c>
      <c r="AU156" s="152" t="s">
        <v>85</v>
      </c>
      <c r="AY156" s="13" t="s">
        <v>185</v>
      </c>
      <c r="BE156" s="153">
        <f t="shared" si="14"/>
        <v>0</v>
      </c>
      <c r="BF156" s="153">
        <f t="shared" si="15"/>
        <v>0</v>
      </c>
      <c r="BG156" s="153">
        <f t="shared" si="16"/>
        <v>0</v>
      </c>
      <c r="BH156" s="153">
        <f t="shared" si="17"/>
        <v>0</v>
      </c>
      <c r="BI156" s="153">
        <f t="shared" si="18"/>
        <v>0</v>
      </c>
      <c r="BJ156" s="13" t="s">
        <v>85</v>
      </c>
      <c r="BK156" s="153">
        <f t="shared" si="19"/>
        <v>0</v>
      </c>
      <c r="BL156" s="13" t="s">
        <v>191</v>
      </c>
      <c r="BM156" s="152" t="s">
        <v>416</v>
      </c>
    </row>
    <row r="157" spans="2:65" s="1" customFormat="1" ht="37.9" customHeight="1">
      <c r="B157" s="139"/>
      <c r="C157" s="140" t="s">
        <v>305</v>
      </c>
      <c r="D157" s="140" t="s">
        <v>187</v>
      </c>
      <c r="E157" s="141" t="s">
        <v>2246</v>
      </c>
      <c r="F157" s="142" t="s">
        <v>2247</v>
      </c>
      <c r="G157" s="143" t="s">
        <v>316</v>
      </c>
      <c r="H157" s="144"/>
      <c r="I157" s="145"/>
      <c r="J157" s="146">
        <f t="shared" si="10"/>
        <v>0</v>
      </c>
      <c r="K157" s="147"/>
      <c r="L157" s="28"/>
      <c r="M157" s="148" t="s">
        <v>1</v>
      </c>
      <c r="N157" s="149" t="s">
        <v>38</v>
      </c>
      <c r="P157" s="150">
        <f t="shared" si="11"/>
        <v>0</v>
      </c>
      <c r="Q157" s="150">
        <v>0</v>
      </c>
      <c r="R157" s="150">
        <f t="shared" si="12"/>
        <v>0</v>
      </c>
      <c r="S157" s="150">
        <v>0</v>
      </c>
      <c r="T157" s="151">
        <f t="shared" si="13"/>
        <v>0</v>
      </c>
      <c r="AR157" s="152" t="s">
        <v>191</v>
      </c>
      <c r="AT157" s="152" t="s">
        <v>187</v>
      </c>
      <c r="AU157" s="152" t="s">
        <v>85</v>
      </c>
      <c r="AY157" s="13" t="s">
        <v>185</v>
      </c>
      <c r="BE157" s="153">
        <f t="shared" si="14"/>
        <v>0</v>
      </c>
      <c r="BF157" s="153">
        <f t="shared" si="15"/>
        <v>0</v>
      </c>
      <c r="BG157" s="153">
        <f t="shared" si="16"/>
        <v>0</v>
      </c>
      <c r="BH157" s="153">
        <f t="shared" si="17"/>
        <v>0</v>
      </c>
      <c r="BI157" s="153">
        <f t="shared" si="18"/>
        <v>0</v>
      </c>
      <c r="BJ157" s="13" t="s">
        <v>85</v>
      </c>
      <c r="BK157" s="153">
        <f t="shared" si="19"/>
        <v>0</v>
      </c>
      <c r="BL157" s="13" t="s">
        <v>191</v>
      </c>
      <c r="BM157" s="152" t="s">
        <v>424</v>
      </c>
    </row>
    <row r="158" spans="2:65" s="1" customFormat="1" ht="24.2" customHeight="1">
      <c r="B158" s="139"/>
      <c r="C158" s="154" t="s">
        <v>309</v>
      </c>
      <c r="D158" s="154" t="s">
        <v>241</v>
      </c>
      <c r="E158" s="155" t="s">
        <v>2248</v>
      </c>
      <c r="F158" s="156" t="s">
        <v>2249</v>
      </c>
      <c r="G158" s="157" t="s">
        <v>316</v>
      </c>
      <c r="H158" s="158"/>
      <c r="I158" s="159"/>
      <c r="J158" s="160">
        <f t="shared" si="10"/>
        <v>0</v>
      </c>
      <c r="K158" s="161"/>
      <c r="L158" s="162"/>
      <c r="M158" s="163" t="s">
        <v>1</v>
      </c>
      <c r="N158" s="164" t="s">
        <v>38</v>
      </c>
      <c r="P158" s="150">
        <f t="shared" si="11"/>
        <v>0</v>
      </c>
      <c r="Q158" s="150">
        <v>9.0299999999999998E-3</v>
      </c>
      <c r="R158" s="150">
        <f t="shared" si="12"/>
        <v>0</v>
      </c>
      <c r="S158" s="150">
        <v>0</v>
      </c>
      <c r="T158" s="151">
        <f t="shared" si="13"/>
        <v>0</v>
      </c>
      <c r="AR158" s="152" t="s">
        <v>219</v>
      </c>
      <c r="AT158" s="152" t="s">
        <v>241</v>
      </c>
      <c r="AU158" s="152" t="s">
        <v>85</v>
      </c>
      <c r="AY158" s="13" t="s">
        <v>185</v>
      </c>
      <c r="BE158" s="153">
        <f t="shared" si="14"/>
        <v>0</v>
      </c>
      <c r="BF158" s="153">
        <f t="shared" si="15"/>
        <v>0</v>
      </c>
      <c r="BG158" s="153">
        <f t="shared" si="16"/>
        <v>0</v>
      </c>
      <c r="BH158" s="153">
        <f t="shared" si="17"/>
        <v>0</v>
      </c>
      <c r="BI158" s="153">
        <f t="shared" si="18"/>
        <v>0</v>
      </c>
      <c r="BJ158" s="13" t="s">
        <v>85</v>
      </c>
      <c r="BK158" s="153">
        <f t="shared" si="19"/>
        <v>0</v>
      </c>
      <c r="BL158" s="13" t="s">
        <v>191</v>
      </c>
      <c r="BM158" s="152" t="s">
        <v>434</v>
      </c>
    </row>
    <row r="159" spans="2:65" s="1" customFormat="1" ht="24.2" customHeight="1">
      <c r="B159" s="139"/>
      <c r="C159" s="154" t="s">
        <v>313</v>
      </c>
      <c r="D159" s="154" t="s">
        <v>241</v>
      </c>
      <c r="E159" s="155" t="s">
        <v>2250</v>
      </c>
      <c r="F159" s="156" t="s">
        <v>2251</v>
      </c>
      <c r="G159" s="157" t="s">
        <v>316</v>
      </c>
      <c r="H159" s="158"/>
      <c r="I159" s="159"/>
      <c r="J159" s="160">
        <f t="shared" si="10"/>
        <v>0</v>
      </c>
      <c r="K159" s="161"/>
      <c r="L159" s="162"/>
      <c r="M159" s="163" t="s">
        <v>1</v>
      </c>
      <c r="N159" s="164" t="s">
        <v>38</v>
      </c>
      <c r="P159" s="150">
        <f t="shared" si="11"/>
        <v>0</v>
      </c>
      <c r="Q159" s="150">
        <v>7.0000000000000001E-3</v>
      </c>
      <c r="R159" s="150">
        <f t="shared" si="12"/>
        <v>0</v>
      </c>
      <c r="S159" s="150">
        <v>0</v>
      </c>
      <c r="T159" s="151">
        <f t="shared" si="13"/>
        <v>0</v>
      </c>
      <c r="AR159" s="152" t="s">
        <v>219</v>
      </c>
      <c r="AT159" s="152" t="s">
        <v>241</v>
      </c>
      <c r="AU159" s="152" t="s">
        <v>85</v>
      </c>
      <c r="AY159" s="13" t="s">
        <v>185</v>
      </c>
      <c r="BE159" s="153">
        <f t="shared" si="14"/>
        <v>0</v>
      </c>
      <c r="BF159" s="153">
        <f t="shared" si="15"/>
        <v>0</v>
      </c>
      <c r="BG159" s="153">
        <f t="shared" si="16"/>
        <v>0</v>
      </c>
      <c r="BH159" s="153">
        <f t="shared" si="17"/>
        <v>0</v>
      </c>
      <c r="BI159" s="153">
        <f t="shared" si="18"/>
        <v>0</v>
      </c>
      <c r="BJ159" s="13" t="s">
        <v>85</v>
      </c>
      <c r="BK159" s="153">
        <f t="shared" si="19"/>
        <v>0</v>
      </c>
      <c r="BL159" s="13" t="s">
        <v>191</v>
      </c>
      <c r="BM159" s="152" t="s">
        <v>443</v>
      </c>
    </row>
    <row r="160" spans="2:65" s="1" customFormat="1" ht="24.2" customHeight="1">
      <c r="B160" s="139"/>
      <c r="C160" s="154" t="s">
        <v>318</v>
      </c>
      <c r="D160" s="154" t="s">
        <v>241</v>
      </c>
      <c r="E160" s="155" t="s">
        <v>2252</v>
      </c>
      <c r="F160" s="156" t="s">
        <v>2253</v>
      </c>
      <c r="G160" s="157" t="s">
        <v>316</v>
      </c>
      <c r="H160" s="158"/>
      <c r="I160" s="159"/>
      <c r="J160" s="160">
        <f t="shared" si="10"/>
        <v>0</v>
      </c>
      <c r="K160" s="161"/>
      <c r="L160" s="162"/>
      <c r="M160" s="163" t="s">
        <v>1</v>
      </c>
      <c r="N160" s="164" t="s">
        <v>38</v>
      </c>
      <c r="P160" s="150">
        <f t="shared" si="11"/>
        <v>0</v>
      </c>
      <c r="Q160" s="150">
        <v>5.8799999999999998E-3</v>
      </c>
      <c r="R160" s="150">
        <f t="shared" si="12"/>
        <v>0</v>
      </c>
      <c r="S160" s="150">
        <v>0</v>
      </c>
      <c r="T160" s="151">
        <f t="shared" si="13"/>
        <v>0</v>
      </c>
      <c r="AR160" s="152" t="s">
        <v>219</v>
      </c>
      <c r="AT160" s="152" t="s">
        <v>241</v>
      </c>
      <c r="AU160" s="152" t="s">
        <v>85</v>
      </c>
      <c r="AY160" s="13" t="s">
        <v>185</v>
      </c>
      <c r="BE160" s="153">
        <f t="shared" si="14"/>
        <v>0</v>
      </c>
      <c r="BF160" s="153">
        <f t="shared" si="15"/>
        <v>0</v>
      </c>
      <c r="BG160" s="153">
        <f t="shared" si="16"/>
        <v>0</v>
      </c>
      <c r="BH160" s="153">
        <f t="shared" si="17"/>
        <v>0</v>
      </c>
      <c r="BI160" s="153">
        <f t="shared" si="18"/>
        <v>0</v>
      </c>
      <c r="BJ160" s="13" t="s">
        <v>85</v>
      </c>
      <c r="BK160" s="153">
        <f t="shared" si="19"/>
        <v>0</v>
      </c>
      <c r="BL160" s="13" t="s">
        <v>191</v>
      </c>
      <c r="BM160" s="152" t="s">
        <v>451</v>
      </c>
    </row>
    <row r="161" spans="2:65" s="1" customFormat="1" ht="24.2" customHeight="1">
      <c r="B161" s="139"/>
      <c r="C161" s="154" t="s">
        <v>322</v>
      </c>
      <c r="D161" s="154" t="s">
        <v>241</v>
      </c>
      <c r="E161" s="155" t="s">
        <v>2254</v>
      </c>
      <c r="F161" s="156" t="s">
        <v>2255</v>
      </c>
      <c r="G161" s="157" t="s">
        <v>316</v>
      </c>
      <c r="H161" s="158"/>
      <c r="I161" s="159"/>
      <c r="J161" s="160">
        <f t="shared" si="10"/>
        <v>0</v>
      </c>
      <c r="K161" s="161"/>
      <c r="L161" s="162"/>
      <c r="M161" s="163" t="s">
        <v>1</v>
      </c>
      <c r="N161" s="164" t="s">
        <v>38</v>
      </c>
      <c r="P161" s="150">
        <f t="shared" si="11"/>
        <v>0</v>
      </c>
      <c r="Q161" s="150">
        <v>6.6E-4</v>
      </c>
      <c r="R161" s="150">
        <f t="shared" si="12"/>
        <v>0</v>
      </c>
      <c r="S161" s="150">
        <v>0</v>
      </c>
      <c r="T161" s="151">
        <f t="shared" si="13"/>
        <v>0</v>
      </c>
      <c r="AR161" s="152" t="s">
        <v>219</v>
      </c>
      <c r="AT161" s="152" t="s">
        <v>241</v>
      </c>
      <c r="AU161" s="152" t="s">
        <v>85</v>
      </c>
      <c r="AY161" s="13" t="s">
        <v>185</v>
      </c>
      <c r="BE161" s="153">
        <f t="shared" si="14"/>
        <v>0</v>
      </c>
      <c r="BF161" s="153">
        <f t="shared" si="15"/>
        <v>0</v>
      </c>
      <c r="BG161" s="153">
        <f t="shared" si="16"/>
        <v>0</v>
      </c>
      <c r="BH161" s="153">
        <f t="shared" si="17"/>
        <v>0</v>
      </c>
      <c r="BI161" s="153">
        <f t="shared" si="18"/>
        <v>0</v>
      </c>
      <c r="BJ161" s="13" t="s">
        <v>85</v>
      </c>
      <c r="BK161" s="153">
        <f t="shared" si="19"/>
        <v>0</v>
      </c>
      <c r="BL161" s="13" t="s">
        <v>191</v>
      </c>
      <c r="BM161" s="152" t="s">
        <v>461</v>
      </c>
    </row>
    <row r="162" spans="2:65" s="1" customFormat="1" ht="24.2" customHeight="1">
      <c r="B162" s="139"/>
      <c r="C162" s="154" t="s">
        <v>327</v>
      </c>
      <c r="D162" s="154" t="s">
        <v>241</v>
      </c>
      <c r="E162" s="155" t="s">
        <v>2256</v>
      </c>
      <c r="F162" s="156" t="s">
        <v>2257</v>
      </c>
      <c r="G162" s="157" t="s">
        <v>316</v>
      </c>
      <c r="H162" s="158"/>
      <c r="I162" s="159"/>
      <c r="J162" s="160">
        <f t="shared" si="10"/>
        <v>0</v>
      </c>
      <c r="K162" s="161"/>
      <c r="L162" s="162"/>
      <c r="M162" s="163" t="s">
        <v>1</v>
      </c>
      <c r="N162" s="164" t="s">
        <v>38</v>
      </c>
      <c r="P162" s="150">
        <f t="shared" si="11"/>
        <v>0</v>
      </c>
      <c r="Q162" s="150">
        <v>2.46E-2</v>
      </c>
      <c r="R162" s="150">
        <f t="shared" si="12"/>
        <v>0</v>
      </c>
      <c r="S162" s="150">
        <v>0</v>
      </c>
      <c r="T162" s="151">
        <f t="shared" si="13"/>
        <v>0</v>
      </c>
      <c r="AR162" s="152" t="s">
        <v>219</v>
      </c>
      <c r="AT162" s="152" t="s">
        <v>241</v>
      </c>
      <c r="AU162" s="152" t="s">
        <v>85</v>
      </c>
      <c r="AY162" s="13" t="s">
        <v>185</v>
      </c>
      <c r="BE162" s="153">
        <f t="shared" si="14"/>
        <v>0</v>
      </c>
      <c r="BF162" s="153">
        <f t="shared" si="15"/>
        <v>0</v>
      </c>
      <c r="BG162" s="153">
        <f t="shared" si="16"/>
        <v>0</v>
      </c>
      <c r="BH162" s="153">
        <f t="shared" si="17"/>
        <v>0</v>
      </c>
      <c r="BI162" s="153">
        <f t="shared" si="18"/>
        <v>0</v>
      </c>
      <c r="BJ162" s="13" t="s">
        <v>85</v>
      </c>
      <c r="BK162" s="153">
        <f t="shared" si="19"/>
        <v>0</v>
      </c>
      <c r="BL162" s="13" t="s">
        <v>191</v>
      </c>
      <c r="BM162" s="152" t="s">
        <v>469</v>
      </c>
    </row>
    <row r="163" spans="2:65" s="1" customFormat="1" ht="24.2" customHeight="1">
      <c r="B163" s="139"/>
      <c r="C163" s="140" t="s">
        <v>331</v>
      </c>
      <c r="D163" s="140" t="s">
        <v>187</v>
      </c>
      <c r="E163" s="141" t="s">
        <v>2220</v>
      </c>
      <c r="F163" s="142" t="s">
        <v>2221</v>
      </c>
      <c r="G163" s="143" t="s">
        <v>190</v>
      </c>
      <c r="H163" s="144"/>
      <c r="I163" s="145"/>
      <c r="J163" s="146">
        <f t="shared" si="10"/>
        <v>0</v>
      </c>
      <c r="K163" s="147"/>
      <c r="L163" s="28"/>
      <c r="M163" s="148" t="s">
        <v>1</v>
      </c>
      <c r="N163" s="149" t="s">
        <v>38</v>
      </c>
      <c r="P163" s="150">
        <f t="shared" si="11"/>
        <v>0</v>
      </c>
      <c r="Q163" s="150">
        <v>1E-4</v>
      </c>
      <c r="R163" s="150">
        <f t="shared" si="12"/>
        <v>0</v>
      </c>
      <c r="S163" s="150">
        <v>0</v>
      </c>
      <c r="T163" s="151">
        <f t="shared" si="13"/>
        <v>0</v>
      </c>
      <c r="AR163" s="152" t="s">
        <v>191</v>
      </c>
      <c r="AT163" s="152" t="s">
        <v>187</v>
      </c>
      <c r="AU163" s="152" t="s">
        <v>85</v>
      </c>
      <c r="AY163" s="13" t="s">
        <v>185</v>
      </c>
      <c r="BE163" s="153">
        <f t="shared" si="14"/>
        <v>0</v>
      </c>
      <c r="BF163" s="153">
        <f t="shared" si="15"/>
        <v>0</v>
      </c>
      <c r="BG163" s="153">
        <f t="shared" si="16"/>
        <v>0</v>
      </c>
      <c r="BH163" s="153">
        <f t="shared" si="17"/>
        <v>0</v>
      </c>
      <c r="BI163" s="153">
        <f t="shared" si="18"/>
        <v>0</v>
      </c>
      <c r="BJ163" s="13" t="s">
        <v>85</v>
      </c>
      <c r="BK163" s="153">
        <f t="shared" si="19"/>
        <v>0</v>
      </c>
      <c r="BL163" s="13" t="s">
        <v>191</v>
      </c>
      <c r="BM163" s="152" t="s">
        <v>475</v>
      </c>
    </row>
    <row r="164" spans="2:65" s="11" customFormat="1" ht="22.9" customHeight="1">
      <c r="B164" s="127"/>
      <c r="D164" s="128" t="s">
        <v>71</v>
      </c>
      <c r="E164" s="137" t="s">
        <v>347</v>
      </c>
      <c r="F164" s="137" t="s">
        <v>2133</v>
      </c>
      <c r="I164" s="130"/>
      <c r="J164" s="138">
        <f>BK164</f>
        <v>0</v>
      </c>
      <c r="L164" s="127"/>
      <c r="M164" s="132"/>
      <c r="P164" s="133">
        <f>P165</f>
        <v>0</v>
      </c>
      <c r="R164" s="133">
        <f>R165</f>
        <v>0</v>
      </c>
      <c r="T164" s="134">
        <f>T165</f>
        <v>0</v>
      </c>
      <c r="AR164" s="128" t="s">
        <v>79</v>
      </c>
      <c r="AT164" s="135" t="s">
        <v>71</v>
      </c>
      <c r="AU164" s="135" t="s">
        <v>79</v>
      </c>
      <c r="AY164" s="128" t="s">
        <v>185</v>
      </c>
      <c r="BK164" s="136">
        <f>BK165</f>
        <v>0</v>
      </c>
    </row>
    <row r="165" spans="2:65" s="1" customFormat="1" ht="33" customHeight="1">
      <c r="B165" s="139"/>
      <c r="C165" s="140" t="s">
        <v>335</v>
      </c>
      <c r="D165" s="140" t="s">
        <v>187</v>
      </c>
      <c r="E165" s="141" t="s">
        <v>2134</v>
      </c>
      <c r="F165" s="142" t="s">
        <v>2135</v>
      </c>
      <c r="G165" s="143" t="s">
        <v>204</v>
      </c>
      <c r="H165" s="144"/>
      <c r="I165" s="145"/>
      <c r="J165" s="146">
        <f>ROUND(I165*H165,2)</f>
        <v>0</v>
      </c>
      <c r="K165" s="147"/>
      <c r="L165" s="28"/>
      <c r="M165" s="148" t="s">
        <v>1</v>
      </c>
      <c r="N165" s="149" t="s">
        <v>38</v>
      </c>
      <c r="P165" s="150">
        <f>O165*H165</f>
        <v>0</v>
      </c>
      <c r="Q165" s="150">
        <v>0</v>
      </c>
      <c r="R165" s="150">
        <f>Q165*H165</f>
        <v>0</v>
      </c>
      <c r="S165" s="150">
        <v>0</v>
      </c>
      <c r="T165" s="151">
        <f>S165*H165</f>
        <v>0</v>
      </c>
      <c r="AR165" s="152" t="s">
        <v>191</v>
      </c>
      <c r="AT165" s="152" t="s">
        <v>187</v>
      </c>
      <c r="AU165" s="152" t="s">
        <v>85</v>
      </c>
      <c r="AY165" s="13" t="s">
        <v>185</v>
      </c>
      <c r="BE165" s="153">
        <f>IF(N165="základná",J165,0)</f>
        <v>0</v>
      </c>
      <c r="BF165" s="153">
        <f>IF(N165="znížená",J165,0)</f>
        <v>0</v>
      </c>
      <c r="BG165" s="153">
        <f>IF(N165="zákl. prenesená",J165,0)</f>
        <v>0</v>
      </c>
      <c r="BH165" s="153">
        <f>IF(N165="zníž. prenesená",J165,0)</f>
        <v>0</v>
      </c>
      <c r="BI165" s="153">
        <f>IF(N165="nulová",J165,0)</f>
        <v>0</v>
      </c>
      <c r="BJ165" s="13" t="s">
        <v>85</v>
      </c>
      <c r="BK165" s="153">
        <f>ROUND(I165*H165,2)</f>
        <v>0</v>
      </c>
      <c r="BL165" s="13" t="s">
        <v>191</v>
      </c>
      <c r="BM165" s="152" t="s">
        <v>483</v>
      </c>
    </row>
    <row r="166" spans="2:65" s="11" customFormat="1" ht="25.9" customHeight="1">
      <c r="B166" s="127"/>
      <c r="D166" s="128" t="s">
        <v>71</v>
      </c>
      <c r="E166" s="129" t="s">
        <v>353</v>
      </c>
      <c r="F166" s="129" t="s">
        <v>923</v>
      </c>
      <c r="I166" s="130"/>
      <c r="J166" s="131">
        <f>BK166</f>
        <v>0</v>
      </c>
      <c r="L166" s="127"/>
      <c r="M166" s="132"/>
      <c r="P166" s="133">
        <f>P167</f>
        <v>0</v>
      </c>
      <c r="R166" s="133">
        <f>R167</f>
        <v>0</v>
      </c>
      <c r="T166" s="134">
        <f>T167</f>
        <v>0</v>
      </c>
      <c r="AR166" s="128" t="s">
        <v>85</v>
      </c>
      <c r="AT166" s="135" t="s">
        <v>71</v>
      </c>
      <c r="AU166" s="135" t="s">
        <v>72</v>
      </c>
      <c r="AY166" s="128" t="s">
        <v>185</v>
      </c>
      <c r="BK166" s="136">
        <f>BK167</f>
        <v>0</v>
      </c>
    </row>
    <row r="167" spans="2:65" s="11" customFormat="1" ht="22.9" customHeight="1">
      <c r="B167" s="127"/>
      <c r="D167" s="128" t="s">
        <v>71</v>
      </c>
      <c r="E167" s="137" t="s">
        <v>939</v>
      </c>
      <c r="F167" s="137" t="s">
        <v>2258</v>
      </c>
      <c r="I167" s="130"/>
      <c r="J167" s="138">
        <f>BK167</f>
        <v>0</v>
      </c>
      <c r="L167" s="127"/>
      <c r="M167" s="132"/>
      <c r="P167" s="133">
        <f>SUM(P168:P169)</f>
        <v>0</v>
      </c>
      <c r="R167" s="133">
        <f>SUM(R168:R169)</f>
        <v>0</v>
      </c>
      <c r="T167" s="134">
        <f>SUM(T168:T169)</f>
        <v>0</v>
      </c>
      <c r="AR167" s="128" t="s">
        <v>85</v>
      </c>
      <c r="AT167" s="135" t="s">
        <v>71</v>
      </c>
      <c r="AU167" s="135" t="s">
        <v>79</v>
      </c>
      <c r="AY167" s="128" t="s">
        <v>185</v>
      </c>
      <c r="BK167" s="136">
        <f>SUM(BK168:BK169)</f>
        <v>0</v>
      </c>
    </row>
    <row r="168" spans="2:65" s="1" customFormat="1" ht="16.5" customHeight="1">
      <c r="B168" s="139"/>
      <c r="C168" s="140" t="s">
        <v>339</v>
      </c>
      <c r="D168" s="140" t="s">
        <v>187</v>
      </c>
      <c r="E168" s="141" t="s">
        <v>2259</v>
      </c>
      <c r="F168" s="142" t="s">
        <v>2260</v>
      </c>
      <c r="G168" s="143" t="s">
        <v>316</v>
      </c>
      <c r="H168" s="144"/>
      <c r="I168" s="145"/>
      <c r="J168" s="146">
        <f>ROUND(I168*H168,2)</f>
        <v>0</v>
      </c>
      <c r="K168" s="147"/>
      <c r="L168" s="28"/>
      <c r="M168" s="148" t="s">
        <v>1</v>
      </c>
      <c r="N168" s="149" t="s">
        <v>38</v>
      </c>
      <c r="P168" s="150">
        <f>O168*H168</f>
        <v>0</v>
      </c>
      <c r="Q168" s="150">
        <v>1.14E-3</v>
      </c>
      <c r="R168" s="150">
        <f>Q168*H168</f>
        <v>0</v>
      </c>
      <c r="S168" s="150">
        <v>0</v>
      </c>
      <c r="T168" s="151">
        <f>S168*H168</f>
        <v>0</v>
      </c>
      <c r="AR168" s="152" t="s">
        <v>254</v>
      </c>
      <c r="AT168" s="152" t="s">
        <v>187</v>
      </c>
      <c r="AU168" s="152" t="s">
        <v>85</v>
      </c>
      <c r="AY168" s="13" t="s">
        <v>185</v>
      </c>
      <c r="BE168" s="153">
        <f>IF(N168="základná",J168,0)</f>
        <v>0</v>
      </c>
      <c r="BF168" s="153">
        <f>IF(N168="znížená",J168,0)</f>
        <v>0</v>
      </c>
      <c r="BG168" s="153">
        <f>IF(N168="zákl. prenesená",J168,0)</f>
        <v>0</v>
      </c>
      <c r="BH168" s="153">
        <f>IF(N168="zníž. prenesená",J168,0)</f>
        <v>0</v>
      </c>
      <c r="BI168" s="153">
        <f>IF(N168="nulová",J168,0)</f>
        <v>0</v>
      </c>
      <c r="BJ168" s="13" t="s">
        <v>85</v>
      </c>
      <c r="BK168" s="153">
        <f>ROUND(I168*H168,2)</f>
        <v>0</v>
      </c>
      <c r="BL168" s="13" t="s">
        <v>254</v>
      </c>
      <c r="BM168" s="152" t="s">
        <v>491</v>
      </c>
    </row>
    <row r="169" spans="2:65" s="1" customFormat="1" ht="24.2" customHeight="1">
      <c r="B169" s="139"/>
      <c r="C169" s="140" t="s">
        <v>343</v>
      </c>
      <c r="D169" s="140" t="s">
        <v>187</v>
      </c>
      <c r="E169" s="141" t="s">
        <v>2261</v>
      </c>
      <c r="F169" s="142" t="s">
        <v>2262</v>
      </c>
      <c r="G169" s="143" t="s">
        <v>404</v>
      </c>
      <c r="H169" s="165"/>
      <c r="I169" s="145"/>
      <c r="J169" s="146">
        <f>ROUND(I169*H169,2)</f>
        <v>0</v>
      </c>
      <c r="K169" s="147"/>
      <c r="L169" s="28"/>
      <c r="M169" s="148" t="s">
        <v>1</v>
      </c>
      <c r="N169" s="149" t="s">
        <v>38</v>
      </c>
      <c r="P169" s="150">
        <f>O169*H169</f>
        <v>0</v>
      </c>
      <c r="Q169" s="150">
        <v>0</v>
      </c>
      <c r="R169" s="150">
        <f>Q169*H169</f>
        <v>0</v>
      </c>
      <c r="S169" s="150">
        <v>0</v>
      </c>
      <c r="T169" s="151">
        <f>S169*H169</f>
        <v>0</v>
      </c>
      <c r="AR169" s="152" t="s">
        <v>254</v>
      </c>
      <c r="AT169" s="152" t="s">
        <v>187</v>
      </c>
      <c r="AU169" s="152" t="s">
        <v>85</v>
      </c>
      <c r="AY169" s="13" t="s">
        <v>185</v>
      </c>
      <c r="BE169" s="153">
        <f>IF(N169="základná",J169,0)</f>
        <v>0</v>
      </c>
      <c r="BF169" s="153">
        <f>IF(N169="znížená",J169,0)</f>
        <v>0</v>
      </c>
      <c r="BG169" s="153">
        <f>IF(N169="zákl. prenesená",J169,0)</f>
        <v>0</v>
      </c>
      <c r="BH169" s="153">
        <f>IF(N169="zníž. prenesená",J169,0)</f>
        <v>0</v>
      </c>
      <c r="BI169" s="153">
        <f>IF(N169="nulová",J169,0)</f>
        <v>0</v>
      </c>
      <c r="BJ169" s="13" t="s">
        <v>85</v>
      </c>
      <c r="BK169" s="153">
        <f>ROUND(I169*H169,2)</f>
        <v>0</v>
      </c>
      <c r="BL169" s="13" t="s">
        <v>254</v>
      </c>
      <c r="BM169" s="152" t="s">
        <v>499</v>
      </c>
    </row>
    <row r="170" spans="2:65" s="11" customFormat="1" ht="25.9" customHeight="1">
      <c r="B170" s="127"/>
      <c r="D170" s="128" t="s">
        <v>71</v>
      </c>
      <c r="E170" s="129" t="s">
        <v>1229</v>
      </c>
      <c r="F170" s="129" t="s">
        <v>1230</v>
      </c>
      <c r="I170" s="130"/>
      <c r="J170" s="131">
        <f>BK170</f>
        <v>0</v>
      </c>
      <c r="L170" s="127"/>
      <c r="M170" s="132"/>
      <c r="P170" s="133">
        <f>SUM(P171:P172)</f>
        <v>0</v>
      </c>
      <c r="R170" s="133">
        <f>SUM(R171:R172)</f>
        <v>0</v>
      </c>
      <c r="T170" s="134">
        <f>SUM(T171:T172)</f>
        <v>0</v>
      </c>
      <c r="AR170" s="128" t="s">
        <v>191</v>
      </c>
      <c r="AT170" s="135" t="s">
        <v>71</v>
      </c>
      <c r="AU170" s="135" t="s">
        <v>72</v>
      </c>
      <c r="AY170" s="128" t="s">
        <v>185</v>
      </c>
      <c r="BK170" s="136">
        <f>SUM(BK171:BK172)</f>
        <v>0</v>
      </c>
    </row>
    <row r="171" spans="2:65" s="1" customFormat="1" ht="49.15" customHeight="1">
      <c r="B171" s="139"/>
      <c r="C171" s="140" t="s">
        <v>349</v>
      </c>
      <c r="D171" s="140" t="s">
        <v>187</v>
      </c>
      <c r="E171" s="141" t="s">
        <v>2176</v>
      </c>
      <c r="F171" s="142" t="s">
        <v>2263</v>
      </c>
      <c r="G171" s="143" t="s">
        <v>1233</v>
      </c>
      <c r="H171" s="144"/>
      <c r="I171" s="145"/>
      <c r="J171" s="146">
        <f>ROUND(I171*H171,2)</f>
        <v>0</v>
      </c>
      <c r="K171" s="147"/>
      <c r="L171" s="28"/>
      <c r="M171" s="148" t="s">
        <v>1</v>
      </c>
      <c r="N171" s="149" t="s">
        <v>38</v>
      </c>
      <c r="P171" s="150">
        <f>O171*H171</f>
        <v>0</v>
      </c>
      <c r="Q171" s="150">
        <v>0</v>
      </c>
      <c r="R171" s="150">
        <f>Q171*H171</f>
        <v>0</v>
      </c>
      <c r="S171" s="150">
        <v>0</v>
      </c>
      <c r="T171" s="151">
        <f>S171*H171</f>
        <v>0</v>
      </c>
      <c r="AR171" s="152" t="s">
        <v>1234</v>
      </c>
      <c r="AT171" s="152" t="s">
        <v>187</v>
      </c>
      <c r="AU171" s="152" t="s">
        <v>79</v>
      </c>
      <c r="AY171" s="13" t="s">
        <v>185</v>
      </c>
      <c r="BE171" s="153">
        <f>IF(N171="základná",J171,0)</f>
        <v>0</v>
      </c>
      <c r="BF171" s="153">
        <f>IF(N171="znížená",J171,0)</f>
        <v>0</v>
      </c>
      <c r="BG171" s="153">
        <f>IF(N171="zákl. prenesená",J171,0)</f>
        <v>0</v>
      </c>
      <c r="BH171" s="153">
        <f>IF(N171="zníž. prenesená",J171,0)</f>
        <v>0</v>
      </c>
      <c r="BI171" s="153">
        <f>IF(N171="nulová",J171,0)</f>
        <v>0</v>
      </c>
      <c r="BJ171" s="13" t="s">
        <v>85</v>
      </c>
      <c r="BK171" s="153">
        <f>ROUND(I171*H171,2)</f>
        <v>0</v>
      </c>
      <c r="BL171" s="13" t="s">
        <v>1234</v>
      </c>
      <c r="BM171" s="152" t="s">
        <v>509</v>
      </c>
    </row>
    <row r="172" spans="2:65" s="1" customFormat="1" ht="37.9" customHeight="1">
      <c r="B172" s="139"/>
      <c r="C172" s="140" t="s">
        <v>357</v>
      </c>
      <c r="D172" s="140" t="s">
        <v>187</v>
      </c>
      <c r="E172" s="141" t="s">
        <v>1236</v>
      </c>
      <c r="F172" s="142" t="s">
        <v>1237</v>
      </c>
      <c r="G172" s="143" t="s">
        <v>1233</v>
      </c>
      <c r="H172" s="144"/>
      <c r="I172" s="145"/>
      <c r="J172" s="146">
        <f>ROUND(I172*H172,2)</f>
        <v>0</v>
      </c>
      <c r="K172" s="147"/>
      <c r="L172" s="28"/>
      <c r="M172" s="148" t="s">
        <v>1</v>
      </c>
      <c r="N172" s="149" t="s">
        <v>38</v>
      </c>
      <c r="P172" s="150">
        <f>O172*H172</f>
        <v>0</v>
      </c>
      <c r="Q172" s="150">
        <v>0</v>
      </c>
      <c r="R172" s="150">
        <f>Q172*H172</f>
        <v>0</v>
      </c>
      <c r="S172" s="150">
        <v>0</v>
      </c>
      <c r="T172" s="151">
        <f>S172*H172</f>
        <v>0</v>
      </c>
      <c r="AR172" s="152" t="s">
        <v>1234</v>
      </c>
      <c r="AT172" s="152" t="s">
        <v>187</v>
      </c>
      <c r="AU172" s="152" t="s">
        <v>79</v>
      </c>
      <c r="AY172" s="13" t="s">
        <v>185</v>
      </c>
      <c r="BE172" s="153">
        <f>IF(N172="základná",J172,0)</f>
        <v>0</v>
      </c>
      <c r="BF172" s="153">
        <f>IF(N172="znížená",J172,0)</f>
        <v>0</v>
      </c>
      <c r="BG172" s="153">
        <f>IF(N172="zákl. prenesená",J172,0)</f>
        <v>0</v>
      </c>
      <c r="BH172" s="153">
        <f>IF(N172="zníž. prenesená",J172,0)</f>
        <v>0</v>
      </c>
      <c r="BI172" s="153">
        <f>IF(N172="nulová",J172,0)</f>
        <v>0</v>
      </c>
      <c r="BJ172" s="13" t="s">
        <v>85</v>
      </c>
      <c r="BK172" s="153">
        <f>ROUND(I172*H172,2)</f>
        <v>0</v>
      </c>
      <c r="BL172" s="13" t="s">
        <v>1234</v>
      </c>
      <c r="BM172" s="152" t="s">
        <v>517</v>
      </c>
    </row>
    <row r="173" spans="2:65" s="11" customFormat="1" ht="25.9" customHeight="1">
      <c r="B173" s="127"/>
      <c r="D173" s="128" t="s">
        <v>71</v>
      </c>
      <c r="E173" s="129" t="s">
        <v>1239</v>
      </c>
      <c r="F173" s="129" t="s">
        <v>1240</v>
      </c>
      <c r="I173" s="130"/>
      <c r="J173" s="131">
        <f>BK173</f>
        <v>0</v>
      </c>
      <c r="L173" s="127"/>
      <c r="M173" s="132"/>
      <c r="P173" s="133">
        <f>P174</f>
        <v>0</v>
      </c>
      <c r="R173" s="133">
        <f>R174</f>
        <v>0</v>
      </c>
      <c r="T173" s="134">
        <f>T174</f>
        <v>0</v>
      </c>
      <c r="AR173" s="128" t="s">
        <v>191</v>
      </c>
      <c r="AT173" s="135" t="s">
        <v>71</v>
      </c>
      <c r="AU173" s="135" t="s">
        <v>72</v>
      </c>
      <c r="AY173" s="128" t="s">
        <v>185</v>
      </c>
      <c r="BK173" s="136">
        <f>BK174</f>
        <v>0</v>
      </c>
    </row>
    <row r="174" spans="2:65" s="1" customFormat="1" ht="24.2" customHeight="1">
      <c r="B174" s="139"/>
      <c r="C174" s="140" t="s">
        <v>361</v>
      </c>
      <c r="D174" s="140" t="s">
        <v>187</v>
      </c>
      <c r="E174" s="141" t="s">
        <v>1244</v>
      </c>
      <c r="F174" s="142" t="s">
        <v>1245</v>
      </c>
      <c r="G174" s="143" t="s">
        <v>992</v>
      </c>
      <c r="H174" s="144"/>
      <c r="I174" s="145"/>
      <c r="J174" s="146">
        <f>ROUND(I174*H174,2)</f>
        <v>0</v>
      </c>
      <c r="K174" s="147"/>
      <c r="L174" s="28"/>
      <c r="M174" s="170" t="s">
        <v>1</v>
      </c>
      <c r="N174" s="171" t="s">
        <v>38</v>
      </c>
      <c r="O174" s="172"/>
      <c r="P174" s="173">
        <f>O174*H174</f>
        <v>0</v>
      </c>
      <c r="Q174" s="173">
        <v>0</v>
      </c>
      <c r="R174" s="173">
        <f>Q174*H174</f>
        <v>0</v>
      </c>
      <c r="S174" s="173">
        <v>0</v>
      </c>
      <c r="T174" s="174">
        <f>S174*H174</f>
        <v>0</v>
      </c>
      <c r="AR174" s="152" t="s">
        <v>1234</v>
      </c>
      <c r="AT174" s="152" t="s">
        <v>187</v>
      </c>
      <c r="AU174" s="152" t="s">
        <v>79</v>
      </c>
      <c r="AY174" s="13" t="s">
        <v>185</v>
      </c>
      <c r="BE174" s="153">
        <f>IF(N174="základná",J174,0)</f>
        <v>0</v>
      </c>
      <c r="BF174" s="153">
        <f>IF(N174="znížená",J174,0)</f>
        <v>0</v>
      </c>
      <c r="BG174" s="153">
        <f>IF(N174="zákl. prenesená",J174,0)</f>
        <v>0</v>
      </c>
      <c r="BH174" s="153">
        <f>IF(N174="zníž. prenesená",J174,0)</f>
        <v>0</v>
      </c>
      <c r="BI174" s="153">
        <f>IF(N174="nulová",J174,0)</f>
        <v>0</v>
      </c>
      <c r="BJ174" s="13" t="s">
        <v>85</v>
      </c>
      <c r="BK174" s="153">
        <f>ROUND(I174*H174,2)</f>
        <v>0</v>
      </c>
      <c r="BL174" s="13" t="s">
        <v>1234</v>
      </c>
      <c r="BM174" s="152" t="s">
        <v>525</v>
      </c>
    </row>
    <row r="175" spans="2:65" s="1" customFormat="1" ht="6.95" customHeight="1">
      <c r="B175" s="43"/>
      <c r="C175" s="44"/>
      <c r="D175" s="44"/>
      <c r="E175" s="44"/>
      <c r="F175" s="44"/>
      <c r="G175" s="44"/>
      <c r="H175" s="44"/>
      <c r="I175" s="44"/>
      <c r="J175" s="44"/>
      <c r="K175" s="44"/>
      <c r="L175" s="28"/>
    </row>
  </sheetData>
  <autoFilter ref="C124:K174"/>
  <mergeCells count="9">
    <mergeCell ref="E87:H87"/>
    <mergeCell ref="E115:H115"/>
    <mergeCell ref="E117:H117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31"/>
  <sheetViews>
    <sheetView showGridLines="0" topLeftCell="A86" workbookViewId="0">
      <selection activeCell="H119" sqref="H119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127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s="1" customFormat="1" ht="12" customHeight="1">
      <c r="B8" s="28"/>
      <c r="D8" s="23" t="s">
        <v>141</v>
      </c>
      <c r="L8" s="28"/>
    </row>
    <row r="9" spans="2:46" s="1" customFormat="1" ht="16.5" customHeight="1">
      <c r="B9" s="28"/>
      <c r="E9" s="218" t="s">
        <v>2264</v>
      </c>
      <c r="F9" s="222"/>
      <c r="G9" s="222"/>
      <c r="H9" s="222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16</v>
      </c>
      <c r="F11" s="21" t="s">
        <v>1</v>
      </c>
      <c r="I11" s="23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23" t="s">
        <v>20</v>
      </c>
      <c r="J12" s="51">
        <f>'Rekapitulácia stavby'!AN8</f>
        <v>46146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21</v>
      </c>
      <c r="I14" s="23" t="s">
        <v>22</v>
      </c>
      <c r="J14" s="21" t="s">
        <v>1</v>
      </c>
      <c r="L14" s="28"/>
    </row>
    <row r="15" spans="2:46" s="1" customFormat="1" ht="18" customHeight="1">
      <c r="B15" s="28"/>
      <c r="E15" s="21" t="s">
        <v>23</v>
      </c>
      <c r="I15" s="23" t="s">
        <v>24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25</v>
      </c>
      <c r="I17" s="23" t="s">
        <v>22</v>
      </c>
      <c r="J17" s="24"/>
      <c r="L17" s="28"/>
    </row>
    <row r="18" spans="2:12" s="1" customFormat="1" ht="18" customHeight="1">
      <c r="B18" s="28"/>
      <c r="E18" s="225"/>
      <c r="F18" s="207"/>
      <c r="G18" s="207"/>
      <c r="H18" s="207"/>
      <c r="I18" s="23" t="s">
        <v>24</v>
      </c>
      <c r="J18" s="24"/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26</v>
      </c>
      <c r="I20" s="23" t="s">
        <v>22</v>
      </c>
      <c r="J20" s="21" t="s">
        <v>1</v>
      </c>
      <c r="L20" s="28"/>
    </row>
    <row r="21" spans="2:12" s="1" customFormat="1" ht="18" customHeight="1">
      <c r="B21" s="28"/>
      <c r="E21" s="21" t="s">
        <v>27</v>
      </c>
      <c r="I21" s="23" t="s">
        <v>24</v>
      </c>
      <c r="J21" s="21" t="s">
        <v>1</v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29</v>
      </c>
      <c r="I23" s="23" t="s">
        <v>22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24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32</v>
      </c>
      <c r="J30" s="65">
        <f>ROUND(J117, 2)</f>
        <v>0</v>
      </c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45" customHeight="1">
      <c r="B33" s="28"/>
      <c r="D33" s="54" t="s">
        <v>36</v>
      </c>
      <c r="E33" s="33" t="s">
        <v>37</v>
      </c>
      <c r="F33" s="95">
        <f>ROUND((SUM(BE117:BE130)),  2)</f>
        <v>0</v>
      </c>
      <c r="G33" s="96"/>
      <c r="H33" s="96"/>
      <c r="I33" s="97">
        <v>0.23</v>
      </c>
      <c r="J33" s="95">
        <f>ROUND(((SUM(BE117:BE130))*I33),  2)</f>
        <v>0</v>
      </c>
      <c r="L33" s="28"/>
    </row>
    <row r="34" spans="2:12" s="1" customFormat="1" ht="14.45" customHeight="1">
      <c r="B34" s="28"/>
      <c r="E34" s="33" t="s">
        <v>38</v>
      </c>
      <c r="F34" s="95">
        <f>ROUND((SUM(BF117:BF130)),  2)</f>
        <v>0</v>
      </c>
      <c r="G34" s="96"/>
      <c r="H34" s="96"/>
      <c r="I34" s="97">
        <v>0.23</v>
      </c>
      <c r="J34" s="95">
        <f>ROUND(((SUM(BF117:BF130))*I34),  2)</f>
        <v>0</v>
      </c>
      <c r="L34" s="28"/>
    </row>
    <row r="35" spans="2:12" s="1" customFormat="1" ht="14.45" hidden="1" customHeight="1">
      <c r="B35" s="28"/>
      <c r="E35" s="23" t="s">
        <v>39</v>
      </c>
      <c r="F35" s="85">
        <f>ROUND((SUM(BG117:BG130)),  2)</f>
        <v>0</v>
      </c>
      <c r="I35" s="98">
        <v>0.23</v>
      </c>
      <c r="J35" s="85">
        <f>0</f>
        <v>0</v>
      </c>
      <c r="L35" s="28"/>
    </row>
    <row r="36" spans="2:12" s="1" customFormat="1" ht="14.45" hidden="1" customHeight="1">
      <c r="B36" s="28"/>
      <c r="E36" s="23" t="s">
        <v>40</v>
      </c>
      <c r="F36" s="85">
        <f>ROUND((SUM(BH117:BH130)),  2)</f>
        <v>0</v>
      </c>
      <c r="I36" s="98">
        <v>0.23</v>
      </c>
      <c r="J36" s="85">
        <f>0</f>
        <v>0</v>
      </c>
      <c r="L36" s="28"/>
    </row>
    <row r="37" spans="2:12" s="1" customFormat="1" ht="14.45" hidden="1" customHeight="1">
      <c r="B37" s="28"/>
      <c r="E37" s="33" t="s">
        <v>41</v>
      </c>
      <c r="F37" s="95">
        <f>ROUND((SUM(BI117:BI130)),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99"/>
      <c r="D39" s="100" t="s">
        <v>42</v>
      </c>
      <c r="E39" s="56"/>
      <c r="F39" s="56"/>
      <c r="G39" s="101" t="s">
        <v>43</v>
      </c>
      <c r="H39" s="102" t="s">
        <v>44</v>
      </c>
      <c r="I39" s="56"/>
      <c r="J39" s="103">
        <f>SUM(J30:J37)</f>
        <v>0</v>
      </c>
      <c r="K39" s="104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5" customHeight="1">
      <c r="B82" s="28"/>
      <c r="C82" s="17" t="s">
        <v>145</v>
      </c>
      <c r="L82" s="28"/>
    </row>
    <row r="83" spans="2:47" s="1" customFormat="1" ht="6.95" customHeight="1">
      <c r="B83" s="28"/>
      <c r="L83" s="28"/>
    </row>
    <row r="84" spans="2:47" s="1" customFormat="1" ht="12" customHeight="1">
      <c r="B84" s="28"/>
      <c r="C84" s="23" t="s">
        <v>14</v>
      </c>
      <c r="L84" s="28"/>
    </row>
    <row r="85" spans="2:47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47" s="1" customFormat="1" ht="12" customHeight="1">
      <c r="B86" s="28"/>
      <c r="C86" s="23" t="s">
        <v>141</v>
      </c>
      <c r="L86" s="28"/>
    </row>
    <row r="87" spans="2:47" s="1" customFormat="1" ht="16.5" customHeight="1">
      <c r="B87" s="28"/>
      <c r="E87" s="218" t="str">
        <f>E9</f>
        <v>SO 06 - Areálový rozvod NN</v>
      </c>
      <c r="F87" s="222"/>
      <c r="G87" s="222"/>
      <c r="H87" s="222"/>
      <c r="L87" s="28"/>
    </row>
    <row r="88" spans="2:47" s="1" customFormat="1" ht="6.95" customHeight="1">
      <c r="B88" s="28"/>
      <c r="L88" s="28"/>
    </row>
    <row r="89" spans="2:47" s="1" customFormat="1" ht="12" customHeight="1">
      <c r="B89" s="28"/>
      <c r="C89" s="23" t="s">
        <v>18</v>
      </c>
      <c r="F89" s="21" t="str">
        <f>F12</f>
        <v>Bojnice</v>
      </c>
      <c r="I89" s="23" t="s">
        <v>20</v>
      </c>
      <c r="J89" s="51">
        <f>IF(J12="","",J12)</f>
        <v>46146</v>
      </c>
      <c r="L89" s="28"/>
    </row>
    <row r="90" spans="2:47" s="1" customFormat="1" ht="6.95" customHeight="1">
      <c r="B90" s="28"/>
      <c r="L90" s="28"/>
    </row>
    <row r="91" spans="2:47" s="1" customFormat="1" ht="15.2" customHeight="1">
      <c r="B91" s="28"/>
      <c r="C91" s="23" t="s">
        <v>21</v>
      </c>
      <c r="F91" s="21" t="str">
        <f>E15</f>
        <v>Národná zoologická záhrada</v>
      </c>
      <c r="I91" s="23" t="s">
        <v>26</v>
      </c>
      <c r="J91" s="26" t="str">
        <f>E21</f>
        <v>ERGAprojekt s.r.o.</v>
      </c>
      <c r="L91" s="28"/>
    </row>
    <row r="92" spans="2:47" s="1" customFormat="1" ht="15.2" customHeight="1">
      <c r="B92" s="28"/>
      <c r="C92" s="23" t="s">
        <v>25</v>
      </c>
      <c r="F92" s="21" t="str">
        <f>IF(E18="","",E18)</f>
        <v/>
      </c>
      <c r="I92" s="23" t="s">
        <v>29</v>
      </c>
      <c r="J92" s="26" t="str">
        <f>E24</f>
        <v xml:space="preserve"> </v>
      </c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146</v>
      </c>
      <c r="D94" s="99"/>
      <c r="E94" s="99"/>
      <c r="F94" s="99"/>
      <c r="G94" s="99"/>
      <c r="H94" s="99"/>
      <c r="I94" s="99"/>
      <c r="J94" s="108" t="s">
        <v>147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9" customHeight="1">
      <c r="B96" s="28"/>
      <c r="C96" s="109" t="s">
        <v>148</v>
      </c>
      <c r="J96" s="65">
        <f>J117</f>
        <v>0</v>
      </c>
      <c r="L96" s="28"/>
      <c r="AU96" s="13" t="s">
        <v>149</v>
      </c>
    </row>
    <row r="97" spans="2:12" s="8" customFormat="1" ht="24.95" customHeight="1">
      <c r="B97" s="110"/>
      <c r="D97" s="111" t="s">
        <v>2265</v>
      </c>
      <c r="E97" s="112"/>
      <c r="F97" s="112"/>
      <c r="G97" s="112"/>
      <c r="H97" s="112"/>
      <c r="I97" s="112"/>
      <c r="J97" s="113">
        <f>J118</f>
        <v>0</v>
      </c>
      <c r="L97" s="110"/>
    </row>
    <row r="98" spans="2:12" s="1" customFormat="1" ht="21.75" customHeight="1">
      <c r="B98" s="28"/>
      <c r="L98" s="28"/>
    </row>
    <row r="99" spans="2:12" s="1" customFormat="1" ht="6.95" customHeight="1">
      <c r="B99" s="43"/>
      <c r="C99" s="44"/>
      <c r="D99" s="44"/>
      <c r="E99" s="44"/>
      <c r="F99" s="44"/>
      <c r="G99" s="44"/>
      <c r="H99" s="44"/>
      <c r="I99" s="44"/>
      <c r="J99" s="44"/>
      <c r="K99" s="44"/>
      <c r="L99" s="28"/>
    </row>
    <row r="103" spans="2:12" s="1" customFormat="1" ht="6.95" customHeight="1">
      <c r="B103" s="45"/>
      <c r="C103" s="46"/>
      <c r="D103" s="46"/>
      <c r="E103" s="46"/>
      <c r="F103" s="46"/>
      <c r="G103" s="46"/>
      <c r="H103" s="46"/>
      <c r="I103" s="46"/>
      <c r="J103" s="46"/>
      <c r="K103" s="46"/>
      <c r="L103" s="28"/>
    </row>
    <row r="104" spans="2:12" s="1" customFormat="1" ht="24.95" customHeight="1">
      <c r="B104" s="28"/>
      <c r="C104" s="17" t="s">
        <v>171</v>
      </c>
      <c r="L104" s="28"/>
    </row>
    <row r="105" spans="2:12" s="1" customFormat="1" ht="6.95" customHeight="1">
      <c r="B105" s="28"/>
      <c r="L105" s="28"/>
    </row>
    <row r="106" spans="2:12" s="1" customFormat="1" ht="12" customHeight="1">
      <c r="B106" s="28"/>
      <c r="C106" s="23" t="s">
        <v>14</v>
      </c>
      <c r="L106" s="28"/>
    </row>
    <row r="107" spans="2:12" s="1" customFormat="1" ht="16.5" customHeight="1">
      <c r="B107" s="28"/>
      <c r="E107" s="223" t="str">
        <f>E7</f>
        <v>Nové záchytné centrum, Bojnice</v>
      </c>
      <c r="F107" s="224"/>
      <c r="G107" s="224"/>
      <c r="H107" s="224"/>
      <c r="L107" s="28"/>
    </row>
    <row r="108" spans="2:12" s="1" customFormat="1" ht="12" customHeight="1">
      <c r="B108" s="28"/>
      <c r="C108" s="23" t="s">
        <v>141</v>
      </c>
      <c r="L108" s="28"/>
    </row>
    <row r="109" spans="2:12" s="1" customFormat="1" ht="16.5" customHeight="1">
      <c r="B109" s="28"/>
      <c r="E109" s="218" t="str">
        <f>E9</f>
        <v>SO 06 - Areálový rozvod NN</v>
      </c>
      <c r="F109" s="222"/>
      <c r="G109" s="222"/>
      <c r="H109" s="222"/>
      <c r="L109" s="28"/>
    </row>
    <row r="110" spans="2:12" s="1" customFormat="1" ht="6.95" customHeight="1">
      <c r="B110" s="28"/>
      <c r="L110" s="28"/>
    </row>
    <row r="111" spans="2:12" s="1" customFormat="1" ht="12" customHeight="1">
      <c r="B111" s="28"/>
      <c r="C111" s="23" t="s">
        <v>18</v>
      </c>
      <c r="F111" s="21" t="str">
        <f>F12</f>
        <v>Bojnice</v>
      </c>
      <c r="I111" s="23" t="s">
        <v>20</v>
      </c>
      <c r="J111" s="51">
        <f>IF(J12="","",J12)</f>
        <v>46146</v>
      </c>
      <c r="L111" s="28"/>
    </row>
    <row r="112" spans="2:12" s="1" customFormat="1" ht="6.95" customHeight="1">
      <c r="B112" s="28"/>
      <c r="L112" s="28"/>
    </row>
    <row r="113" spans="2:65" s="1" customFormat="1" ht="15.2" customHeight="1">
      <c r="B113" s="28"/>
      <c r="C113" s="23" t="s">
        <v>21</v>
      </c>
      <c r="F113" s="21" t="str">
        <f>E15</f>
        <v>Národná zoologická záhrada</v>
      </c>
      <c r="I113" s="23" t="s">
        <v>26</v>
      </c>
      <c r="J113" s="26" t="str">
        <f>E21</f>
        <v>ERGAprojekt s.r.o.</v>
      </c>
      <c r="L113" s="28"/>
    </row>
    <row r="114" spans="2:65" s="1" customFormat="1" ht="15.2" customHeight="1">
      <c r="B114" s="28"/>
      <c r="C114" s="23" t="s">
        <v>25</v>
      </c>
      <c r="F114" s="21" t="str">
        <f>IF(E18="","",E18)</f>
        <v/>
      </c>
      <c r="I114" s="23" t="s">
        <v>29</v>
      </c>
      <c r="J114" s="26" t="str">
        <f>E24</f>
        <v xml:space="preserve"> </v>
      </c>
      <c r="L114" s="28"/>
    </row>
    <row r="115" spans="2:65" s="1" customFormat="1" ht="10.35" customHeight="1">
      <c r="B115" s="28"/>
      <c r="L115" s="28"/>
    </row>
    <row r="116" spans="2:65" s="10" customFormat="1" ht="29.25" customHeight="1">
      <c r="B116" s="118"/>
      <c r="C116" s="119" t="s">
        <v>172</v>
      </c>
      <c r="D116" s="120" t="s">
        <v>57</v>
      </c>
      <c r="E116" s="120" t="s">
        <v>53</v>
      </c>
      <c r="F116" s="120" t="s">
        <v>54</v>
      </c>
      <c r="G116" s="120" t="s">
        <v>173</v>
      </c>
      <c r="H116" s="120" t="s">
        <v>174</v>
      </c>
      <c r="I116" s="120" t="s">
        <v>175</v>
      </c>
      <c r="J116" s="121" t="s">
        <v>147</v>
      </c>
      <c r="K116" s="122" t="s">
        <v>176</v>
      </c>
      <c r="L116" s="118"/>
      <c r="M116" s="58" t="s">
        <v>1</v>
      </c>
      <c r="N116" s="59" t="s">
        <v>36</v>
      </c>
      <c r="O116" s="59" t="s">
        <v>177</v>
      </c>
      <c r="P116" s="59" t="s">
        <v>178</v>
      </c>
      <c r="Q116" s="59" t="s">
        <v>179</v>
      </c>
      <c r="R116" s="59" t="s">
        <v>180</v>
      </c>
      <c r="S116" s="59" t="s">
        <v>181</v>
      </c>
      <c r="T116" s="60" t="s">
        <v>182</v>
      </c>
    </row>
    <row r="117" spans="2:65" s="1" customFormat="1" ht="22.9" customHeight="1">
      <c r="B117" s="28"/>
      <c r="C117" s="63" t="s">
        <v>148</v>
      </c>
      <c r="J117" s="123">
        <f>BK117</f>
        <v>0</v>
      </c>
      <c r="L117" s="28"/>
      <c r="M117" s="61"/>
      <c r="N117" s="52"/>
      <c r="O117" s="52"/>
      <c r="P117" s="124">
        <f>P118</f>
        <v>0</v>
      </c>
      <c r="Q117" s="52"/>
      <c r="R117" s="124">
        <f>R118</f>
        <v>0</v>
      </c>
      <c r="S117" s="52"/>
      <c r="T117" s="125">
        <f>T118</f>
        <v>0</v>
      </c>
      <c r="AT117" s="13" t="s">
        <v>71</v>
      </c>
      <c r="AU117" s="13" t="s">
        <v>149</v>
      </c>
      <c r="BK117" s="126">
        <f>BK118</f>
        <v>0</v>
      </c>
    </row>
    <row r="118" spans="2:65" s="11" customFormat="1" ht="25.9" customHeight="1">
      <c r="B118" s="127"/>
      <c r="D118" s="128" t="s">
        <v>71</v>
      </c>
      <c r="E118" s="129" t="s">
        <v>989</v>
      </c>
      <c r="F118" s="129" t="s">
        <v>2266</v>
      </c>
      <c r="I118" s="130"/>
      <c r="J118" s="131">
        <f>BK118</f>
        <v>0</v>
      </c>
      <c r="L118" s="127"/>
      <c r="M118" s="132"/>
      <c r="P118" s="133">
        <f>SUM(P119:P130)</f>
        <v>0</v>
      </c>
      <c r="R118" s="133">
        <f>SUM(R119:R130)</f>
        <v>0</v>
      </c>
      <c r="T118" s="134">
        <f>SUM(T119:T130)</f>
        <v>0</v>
      </c>
      <c r="AR118" s="128" t="s">
        <v>79</v>
      </c>
      <c r="AT118" s="135" t="s">
        <v>71</v>
      </c>
      <c r="AU118" s="135" t="s">
        <v>72</v>
      </c>
      <c r="AY118" s="128" t="s">
        <v>185</v>
      </c>
      <c r="BK118" s="136">
        <f>SUM(BK119:BK130)</f>
        <v>0</v>
      </c>
    </row>
    <row r="119" spans="2:65" s="1" customFormat="1" ht="16.5" customHeight="1">
      <c r="B119" s="139"/>
      <c r="C119" s="140" t="s">
        <v>72</v>
      </c>
      <c r="D119" s="140" t="s">
        <v>187</v>
      </c>
      <c r="E119" s="141" t="s">
        <v>2267</v>
      </c>
      <c r="F119" s="142" t="s">
        <v>2268</v>
      </c>
      <c r="G119" s="143" t="s">
        <v>190</v>
      </c>
      <c r="H119" s="144"/>
      <c r="I119" s="145"/>
      <c r="J119" s="146">
        <f t="shared" ref="J119:J130" si="0">ROUND(I119*H119,2)</f>
        <v>0</v>
      </c>
      <c r="K119" s="147"/>
      <c r="L119" s="28"/>
      <c r="M119" s="148" t="s">
        <v>1</v>
      </c>
      <c r="N119" s="149" t="s">
        <v>38</v>
      </c>
      <c r="P119" s="150">
        <f t="shared" ref="P119:P130" si="1">O119*H119</f>
        <v>0</v>
      </c>
      <c r="Q119" s="150">
        <v>0</v>
      </c>
      <c r="R119" s="150">
        <f t="shared" ref="R119:R130" si="2">Q119*H119</f>
        <v>0</v>
      </c>
      <c r="S119" s="150">
        <v>0</v>
      </c>
      <c r="T119" s="151">
        <f t="shared" ref="T119:T130" si="3">S119*H119</f>
        <v>0</v>
      </c>
      <c r="AR119" s="152" t="s">
        <v>191</v>
      </c>
      <c r="AT119" s="152" t="s">
        <v>187</v>
      </c>
      <c r="AU119" s="152" t="s">
        <v>79</v>
      </c>
      <c r="AY119" s="13" t="s">
        <v>185</v>
      </c>
      <c r="BE119" s="153">
        <f t="shared" ref="BE119:BE130" si="4">IF(N119="základná",J119,0)</f>
        <v>0</v>
      </c>
      <c r="BF119" s="153">
        <f t="shared" ref="BF119:BF130" si="5">IF(N119="znížená",J119,0)</f>
        <v>0</v>
      </c>
      <c r="BG119" s="153">
        <f t="shared" ref="BG119:BG130" si="6">IF(N119="zákl. prenesená",J119,0)</f>
        <v>0</v>
      </c>
      <c r="BH119" s="153">
        <f t="shared" ref="BH119:BH130" si="7">IF(N119="zníž. prenesená",J119,0)</f>
        <v>0</v>
      </c>
      <c r="BI119" s="153">
        <f t="shared" ref="BI119:BI130" si="8">IF(N119="nulová",J119,0)</f>
        <v>0</v>
      </c>
      <c r="BJ119" s="13" t="s">
        <v>85</v>
      </c>
      <c r="BK119" s="153">
        <f t="shared" ref="BK119:BK130" si="9">ROUND(I119*H119,2)</f>
        <v>0</v>
      </c>
      <c r="BL119" s="13" t="s">
        <v>191</v>
      </c>
      <c r="BM119" s="152" t="s">
        <v>85</v>
      </c>
    </row>
    <row r="120" spans="2:65" s="1" customFormat="1" ht="16.5" customHeight="1">
      <c r="B120" s="139"/>
      <c r="C120" s="140" t="s">
        <v>72</v>
      </c>
      <c r="D120" s="140" t="s">
        <v>187</v>
      </c>
      <c r="E120" s="141" t="s">
        <v>2269</v>
      </c>
      <c r="F120" s="142" t="s">
        <v>2270</v>
      </c>
      <c r="G120" s="143" t="s">
        <v>190</v>
      </c>
      <c r="H120" s="144"/>
      <c r="I120" s="145"/>
      <c r="J120" s="146">
        <f t="shared" si="0"/>
        <v>0</v>
      </c>
      <c r="K120" s="147"/>
      <c r="L120" s="28"/>
      <c r="M120" s="148" t="s">
        <v>1</v>
      </c>
      <c r="N120" s="149" t="s">
        <v>38</v>
      </c>
      <c r="P120" s="150">
        <f t="shared" si="1"/>
        <v>0</v>
      </c>
      <c r="Q120" s="150">
        <v>0</v>
      </c>
      <c r="R120" s="150">
        <f t="shared" si="2"/>
        <v>0</v>
      </c>
      <c r="S120" s="150">
        <v>0</v>
      </c>
      <c r="T120" s="151">
        <f t="shared" si="3"/>
        <v>0</v>
      </c>
      <c r="AR120" s="152" t="s">
        <v>191</v>
      </c>
      <c r="AT120" s="152" t="s">
        <v>187</v>
      </c>
      <c r="AU120" s="152" t="s">
        <v>79</v>
      </c>
      <c r="AY120" s="13" t="s">
        <v>185</v>
      </c>
      <c r="BE120" s="153">
        <f t="shared" si="4"/>
        <v>0</v>
      </c>
      <c r="BF120" s="153">
        <f t="shared" si="5"/>
        <v>0</v>
      </c>
      <c r="BG120" s="153">
        <f t="shared" si="6"/>
        <v>0</v>
      </c>
      <c r="BH120" s="153">
        <f t="shared" si="7"/>
        <v>0</v>
      </c>
      <c r="BI120" s="153">
        <f t="shared" si="8"/>
        <v>0</v>
      </c>
      <c r="BJ120" s="13" t="s">
        <v>85</v>
      </c>
      <c r="BK120" s="153">
        <f t="shared" si="9"/>
        <v>0</v>
      </c>
      <c r="BL120" s="13" t="s">
        <v>191</v>
      </c>
      <c r="BM120" s="152" t="s">
        <v>191</v>
      </c>
    </row>
    <row r="121" spans="2:65" s="1" customFormat="1" ht="16.5" customHeight="1">
      <c r="B121" s="139"/>
      <c r="C121" s="140" t="s">
        <v>72</v>
      </c>
      <c r="D121" s="140" t="s">
        <v>187</v>
      </c>
      <c r="E121" s="141" t="s">
        <v>2271</v>
      </c>
      <c r="F121" s="142" t="s">
        <v>2272</v>
      </c>
      <c r="G121" s="143" t="s">
        <v>190</v>
      </c>
      <c r="H121" s="144"/>
      <c r="I121" s="145"/>
      <c r="J121" s="146">
        <f t="shared" si="0"/>
        <v>0</v>
      </c>
      <c r="K121" s="147"/>
      <c r="L121" s="28"/>
      <c r="M121" s="148" t="s">
        <v>1</v>
      </c>
      <c r="N121" s="149" t="s">
        <v>38</v>
      </c>
      <c r="P121" s="150">
        <f t="shared" si="1"/>
        <v>0</v>
      </c>
      <c r="Q121" s="150">
        <v>0</v>
      </c>
      <c r="R121" s="150">
        <f t="shared" si="2"/>
        <v>0</v>
      </c>
      <c r="S121" s="150">
        <v>0</v>
      </c>
      <c r="T121" s="151">
        <f t="shared" si="3"/>
        <v>0</v>
      </c>
      <c r="AR121" s="152" t="s">
        <v>191</v>
      </c>
      <c r="AT121" s="152" t="s">
        <v>187</v>
      </c>
      <c r="AU121" s="152" t="s">
        <v>79</v>
      </c>
      <c r="AY121" s="13" t="s">
        <v>185</v>
      </c>
      <c r="BE121" s="153">
        <f t="shared" si="4"/>
        <v>0</v>
      </c>
      <c r="BF121" s="153">
        <f t="shared" si="5"/>
        <v>0</v>
      </c>
      <c r="BG121" s="153">
        <f t="shared" si="6"/>
        <v>0</v>
      </c>
      <c r="BH121" s="153">
        <f t="shared" si="7"/>
        <v>0</v>
      </c>
      <c r="BI121" s="153">
        <f t="shared" si="8"/>
        <v>0</v>
      </c>
      <c r="BJ121" s="13" t="s">
        <v>85</v>
      </c>
      <c r="BK121" s="153">
        <f t="shared" si="9"/>
        <v>0</v>
      </c>
      <c r="BL121" s="13" t="s">
        <v>191</v>
      </c>
      <c r="BM121" s="152" t="s">
        <v>210</v>
      </c>
    </row>
    <row r="122" spans="2:65" s="1" customFormat="1" ht="16.5" customHeight="1">
      <c r="B122" s="139"/>
      <c r="C122" s="140" t="s">
        <v>72</v>
      </c>
      <c r="D122" s="140" t="s">
        <v>187</v>
      </c>
      <c r="E122" s="141" t="s">
        <v>2273</v>
      </c>
      <c r="F122" s="142" t="s">
        <v>2274</v>
      </c>
      <c r="G122" s="143" t="s">
        <v>316</v>
      </c>
      <c r="H122" s="144"/>
      <c r="I122" s="145"/>
      <c r="J122" s="146">
        <f t="shared" si="0"/>
        <v>0</v>
      </c>
      <c r="K122" s="147"/>
      <c r="L122" s="28"/>
      <c r="M122" s="148" t="s">
        <v>1</v>
      </c>
      <c r="N122" s="149" t="s">
        <v>38</v>
      </c>
      <c r="P122" s="150">
        <f t="shared" si="1"/>
        <v>0</v>
      </c>
      <c r="Q122" s="150">
        <v>0</v>
      </c>
      <c r="R122" s="150">
        <f t="shared" si="2"/>
        <v>0</v>
      </c>
      <c r="S122" s="150">
        <v>0</v>
      </c>
      <c r="T122" s="151">
        <f t="shared" si="3"/>
        <v>0</v>
      </c>
      <c r="AR122" s="152" t="s">
        <v>191</v>
      </c>
      <c r="AT122" s="152" t="s">
        <v>187</v>
      </c>
      <c r="AU122" s="152" t="s">
        <v>79</v>
      </c>
      <c r="AY122" s="13" t="s">
        <v>185</v>
      </c>
      <c r="BE122" s="153">
        <f t="shared" si="4"/>
        <v>0</v>
      </c>
      <c r="BF122" s="153">
        <f t="shared" si="5"/>
        <v>0</v>
      </c>
      <c r="BG122" s="153">
        <f t="shared" si="6"/>
        <v>0</v>
      </c>
      <c r="BH122" s="153">
        <f t="shared" si="7"/>
        <v>0</v>
      </c>
      <c r="BI122" s="153">
        <f t="shared" si="8"/>
        <v>0</v>
      </c>
      <c r="BJ122" s="13" t="s">
        <v>85</v>
      </c>
      <c r="BK122" s="153">
        <f t="shared" si="9"/>
        <v>0</v>
      </c>
      <c r="BL122" s="13" t="s">
        <v>191</v>
      </c>
      <c r="BM122" s="152" t="s">
        <v>219</v>
      </c>
    </row>
    <row r="123" spans="2:65" s="1" customFormat="1" ht="16.5" customHeight="1">
      <c r="B123" s="139"/>
      <c r="C123" s="140" t="s">
        <v>72</v>
      </c>
      <c r="D123" s="140" t="s">
        <v>187</v>
      </c>
      <c r="E123" s="141" t="s">
        <v>2275</v>
      </c>
      <c r="F123" s="142" t="s">
        <v>2276</v>
      </c>
      <c r="G123" s="143" t="s">
        <v>316</v>
      </c>
      <c r="H123" s="144"/>
      <c r="I123" s="145"/>
      <c r="J123" s="146">
        <f t="shared" si="0"/>
        <v>0</v>
      </c>
      <c r="K123" s="147"/>
      <c r="L123" s="28"/>
      <c r="M123" s="148" t="s">
        <v>1</v>
      </c>
      <c r="N123" s="149" t="s">
        <v>38</v>
      </c>
      <c r="P123" s="150">
        <f t="shared" si="1"/>
        <v>0</v>
      </c>
      <c r="Q123" s="150">
        <v>0</v>
      </c>
      <c r="R123" s="150">
        <f t="shared" si="2"/>
        <v>0</v>
      </c>
      <c r="S123" s="150">
        <v>0</v>
      </c>
      <c r="T123" s="151">
        <f t="shared" si="3"/>
        <v>0</v>
      </c>
      <c r="AR123" s="152" t="s">
        <v>191</v>
      </c>
      <c r="AT123" s="152" t="s">
        <v>187</v>
      </c>
      <c r="AU123" s="152" t="s">
        <v>79</v>
      </c>
      <c r="AY123" s="13" t="s">
        <v>185</v>
      </c>
      <c r="BE123" s="153">
        <f t="shared" si="4"/>
        <v>0</v>
      </c>
      <c r="BF123" s="153">
        <f t="shared" si="5"/>
        <v>0</v>
      </c>
      <c r="BG123" s="153">
        <f t="shared" si="6"/>
        <v>0</v>
      </c>
      <c r="BH123" s="153">
        <f t="shared" si="7"/>
        <v>0</v>
      </c>
      <c r="BI123" s="153">
        <f t="shared" si="8"/>
        <v>0</v>
      </c>
      <c r="BJ123" s="13" t="s">
        <v>85</v>
      </c>
      <c r="BK123" s="153">
        <f t="shared" si="9"/>
        <v>0</v>
      </c>
      <c r="BL123" s="13" t="s">
        <v>191</v>
      </c>
      <c r="BM123" s="152" t="s">
        <v>227</v>
      </c>
    </row>
    <row r="124" spans="2:65" s="1" customFormat="1" ht="16.5" customHeight="1">
      <c r="B124" s="139"/>
      <c r="C124" s="140" t="s">
        <v>72</v>
      </c>
      <c r="D124" s="140" t="s">
        <v>187</v>
      </c>
      <c r="E124" s="141" t="s">
        <v>2277</v>
      </c>
      <c r="F124" s="142" t="s">
        <v>2278</v>
      </c>
      <c r="G124" s="143" t="s">
        <v>316</v>
      </c>
      <c r="H124" s="144"/>
      <c r="I124" s="145"/>
      <c r="J124" s="146">
        <f t="shared" si="0"/>
        <v>0</v>
      </c>
      <c r="K124" s="147"/>
      <c r="L124" s="28"/>
      <c r="M124" s="148" t="s">
        <v>1</v>
      </c>
      <c r="N124" s="149" t="s">
        <v>38</v>
      </c>
      <c r="P124" s="150">
        <f t="shared" si="1"/>
        <v>0</v>
      </c>
      <c r="Q124" s="150">
        <v>0</v>
      </c>
      <c r="R124" s="150">
        <f t="shared" si="2"/>
        <v>0</v>
      </c>
      <c r="S124" s="150">
        <v>0</v>
      </c>
      <c r="T124" s="151">
        <f t="shared" si="3"/>
        <v>0</v>
      </c>
      <c r="AR124" s="152" t="s">
        <v>191</v>
      </c>
      <c r="AT124" s="152" t="s">
        <v>187</v>
      </c>
      <c r="AU124" s="152" t="s">
        <v>79</v>
      </c>
      <c r="AY124" s="13" t="s">
        <v>185</v>
      </c>
      <c r="BE124" s="153">
        <f t="shared" si="4"/>
        <v>0</v>
      </c>
      <c r="BF124" s="153">
        <f t="shared" si="5"/>
        <v>0</v>
      </c>
      <c r="BG124" s="153">
        <f t="shared" si="6"/>
        <v>0</v>
      </c>
      <c r="BH124" s="153">
        <f t="shared" si="7"/>
        <v>0</v>
      </c>
      <c r="BI124" s="153">
        <f t="shared" si="8"/>
        <v>0</v>
      </c>
      <c r="BJ124" s="13" t="s">
        <v>85</v>
      </c>
      <c r="BK124" s="153">
        <f t="shared" si="9"/>
        <v>0</v>
      </c>
      <c r="BL124" s="13" t="s">
        <v>191</v>
      </c>
      <c r="BM124" s="152" t="s">
        <v>236</v>
      </c>
    </row>
    <row r="125" spans="2:65" s="1" customFormat="1" ht="16.5" customHeight="1">
      <c r="B125" s="139"/>
      <c r="C125" s="140" t="s">
        <v>72</v>
      </c>
      <c r="D125" s="140" t="s">
        <v>187</v>
      </c>
      <c r="E125" s="141" t="s">
        <v>2279</v>
      </c>
      <c r="F125" s="142" t="s">
        <v>2280</v>
      </c>
      <c r="G125" s="143" t="s">
        <v>316</v>
      </c>
      <c r="H125" s="144"/>
      <c r="I125" s="145"/>
      <c r="J125" s="146">
        <f t="shared" si="0"/>
        <v>0</v>
      </c>
      <c r="K125" s="147"/>
      <c r="L125" s="28"/>
      <c r="M125" s="148" t="s">
        <v>1</v>
      </c>
      <c r="N125" s="149" t="s">
        <v>38</v>
      </c>
      <c r="P125" s="150">
        <f t="shared" si="1"/>
        <v>0</v>
      </c>
      <c r="Q125" s="150">
        <v>0</v>
      </c>
      <c r="R125" s="150">
        <f t="shared" si="2"/>
        <v>0</v>
      </c>
      <c r="S125" s="150">
        <v>0</v>
      </c>
      <c r="T125" s="151">
        <f t="shared" si="3"/>
        <v>0</v>
      </c>
      <c r="AR125" s="152" t="s">
        <v>191</v>
      </c>
      <c r="AT125" s="152" t="s">
        <v>187</v>
      </c>
      <c r="AU125" s="152" t="s">
        <v>79</v>
      </c>
      <c r="AY125" s="13" t="s">
        <v>185</v>
      </c>
      <c r="BE125" s="153">
        <f t="shared" si="4"/>
        <v>0</v>
      </c>
      <c r="BF125" s="153">
        <f t="shared" si="5"/>
        <v>0</v>
      </c>
      <c r="BG125" s="153">
        <f t="shared" si="6"/>
        <v>0</v>
      </c>
      <c r="BH125" s="153">
        <f t="shared" si="7"/>
        <v>0</v>
      </c>
      <c r="BI125" s="153">
        <f t="shared" si="8"/>
        <v>0</v>
      </c>
      <c r="BJ125" s="13" t="s">
        <v>85</v>
      </c>
      <c r="BK125" s="153">
        <f t="shared" si="9"/>
        <v>0</v>
      </c>
      <c r="BL125" s="13" t="s">
        <v>191</v>
      </c>
      <c r="BM125" s="152" t="s">
        <v>245</v>
      </c>
    </row>
    <row r="126" spans="2:65" s="1" customFormat="1" ht="16.5" customHeight="1">
      <c r="B126" s="139"/>
      <c r="C126" s="140" t="s">
        <v>72</v>
      </c>
      <c r="D126" s="140" t="s">
        <v>187</v>
      </c>
      <c r="E126" s="141" t="s">
        <v>2281</v>
      </c>
      <c r="F126" s="142" t="s">
        <v>2282</v>
      </c>
      <c r="G126" s="143" t="s">
        <v>190</v>
      </c>
      <c r="H126" s="144"/>
      <c r="I126" s="145"/>
      <c r="J126" s="146">
        <f t="shared" si="0"/>
        <v>0</v>
      </c>
      <c r="K126" s="147"/>
      <c r="L126" s="28"/>
      <c r="M126" s="148" t="s">
        <v>1</v>
      </c>
      <c r="N126" s="149" t="s">
        <v>38</v>
      </c>
      <c r="P126" s="150">
        <f t="shared" si="1"/>
        <v>0</v>
      </c>
      <c r="Q126" s="150">
        <v>0</v>
      </c>
      <c r="R126" s="150">
        <f t="shared" si="2"/>
        <v>0</v>
      </c>
      <c r="S126" s="150">
        <v>0</v>
      </c>
      <c r="T126" s="151">
        <f t="shared" si="3"/>
        <v>0</v>
      </c>
      <c r="AR126" s="152" t="s">
        <v>191</v>
      </c>
      <c r="AT126" s="152" t="s">
        <v>187</v>
      </c>
      <c r="AU126" s="152" t="s">
        <v>79</v>
      </c>
      <c r="AY126" s="13" t="s">
        <v>185</v>
      </c>
      <c r="BE126" s="153">
        <f t="shared" si="4"/>
        <v>0</v>
      </c>
      <c r="BF126" s="153">
        <f t="shared" si="5"/>
        <v>0</v>
      </c>
      <c r="BG126" s="153">
        <f t="shared" si="6"/>
        <v>0</v>
      </c>
      <c r="BH126" s="153">
        <f t="shared" si="7"/>
        <v>0</v>
      </c>
      <c r="BI126" s="153">
        <f t="shared" si="8"/>
        <v>0</v>
      </c>
      <c r="BJ126" s="13" t="s">
        <v>85</v>
      </c>
      <c r="BK126" s="153">
        <f t="shared" si="9"/>
        <v>0</v>
      </c>
      <c r="BL126" s="13" t="s">
        <v>191</v>
      </c>
      <c r="BM126" s="152" t="s">
        <v>254</v>
      </c>
    </row>
    <row r="127" spans="2:65" s="1" customFormat="1" ht="21.75" customHeight="1">
      <c r="B127" s="139"/>
      <c r="C127" s="140" t="s">
        <v>72</v>
      </c>
      <c r="D127" s="140" t="s">
        <v>187</v>
      </c>
      <c r="E127" s="141" t="s">
        <v>2283</v>
      </c>
      <c r="F127" s="142" t="s">
        <v>2284</v>
      </c>
      <c r="G127" s="143" t="s">
        <v>992</v>
      </c>
      <c r="H127" s="144"/>
      <c r="I127" s="145"/>
      <c r="J127" s="146">
        <f t="shared" si="0"/>
        <v>0</v>
      </c>
      <c r="K127" s="147"/>
      <c r="L127" s="28"/>
      <c r="M127" s="148" t="s">
        <v>1</v>
      </c>
      <c r="N127" s="149" t="s">
        <v>38</v>
      </c>
      <c r="P127" s="150">
        <f t="shared" si="1"/>
        <v>0</v>
      </c>
      <c r="Q127" s="150">
        <v>0</v>
      </c>
      <c r="R127" s="150">
        <f t="shared" si="2"/>
        <v>0</v>
      </c>
      <c r="S127" s="150">
        <v>0</v>
      </c>
      <c r="T127" s="151">
        <f t="shared" si="3"/>
        <v>0</v>
      </c>
      <c r="AR127" s="152" t="s">
        <v>191</v>
      </c>
      <c r="AT127" s="152" t="s">
        <v>187</v>
      </c>
      <c r="AU127" s="152" t="s">
        <v>79</v>
      </c>
      <c r="AY127" s="13" t="s">
        <v>185</v>
      </c>
      <c r="BE127" s="153">
        <f t="shared" si="4"/>
        <v>0</v>
      </c>
      <c r="BF127" s="153">
        <f t="shared" si="5"/>
        <v>0</v>
      </c>
      <c r="BG127" s="153">
        <f t="shared" si="6"/>
        <v>0</v>
      </c>
      <c r="BH127" s="153">
        <f t="shared" si="7"/>
        <v>0</v>
      </c>
      <c r="BI127" s="153">
        <f t="shared" si="8"/>
        <v>0</v>
      </c>
      <c r="BJ127" s="13" t="s">
        <v>85</v>
      </c>
      <c r="BK127" s="153">
        <f t="shared" si="9"/>
        <v>0</v>
      </c>
      <c r="BL127" s="13" t="s">
        <v>191</v>
      </c>
      <c r="BM127" s="152" t="s">
        <v>262</v>
      </c>
    </row>
    <row r="128" spans="2:65" s="1" customFormat="1" ht="16.5" customHeight="1">
      <c r="B128" s="139"/>
      <c r="C128" s="140" t="s">
        <v>72</v>
      </c>
      <c r="D128" s="140" t="s">
        <v>187</v>
      </c>
      <c r="E128" s="141" t="s">
        <v>2285</v>
      </c>
      <c r="F128" s="142" t="s">
        <v>1913</v>
      </c>
      <c r="G128" s="143" t="s">
        <v>992</v>
      </c>
      <c r="H128" s="144"/>
      <c r="I128" s="145"/>
      <c r="J128" s="146">
        <f t="shared" si="0"/>
        <v>0</v>
      </c>
      <c r="K128" s="147"/>
      <c r="L128" s="28"/>
      <c r="M128" s="148" t="s">
        <v>1</v>
      </c>
      <c r="N128" s="149" t="s">
        <v>38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191</v>
      </c>
      <c r="AT128" s="152" t="s">
        <v>187</v>
      </c>
      <c r="AU128" s="152" t="s">
        <v>79</v>
      </c>
      <c r="AY128" s="13" t="s">
        <v>185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85</v>
      </c>
      <c r="BK128" s="153">
        <f t="shared" si="9"/>
        <v>0</v>
      </c>
      <c r="BL128" s="13" t="s">
        <v>191</v>
      </c>
      <c r="BM128" s="152" t="s">
        <v>270</v>
      </c>
    </row>
    <row r="129" spans="2:65" s="1" customFormat="1" ht="16.5" customHeight="1">
      <c r="B129" s="139"/>
      <c r="C129" s="140" t="s">
        <v>72</v>
      </c>
      <c r="D129" s="140" t="s">
        <v>187</v>
      </c>
      <c r="E129" s="141" t="s">
        <v>1595</v>
      </c>
      <c r="F129" s="142" t="s">
        <v>1596</v>
      </c>
      <c r="G129" s="143" t="s">
        <v>992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79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278</v>
      </c>
    </row>
    <row r="130" spans="2:65" s="1" customFormat="1" ht="16.5" customHeight="1">
      <c r="B130" s="139"/>
      <c r="C130" s="140" t="s">
        <v>72</v>
      </c>
      <c r="D130" s="140" t="s">
        <v>187</v>
      </c>
      <c r="E130" s="141" t="s">
        <v>2286</v>
      </c>
      <c r="F130" s="142" t="s">
        <v>1759</v>
      </c>
      <c r="G130" s="143" t="s">
        <v>992</v>
      </c>
      <c r="H130" s="144"/>
      <c r="I130" s="145"/>
      <c r="J130" s="146">
        <f t="shared" si="0"/>
        <v>0</v>
      </c>
      <c r="K130" s="147"/>
      <c r="L130" s="28"/>
      <c r="M130" s="170" t="s">
        <v>1</v>
      </c>
      <c r="N130" s="171" t="s">
        <v>38</v>
      </c>
      <c r="O130" s="172"/>
      <c r="P130" s="173">
        <f t="shared" si="1"/>
        <v>0</v>
      </c>
      <c r="Q130" s="173">
        <v>0</v>
      </c>
      <c r="R130" s="173">
        <f t="shared" si="2"/>
        <v>0</v>
      </c>
      <c r="S130" s="173">
        <v>0</v>
      </c>
      <c r="T130" s="174">
        <f t="shared" si="3"/>
        <v>0</v>
      </c>
      <c r="AR130" s="152" t="s">
        <v>191</v>
      </c>
      <c r="AT130" s="152" t="s">
        <v>187</v>
      </c>
      <c r="AU130" s="152" t="s">
        <v>79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289</v>
      </c>
    </row>
    <row r="131" spans="2:65" s="1" customFormat="1" ht="6.95" customHeight="1">
      <c r="B131" s="43"/>
      <c r="C131" s="44"/>
      <c r="D131" s="44"/>
      <c r="E131" s="44"/>
      <c r="F131" s="44"/>
      <c r="G131" s="44"/>
      <c r="H131" s="44"/>
      <c r="I131" s="44"/>
      <c r="J131" s="44"/>
      <c r="K131" s="44"/>
      <c r="L131" s="28"/>
    </row>
  </sheetData>
  <autoFilter ref="C116:K130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41"/>
  <sheetViews>
    <sheetView showGridLines="0" topLeftCell="A95" workbookViewId="0">
      <selection activeCell="H119" sqref="H119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130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s="1" customFormat="1" ht="12" customHeight="1">
      <c r="B8" s="28"/>
      <c r="D8" s="23" t="s">
        <v>141</v>
      </c>
      <c r="L8" s="28"/>
    </row>
    <row r="9" spans="2:46" s="1" customFormat="1" ht="16.5" customHeight="1">
      <c r="B9" s="28"/>
      <c r="E9" s="218" t="s">
        <v>2287</v>
      </c>
      <c r="F9" s="222"/>
      <c r="G9" s="222"/>
      <c r="H9" s="222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16</v>
      </c>
      <c r="F11" s="21" t="s">
        <v>1</v>
      </c>
      <c r="I11" s="23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23" t="s">
        <v>20</v>
      </c>
      <c r="J12" s="51">
        <f>'Rekapitulácia stavby'!AN8</f>
        <v>46146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21</v>
      </c>
      <c r="I14" s="23" t="s">
        <v>22</v>
      </c>
      <c r="J14" s="21" t="s">
        <v>1</v>
      </c>
      <c r="L14" s="28"/>
    </row>
    <row r="15" spans="2:46" s="1" customFormat="1" ht="18" customHeight="1">
      <c r="B15" s="28"/>
      <c r="E15" s="21" t="s">
        <v>23</v>
      </c>
      <c r="I15" s="23" t="s">
        <v>24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25</v>
      </c>
      <c r="I17" s="23" t="s">
        <v>22</v>
      </c>
      <c r="J17" s="24"/>
      <c r="L17" s="28"/>
    </row>
    <row r="18" spans="2:12" s="1" customFormat="1" ht="18" customHeight="1">
      <c r="B18" s="28"/>
      <c r="E18" s="225"/>
      <c r="F18" s="207"/>
      <c r="G18" s="207"/>
      <c r="H18" s="207"/>
      <c r="I18" s="23" t="s">
        <v>24</v>
      </c>
      <c r="J18" s="24"/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26</v>
      </c>
      <c r="I20" s="23" t="s">
        <v>22</v>
      </c>
      <c r="J20" s="21" t="s">
        <v>1</v>
      </c>
      <c r="L20" s="28"/>
    </row>
    <row r="21" spans="2:12" s="1" customFormat="1" ht="18" customHeight="1">
      <c r="B21" s="28"/>
      <c r="E21" s="21" t="s">
        <v>27</v>
      </c>
      <c r="I21" s="23" t="s">
        <v>24</v>
      </c>
      <c r="J21" s="21" t="s">
        <v>1</v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29</v>
      </c>
      <c r="I23" s="23" t="s">
        <v>22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24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32</v>
      </c>
      <c r="J30" s="65">
        <f>ROUND(J117, 2)</f>
        <v>0</v>
      </c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45" customHeight="1">
      <c r="B33" s="28"/>
      <c r="D33" s="54" t="s">
        <v>36</v>
      </c>
      <c r="E33" s="33" t="s">
        <v>37</v>
      </c>
      <c r="F33" s="95">
        <f>ROUND((SUM(BE117:BE140)),  2)</f>
        <v>0</v>
      </c>
      <c r="G33" s="96"/>
      <c r="H33" s="96"/>
      <c r="I33" s="97">
        <v>0.23</v>
      </c>
      <c r="J33" s="95">
        <f>ROUND(((SUM(BE117:BE140))*I33),  2)</f>
        <v>0</v>
      </c>
      <c r="L33" s="28"/>
    </row>
    <row r="34" spans="2:12" s="1" customFormat="1" ht="14.45" customHeight="1">
      <c r="B34" s="28"/>
      <c r="E34" s="33" t="s">
        <v>38</v>
      </c>
      <c r="F34" s="95">
        <f>ROUND((SUM(BF117:BF140)),  2)</f>
        <v>0</v>
      </c>
      <c r="G34" s="96"/>
      <c r="H34" s="96"/>
      <c r="I34" s="97">
        <v>0.23</v>
      </c>
      <c r="J34" s="95">
        <f>ROUND(((SUM(BF117:BF140))*I34),  2)</f>
        <v>0</v>
      </c>
      <c r="L34" s="28"/>
    </row>
    <row r="35" spans="2:12" s="1" customFormat="1" ht="14.45" hidden="1" customHeight="1">
      <c r="B35" s="28"/>
      <c r="E35" s="23" t="s">
        <v>39</v>
      </c>
      <c r="F35" s="85">
        <f>ROUND((SUM(BG117:BG140)),  2)</f>
        <v>0</v>
      </c>
      <c r="I35" s="98">
        <v>0.23</v>
      </c>
      <c r="J35" s="85">
        <f>0</f>
        <v>0</v>
      </c>
      <c r="L35" s="28"/>
    </row>
    <row r="36" spans="2:12" s="1" customFormat="1" ht="14.45" hidden="1" customHeight="1">
      <c r="B36" s="28"/>
      <c r="E36" s="23" t="s">
        <v>40</v>
      </c>
      <c r="F36" s="85">
        <f>ROUND((SUM(BH117:BH140)),  2)</f>
        <v>0</v>
      </c>
      <c r="I36" s="98">
        <v>0.23</v>
      </c>
      <c r="J36" s="85">
        <f>0</f>
        <v>0</v>
      </c>
      <c r="L36" s="28"/>
    </row>
    <row r="37" spans="2:12" s="1" customFormat="1" ht="14.45" hidden="1" customHeight="1">
      <c r="B37" s="28"/>
      <c r="E37" s="33" t="s">
        <v>41</v>
      </c>
      <c r="F37" s="95">
        <f>ROUND((SUM(BI117:BI140)),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99"/>
      <c r="D39" s="100" t="s">
        <v>42</v>
      </c>
      <c r="E39" s="56"/>
      <c r="F39" s="56"/>
      <c r="G39" s="101" t="s">
        <v>43</v>
      </c>
      <c r="H39" s="102" t="s">
        <v>44</v>
      </c>
      <c r="I39" s="56"/>
      <c r="J39" s="103">
        <f>SUM(J30:J37)</f>
        <v>0</v>
      </c>
      <c r="K39" s="104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5" customHeight="1">
      <c r="B82" s="28"/>
      <c r="C82" s="17" t="s">
        <v>145</v>
      </c>
      <c r="L82" s="28"/>
    </row>
    <row r="83" spans="2:47" s="1" customFormat="1" ht="6.95" customHeight="1">
      <c r="B83" s="28"/>
      <c r="L83" s="28"/>
    </row>
    <row r="84" spans="2:47" s="1" customFormat="1" ht="12" customHeight="1">
      <c r="B84" s="28"/>
      <c r="C84" s="23" t="s">
        <v>14</v>
      </c>
      <c r="L84" s="28"/>
    </row>
    <row r="85" spans="2:47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47" s="1" customFormat="1" ht="12" customHeight="1">
      <c r="B86" s="28"/>
      <c r="C86" s="23" t="s">
        <v>141</v>
      </c>
      <c r="L86" s="28"/>
    </row>
    <row r="87" spans="2:47" s="1" customFormat="1" ht="16.5" customHeight="1">
      <c r="B87" s="28"/>
      <c r="E87" s="218" t="str">
        <f>E9</f>
        <v>SO 07 - Elektrický ohradník</v>
      </c>
      <c r="F87" s="222"/>
      <c r="G87" s="222"/>
      <c r="H87" s="222"/>
      <c r="L87" s="28"/>
    </row>
    <row r="88" spans="2:47" s="1" customFormat="1" ht="6.95" customHeight="1">
      <c r="B88" s="28"/>
      <c r="L88" s="28"/>
    </row>
    <row r="89" spans="2:47" s="1" customFormat="1" ht="12" customHeight="1">
      <c r="B89" s="28"/>
      <c r="C89" s="23" t="s">
        <v>18</v>
      </c>
      <c r="F89" s="21" t="str">
        <f>F12</f>
        <v>Bojnice</v>
      </c>
      <c r="I89" s="23" t="s">
        <v>20</v>
      </c>
      <c r="J89" s="51">
        <f>IF(J12="","",J12)</f>
        <v>46146</v>
      </c>
      <c r="L89" s="28"/>
    </row>
    <row r="90" spans="2:47" s="1" customFormat="1" ht="6.95" customHeight="1">
      <c r="B90" s="28"/>
      <c r="L90" s="28"/>
    </row>
    <row r="91" spans="2:47" s="1" customFormat="1" ht="15.2" customHeight="1">
      <c r="B91" s="28"/>
      <c r="C91" s="23" t="s">
        <v>21</v>
      </c>
      <c r="F91" s="21" t="str">
        <f>E15</f>
        <v>Národná zoologická záhrada</v>
      </c>
      <c r="I91" s="23" t="s">
        <v>26</v>
      </c>
      <c r="J91" s="26" t="str">
        <f>E21</f>
        <v>ERGAprojekt s.r.o.</v>
      </c>
      <c r="L91" s="28"/>
    </row>
    <row r="92" spans="2:47" s="1" customFormat="1" ht="15.2" customHeight="1">
      <c r="B92" s="28"/>
      <c r="C92" s="23" t="s">
        <v>25</v>
      </c>
      <c r="F92" s="21" t="str">
        <f>IF(E18="","",E18)</f>
        <v/>
      </c>
      <c r="I92" s="23" t="s">
        <v>29</v>
      </c>
      <c r="J92" s="26" t="str">
        <f>E24</f>
        <v xml:space="preserve"> </v>
      </c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146</v>
      </c>
      <c r="D94" s="99"/>
      <c r="E94" s="99"/>
      <c r="F94" s="99"/>
      <c r="G94" s="99"/>
      <c r="H94" s="99"/>
      <c r="I94" s="99"/>
      <c r="J94" s="108" t="s">
        <v>147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9" customHeight="1">
      <c r="B96" s="28"/>
      <c r="C96" s="109" t="s">
        <v>148</v>
      </c>
      <c r="J96" s="65">
        <f>J117</f>
        <v>0</v>
      </c>
      <c r="L96" s="28"/>
      <c r="AU96" s="13" t="s">
        <v>149</v>
      </c>
    </row>
    <row r="97" spans="2:12" s="8" customFormat="1" ht="24.95" customHeight="1">
      <c r="B97" s="110"/>
      <c r="D97" s="111" t="s">
        <v>2288</v>
      </c>
      <c r="E97" s="112"/>
      <c r="F97" s="112"/>
      <c r="G97" s="112"/>
      <c r="H97" s="112"/>
      <c r="I97" s="112"/>
      <c r="J97" s="113">
        <f>J118</f>
        <v>0</v>
      </c>
      <c r="L97" s="110"/>
    </row>
    <row r="98" spans="2:12" s="1" customFormat="1" ht="21.75" customHeight="1">
      <c r="B98" s="28"/>
      <c r="L98" s="28"/>
    </row>
    <row r="99" spans="2:12" s="1" customFormat="1" ht="6.95" customHeight="1">
      <c r="B99" s="43"/>
      <c r="C99" s="44"/>
      <c r="D99" s="44"/>
      <c r="E99" s="44"/>
      <c r="F99" s="44"/>
      <c r="G99" s="44"/>
      <c r="H99" s="44"/>
      <c r="I99" s="44"/>
      <c r="J99" s="44"/>
      <c r="K99" s="44"/>
      <c r="L99" s="28"/>
    </row>
    <row r="103" spans="2:12" s="1" customFormat="1" ht="6.95" customHeight="1">
      <c r="B103" s="45"/>
      <c r="C103" s="46"/>
      <c r="D103" s="46"/>
      <c r="E103" s="46"/>
      <c r="F103" s="46"/>
      <c r="G103" s="46"/>
      <c r="H103" s="46"/>
      <c r="I103" s="46"/>
      <c r="J103" s="46"/>
      <c r="K103" s="46"/>
      <c r="L103" s="28"/>
    </row>
    <row r="104" spans="2:12" s="1" customFormat="1" ht="24.95" customHeight="1">
      <c r="B104" s="28"/>
      <c r="C104" s="17" t="s">
        <v>171</v>
      </c>
      <c r="L104" s="28"/>
    </row>
    <row r="105" spans="2:12" s="1" customFormat="1" ht="6.95" customHeight="1">
      <c r="B105" s="28"/>
      <c r="L105" s="28"/>
    </row>
    <row r="106" spans="2:12" s="1" customFormat="1" ht="12" customHeight="1">
      <c r="B106" s="28"/>
      <c r="C106" s="23" t="s">
        <v>14</v>
      </c>
      <c r="L106" s="28"/>
    </row>
    <row r="107" spans="2:12" s="1" customFormat="1" ht="16.5" customHeight="1">
      <c r="B107" s="28"/>
      <c r="E107" s="223" t="str">
        <f>E7</f>
        <v>Nové záchytné centrum, Bojnice</v>
      </c>
      <c r="F107" s="224"/>
      <c r="G107" s="224"/>
      <c r="H107" s="224"/>
      <c r="L107" s="28"/>
    </row>
    <row r="108" spans="2:12" s="1" customFormat="1" ht="12" customHeight="1">
      <c r="B108" s="28"/>
      <c r="C108" s="23" t="s">
        <v>141</v>
      </c>
      <c r="L108" s="28"/>
    </row>
    <row r="109" spans="2:12" s="1" customFormat="1" ht="16.5" customHeight="1">
      <c r="B109" s="28"/>
      <c r="E109" s="218" t="str">
        <f>E9</f>
        <v>SO 07 - Elektrický ohradník</v>
      </c>
      <c r="F109" s="222"/>
      <c r="G109" s="222"/>
      <c r="H109" s="222"/>
      <c r="L109" s="28"/>
    </row>
    <row r="110" spans="2:12" s="1" customFormat="1" ht="6.95" customHeight="1">
      <c r="B110" s="28"/>
      <c r="L110" s="28"/>
    </row>
    <row r="111" spans="2:12" s="1" customFormat="1" ht="12" customHeight="1">
      <c r="B111" s="28"/>
      <c r="C111" s="23" t="s">
        <v>18</v>
      </c>
      <c r="F111" s="21" t="str">
        <f>F12</f>
        <v>Bojnice</v>
      </c>
      <c r="I111" s="23" t="s">
        <v>20</v>
      </c>
      <c r="J111" s="51">
        <f>IF(J12="","",J12)</f>
        <v>46146</v>
      </c>
      <c r="L111" s="28"/>
    </row>
    <row r="112" spans="2:12" s="1" customFormat="1" ht="6.95" customHeight="1">
      <c r="B112" s="28"/>
      <c r="L112" s="28"/>
    </row>
    <row r="113" spans="2:65" s="1" customFormat="1" ht="15.2" customHeight="1">
      <c r="B113" s="28"/>
      <c r="C113" s="23" t="s">
        <v>21</v>
      </c>
      <c r="F113" s="21" t="str">
        <f>E15</f>
        <v>Národná zoologická záhrada</v>
      </c>
      <c r="I113" s="23" t="s">
        <v>26</v>
      </c>
      <c r="J113" s="26" t="str">
        <f>E21</f>
        <v>ERGAprojekt s.r.o.</v>
      </c>
      <c r="L113" s="28"/>
    </row>
    <row r="114" spans="2:65" s="1" customFormat="1" ht="15.2" customHeight="1">
      <c r="B114" s="28"/>
      <c r="C114" s="23" t="s">
        <v>25</v>
      </c>
      <c r="F114" s="21" t="str">
        <f>IF(E18="","",E18)</f>
        <v/>
      </c>
      <c r="I114" s="23" t="s">
        <v>29</v>
      </c>
      <c r="J114" s="26" t="str">
        <f>E24</f>
        <v xml:space="preserve"> </v>
      </c>
      <c r="L114" s="28"/>
    </row>
    <row r="115" spans="2:65" s="1" customFormat="1" ht="10.35" customHeight="1">
      <c r="B115" s="28"/>
      <c r="L115" s="28"/>
    </row>
    <row r="116" spans="2:65" s="10" customFormat="1" ht="29.25" customHeight="1">
      <c r="B116" s="118"/>
      <c r="C116" s="119" t="s">
        <v>172</v>
      </c>
      <c r="D116" s="120" t="s">
        <v>57</v>
      </c>
      <c r="E116" s="120" t="s">
        <v>53</v>
      </c>
      <c r="F116" s="120" t="s">
        <v>54</v>
      </c>
      <c r="G116" s="120" t="s">
        <v>173</v>
      </c>
      <c r="H116" s="120" t="s">
        <v>174</v>
      </c>
      <c r="I116" s="120" t="s">
        <v>175</v>
      </c>
      <c r="J116" s="121" t="s">
        <v>147</v>
      </c>
      <c r="K116" s="122" t="s">
        <v>176</v>
      </c>
      <c r="L116" s="118"/>
      <c r="M116" s="58" t="s">
        <v>1</v>
      </c>
      <c r="N116" s="59" t="s">
        <v>36</v>
      </c>
      <c r="O116" s="59" t="s">
        <v>177</v>
      </c>
      <c r="P116" s="59" t="s">
        <v>178</v>
      </c>
      <c r="Q116" s="59" t="s">
        <v>179</v>
      </c>
      <c r="R116" s="59" t="s">
        <v>180</v>
      </c>
      <c r="S116" s="59" t="s">
        <v>181</v>
      </c>
      <c r="T116" s="60" t="s">
        <v>182</v>
      </c>
    </row>
    <row r="117" spans="2:65" s="1" customFormat="1" ht="22.9" customHeight="1">
      <c r="B117" s="28"/>
      <c r="C117" s="63" t="s">
        <v>148</v>
      </c>
      <c r="J117" s="123">
        <f>BK117</f>
        <v>0</v>
      </c>
      <c r="L117" s="28"/>
      <c r="M117" s="61"/>
      <c r="N117" s="52"/>
      <c r="O117" s="52"/>
      <c r="P117" s="124">
        <f>P118</f>
        <v>0</v>
      </c>
      <c r="Q117" s="52"/>
      <c r="R117" s="124">
        <f>R118</f>
        <v>0</v>
      </c>
      <c r="S117" s="52"/>
      <c r="T117" s="125">
        <f>T118</f>
        <v>0</v>
      </c>
      <c r="AT117" s="13" t="s">
        <v>71</v>
      </c>
      <c r="AU117" s="13" t="s">
        <v>149</v>
      </c>
      <c r="BK117" s="126">
        <f>BK118</f>
        <v>0</v>
      </c>
    </row>
    <row r="118" spans="2:65" s="11" customFormat="1" ht="25.9" customHeight="1">
      <c r="B118" s="127"/>
      <c r="D118" s="128" t="s">
        <v>71</v>
      </c>
      <c r="E118" s="129" t="s">
        <v>989</v>
      </c>
      <c r="F118" s="129" t="s">
        <v>129</v>
      </c>
      <c r="I118" s="130"/>
      <c r="J118" s="131">
        <f>BK118</f>
        <v>0</v>
      </c>
      <c r="L118" s="127"/>
      <c r="M118" s="132"/>
      <c r="P118" s="133">
        <f>SUM(P119:P140)</f>
        <v>0</v>
      </c>
      <c r="R118" s="133">
        <f>SUM(R119:R140)</f>
        <v>0</v>
      </c>
      <c r="T118" s="134">
        <f>SUM(T119:T140)</f>
        <v>0</v>
      </c>
      <c r="AR118" s="128" t="s">
        <v>79</v>
      </c>
      <c r="AT118" s="135" t="s">
        <v>71</v>
      </c>
      <c r="AU118" s="135" t="s">
        <v>72</v>
      </c>
      <c r="AY118" s="128" t="s">
        <v>185</v>
      </c>
      <c r="BK118" s="136">
        <f>SUM(BK119:BK140)</f>
        <v>0</v>
      </c>
    </row>
    <row r="119" spans="2:65" s="1" customFormat="1" ht="16.5" customHeight="1">
      <c r="B119" s="139"/>
      <c r="C119" s="140" t="s">
        <v>72</v>
      </c>
      <c r="D119" s="140" t="s">
        <v>187</v>
      </c>
      <c r="E119" s="141" t="s">
        <v>2289</v>
      </c>
      <c r="F119" s="142" t="s">
        <v>2290</v>
      </c>
      <c r="G119" s="143" t="s">
        <v>316</v>
      </c>
      <c r="H119" s="144"/>
      <c r="I119" s="145"/>
      <c r="J119" s="146">
        <f t="shared" ref="J119:J140" si="0">ROUND(I119*H119,2)</f>
        <v>0</v>
      </c>
      <c r="K119" s="147"/>
      <c r="L119" s="28"/>
      <c r="M119" s="148" t="s">
        <v>1</v>
      </c>
      <c r="N119" s="149" t="s">
        <v>38</v>
      </c>
      <c r="P119" s="150">
        <f t="shared" ref="P119:P140" si="1">O119*H119</f>
        <v>0</v>
      </c>
      <c r="Q119" s="150">
        <v>0</v>
      </c>
      <c r="R119" s="150">
        <f t="shared" ref="R119:R140" si="2">Q119*H119</f>
        <v>0</v>
      </c>
      <c r="S119" s="150">
        <v>0</v>
      </c>
      <c r="T119" s="151">
        <f t="shared" ref="T119:T140" si="3">S119*H119</f>
        <v>0</v>
      </c>
      <c r="AR119" s="152" t="s">
        <v>191</v>
      </c>
      <c r="AT119" s="152" t="s">
        <v>187</v>
      </c>
      <c r="AU119" s="152" t="s">
        <v>79</v>
      </c>
      <c r="AY119" s="13" t="s">
        <v>185</v>
      </c>
      <c r="BE119" s="153">
        <f t="shared" ref="BE119:BE140" si="4">IF(N119="základná",J119,0)</f>
        <v>0</v>
      </c>
      <c r="BF119" s="153">
        <f t="shared" ref="BF119:BF140" si="5">IF(N119="znížená",J119,0)</f>
        <v>0</v>
      </c>
      <c r="BG119" s="153">
        <f t="shared" ref="BG119:BG140" si="6">IF(N119="zákl. prenesená",J119,0)</f>
        <v>0</v>
      </c>
      <c r="BH119" s="153">
        <f t="shared" ref="BH119:BH140" si="7">IF(N119="zníž. prenesená",J119,0)</f>
        <v>0</v>
      </c>
      <c r="BI119" s="153">
        <f t="shared" ref="BI119:BI140" si="8">IF(N119="nulová",J119,0)</f>
        <v>0</v>
      </c>
      <c r="BJ119" s="13" t="s">
        <v>85</v>
      </c>
      <c r="BK119" s="153">
        <f t="shared" ref="BK119:BK140" si="9">ROUND(I119*H119,2)</f>
        <v>0</v>
      </c>
      <c r="BL119" s="13" t="s">
        <v>191</v>
      </c>
      <c r="BM119" s="152" t="s">
        <v>85</v>
      </c>
    </row>
    <row r="120" spans="2:65" s="1" customFormat="1" ht="16.5" customHeight="1">
      <c r="B120" s="139"/>
      <c r="C120" s="140" t="s">
        <v>72</v>
      </c>
      <c r="D120" s="140" t="s">
        <v>187</v>
      </c>
      <c r="E120" s="141" t="s">
        <v>2291</v>
      </c>
      <c r="F120" s="142" t="s">
        <v>2292</v>
      </c>
      <c r="G120" s="143" t="s">
        <v>316</v>
      </c>
      <c r="H120" s="144"/>
      <c r="I120" s="145"/>
      <c r="J120" s="146">
        <f t="shared" si="0"/>
        <v>0</v>
      </c>
      <c r="K120" s="147"/>
      <c r="L120" s="28"/>
      <c r="M120" s="148" t="s">
        <v>1</v>
      </c>
      <c r="N120" s="149" t="s">
        <v>38</v>
      </c>
      <c r="P120" s="150">
        <f t="shared" si="1"/>
        <v>0</v>
      </c>
      <c r="Q120" s="150">
        <v>0</v>
      </c>
      <c r="R120" s="150">
        <f t="shared" si="2"/>
        <v>0</v>
      </c>
      <c r="S120" s="150">
        <v>0</v>
      </c>
      <c r="T120" s="151">
        <f t="shared" si="3"/>
        <v>0</v>
      </c>
      <c r="AR120" s="152" t="s">
        <v>191</v>
      </c>
      <c r="AT120" s="152" t="s">
        <v>187</v>
      </c>
      <c r="AU120" s="152" t="s">
        <v>79</v>
      </c>
      <c r="AY120" s="13" t="s">
        <v>185</v>
      </c>
      <c r="BE120" s="153">
        <f t="shared" si="4"/>
        <v>0</v>
      </c>
      <c r="BF120" s="153">
        <f t="shared" si="5"/>
        <v>0</v>
      </c>
      <c r="BG120" s="153">
        <f t="shared" si="6"/>
        <v>0</v>
      </c>
      <c r="BH120" s="153">
        <f t="shared" si="7"/>
        <v>0</v>
      </c>
      <c r="BI120" s="153">
        <f t="shared" si="8"/>
        <v>0</v>
      </c>
      <c r="BJ120" s="13" t="s">
        <v>85</v>
      </c>
      <c r="BK120" s="153">
        <f t="shared" si="9"/>
        <v>0</v>
      </c>
      <c r="BL120" s="13" t="s">
        <v>191</v>
      </c>
      <c r="BM120" s="152" t="s">
        <v>191</v>
      </c>
    </row>
    <row r="121" spans="2:65" s="1" customFormat="1" ht="16.5" customHeight="1">
      <c r="B121" s="139"/>
      <c r="C121" s="140" t="s">
        <v>72</v>
      </c>
      <c r="D121" s="140" t="s">
        <v>187</v>
      </c>
      <c r="E121" s="141" t="s">
        <v>2293</v>
      </c>
      <c r="F121" s="142" t="s">
        <v>2294</v>
      </c>
      <c r="G121" s="143" t="s">
        <v>316</v>
      </c>
      <c r="H121" s="144"/>
      <c r="I121" s="145"/>
      <c r="J121" s="146">
        <f t="shared" si="0"/>
        <v>0</v>
      </c>
      <c r="K121" s="147"/>
      <c r="L121" s="28"/>
      <c r="M121" s="148" t="s">
        <v>1</v>
      </c>
      <c r="N121" s="149" t="s">
        <v>38</v>
      </c>
      <c r="P121" s="150">
        <f t="shared" si="1"/>
        <v>0</v>
      </c>
      <c r="Q121" s="150">
        <v>0</v>
      </c>
      <c r="R121" s="150">
        <f t="shared" si="2"/>
        <v>0</v>
      </c>
      <c r="S121" s="150">
        <v>0</v>
      </c>
      <c r="T121" s="151">
        <f t="shared" si="3"/>
        <v>0</v>
      </c>
      <c r="AR121" s="152" t="s">
        <v>191</v>
      </c>
      <c r="AT121" s="152" t="s">
        <v>187</v>
      </c>
      <c r="AU121" s="152" t="s">
        <v>79</v>
      </c>
      <c r="AY121" s="13" t="s">
        <v>185</v>
      </c>
      <c r="BE121" s="153">
        <f t="shared" si="4"/>
        <v>0</v>
      </c>
      <c r="BF121" s="153">
        <f t="shared" si="5"/>
        <v>0</v>
      </c>
      <c r="BG121" s="153">
        <f t="shared" si="6"/>
        <v>0</v>
      </c>
      <c r="BH121" s="153">
        <f t="shared" si="7"/>
        <v>0</v>
      </c>
      <c r="BI121" s="153">
        <f t="shared" si="8"/>
        <v>0</v>
      </c>
      <c r="BJ121" s="13" t="s">
        <v>85</v>
      </c>
      <c r="BK121" s="153">
        <f t="shared" si="9"/>
        <v>0</v>
      </c>
      <c r="BL121" s="13" t="s">
        <v>191</v>
      </c>
      <c r="BM121" s="152" t="s">
        <v>210</v>
      </c>
    </row>
    <row r="122" spans="2:65" s="1" customFormat="1" ht="16.5" customHeight="1">
      <c r="B122" s="139"/>
      <c r="C122" s="140" t="s">
        <v>72</v>
      </c>
      <c r="D122" s="140" t="s">
        <v>187</v>
      </c>
      <c r="E122" s="141" t="s">
        <v>2295</v>
      </c>
      <c r="F122" s="142" t="s">
        <v>2296</v>
      </c>
      <c r="G122" s="143" t="s">
        <v>190</v>
      </c>
      <c r="H122" s="144"/>
      <c r="I122" s="145"/>
      <c r="J122" s="146">
        <f t="shared" si="0"/>
        <v>0</v>
      </c>
      <c r="K122" s="147"/>
      <c r="L122" s="28"/>
      <c r="M122" s="148" t="s">
        <v>1</v>
      </c>
      <c r="N122" s="149" t="s">
        <v>38</v>
      </c>
      <c r="P122" s="150">
        <f t="shared" si="1"/>
        <v>0</v>
      </c>
      <c r="Q122" s="150">
        <v>0</v>
      </c>
      <c r="R122" s="150">
        <f t="shared" si="2"/>
        <v>0</v>
      </c>
      <c r="S122" s="150">
        <v>0</v>
      </c>
      <c r="T122" s="151">
        <f t="shared" si="3"/>
        <v>0</v>
      </c>
      <c r="AR122" s="152" t="s">
        <v>191</v>
      </c>
      <c r="AT122" s="152" t="s">
        <v>187</v>
      </c>
      <c r="AU122" s="152" t="s">
        <v>79</v>
      </c>
      <c r="AY122" s="13" t="s">
        <v>185</v>
      </c>
      <c r="BE122" s="153">
        <f t="shared" si="4"/>
        <v>0</v>
      </c>
      <c r="BF122" s="153">
        <f t="shared" si="5"/>
        <v>0</v>
      </c>
      <c r="BG122" s="153">
        <f t="shared" si="6"/>
        <v>0</v>
      </c>
      <c r="BH122" s="153">
        <f t="shared" si="7"/>
        <v>0</v>
      </c>
      <c r="BI122" s="153">
        <f t="shared" si="8"/>
        <v>0</v>
      </c>
      <c r="BJ122" s="13" t="s">
        <v>85</v>
      </c>
      <c r="BK122" s="153">
        <f t="shared" si="9"/>
        <v>0</v>
      </c>
      <c r="BL122" s="13" t="s">
        <v>191</v>
      </c>
      <c r="BM122" s="152" t="s">
        <v>219</v>
      </c>
    </row>
    <row r="123" spans="2:65" s="1" customFormat="1" ht="16.5" customHeight="1">
      <c r="B123" s="139"/>
      <c r="C123" s="140" t="s">
        <v>72</v>
      </c>
      <c r="D123" s="140" t="s">
        <v>187</v>
      </c>
      <c r="E123" s="141" t="s">
        <v>2297</v>
      </c>
      <c r="F123" s="142" t="s">
        <v>2298</v>
      </c>
      <c r="G123" s="143" t="s">
        <v>316</v>
      </c>
      <c r="H123" s="144"/>
      <c r="I123" s="145"/>
      <c r="J123" s="146">
        <f t="shared" si="0"/>
        <v>0</v>
      </c>
      <c r="K123" s="147"/>
      <c r="L123" s="28"/>
      <c r="M123" s="148" t="s">
        <v>1</v>
      </c>
      <c r="N123" s="149" t="s">
        <v>38</v>
      </c>
      <c r="P123" s="150">
        <f t="shared" si="1"/>
        <v>0</v>
      </c>
      <c r="Q123" s="150">
        <v>0</v>
      </c>
      <c r="R123" s="150">
        <f t="shared" si="2"/>
        <v>0</v>
      </c>
      <c r="S123" s="150">
        <v>0</v>
      </c>
      <c r="T123" s="151">
        <f t="shared" si="3"/>
        <v>0</v>
      </c>
      <c r="AR123" s="152" t="s">
        <v>191</v>
      </c>
      <c r="AT123" s="152" t="s">
        <v>187</v>
      </c>
      <c r="AU123" s="152" t="s">
        <v>79</v>
      </c>
      <c r="AY123" s="13" t="s">
        <v>185</v>
      </c>
      <c r="BE123" s="153">
        <f t="shared" si="4"/>
        <v>0</v>
      </c>
      <c r="BF123" s="153">
        <f t="shared" si="5"/>
        <v>0</v>
      </c>
      <c r="BG123" s="153">
        <f t="shared" si="6"/>
        <v>0</v>
      </c>
      <c r="BH123" s="153">
        <f t="shared" si="7"/>
        <v>0</v>
      </c>
      <c r="BI123" s="153">
        <f t="shared" si="8"/>
        <v>0</v>
      </c>
      <c r="BJ123" s="13" t="s">
        <v>85</v>
      </c>
      <c r="BK123" s="153">
        <f t="shared" si="9"/>
        <v>0</v>
      </c>
      <c r="BL123" s="13" t="s">
        <v>191</v>
      </c>
      <c r="BM123" s="152" t="s">
        <v>227</v>
      </c>
    </row>
    <row r="124" spans="2:65" s="1" customFormat="1" ht="16.5" customHeight="1">
      <c r="B124" s="139"/>
      <c r="C124" s="140" t="s">
        <v>72</v>
      </c>
      <c r="D124" s="140" t="s">
        <v>187</v>
      </c>
      <c r="E124" s="141" t="s">
        <v>2299</v>
      </c>
      <c r="F124" s="142" t="s">
        <v>2300</v>
      </c>
      <c r="G124" s="143" t="s">
        <v>316</v>
      </c>
      <c r="H124" s="144"/>
      <c r="I124" s="145"/>
      <c r="J124" s="146">
        <f t="shared" si="0"/>
        <v>0</v>
      </c>
      <c r="K124" s="147"/>
      <c r="L124" s="28"/>
      <c r="M124" s="148" t="s">
        <v>1</v>
      </c>
      <c r="N124" s="149" t="s">
        <v>38</v>
      </c>
      <c r="P124" s="150">
        <f t="shared" si="1"/>
        <v>0</v>
      </c>
      <c r="Q124" s="150">
        <v>0</v>
      </c>
      <c r="R124" s="150">
        <f t="shared" si="2"/>
        <v>0</v>
      </c>
      <c r="S124" s="150">
        <v>0</v>
      </c>
      <c r="T124" s="151">
        <f t="shared" si="3"/>
        <v>0</v>
      </c>
      <c r="AR124" s="152" t="s">
        <v>191</v>
      </c>
      <c r="AT124" s="152" t="s">
        <v>187</v>
      </c>
      <c r="AU124" s="152" t="s">
        <v>79</v>
      </c>
      <c r="AY124" s="13" t="s">
        <v>185</v>
      </c>
      <c r="BE124" s="153">
        <f t="shared" si="4"/>
        <v>0</v>
      </c>
      <c r="BF124" s="153">
        <f t="shared" si="5"/>
        <v>0</v>
      </c>
      <c r="BG124" s="153">
        <f t="shared" si="6"/>
        <v>0</v>
      </c>
      <c r="BH124" s="153">
        <f t="shared" si="7"/>
        <v>0</v>
      </c>
      <c r="BI124" s="153">
        <f t="shared" si="8"/>
        <v>0</v>
      </c>
      <c r="BJ124" s="13" t="s">
        <v>85</v>
      </c>
      <c r="BK124" s="153">
        <f t="shared" si="9"/>
        <v>0</v>
      </c>
      <c r="BL124" s="13" t="s">
        <v>191</v>
      </c>
      <c r="BM124" s="152" t="s">
        <v>236</v>
      </c>
    </row>
    <row r="125" spans="2:65" s="1" customFormat="1" ht="16.5" customHeight="1">
      <c r="B125" s="139"/>
      <c r="C125" s="140" t="s">
        <v>72</v>
      </c>
      <c r="D125" s="140" t="s">
        <v>187</v>
      </c>
      <c r="E125" s="141" t="s">
        <v>2301</v>
      </c>
      <c r="F125" s="142" t="s">
        <v>2302</v>
      </c>
      <c r="G125" s="143" t="s">
        <v>316</v>
      </c>
      <c r="H125" s="144"/>
      <c r="I125" s="145"/>
      <c r="J125" s="146">
        <f t="shared" si="0"/>
        <v>0</v>
      </c>
      <c r="K125" s="147"/>
      <c r="L125" s="28"/>
      <c r="M125" s="148" t="s">
        <v>1</v>
      </c>
      <c r="N125" s="149" t="s">
        <v>38</v>
      </c>
      <c r="P125" s="150">
        <f t="shared" si="1"/>
        <v>0</v>
      </c>
      <c r="Q125" s="150">
        <v>0</v>
      </c>
      <c r="R125" s="150">
        <f t="shared" si="2"/>
        <v>0</v>
      </c>
      <c r="S125" s="150">
        <v>0</v>
      </c>
      <c r="T125" s="151">
        <f t="shared" si="3"/>
        <v>0</v>
      </c>
      <c r="AR125" s="152" t="s">
        <v>191</v>
      </c>
      <c r="AT125" s="152" t="s">
        <v>187</v>
      </c>
      <c r="AU125" s="152" t="s">
        <v>79</v>
      </c>
      <c r="AY125" s="13" t="s">
        <v>185</v>
      </c>
      <c r="BE125" s="153">
        <f t="shared" si="4"/>
        <v>0</v>
      </c>
      <c r="BF125" s="153">
        <f t="shared" si="5"/>
        <v>0</v>
      </c>
      <c r="BG125" s="153">
        <f t="shared" si="6"/>
        <v>0</v>
      </c>
      <c r="BH125" s="153">
        <f t="shared" si="7"/>
        <v>0</v>
      </c>
      <c r="BI125" s="153">
        <f t="shared" si="8"/>
        <v>0</v>
      </c>
      <c r="BJ125" s="13" t="s">
        <v>85</v>
      </c>
      <c r="BK125" s="153">
        <f t="shared" si="9"/>
        <v>0</v>
      </c>
      <c r="BL125" s="13" t="s">
        <v>191</v>
      </c>
      <c r="BM125" s="152" t="s">
        <v>245</v>
      </c>
    </row>
    <row r="126" spans="2:65" s="1" customFormat="1" ht="16.5" customHeight="1">
      <c r="B126" s="139"/>
      <c r="C126" s="140" t="s">
        <v>72</v>
      </c>
      <c r="D126" s="140" t="s">
        <v>187</v>
      </c>
      <c r="E126" s="141" t="s">
        <v>2303</v>
      </c>
      <c r="F126" s="142" t="s">
        <v>2304</v>
      </c>
      <c r="G126" s="143" t="s">
        <v>316</v>
      </c>
      <c r="H126" s="144"/>
      <c r="I126" s="145"/>
      <c r="J126" s="146">
        <f t="shared" si="0"/>
        <v>0</v>
      </c>
      <c r="K126" s="147"/>
      <c r="L126" s="28"/>
      <c r="M126" s="148" t="s">
        <v>1</v>
      </c>
      <c r="N126" s="149" t="s">
        <v>38</v>
      </c>
      <c r="P126" s="150">
        <f t="shared" si="1"/>
        <v>0</v>
      </c>
      <c r="Q126" s="150">
        <v>0</v>
      </c>
      <c r="R126" s="150">
        <f t="shared" si="2"/>
        <v>0</v>
      </c>
      <c r="S126" s="150">
        <v>0</v>
      </c>
      <c r="T126" s="151">
        <f t="shared" si="3"/>
        <v>0</v>
      </c>
      <c r="AR126" s="152" t="s">
        <v>191</v>
      </c>
      <c r="AT126" s="152" t="s">
        <v>187</v>
      </c>
      <c r="AU126" s="152" t="s">
        <v>79</v>
      </c>
      <c r="AY126" s="13" t="s">
        <v>185</v>
      </c>
      <c r="BE126" s="153">
        <f t="shared" si="4"/>
        <v>0</v>
      </c>
      <c r="BF126" s="153">
        <f t="shared" si="5"/>
        <v>0</v>
      </c>
      <c r="BG126" s="153">
        <f t="shared" si="6"/>
        <v>0</v>
      </c>
      <c r="BH126" s="153">
        <f t="shared" si="7"/>
        <v>0</v>
      </c>
      <c r="BI126" s="153">
        <f t="shared" si="8"/>
        <v>0</v>
      </c>
      <c r="BJ126" s="13" t="s">
        <v>85</v>
      </c>
      <c r="BK126" s="153">
        <f t="shared" si="9"/>
        <v>0</v>
      </c>
      <c r="BL126" s="13" t="s">
        <v>191</v>
      </c>
      <c r="BM126" s="152" t="s">
        <v>254</v>
      </c>
    </row>
    <row r="127" spans="2:65" s="1" customFormat="1" ht="16.5" customHeight="1">
      <c r="B127" s="139"/>
      <c r="C127" s="140" t="s">
        <v>72</v>
      </c>
      <c r="D127" s="140" t="s">
        <v>187</v>
      </c>
      <c r="E127" s="141" t="s">
        <v>2305</v>
      </c>
      <c r="F127" s="142" t="s">
        <v>2306</v>
      </c>
      <c r="G127" s="143" t="s">
        <v>316</v>
      </c>
      <c r="H127" s="144"/>
      <c r="I127" s="145"/>
      <c r="J127" s="146">
        <f t="shared" si="0"/>
        <v>0</v>
      </c>
      <c r="K127" s="147"/>
      <c r="L127" s="28"/>
      <c r="M127" s="148" t="s">
        <v>1</v>
      </c>
      <c r="N127" s="149" t="s">
        <v>38</v>
      </c>
      <c r="P127" s="150">
        <f t="shared" si="1"/>
        <v>0</v>
      </c>
      <c r="Q127" s="150">
        <v>0</v>
      </c>
      <c r="R127" s="150">
        <f t="shared" si="2"/>
        <v>0</v>
      </c>
      <c r="S127" s="150">
        <v>0</v>
      </c>
      <c r="T127" s="151">
        <f t="shared" si="3"/>
        <v>0</v>
      </c>
      <c r="AR127" s="152" t="s">
        <v>191</v>
      </c>
      <c r="AT127" s="152" t="s">
        <v>187</v>
      </c>
      <c r="AU127" s="152" t="s">
        <v>79</v>
      </c>
      <c r="AY127" s="13" t="s">
        <v>185</v>
      </c>
      <c r="BE127" s="153">
        <f t="shared" si="4"/>
        <v>0</v>
      </c>
      <c r="BF127" s="153">
        <f t="shared" si="5"/>
        <v>0</v>
      </c>
      <c r="BG127" s="153">
        <f t="shared" si="6"/>
        <v>0</v>
      </c>
      <c r="BH127" s="153">
        <f t="shared" si="7"/>
        <v>0</v>
      </c>
      <c r="BI127" s="153">
        <f t="shared" si="8"/>
        <v>0</v>
      </c>
      <c r="BJ127" s="13" t="s">
        <v>85</v>
      </c>
      <c r="BK127" s="153">
        <f t="shared" si="9"/>
        <v>0</v>
      </c>
      <c r="BL127" s="13" t="s">
        <v>191</v>
      </c>
      <c r="BM127" s="152" t="s">
        <v>262</v>
      </c>
    </row>
    <row r="128" spans="2:65" s="1" customFormat="1" ht="16.5" customHeight="1">
      <c r="B128" s="139"/>
      <c r="C128" s="140" t="s">
        <v>72</v>
      </c>
      <c r="D128" s="140" t="s">
        <v>187</v>
      </c>
      <c r="E128" s="141" t="s">
        <v>2307</v>
      </c>
      <c r="F128" s="142" t="s">
        <v>2308</v>
      </c>
      <c r="G128" s="143" t="s">
        <v>316</v>
      </c>
      <c r="H128" s="144"/>
      <c r="I128" s="145"/>
      <c r="J128" s="146">
        <f t="shared" si="0"/>
        <v>0</v>
      </c>
      <c r="K128" s="147"/>
      <c r="L128" s="28"/>
      <c r="M128" s="148" t="s">
        <v>1</v>
      </c>
      <c r="N128" s="149" t="s">
        <v>38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191</v>
      </c>
      <c r="AT128" s="152" t="s">
        <v>187</v>
      </c>
      <c r="AU128" s="152" t="s">
        <v>79</v>
      </c>
      <c r="AY128" s="13" t="s">
        <v>185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85</v>
      </c>
      <c r="BK128" s="153">
        <f t="shared" si="9"/>
        <v>0</v>
      </c>
      <c r="BL128" s="13" t="s">
        <v>191</v>
      </c>
      <c r="BM128" s="152" t="s">
        <v>270</v>
      </c>
    </row>
    <row r="129" spans="2:65" s="1" customFormat="1" ht="16.5" customHeight="1">
      <c r="B129" s="139"/>
      <c r="C129" s="140" t="s">
        <v>72</v>
      </c>
      <c r="D129" s="140" t="s">
        <v>187</v>
      </c>
      <c r="E129" s="141" t="s">
        <v>2309</v>
      </c>
      <c r="F129" s="142" t="s">
        <v>2310</v>
      </c>
      <c r="G129" s="143" t="s">
        <v>316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79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278</v>
      </c>
    </row>
    <row r="130" spans="2:65" s="1" customFormat="1" ht="16.5" customHeight="1">
      <c r="B130" s="139"/>
      <c r="C130" s="140" t="s">
        <v>72</v>
      </c>
      <c r="D130" s="140" t="s">
        <v>187</v>
      </c>
      <c r="E130" s="141" t="s">
        <v>2311</v>
      </c>
      <c r="F130" s="142" t="s">
        <v>2312</v>
      </c>
      <c r="G130" s="143" t="s">
        <v>190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79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289</v>
      </c>
    </row>
    <row r="131" spans="2:65" s="1" customFormat="1" ht="16.5" customHeight="1">
      <c r="B131" s="139"/>
      <c r="C131" s="140" t="s">
        <v>72</v>
      </c>
      <c r="D131" s="140" t="s">
        <v>187</v>
      </c>
      <c r="E131" s="141" t="s">
        <v>2313</v>
      </c>
      <c r="F131" s="142" t="s">
        <v>2314</v>
      </c>
      <c r="G131" s="143" t="s">
        <v>316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79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297</v>
      </c>
    </row>
    <row r="132" spans="2:65" s="1" customFormat="1" ht="24.2" customHeight="1">
      <c r="B132" s="139"/>
      <c r="C132" s="140" t="s">
        <v>72</v>
      </c>
      <c r="D132" s="140" t="s">
        <v>187</v>
      </c>
      <c r="E132" s="141" t="s">
        <v>2315</v>
      </c>
      <c r="F132" s="142" t="s">
        <v>2316</v>
      </c>
      <c r="G132" s="143" t="s">
        <v>316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79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305</v>
      </c>
    </row>
    <row r="133" spans="2:65" s="1" customFormat="1" ht="16.5" customHeight="1">
      <c r="B133" s="139"/>
      <c r="C133" s="140" t="s">
        <v>72</v>
      </c>
      <c r="D133" s="140" t="s">
        <v>187</v>
      </c>
      <c r="E133" s="141" t="s">
        <v>2317</v>
      </c>
      <c r="F133" s="142" t="s">
        <v>2318</v>
      </c>
      <c r="G133" s="143" t="s">
        <v>316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79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313</v>
      </c>
    </row>
    <row r="134" spans="2:65" s="1" customFormat="1" ht="16.5" customHeight="1">
      <c r="B134" s="139"/>
      <c r="C134" s="140" t="s">
        <v>72</v>
      </c>
      <c r="D134" s="140" t="s">
        <v>187</v>
      </c>
      <c r="E134" s="141" t="s">
        <v>2319</v>
      </c>
      <c r="F134" s="142" t="s">
        <v>2320</v>
      </c>
      <c r="G134" s="143" t="s">
        <v>316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79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322</v>
      </c>
    </row>
    <row r="135" spans="2:65" s="1" customFormat="1" ht="16.5" customHeight="1">
      <c r="B135" s="139"/>
      <c r="C135" s="140" t="s">
        <v>72</v>
      </c>
      <c r="D135" s="140" t="s">
        <v>187</v>
      </c>
      <c r="E135" s="141" t="s">
        <v>2321</v>
      </c>
      <c r="F135" s="142" t="s">
        <v>2322</v>
      </c>
      <c r="G135" s="143" t="s">
        <v>316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79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331</v>
      </c>
    </row>
    <row r="136" spans="2:65" s="1" customFormat="1" ht="16.5" customHeight="1">
      <c r="B136" s="139"/>
      <c r="C136" s="140" t="s">
        <v>72</v>
      </c>
      <c r="D136" s="140" t="s">
        <v>187</v>
      </c>
      <c r="E136" s="141" t="s">
        <v>2323</v>
      </c>
      <c r="F136" s="142" t="s">
        <v>2324</v>
      </c>
      <c r="G136" s="143" t="s">
        <v>316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79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339</v>
      </c>
    </row>
    <row r="137" spans="2:65" s="1" customFormat="1" ht="16.5" customHeight="1">
      <c r="B137" s="139"/>
      <c r="C137" s="140" t="s">
        <v>72</v>
      </c>
      <c r="D137" s="140" t="s">
        <v>187</v>
      </c>
      <c r="E137" s="141" t="s">
        <v>2325</v>
      </c>
      <c r="F137" s="142" t="s">
        <v>2326</v>
      </c>
      <c r="G137" s="143" t="s">
        <v>316</v>
      </c>
      <c r="H137" s="144"/>
      <c r="I137" s="145"/>
      <c r="J137" s="146">
        <f t="shared" si="0"/>
        <v>0</v>
      </c>
      <c r="K137" s="147"/>
      <c r="L137" s="28"/>
      <c r="M137" s="148" t="s">
        <v>1</v>
      </c>
      <c r="N137" s="149" t="s">
        <v>38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191</v>
      </c>
      <c r="AT137" s="152" t="s">
        <v>187</v>
      </c>
      <c r="AU137" s="152" t="s">
        <v>79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349</v>
      </c>
    </row>
    <row r="138" spans="2:65" s="1" customFormat="1" ht="21.75" customHeight="1">
      <c r="B138" s="139"/>
      <c r="C138" s="140" t="s">
        <v>72</v>
      </c>
      <c r="D138" s="140" t="s">
        <v>187</v>
      </c>
      <c r="E138" s="141" t="s">
        <v>2327</v>
      </c>
      <c r="F138" s="142" t="s">
        <v>2284</v>
      </c>
      <c r="G138" s="143" t="s">
        <v>992</v>
      </c>
      <c r="H138" s="144"/>
      <c r="I138" s="145"/>
      <c r="J138" s="146">
        <f t="shared" si="0"/>
        <v>0</v>
      </c>
      <c r="K138" s="147"/>
      <c r="L138" s="28"/>
      <c r="M138" s="148" t="s">
        <v>1</v>
      </c>
      <c r="N138" s="149" t="s">
        <v>38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191</v>
      </c>
      <c r="AT138" s="152" t="s">
        <v>187</v>
      </c>
      <c r="AU138" s="152" t="s">
        <v>79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361</v>
      </c>
    </row>
    <row r="139" spans="2:65" s="1" customFormat="1" ht="16.5" customHeight="1">
      <c r="B139" s="139"/>
      <c r="C139" s="140" t="s">
        <v>72</v>
      </c>
      <c r="D139" s="140" t="s">
        <v>187</v>
      </c>
      <c r="E139" s="141" t="s">
        <v>2328</v>
      </c>
      <c r="F139" s="142" t="s">
        <v>1596</v>
      </c>
      <c r="G139" s="143" t="s">
        <v>992</v>
      </c>
      <c r="H139" s="144"/>
      <c r="I139" s="145"/>
      <c r="J139" s="146">
        <f t="shared" si="0"/>
        <v>0</v>
      </c>
      <c r="K139" s="147"/>
      <c r="L139" s="28"/>
      <c r="M139" s="148" t="s">
        <v>1</v>
      </c>
      <c r="N139" s="149" t="s">
        <v>38</v>
      </c>
      <c r="P139" s="150">
        <f t="shared" si="1"/>
        <v>0</v>
      </c>
      <c r="Q139" s="150">
        <v>0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191</v>
      </c>
      <c r="AT139" s="152" t="s">
        <v>187</v>
      </c>
      <c r="AU139" s="152" t="s">
        <v>79</v>
      </c>
      <c r="AY139" s="13" t="s">
        <v>185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85</v>
      </c>
      <c r="BK139" s="153">
        <f t="shared" si="9"/>
        <v>0</v>
      </c>
      <c r="BL139" s="13" t="s">
        <v>191</v>
      </c>
      <c r="BM139" s="152" t="s">
        <v>369</v>
      </c>
    </row>
    <row r="140" spans="2:65" s="1" customFormat="1" ht="16.5" customHeight="1">
      <c r="B140" s="139"/>
      <c r="C140" s="140" t="s">
        <v>72</v>
      </c>
      <c r="D140" s="140" t="s">
        <v>187</v>
      </c>
      <c r="E140" s="141" t="s">
        <v>2329</v>
      </c>
      <c r="F140" s="142" t="s">
        <v>1759</v>
      </c>
      <c r="G140" s="143" t="s">
        <v>992</v>
      </c>
      <c r="H140" s="144"/>
      <c r="I140" s="145"/>
      <c r="J140" s="146">
        <f t="shared" si="0"/>
        <v>0</v>
      </c>
      <c r="K140" s="147"/>
      <c r="L140" s="28"/>
      <c r="M140" s="170" t="s">
        <v>1</v>
      </c>
      <c r="N140" s="171" t="s">
        <v>38</v>
      </c>
      <c r="O140" s="172"/>
      <c r="P140" s="173">
        <f t="shared" si="1"/>
        <v>0</v>
      </c>
      <c r="Q140" s="173">
        <v>0</v>
      </c>
      <c r="R140" s="173">
        <f t="shared" si="2"/>
        <v>0</v>
      </c>
      <c r="S140" s="173">
        <v>0</v>
      </c>
      <c r="T140" s="174">
        <f t="shared" si="3"/>
        <v>0</v>
      </c>
      <c r="AR140" s="152" t="s">
        <v>191</v>
      </c>
      <c r="AT140" s="152" t="s">
        <v>187</v>
      </c>
      <c r="AU140" s="152" t="s">
        <v>79</v>
      </c>
      <c r="AY140" s="13" t="s">
        <v>185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85</v>
      </c>
      <c r="BK140" s="153">
        <f t="shared" si="9"/>
        <v>0</v>
      </c>
      <c r="BL140" s="13" t="s">
        <v>191</v>
      </c>
      <c r="BM140" s="152" t="s">
        <v>375</v>
      </c>
    </row>
    <row r="141" spans="2:65" s="1" customFormat="1" ht="6.95" customHeight="1">
      <c r="B141" s="43"/>
      <c r="C141" s="44"/>
      <c r="D141" s="44"/>
      <c r="E141" s="44"/>
      <c r="F141" s="44"/>
      <c r="G141" s="44"/>
      <c r="H141" s="44"/>
      <c r="I141" s="44"/>
      <c r="J141" s="44"/>
      <c r="K141" s="44"/>
      <c r="L141" s="28"/>
    </row>
  </sheetData>
  <autoFilter ref="C116:K140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39"/>
  <sheetViews>
    <sheetView showGridLines="0" topLeftCell="A95" workbookViewId="0">
      <selection activeCell="H119" sqref="H119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133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s="1" customFormat="1" ht="12" customHeight="1">
      <c r="B8" s="28"/>
      <c r="D8" s="23" t="s">
        <v>141</v>
      </c>
      <c r="L8" s="28"/>
    </row>
    <row r="9" spans="2:46" s="1" customFormat="1" ht="16.5" customHeight="1">
      <c r="B9" s="28"/>
      <c r="E9" s="218" t="s">
        <v>2330</v>
      </c>
      <c r="F9" s="222"/>
      <c r="G9" s="222"/>
      <c r="H9" s="222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16</v>
      </c>
      <c r="F11" s="21" t="s">
        <v>1</v>
      </c>
      <c r="I11" s="23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23" t="s">
        <v>20</v>
      </c>
      <c r="J12" s="51">
        <f>'Rekapitulácia stavby'!AN8</f>
        <v>46146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21</v>
      </c>
      <c r="I14" s="23" t="s">
        <v>22</v>
      </c>
      <c r="J14" s="21" t="s">
        <v>1</v>
      </c>
      <c r="L14" s="28"/>
    </row>
    <row r="15" spans="2:46" s="1" customFormat="1" ht="18" customHeight="1">
      <c r="B15" s="28"/>
      <c r="E15" s="21" t="s">
        <v>23</v>
      </c>
      <c r="I15" s="23" t="s">
        <v>24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25</v>
      </c>
      <c r="I17" s="23" t="s">
        <v>22</v>
      </c>
      <c r="J17" s="24"/>
      <c r="L17" s="28"/>
    </row>
    <row r="18" spans="2:12" s="1" customFormat="1" ht="18" customHeight="1">
      <c r="B18" s="28"/>
      <c r="E18" s="225"/>
      <c r="F18" s="207"/>
      <c r="G18" s="207"/>
      <c r="H18" s="207"/>
      <c r="I18" s="23" t="s">
        <v>24</v>
      </c>
      <c r="J18" s="24"/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26</v>
      </c>
      <c r="I20" s="23" t="s">
        <v>22</v>
      </c>
      <c r="J20" s="21" t="s">
        <v>1</v>
      </c>
      <c r="L20" s="28"/>
    </row>
    <row r="21" spans="2:12" s="1" customFormat="1" ht="18" customHeight="1">
      <c r="B21" s="28"/>
      <c r="E21" s="21" t="s">
        <v>27</v>
      </c>
      <c r="I21" s="23" t="s">
        <v>24</v>
      </c>
      <c r="J21" s="21" t="s">
        <v>1</v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29</v>
      </c>
      <c r="I23" s="23" t="s">
        <v>22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24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32</v>
      </c>
      <c r="J30" s="65">
        <f>ROUND(J117, 2)</f>
        <v>0</v>
      </c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45" customHeight="1">
      <c r="B33" s="28"/>
      <c r="D33" s="54" t="s">
        <v>36</v>
      </c>
      <c r="E33" s="33" t="s">
        <v>37</v>
      </c>
      <c r="F33" s="95">
        <f>ROUND((SUM(BE117:BE138)),  2)</f>
        <v>0</v>
      </c>
      <c r="G33" s="96"/>
      <c r="H33" s="96"/>
      <c r="I33" s="97">
        <v>0.23</v>
      </c>
      <c r="J33" s="95">
        <f>ROUND(((SUM(BE117:BE138))*I33),  2)</f>
        <v>0</v>
      </c>
      <c r="L33" s="28"/>
    </row>
    <row r="34" spans="2:12" s="1" customFormat="1" ht="14.45" customHeight="1">
      <c r="B34" s="28"/>
      <c r="E34" s="33" t="s">
        <v>38</v>
      </c>
      <c r="F34" s="95">
        <f>ROUND((SUM(BF117:BF138)),  2)</f>
        <v>0</v>
      </c>
      <c r="G34" s="96"/>
      <c r="H34" s="96"/>
      <c r="I34" s="97">
        <v>0.23</v>
      </c>
      <c r="J34" s="95">
        <f>ROUND(((SUM(BF117:BF138))*I34),  2)</f>
        <v>0</v>
      </c>
      <c r="L34" s="28"/>
    </row>
    <row r="35" spans="2:12" s="1" customFormat="1" ht="14.45" hidden="1" customHeight="1">
      <c r="B35" s="28"/>
      <c r="E35" s="23" t="s">
        <v>39</v>
      </c>
      <c r="F35" s="85">
        <f>ROUND((SUM(BG117:BG138)),  2)</f>
        <v>0</v>
      </c>
      <c r="I35" s="98">
        <v>0.23</v>
      </c>
      <c r="J35" s="85">
        <f>0</f>
        <v>0</v>
      </c>
      <c r="L35" s="28"/>
    </row>
    <row r="36" spans="2:12" s="1" customFormat="1" ht="14.45" hidden="1" customHeight="1">
      <c r="B36" s="28"/>
      <c r="E36" s="23" t="s">
        <v>40</v>
      </c>
      <c r="F36" s="85">
        <f>ROUND((SUM(BH117:BH138)),  2)</f>
        <v>0</v>
      </c>
      <c r="I36" s="98">
        <v>0.23</v>
      </c>
      <c r="J36" s="85">
        <f>0</f>
        <v>0</v>
      </c>
      <c r="L36" s="28"/>
    </row>
    <row r="37" spans="2:12" s="1" customFormat="1" ht="14.45" hidden="1" customHeight="1">
      <c r="B37" s="28"/>
      <c r="E37" s="33" t="s">
        <v>41</v>
      </c>
      <c r="F37" s="95">
        <f>ROUND((SUM(BI117:BI138)),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99"/>
      <c r="D39" s="100" t="s">
        <v>42</v>
      </c>
      <c r="E39" s="56"/>
      <c r="F39" s="56"/>
      <c r="G39" s="101" t="s">
        <v>43</v>
      </c>
      <c r="H39" s="102" t="s">
        <v>44</v>
      </c>
      <c r="I39" s="56"/>
      <c r="J39" s="103">
        <f>SUM(J30:J37)</f>
        <v>0</v>
      </c>
      <c r="K39" s="104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5" customHeight="1">
      <c r="B82" s="28"/>
      <c r="C82" s="17" t="s">
        <v>145</v>
      </c>
      <c r="L82" s="28"/>
    </row>
    <row r="83" spans="2:47" s="1" customFormat="1" ht="6.95" customHeight="1">
      <c r="B83" s="28"/>
      <c r="L83" s="28"/>
    </row>
    <row r="84" spans="2:47" s="1" customFormat="1" ht="12" customHeight="1">
      <c r="B84" s="28"/>
      <c r="C84" s="23" t="s">
        <v>14</v>
      </c>
      <c r="L84" s="28"/>
    </row>
    <row r="85" spans="2:47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47" s="1" customFormat="1" ht="12" customHeight="1">
      <c r="B86" s="28"/>
      <c r="C86" s="23" t="s">
        <v>141</v>
      </c>
      <c r="L86" s="28"/>
    </row>
    <row r="87" spans="2:47" s="1" customFormat="1" ht="16.5" customHeight="1">
      <c r="B87" s="28"/>
      <c r="E87" s="218" t="str">
        <f>E9</f>
        <v>SO 08 - Vonkajšie osvetlenie</v>
      </c>
      <c r="F87" s="222"/>
      <c r="G87" s="222"/>
      <c r="H87" s="222"/>
      <c r="L87" s="28"/>
    </row>
    <row r="88" spans="2:47" s="1" customFormat="1" ht="6.95" customHeight="1">
      <c r="B88" s="28"/>
      <c r="L88" s="28"/>
    </row>
    <row r="89" spans="2:47" s="1" customFormat="1" ht="12" customHeight="1">
      <c r="B89" s="28"/>
      <c r="C89" s="23" t="s">
        <v>18</v>
      </c>
      <c r="F89" s="21" t="str">
        <f>F12</f>
        <v>Bojnice</v>
      </c>
      <c r="I89" s="23" t="s">
        <v>20</v>
      </c>
      <c r="J89" s="51">
        <f>IF(J12="","",J12)</f>
        <v>46146</v>
      </c>
      <c r="L89" s="28"/>
    </row>
    <row r="90" spans="2:47" s="1" customFormat="1" ht="6.95" customHeight="1">
      <c r="B90" s="28"/>
      <c r="L90" s="28"/>
    </row>
    <row r="91" spans="2:47" s="1" customFormat="1" ht="15.2" customHeight="1">
      <c r="B91" s="28"/>
      <c r="C91" s="23" t="s">
        <v>21</v>
      </c>
      <c r="F91" s="21" t="str">
        <f>E15</f>
        <v>Národná zoologická záhrada</v>
      </c>
      <c r="I91" s="23" t="s">
        <v>26</v>
      </c>
      <c r="J91" s="26" t="str">
        <f>E21</f>
        <v>ERGAprojekt s.r.o.</v>
      </c>
      <c r="L91" s="28"/>
    </row>
    <row r="92" spans="2:47" s="1" customFormat="1" ht="15.2" customHeight="1">
      <c r="B92" s="28"/>
      <c r="C92" s="23" t="s">
        <v>25</v>
      </c>
      <c r="F92" s="21" t="str">
        <f>IF(E18="","",E18)</f>
        <v/>
      </c>
      <c r="I92" s="23" t="s">
        <v>29</v>
      </c>
      <c r="J92" s="26" t="str">
        <f>E24</f>
        <v xml:space="preserve"> </v>
      </c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146</v>
      </c>
      <c r="D94" s="99"/>
      <c r="E94" s="99"/>
      <c r="F94" s="99"/>
      <c r="G94" s="99"/>
      <c r="H94" s="99"/>
      <c r="I94" s="99"/>
      <c r="J94" s="108" t="s">
        <v>147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9" customHeight="1">
      <c r="B96" s="28"/>
      <c r="C96" s="109" t="s">
        <v>148</v>
      </c>
      <c r="J96" s="65">
        <f>J117</f>
        <v>0</v>
      </c>
      <c r="L96" s="28"/>
      <c r="AU96" s="13" t="s">
        <v>149</v>
      </c>
    </row>
    <row r="97" spans="2:12" s="8" customFormat="1" ht="24.95" customHeight="1">
      <c r="B97" s="110"/>
      <c r="D97" s="111" t="s">
        <v>2331</v>
      </c>
      <c r="E97" s="112"/>
      <c r="F97" s="112"/>
      <c r="G97" s="112"/>
      <c r="H97" s="112"/>
      <c r="I97" s="112"/>
      <c r="J97" s="113">
        <f>J118</f>
        <v>0</v>
      </c>
      <c r="L97" s="110"/>
    </row>
    <row r="98" spans="2:12" s="1" customFormat="1" ht="21.75" customHeight="1">
      <c r="B98" s="28"/>
      <c r="L98" s="28"/>
    </row>
    <row r="99" spans="2:12" s="1" customFormat="1" ht="6.95" customHeight="1">
      <c r="B99" s="43"/>
      <c r="C99" s="44"/>
      <c r="D99" s="44"/>
      <c r="E99" s="44"/>
      <c r="F99" s="44"/>
      <c r="G99" s="44"/>
      <c r="H99" s="44"/>
      <c r="I99" s="44"/>
      <c r="J99" s="44"/>
      <c r="K99" s="44"/>
      <c r="L99" s="28"/>
    </row>
    <row r="103" spans="2:12" s="1" customFormat="1" ht="6.95" customHeight="1">
      <c r="B103" s="45"/>
      <c r="C103" s="46"/>
      <c r="D103" s="46"/>
      <c r="E103" s="46"/>
      <c r="F103" s="46"/>
      <c r="G103" s="46"/>
      <c r="H103" s="46"/>
      <c r="I103" s="46"/>
      <c r="J103" s="46"/>
      <c r="K103" s="46"/>
      <c r="L103" s="28"/>
    </row>
    <row r="104" spans="2:12" s="1" customFormat="1" ht="24.95" customHeight="1">
      <c r="B104" s="28"/>
      <c r="C104" s="17" t="s">
        <v>171</v>
      </c>
      <c r="L104" s="28"/>
    </row>
    <row r="105" spans="2:12" s="1" customFormat="1" ht="6.95" customHeight="1">
      <c r="B105" s="28"/>
      <c r="L105" s="28"/>
    </row>
    <row r="106" spans="2:12" s="1" customFormat="1" ht="12" customHeight="1">
      <c r="B106" s="28"/>
      <c r="C106" s="23" t="s">
        <v>14</v>
      </c>
      <c r="L106" s="28"/>
    </row>
    <row r="107" spans="2:12" s="1" customFormat="1" ht="16.5" customHeight="1">
      <c r="B107" s="28"/>
      <c r="E107" s="223" t="str">
        <f>E7</f>
        <v>Nové záchytné centrum, Bojnice</v>
      </c>
      <c r="F107" s="224"/>
      <c r="G107" s="224"/>
      <c r="H107" s="224"/>
      <c r="L107" s="28"/>
    </row>
    <row r="108" spans="2:12" s="1" customFormat="1" ht="12" customHeight="1">
      <c r="B108" s="28"/>
      <c r="C108" s="23" t="s">
        <v>141</v>
      </c>
      <c r="L108" s="28"/>
    </row>
    <row r="109" spans="2:12" s="1" customFormat="1" ht="16.5" customHeight="1">
      <c r="B109" s="28"/>
      <c r="E109" s="218" t="str">
        <f>E9</f>
        <v>SO 08 - Vonkajšie osvetlenie</v>
      </c>
      <c r="F109" s="222"/>
      <c r="G109" s="222"/>
      <c r="H109" s="222"/>
      <c r="L109" s="28"/>
    </row>
    <row r="110" spans="2:12" s="1" customFormat="1" ht="6.95" customHeight="1">
      <c r="B110" s="28"/>
      <c r="L110" s="28"/>
    </row>
    <row r="111" spans="2:12" s="1" customFormat="1" ht="12" customHeight="1">
      <c r="B111" s="28"/>
      <c r="C111" s="23" t="s">
        <v>18</v>
      </c>
      <c r="F111" s="21" t="str">
        <f>F12</f>
        <v>Bojnice</v>
      </c>
      <c r="I111" s="23" t="s">
        <v>20</v>
      </c>
      <c r="J111" s="51">
        <f>IF(J12="","",J12)</f>
        <v>46146</v>
      </c>
      <c r="L111" s="28"/>
    </row>
    <row r="112" spans="2:12" s="1" customFormat="1" ht="6.95" customHeight="1">
      <c r="B112" s="28"/>
      <c r="L112" s="28"/>
    </row>
    <row r="113" spans="2:65" s="1" customFormat="1" ht="15.2" customHeight="1">
      <c r="B113" s="28"/>
      <c r="C113" s="23" t="s">
        <v>21</v>
      </c>
      <c r="F113" s="21" t="str">
        <f>E15</f>
        <v>Národná zoologická záhrada</v>
      </c>
      <c r="I113" s="23" t="s">
        <v>26</v>
      </c>
      <c r="J113" s="26" t="str">
        <f>E21</f>
        <v>ERGAprojekt s.r.o.</v>
      </c>
      <c r="L113" s="28"/>
    </row>
    <row r="114" spans="2:65" s="1" customFormat="1" ht="15.2" customHeight="1">
      <c r="B114" s="28"/>
      <c r="C114" s="23" t="s">
        <v>25</v>
      </c>
      <c r="F114" s="21" t="str">
        <f>IF(E18="","",E18)</f>
        <v/>
      </c>
      <c r="I114" s="23" t="s">
        <v>29</v>
      </c>
      <c r="J114" s="26" t="str">
        <f>E24</f>
        <v xml:space="preserve"> </v>
      </c>
      <c r="L114" s="28"/>
    </row>
    <row r="115" spans="2:65" s="1" customFormat="1" ht="10.35" customHeight="1">
      <c r="B115" s="28"/>
      <c r="L115" s="28"/>
    </row>
    <row r="116" spans="2:65" s="10" customFormat="1" ht="29.25" customHeight="1">
      <c r="B116" s="118"/>
      <c r="C116" s="119" t="s">
        <v>172</v>
      </c>
      <c r="D116" s="120" t="s">
        <v>57</v>
      </c>
      <c r="E116" s="120" t="s">
        <v>53</v>
      </c>
      <c r="F116" s="120" t="s">
        <v>54</v>
      </c>
      <c r="G116" s="120" t="s">
        <v>173</v>
      </c>
      <c r="H116" s="120" t="s">
        <v>174</v>
      </c>
      <c r="I116" s="120" t="s">
        <v>175</v>
      </c>
      <c r="J116" s="121" t="s">
        <v>147</v>
      </c>
      <c r="K116" s="122" t="s">
        <v>176</v>
      </c>
      <c r="L116" s="118"/>
      <c r="M116" s="58" t="s">
        <v>1</v>
      </c>
      <c r="N116" s="59" t="s">
        <v>36</v>
      </c>
      <c r="O116" s="59" t="s">
        <v>177</v>
      </c>
      <c r="P116" s="59" t="s">
        <v>178</v>
      </c>
      <c r="Q116" s="59" t="s">
        <v>179</v>
      </c>
      <c r="R116" s="59" t="s">
        <v>180</v>
      </c>
      <c r="S116" s="59" t="s">
        <v>181</v>
      </c>
      <c r="T116" s="60" t="s">
        <v>182</v>
      </c>
    </row>
    <row r="117" spans="2:65" s="1" customFormat="1" ht="22.9" customHeight="1">
      <c r="B117" s="28"/>
      <c r="C117" s="63" t="s">
        <v>148</v>
      </c>
      <c r="J117" s="123">
        <f>BK117</f>
        <v>0</v>
      </c>
      <c r="L117" s="28"/>
      <c r="M117" s="61"/>
      <c r="N117" s="52"/>
      <c r="O117" s="52"/>
      <c r="P117" s="124">
        <f>P118</f>
        <v>0</v>
      </c>
      <c r="Q117" s="52"/>
      <c r="R117" s="124">
        <f>R118</f>
        <v>0</v>
      </c>
      <c r="S117" s="52"/>
      <c r="T117" s="125">
        <f>T118</f>
        <v>0</v>
      </c>
      <c r="AT117" s="13" t="s">
        <v>71</v>
      </c>
      <c r="AU117" s="13" t="s">
        <v>149</v>
      </c>
      <c r="BK117" s="126">
        <f>BK118</f>
        <v>0</v>
      </c>
    </row>
    <row r="118" spans="2:65" s="11" customFormat="1" ht="25.9" customHeight="1">
      <c r="B118" s="127"/>
      <c r="D118" s="128" t="s">
        <v>71</v>
      </c>
      <c r="E118" s="129" t="s">
        <v>989</v>
      </c>
      <c r="F118" s="129" t="s">
        <v>2332</v>
      </c>
      <c r="I118" s="130"/>
      <c r="J118" s="131">
        <f>BK118</f>
        <v>0</v>
      </c>
      <c r="L118" s="127"/>
      <c r="M118" s="132"/>
      <c r="P118" s="133">
        <f>SUM(P119:P138)</f>
        <v>0</v>
      </c>
      <c r="R118" s="133">
        <f>SUM(R119:R138)</f>
        <v>0</v>
      </c>
      <c r="T118" s="134">
        <f>SUM(T119:T138)</f>
        <v>0</v>
      </c>
      <c r="AR118" s="128" t="s">
        <v>79</v>
      </c>
      <c r="AT118" s="135" t="s">
        <v>71</v>
      </c>
      <c r="AU118" s="135" t="s">
        <v>72</v>
      </c>
      <c r="AY118" s="128" t="s">
        <v>185</v>
      </c>
      <c r="BK118" s="136">
        <f>SUM(BK119:BK138)</f>
        <v>0</v>
      </c>
    </row>
    <row r="119" spans="2:65" s="1" customFormat="1" ht="16.5" customHeight="1">
      <c r="B119" s="139"/>
      <c r="C119" s="140" t="s">
        <v>72</v>
      </c>
      <c r="D119" s="140" t="s">
        <v>187</v>
      </c>
      <c r="E119" s="141" t="s">
        <v>2333</v>
      </c>
      <c r="F119" s="142" t="s">
        <v>1671</v>
      </c>
      <c r="G119" s="143" t="s">
        <v>316</v>
      </c>
      <c r="H119" s="144"/>
      <c r="I119" s="145"/>
      <c r="J119" s="146">
        <f t="shared" ref="J119:J138" si="0">ROUND(I119*H119,2)</f>
        <v>0</v>
      </c>
      <c r="K119" s="147"/>
      <c r="L119" s="28"/>
      <c r="M119" s="148" t="s">
        <v>1</v>
      </c>
      <c r="N119" s="149" t="s">
        <v>38</v>
      </c>
      <c r="P119" s="150">
        <f t="shared" ref="P119:P138" si="1">O119*H119</f>
        <v>0</v>
      </c>
      <c r="Q119" s="150">
        <v>0</v>
      </c>
      <c r="R119" s="150">
        <f t="shared" ref="R119:R138" si="2">Q119*H119</f>
        <v>0</v>
      </c>
      <c r="S119" s="150">
        <v>0</v>
      </c>
      <c r="T119" s="151">
        <f t="shared" ref="T119:T138" si="3">S119*H119</f>
        <v>0</v>
      </c>
      <c r="AR119" s="152" t="s">
        <v>191</v>
      </c>
      <c r="AT119" s="152" t="s">
        <v>187</v>
      </c>
      <c r="AU119" s="152" t="s">
        <v>79</v>
      </c>
      <c r="AY119" s="13" t="s">
        <v>185</v>
      </c>
      <c r="BE119" s="153">
        <f t="shared" ref="BE119:BE138" si="4">IF(N119="základná",J119,0)</f>
        <v>0</v>
      </c>
      <c r="BF119" s="153">
        <f t="shared" ref="BF119:BF138" si="5">IF(N119="znížená",J119,0)</f>
        <v>0</v>
      </c>
      <c r="BG119" s="153">
        <f t="shared" ref="BG119:BG138" si="6">IF(N119="zákl. prenesená",J119,0)</f>
        <v>0</v>
      </c>
      <c r="BH119" s="153">
        <f t="shared" ref="BH119:BH138" si="7">IF(N119="zníž. prenesená",J119,0)</f>
        <v>0</v>
      </c>
      <c r="BI119" s="153">
        <f t="shared" ref="BI119:BI138" si="8">IF(N119="nulová",J119,0)</f>
        <v>0</v>
      </c>
      <c r="BJ119" s="13" t="s">
        <v>85</v>
      </c>
      <c r="BK119" s="153">
        <f t="shared" ref="BK119:BK138" si="9">ROUND(I119*H119,2)</f>
        <v>0</v>
      </c>
      <c r="BL119" s="13" t="s">
        <v>191</v>
      </c>
      <c r="BM119" s="152" t="s">
        <v>85</v>
      </c>
    </row>
    <row r="120" spans="2:65" s="1" customFormat="1" ht="16.5" customHeight="1">
      <c r="B120" s="139"/>
      <c r="C120" s="140" t="s">
        <v>72</v>
      </c>
      <c r="D120" s="140" t="s">
        <v>187</v>
      </c>
      <c r="E120" s="141" t="s">
        <v>2334</v>
      </c>
      <c r="F120" s="142" t="s">
        <v>1673</v>
      </c>
      <c r="G120" s="143" t="s">
        <v>316</v>
      </c>
      <c r="H120" s="144"/>
      <c r="I120" s="145"/>
      <c r="J120" s="146">
        <f t="shared" si="0"/>
        <v>0</v>
      </c>
      <c r="K120" s="147"/>
      <c r="L120" s="28"/>
      <c r="M120" s="148" t="s">
        <v>1</v>
      </c>
      <c r="N120" s="149" t="s">
        <v>38</v>
      </c>
      <c r="P120" s="150">
        <f t="shared" si="1"/>
        <v>0</v>
      </c>
      <c r="Q120" s="150">
        <v>0</v>
      </c>
      <c r="R120" s="150">
        <f t="shared" si="2"/>
        <v>0</v>
      </c>
      <c r="S120" s="150">
        <v>0</v>
      </c>
      <c r="T120" s="151">
        <f t="shared" si="3"/>
        <v>0</v>
      </c>
      <c r="AR120" s="152" t="s">
        <v>191</v>
      </c>
      <c r="AT120" s="152" t="s">
        <v>187</v>
      </c>
      <c r="AU120" s="152" t="s">
        <v>79</v>
      </c>
      <c r="AY120" s="13" t="s">
        <v>185</v>
      </c>
      <c r="BE120" s="153">
        <f t="shared" si="4"/>
        <v>0</v>
      </c>
      <c r="BF120" s="153">
        <f t="shared" si="5"/>
        <v>0</v>
      </c>
      <c r="BG120" s="153">
        <f t="shared" si="6"/>
        <v>0</v>
      </c>
      <c r="BH120" s="153">
        <f t="shared" si="7"/>
        <v>0</v>
      </c>
      <c r="BI120" s="153">
        <f t="shared" si="8"/>
        <v>0</v>
      </c>
      <c r="BJ120" s="13" t="s">
        <v>85</v>
      </c>
      <c r="BK120" s="153">
        <f t="shared" si="9"/>
        <v>0</v>
      </c>
      <c r="BL120" s="13" t="s">
        <v>191</v>
      </c>
      <c r="BM120" s="152" t="s">
        <v>191</v>
      </c>
    </row>
    <row r="121" spans="2:65" s="1" customFormat="1" ht="16.5" customHeight="1">
      <c r="B121" s="139"/>
      <c r="C121" s="140" t="s">
        <v>72</v>
      </c>
      <c r="D121" s="140" t="s">
        <v>187</v>
      </c>
      <c r="E121" s="141" t="s">
        <v>2335</v>
      </c>
      <c r="F121" s="142" t="s">
        <v>2336</v>
      </c>
      <c r="G121" s="143" t="s">
        <v>316</v>
      </c>
      <c r="H121" s="144"/>
      <c r="I121" s="145"/>
      <c r="J121" s="146">
        <f t="shared" si="0"/>
        <v>0</v>
      </c>
      <c r="K121" s="147"/>
      <c r="L121" s="28"/>
      <c r="M121" s="148" t="s">
        <v>1</v>
      </c>
      <c r="N121" s="149" t="s">
        <v>38</v>
      </c>
      <c r="P121" s="150">
        <f t="shared" si="1"/>
        <v>0</v>
      </c>
      <c r="Q121" s="150">
        <v>0</v>
      </c>
      <c r="R121" s="150">
        <f t="shared" si="2"/>
        <v>0</v>
      </c>
      <c r="S121" s="150">
        <v>0</v>
      </c>
      <c r="T121" s="151">
        <f t="shared" si="3"/>
        <v>0</v>
      </c>
      <c r="AR121" s="152" t="s">
        <v>191</v>
      </c>
      <c r="AT121" s="152" t="s">
        <v>187</v>
      </c>
      <c r="AU121" s="152" t="s">
        <v>79</v>
      </c>
      <c r="AY121" s="13" t="s">
        <v>185</v>
      </c>
      <c r="BE121" s="153">
        <f t="shared" si="4"/>
        <v>0</v>
      </c>
      <c r="BF121" s="153">
        <f t="shared" si="5"/>
        <v>0</v>
      </c>
      <c r="BG121" s="153">
        <f t="shared" si="6"/>
        <v>0</v>
      </c>
      <c r="BH121" s="153">
        <f t="shared" si="7"/>
        <v>0</v>
      </c>
      <c r="BI121" s="153">
        <f t="shared" si="8"/>
        <v>0</v>
      </c>
      <c r="BJ121" s="13" t="s">
        <v>85</v>
      </c>
      <c r="BK121" s="153">
        <f t="shared" si="9"/>
        <v>0</v>
      </c>
      <c r="BL121" s="13" t="s">
        <v>191</v>
      </c>
      <c r="BM121" s="152" t="s">
        <v>210</v>
      </c>
    </row>
    <row r="122" spans="2:65" s="1" customFormat="1" ht="16.5" customHeight="1">
      <c r="B122" s="139"/>
      <c r="C122" s="140" t="s">
        <v>72</v>
      </c>
      <c r="D122" s="140" t="s">
        <v>187</v>
      </c>
      <c r="E122" s="141" t="s">
        <v>2337</v>
      </c>
      <c r="F122" s="142" t="s">
        <v>2338</v>
      </c>
      <c r="G122" s="143" t="s">
        <v>190</v>
      </c>
      <c r="H122" s="144"/>
      <c r="I122" s="145"/>
      <c r="J122" s="146">
        <f t="shared" si="0"/>
        <v>0</v>
      </c>
      <c r="K122" s="147"/>
      <c r="L122" s="28"/>
      <c r="M122" s="148" t="s">
        <v>1</v>
      </c>
      <c r="N122" s="149" t="s">
        <v>38</v>
      </c>
      <c r="P122" s="150">
        <f t="shared" si="1"/>
        <v>0</v>
      </c>
      <c r="Q122" s="150">
        <v>0</v>
      </c>
      <c r="R122" s="150">
        <f t="shared" si="2"/>
        <v>0</v>
      </c>
      <c r="S122" s="150">
        <v>0</v>
      </c>
      <c r="T122" s="151">
        <f t="shared" si="3"/>
        <v>0</v>
      </c>
      <c r="AR122" s="152" t="s">
        <v>191</v>
      </c>
      <c r="AT122" s="152" t="s">
        <v>187</v>
      </c>
      <c r="AU122" s="152" t="s">
        <v>79</v>
      </c>
      <c r="AY122" s="13" t="s">
        <v>185</v>
      </c>
      <c r="BE122" s="153">
        <f t="shared" si="4"/>
        <v>0</v>
      </c>
      <c r="BF122" s="153">
        <f t="shared" si="5"/>
        <v>0</v>
      </c>
      <c r="BG122" s="153">
        <f t="shared" si="6"/>
        <v>0</v>
      </c>
      <c r="BH122" s="153">
        <f t="shared" si="7"/>
        <v>0</v>
      </c>
      <c r="BI122" s="153">
        <f t="shared" si="8"/>
        <v>0</v>
      </c>
      <c r="BJ122" s="13" t="s">
        <v>85</v>
      </c>
      <c r="BK122" s="153">
        <f t="shared" si="9"/>
        <v>0</v>
      </c>
      <c r="BL122" s="13" t="s">
        <v>191</v>
      </c>
      <c r="BM122" s="152" t="s">
        <v>219</v>
      </c>
    </row>
    <row r="123" spans="2:65" s="1" customFormat="1" ht="16.5" customHeight="1">
      <c r="B123" s="139"/>
      <c r="C123" s="140" t="s">
        <v>72</v>
      </c>
      <c r="D123" s="140" t="s">
        <v>187</v>
      </c>
      <c r="E123" s="141" t="s">
        <v>2339</v>
      </c>
      <c r="F123" s="142" t="s">
        <v>2340</v>
      </c>
      <c r="G123" s="143" t="s">
        <v>190</v>
      </c>
      <c r="H123" s="144"/>
      <c r="I123" s="145"/>
      <c r="J123" s="146">
        <f t="shared" si="0"/>
        <v>0</v>
      </c>
      <c r="K123" s="147"/>
      <c r="L123" s="28"/>
      <c r="M123" s="148" t="s">
        <v>1</v>
      </c>
      <c r="N123" s="149" t="s">
        <v>38</v>
      </c>
      <c r="P123" s="150">
        <f t="shared" si="1"/>
        <v>0</v>
      </c>
      <c r="Q123" s="150">
        <v>0</v>
      </c>
      <c r="R123" s="150">
        <f t="shared" si="2"/>
        <v>0</v>
      </c>
      <c r="S123" s="150">
        <v>0</v>
      </c>
      <c r="T123" s="151">
        <f t="shared" si="3"/>
        <v>0</v>
      </c>
      <c r="AR123" s="152" t="s">
        <v>191</v>
      </c>
      <c r="AT123" s="152" t="s">
        <v>187</v>
      </c>
      <c r="AU123" s="152" t="s">
        <v>79</v>
      </c>
      <c r="AY123" s="13" t="s">
        <v>185</v>
      </c>
      <c r="BE123" s="153">
        <f t="shared" si="4"/>
        <v>0</v>
      </c>
      <c r="BF123" s="153">
        <f t="shared" si="5"/>
        <v>0</v>
      </c>
      <c r="BG123" s="153">
        <f t="shared" si="6"/>
        <v>0</v>
      </c>
      <c r="BH123" s="153">
        <f t="shared" si="7"/>
        <v>0</v>
      </c>
      <c r="BI123" s="153">
        <f t="shared" si="8"/>
        <v>0</v>
      </c>
      <c r="BJ123" s="13" t="s">
        <v>85</v>
      </c>
      <c r="BK123" s="153">
        <f t="shared" si="9"/>
        <v>0</v>
      </c>
      <c r="BL123" s="13" t="s">
        <v>191</v>
      </c>
      <c r="BM123" s="152" t="s">
        <v>227</v>
      </c>
    </row>
    <row r="124" spans="2:65" s="1" customFormat="1" ht="16.5" customHeight="1">
      <c r="B124" s="139"/>
      <c r="C124" s="140" t="s">
        <v>72</v>
      </c>
      <c r="D124" s="140" t="s">
        <v>187</v>
      </c>
      <c r="E124" s="141" t="s">
        <v>2341</v>
      </c>
      <c r="F124" s="142" t="s">
        <v>2342</v>
      </c>
      <c r="G124" s="143" t="s">
        <v>190</v>
      </c>
      <c r="H124" s="144"/>
      <c r="I124" s="145"/>
      <c r="J124" s="146">
        <f t="shared" si="0"/>
        <v>0</v>
      </c>
      <c r="K124" s="147"/>
      <c r="L124" s="28"/>
      <c r="M124" s="148" t="s">
        <v>1</v>
      </c>
      <c r="N124" s="149" t="s">
        <v>38</v>
      </c>
      <c r="P124" s="150">
        <f t="shared" si="1"/>
        <v>0</v>
      </c>
      <c r="Q124" s="150">
        <v>0</v>
      </c>
      <c r="R124" s="150">
        <f t="shared" si="2"/>
        <v>0</v>
      </c>
      <c r="S124" s="150">
        <v>0</v>
      </c>
      <c r="T124" s="151">
        <f t="shared" si="3"/>
        <v>0</v>
      </c>
      <c r="AR124" s="152" t="s">
        <v>191</v>
      </c>
      <c r="AT124" s="152" t="s">
        <v>187</v>
      </c>
      <c r="AU124" s="152" t="s">
        <v>79</v>
      </c>
      <c r="AY124" s="13" t="s">
        <v>185</v>
      </c>
      <c r="BE124" s="153">
        <f t="shared" si="4"/>
        <v>0</v>
      </c>
      <c r="BF124" s="153">
        <f t="shared" si="5"/>
        <v>0</v>
      </c>
      <c r="BG124" s="153">
        <f t="shared" si="6"/>
        <v>0</v>
      </c>
      <c r="BH124" s="153">
        <f t="shared" si="7"/>
        <v>0</v>
      </c>
      <c r="BI124" s="153">
        <f t="shared" si="8"/>
        <v>0</v>
      </c>
      <c r="BJ124" s="13" t="s">
        <v>85</v>
      </c>
      <c r="BK124" s="153">
        <f t="shared" si="9"/>
        <v>0</v>
      </c>
      <c r="BL124" s="13" t="s">
        <v>191</v>
      </c>
      <c r="BM124" s="152" t="s">
        <v>236</v>
      </c>
    </row>
    <row r="125" spans="2:65" s="1" customFormat="1" ht="16.5" customHeight="1">
      <c r="B125" s="139"/>
      <c r="C125" s="140" t="s">
        <v>72</v>
      </c>
      <c r="D125" s="140" t="s">
        <v>187</v>
      </c>
      <c r="E125" s="141" t="s">
        <v>2343</v>
      </c>
      <c r="F125" s="142" t="s">
        <v>2344</v>
      </c>
      <c r="G125" s="143" t="s">
        <v>190</v>
      </c>
      <c r="H125" s="144"/>
      <c r="I125" s="145"/>
      <c r="J125" s="146">
        <f t="shared" si="0"/>
        <v>0</v>
      </c>
      <c r="K125" s="147"/>
      <c r="L125" s="28"/>
      <c r="M125" s="148" t="s">
        <v>1</v>
      </c>
      <c r="N125" s="149" t="s">
        <v>38</v>
      </c>
      <c r="P125" s="150">
        <f t="shared" si="1"/>
        <v>0</v>
      </c>
      <c r="Q125" s="150">
        <v>0</v>
      </c>
      <c r="R125" s="150">
        <f t="shared" si="2"/>
        <v>0</v>
      </c>
      <c r="S125" s="150">
        <v>0</v>
      </c>
      <c r="T125" s="151">
        <f t="shared" si="3"/>
        <v>0</v>
      </c>
      <c r="AR125" s="152" t="s">
        <v>191</v>
      </c>
      <c r="AT125" s="152" t="s">
        <v>187</v>
      </c>
      <c r="AU125" s="152" t="s">
        <v>79</v>
      </c>
      <c r="AY125" s="13" t="s">
        <v>185</v>
      </c>
      <c r="BE125" s="153">
        <f t="shared" si="4"/>
        <v>0</v>
      </c>
      <c r="BF125" s="153">
        <f t="shared" si="5"/>
        <v>0</v>
      </c>
      <c r="BG125" s="153">
        <f t="shared" si="6"/>
        <v>0</v>
      </c>
      <c r="BH125" s="153">
        <f t="shared" si="7"/>
        <v>0</v>
      </c>
      <c r="BI125" s="153">
        <f t="shared" si="8"/>
        <v>0</v>
      </c>
      <c r="BJ125" s="13" t="s">
        <v>85</v>
      </c>
      <c r="BK125" s="153">
        <f t="shared" si="9"/>
        <v>0</v>
      </c>
      <c r="BL125" s="13" t="s">
        <v>191</v>
      </c>
      <c r="BM125" s="152" t="s">
        <v>245</v>
      </c>
    </row>
    <row r="126" spans="2:65" s="1" customFormat="1" ht="16.5" customHeight="1">
      <c r="B126" s="139"/>
      <c r="C126" s="140" t="s">
        <v>72</v>
      </c>
      <c r="D126" s="140" t="s">
        <v>187</v>
      </c>
      <c r="E126" s="141" t="s">
        <v>2345</v>
      </c>
      <c r="F126" s="142" t="s">
        <v>2346</v>
      </c>
      <c r="G126" s="143" t="s">
        <v>190</v>
      </c>
      <c r="H126" s="144"/>
      <c r="I126" s="145"/>
      <c r="J126" s="146">
        <f t="shared" si="0"/>
        <v>0</v>
      </c>
      <c r="K126" s="147"/>
      <c r="L126" s="28"/>
      <c r="M126" s="148" t="s">
        <v>1</v>
      </c>
      <c r="N126" s="149" t="s">
        <v>38</v>
      </c>
      <c r="P126" s="150">
        <f t="shared" si="1"/>
        <v>0</v>
      </c>
      <c r="Q126" s="150">
        <v>0</v>
      </c>
      <c r="R126" s="150">
        <f t="shared" si="2"/>
        <v>0</v>
      </c>
      <c r="S126" s="150">
        <v>0</v>
      </c>
      <c r="T126" s="151">
        <f t="shared" si="3"/>
        <v>0</v>
      </c>
      <c r="AR126" s="152" t="s">
        <v>191</v>
      </c>
      <c r="AT126" s="152" t="s">
        <v>187</v>
      </c>
      <c r="AU126" s="152" t="s">
        <v>79</v>
      </c>
      <c r="AY126" s="13" t="s">
        <v>185</v>
      </c>
      <c r="BE126" s="153">
        <f t="shared" si="4"/>
        <v>0</v>
      </c>
      <c r="BF126" s="153">
        <f t="shared" si="5"/>
        <v>0</v>
      </c>
      <c r="BG126" s="153">
        <f t="shared" si="6"/>
        <v>0</v>
      </c>
      <c r="BH126" s="153">
        <f t="shared" si="7"/>
        <v>0</v>
      </c>
      <c r="BI126" s="153">
        <f t="shared" si="8"/>
        <v>0</v>
      </c>
      <c r="BJ126" s="13" t="s">
        <v>85</v>
      </c>
      <c r="BK126" s="153">
        <f t="shared" si="9"/>
        <v>0</v>
      </c>
      <c r="BL126" s="13" t="s">
        <v>191</v>
      </c>
      <c r="BM126" s="152" t="s">
        <v>254</v>
      </c>
    </row>
    <row r="127" spans="2:65" s="1" customFormat="1" ht="16.5" customHeight="1">
      <c r="B127" s="139"/>
      <c r="C127" s="140" t="s">
        <v>72</v>
      </c>
      <c r="D127" s="140" t="s">
        <v>187</v>
      </c>
      <c r="E127" s="141" t="s">
        <v>2271</v>
      </c>
      <c r="F127" s="142" t="s">
        <v>2272</v>
      </c>
      <c r="G127" s="143" t="s">
        <v>190</v>
      </c>
      <c r="H127" s="144"/>
      <c r="I127" s="145"/>
      <c r="J127" s="146">
        <f t="shared" si="0"/>
        <v>0</v>
      </c>
      <c r="K127" s="147"/>
      <c r="L127" s="28"/>
      <c r="M127" s="148" t="s">
        <v>1</v>
      </c>
      <c r="N127" s="149" t="s">
        <v>38</v>
      </c>
      <c r="P127" s="150">
        <f t="shared" si="1"/>
        <v>0</v>
      </c>
      <c r="Q127" s="150">
        <v>0</v>
      </c>
      <c r="R127" s="150">
        <f t="shared" si="2"/>
        <v>0</v>
      </c>
      <c r="S127" s="150">
        <v>0</v>
      </c>
      <c r="T127" s="151">
        <f t="shared" si="3"/>
        <v>0</v>
      </c>
      <c r="AR127" s="152" t="s">
        <v>191</v>
      </c>
      <c r="AT127" s="152" t="s">
        <v>187</v>
      </c>
      <c r="AU127" s="152" t="s">
        <v>79</v>
      </c>
      <c r="AY127" s="13" t="s">
        <v>185</v>
      </c>
      <c r="BE127" s="153">
        <f t="shared" si="4"/>
        <v>0</v>
      </c>
      <c r="BF127" s="153">
        <f t="shared" si="5"/>
        <v>0</v>
      </c>
      <c r="BG127" s="153">
        <f t="shared" si="6"/>
        <v>0</v>
      </c>
      <c r="BH127" s="153">
        <f t="shared" si="7"/>
        <v>0</v>
      </c>
      <c r="BI127" s="153">
        <f t="shared" si="8"/>
        <v>0</v>
      </c>
      <c r="BJ127" s="13" t="s">
        <v>85</v>
      </c>
      <c r="BK127" s="153">
        <f t="shared" si="9"/>
        <v>0</v>
      </c>
      <c r="BL127" s="13" t="s">
        <v>191</v>
      </c>
      <c r="BM127" s="152" t="s">
        <v>262</v>
      </c>
    </row>
    <row r="128" spans="2:65" s="1" customFormat="1" ht="16.5" customHeight="1">
      <c r="B128" s="139"/>
      <c r="C128" s="140" t="s">
        <v>72</v>
      </c>
      <c r="D128" s="140" t="s">
        <v>187</v>
      </c>
      <c r="E128" s="141" t="s">
        <v>2347</v>
      </c>
      <c r="F128" s="142" t="s">
        <v>2348</v>
      </c>
      <c r="G128" s="143" t="s">
        <v>316</v>
      </c>
      <c r="H128" s="144"/>
      <c r="I128" s="145"/>
      <c r="J128" s="146">
        <f t="shared" si="0"/>
        <v>0</v>
      </c>
      <c r="K128" s="147"/>
      <c r="L128" s="28"/>
      <c r="M128" s="148" t="s">
        <v>1</v>
      </c>
      <c r="N128" s="149" t="s">
        <v>38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191</v>
      </c>
      <c r="AT128" s="152" t="s">
        <v>187</v>
      </c>
      <c r="AU128" s="152" t="s">
        <v>79</v>
      </c>
      <c r="AY128" s="13" t="s">
        <v>185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85</v>
      </c>
      <c r="BK128" s="153">
        <f t="shared" si="9"/>
        <v>0</v>
      </c>
      <c r="BL128" s="13" t="s">
        <v>191</v>
      </c>
      <c r="BM128" s="152" t="s">
        <v>270</v>
      </c>
    </row>
    <row r="129" spans="2:65" s="1" customFormat="1" ht="21.75" customHeight="1">
      <c r="B129" s="139"/>
      <c r="C129" s="140" t="s">
        <v>72</v>
      </c>
      <c r="D129" s="140" t="s">
        <v>187</v>
      </c>
      <c r="E129" s="141" t="s">
        <v>2349</v>
      </c>
      <c r="F129" s="142" t="s">
        <v>2350</v>
      </c>
      <c r="G129" s="143" t="s">
        <v>316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79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278</v>
      </c>
    </row>
    <row r="130" spans="2:65" s="1" customFormat="1" ht="21.75" customHeight="1">
      <c r="B130" s="139"/>
      <c r="C130" s="140" t="s">
        <v>72</v>
      </c>
      <c r="D130" s="140" t="s">
        <v>187</v>
      </c>
      <c r="E130" s="141" t="s">
        <v>2351</v>
      </c>
      <c r="F130" s="142" t="s">
        <v>2352</v>
      </c>
      <c r="G130" s="143" t="s">
        <v>316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79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289</v>
      </c>
    </row>
    <row r="131" spans="2:65" s="1" customFormat="1" ht="16.5" customHeight="1">
      <c r="B131" s="139"/>
      <c r="C131" s="140" t="s">
        <v>72</v>
      </c>
      <c r="D131" s="140" t="s">
        <v>187</v>
      </c>
      <c r="E131" s="141" t="s">
        <v>2353</v>
      </c>
      <c r="F131" s="142" t="s">
        <v>2354</v>
      </c>
      <c r="G131" s="143" t="s">
        <v>316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79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297</v>
      </c>
    </row>
    <row r="132" spans="2:65" s="1" customFormat="1" ht="16.5" customHeight="1">
      <c r="B132" s="139"/>
      <c r="C132" s="140" t="s">
        <v>72</v>
      </c>
      <c r="D132" s="140" t="s">
        <v>187</v>
      </c>
      <c r="E132" s="141" t="s">
        <v>2355</v>
      </c>
      <c r="F132" s="142" t="s">
        <v>2356</v>
      </c>
      <c r="G132" s="143" t="s">
        <v>316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79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305</v>
      </c>
    </row>
    <row r="133" spans="2:65" s="1" customFormat="1" ht="16.5" customHeight="1">
      <c r="B133" s="139"/>
      <c r="C133" s="140" t="s">
        <v>72</v>
      </c>
      <c r="D133" s="140" t="s">
        <v>187</v>
      </c>
      <c r="E133" s="141" t="s">
        <v>2357</v>
      </c>
      <c r="F133" s="142" t="s">
        <v>2278</v>
      </c>
      <c r="G133" s="143" t="s">
        <v>316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79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313</v>
      </c>
    </row>
    <row r="134" spans="2:65" s="1" customFormat="1" ht="16.5" customHeight="1">
      <c r="B134" s="139"/>
      <c r="C134" s="140" t="s">
        <v>72</v>
      </c>
      <c r="D134" s="140" t="s">
        <v>187</v>
      </c>
      <c r="E134" s="141" t="s">
        <v>2358</v>
      </c>
      <c r="F134" s="142" t="s">
        <v>2359</v>
      </c>
      <c r="G134" s="143" t="s">
        <v>190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79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322</v>
      </c>
    </row>
    <row r="135" spans="2:65" s="1" customFormat="1" ht="16.5" customHeight="1">
      <c r="B135" s="139"/>
      <c r="C135" s="140" t="s">
        <v>72</v>
      </c>
      <c r="D135" s="140" t="s">
        <v>187</v>
      </c>
      <c r="E135" s="141" t="s">
        <v>2360</v>
      </c>
      <c r="F135" s="142" t="s">
        <v>1647</v>
      </c>
      <c r="G135" s="143" t="s">
        <v>992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79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331</v>
      </c>
    </row>
    <row r="136" spans="2:65" s="1" customFormat="1" ht="16.5" customHeight="1">
      <c r="B136" s="139"/>
      <c r="C136" s="140" t="s">
        <v>72</v>
      </c>
      <c r="D136" s="140" t="s">
        <v>187</v>
      </c>
      <c r="E136" s="141" t="s">
        <v>2285</v>
      </c>
      <c r="F136" s="142" t="s">
        <v>1913</v>
      </c>
      <c r="G136" s="143" t="s">
        <v>992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79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339</v>
      </c>
    </row>
    <row r="137" spans="2:65" s="1" customFormat="1" ht="16.5" customHeight="1">
      <c r="B137" s="139"/>
      <c r="C137" s="140" t="s">
        <v>72</v>
      </c>
      <c r="D137" s="140" t="s">
        <v>187</v>
      </c>
      <c r="E137" s="141" t="s">
        <v>2361</v>
      </c>
      <c r="F137" s="142" t="s">
        <v>1596</v>
      </c>
      <c r="G137" s="143" t="s">
        <v>992</v>
      </c>
      <c r="H137" s="144"/>
      <c r="I137" s="145"/>
      <c r="J137" s="146">
        <f t="shared" si="0"/>
        <v>0</v>
      </c>
      <c r="K137" s="147"/>
      <c r="L137" s="28"/>
      <c r="M137" s="148" t="s">
        <v>1</v>
      </c>
      <c r="N137" s="149" t="s">
        <v>38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191</v>
      </c>
      <c r="AT137" s="152" t="s">
        <v>187</v>
      </c>
      <c r="AU137" s="152" t="s">
        <v>79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349</v>
      </c>
    </row>
    <row r="138" spans="2:65" s="1" customFormat="1" ht="16.5" customHeight="1">
      <c r="B138" s="139"/>
      <c r="C138" s="140" t="s">
        <v>72</v>
      </c>
      <c r="D138" s="140" t="s">
        <v>187</v>
      </c>
      <c r="E138" s="141" t="s">
        <v>2362</v>
      </c>
      <c r="F138" s="142" t="s">
        <v>1759</v>
      </c>
      <c r="G138" s="143" t="s">
        <v>992</v>
      </c>
      <c r="H138" s="144"/>
      <c r="I138" s="145"/>
      <c r="J138" s="146">
        <f t="shared" si="0"/>
        <v>0</v>
      </c>
      <c r="K138" s="147"/>
      <c r="L138" s="28"/>
      <c r="M138" s="170" t="s">
        <v>1</v>
      </c>
      <c r="N138" s="171" t="s">
        <v>38</v>
      </c>
      <c r="O138" s="172"/>
      <c r="P138" s="173">
        <f t="shared" si="1"/>
        <v>0</v>
      </c>
      <c r="Q138" s="173">
        <v>0</v>
      </c>
      <c r="R138" s="173">
        <f t="shared" si="2"/>
        <v>0</v>
      </c>
      <c r="S138" s="173">
        <v>0</v>
      </c>
      <c r="T138" s="174">
        <f t="shared" si="3"/>
        <v>0</v>
      </c>
      <c r="AR138" s="152" t="s">
        <v>191</v>
      </c>
      <c r="AT138" s="152" t="s">
        <v>187</v>
      </c>
      <c r="AU138" s="152" t="s">
        <v>79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361</v>
      </c>
    </row>
    <row r="139" spans="2:65" s="1" customFormat="1" ht="6.95" customHeight="1">
      <c r="B139" s="43"/>
      <c r="C139" s="44"/>
      <c r="D139" s="44"/>
      <c r="E139" s="44"/>
      <c r="F139" s="44"/>
      <c r="G139" s="44"/>
      <c r="H139" s="44"/>
      <c r="I139" s="44"/>
      <c r="J139" s="44"/>
      <c r="K139" s="44"/>
      <c r="L139" s="28"/>
    </row>
  </sheetData>
  <autoFilter ref="C116:K138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85"/>
  <sheetViews>
    <sheetView showGridLines="0" topLeftCell="A104" workbookViewId="0">
      <selection activeCell="H128" sqref="H128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136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s="1" customFormat="1" ht="12" customHeight="1">
      <c r="B8" s="28"/>
      <c r="D8" s="23" t="s">
        <v>141</v>
      </c>
      <c r="L8" s="28"/>
    </row>
    <row r="9" spans="2:46" s="1" customFormat="1" ht="16.5" customHeight="1">
      <c r="B9" s="28"/>
      <c r="E9" s="218" t="s">
        <v>2363</v>
      </c>
      <c r="F9" s="222"/>
      <c r="G9" s="222"/>
      <c r="H9" s="222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16</v>
      </c>
      <c r="F11" s="21" t="s">
        <v>30</v>
      </c>
      <c r="I11" s="23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23" t="s">
        <v>20</v>
      </c>
      <c r="J12" s="51">
        <f>'Rekapitulácia stavby'!AN8</f>
        <v>46146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21</v>
      </c>
      <c r="I14" s="23" t="s">
        <v>22</v>
      </c>
      <c r="J14" s="21" t="s">
        <v>1</v>
      </c>
      <c r="L14" s="28"/>
    </row>
    <row r="15" spans="2:46" s="1" customFormat="1" ht="18" customHeight="1">
      <c r="B15" s="28"/>
      <c r="E15" s="21" t="s">
        <v>23</v>
      </c>
      <c r="I15" s="23" t="s">
        <v>24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25</v>
      </c>
      <c r="I17" s="23" t="s">
        <v>22</v>
      </c>
      <c r="J17" s="24"/>
      <c r="L17" s="28"/>
    </row>
    <row r="18" spans="2:12" s="1" customFormat="1" ht="18" customHeight="1">
      <c r="B18" s="28"/>
      <c r="E18" s="225"/>
      <c r="F18" s="207"/>
      <c r="G18" s="207"/>
      <c r="H18" s="207"/>
      <c r="I18" s="23" t="s">
        <v>24</v>
      </c>
      <c r="J18" s="24"/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26</v>
      </c>
      <c r="I20" s="23" t="s">
        <v>22</v>
      </c>
      <c r="J20" s="21" t="s">
        <v>1</v>
      </c>
      <c r="L20" s="28"/>
    </row>
    <row r="21" spans="2:12" s="1" customFormat="1" ht="18" customHeight="1">
      <c r="B21" s="28"/>
      <c r="E21" s="21" t="s">
        <v>27</v>
      </c>
      <c r="I21" s="23" t="s">
        <v>24</v>
      </c>
      <c r="J21" s="21" t="s">
        <v>1</v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29</v>
      </c>
      <c r="I23" s="23" t="s">
        <v>22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24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32</v>
      </c>
      <c r="J30" s="65">
        <f>ROUND(J125, 2)</f>
        <v>0</v>
      </c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45" customHeight="1">
      <c r="B33" s="28"/>
      <c r="D33" s="54" t="s">
        <v>36</v>
      </c>
      <c r="E33" s="33" t="s">
        <v>37</v>
      </c>
      <c r="F33" s="95">
        <f>ROUND((SUM(BE125:BE184)),  2)</f>
        <v>0</v>
      </c>
      <c r="G33" s="96"/>
      <c r="H33" s="96"/>
      <c r="I33" s="97">
        <v>0.23</v>
      </c>
      <c r="J33" s="95">
        <f>ROUND(((SUM(BE125:BE184))*I33),  2)</f>
        <v>0</v>
      </c>
      <c r="L33" s="28"/>
    </row>
    <row r="34" spans="2:12" s="1" customFormat="1" ht="14.45" customHeight="1">
      <c r="B34" s="28"/>
      <c r="E34" s="33" t="s">
        <v>38</v>
      </c>
      <c r="F34" s="95">
        <f>ROUND((SUM(BF125:BF184)),  2)</f>
        <v>0</v>
      </c>
      <c r="G34" s="96"/>
      <c r="H34" s="96"/>
      <c r="I34" s="97">
        <v>0.23</v>
      </c>
      <c r="J34" s="95">
        <f>ROUND(((SUM(BF125:BF184))*I34),  2)</f>
        <v>0</v>
      </c>
      <c r="L34" s="28"/>
    </row>
    <row r="35" spans="2:12" s="1" customFormat="1" ht="14.45" hidden="1" customHeight="1">
      <c r="B35" s="28"/>
      <c r="E35" s="23" t="s">
        <v>39</v>
      </c>
      <c r="F35" s="85">
        <f>ROUND((SUM(BG125:BG184)),  2)</f>
        <v>0</v>
      </c>
      <c r="I35" s="98">
        <v>0.23</v>
      </c>
      <c r="J35" s="85">
        <f>0</f>
        <v>0</v>
      </c>
      <c r="L35" s="28"/>
    </row>
    <row r="36" spans="2:12" s="1" customFormat="1" ht="14.45" hidden="1" customHeight="1">
      <c r="B36" s="28"/>
      <c r="E36" s="23" t="s">
        <v>40</v>
      </c>
      <c r="F36" s="85">
        <f>ROUND((SUM(BH125:BH184)),  2)</f>
        <v>0</v>
      </c>
      <c r="I36" s="98">
        <v>0.23</v>
      </c>
      <c r="J36" s="85">
        <f>0</f>
        <v>0</v>
      </c>
      <c r="L36" s="28"/>
    </row>
    <row r="37" spans="2:12" s="1" customFormat="1" ht="14.45" hidden="1" customHeight="1">
      <c r="B37" s="28"/>
      <c r="E37" s="33" t="s">
        <v>41</v>
      </c>
      <c r="F37" s="95">
        <f>ROUND((SUM(BI125:BI184)),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99"/>
      <c r="D39" s="100" t="s">
        <v>42</v>
      </c>
      <c r="E39" s="56"/>
      <c r="F39" s="56"/>
      <c r="G39" s="101" t="s">
        <v>43</v>
      </c>
      <c r="H39" s="102" t="s">
        <v>44</v>
      </c>
      <c r="I39" s="56"/>
      <c r="J39" s="103">
        <f>SUM(J30:J37)</f>
        <v>0</v>
      </c>
      <c r="K39" s="104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5" customHeight="1">
      <c r="B82" s="28"/>
      <c r="C82" s="17" t="s">
        <v>145</v>
      </c>
      <c r="L82" s="28"/>
    </row>
    <row r="83" spans="2:47" s="1" customFormat="1" ht="6.95" customHeight="1">
      <c r="B83" s="28"/>
      <c r="L83" s="28"/>
    </row>
    <row r="84" spans="2:47" s="1" customFormat="1" ht="12" customHeight="1">
      <c r="B84" s="28"/>
      <c r="C84" s="23" t="s">
        <v>14</v>
      </c>
      <c r="L84" s="28"/>
    </row>
    <row r="85" spans="2:47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47" s="1" customFormat="1" ht="12" customHeight="1">
      <c r="B86" s="28"/>
      <c r="C86" s="23" t="s">
        <v>141</v>
      </c>
      <c r="L86" s="28"/>
    </row>
    <row r="87" spans="2:47" s="1" customFormat="1" ht="16.5" customHeight="1">
      <c r="B87" s="28"/>
      <c r="E87" s="218" t="str">
        <f>E9</f>
        <v>SO 09 - Oplotenie</v>
      </c>
      <c r="F87" s="222"/>
      <c r="G87" s="222"/>
      <c r="H87" s="222"/>
      <c r="L87" s="28"/>
    </row>
    <row r="88" spans="2:47" s="1" customFormat="1" ht="6.95" customHeight="1">
      <c r="B88" s="28"/>
      <c r="L88" s="28"/>
    </row>
    <row r="89" spans="2:47" s="1" customFormat="1" ht="12" customHeight="1">
      <c r="B89" s="28"/>
      <c r="C89" s="23" t="s">
        <v>18</v>
      </c>
      <c r="F89" s="21" t="str">
        <f>F12</f>
        <v>Bojnice</v>
      </c>
      <c r="I89" s="23" t="s">
        <v>20</v>
      </c>
      <c r="J89" s="51">
        <f>IF(J12="","",J12)</f>
        <v>46146</v>
      </c>
      <c r="L89" s="28"/>
    </row>
    <row r="90" spans="2:47" s="1" customFormat="1" ht="6.95" customHeight="1">
      <c r="B90" s="28"/>
      <c r="L90" s="28"/>
    </row>
    <row r="91" spans="2:47" s="1" customFormat="1" ht="15.2" customHeight="1">
      <c r="B91" s="28"/>
      <c r="C91" s="23" t="s">
        <v>21</v>
      </c>
      <c r="F91" s="21" t="str">
        <f>E15</f>
        <v>Národná zoologická záhrada</v>
      </c>
      <c r="I91" s="23" t="s">
        <v>26</v>
      </c>
      <c r="J91" s="26" t="str">
        <f>E21</f>
        <v>ERGAprojekt s.r.o.</v>
      </c>
      <c r="L91" s="28"/>
    </row>
    <row r="92" spans="2:47" s="1" customFormat="1" ht="15.2" customHeight="1">
      <c r="B92" s="28"/>
      <c r="C92" s="23" t="s">
        <v>25</v>
      </c>
      <c r="F92" s="21" t="str">
        <f>IF(E18="","",E18)</f>
        <v/>
      </c>
      <c r="I92" s="23" t="s">
        <v>29</v>
      </c>
      <c r="J92" s="26" t="str">
        <f>E24</f>
        <v xml:space="preserve"> </v>
      </c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146</v>
      </c>
      <c r="D94" s="99"/>
      <c r="E94" s="99"/>
      <c r="F94" s="99"/>
      <c r="G94" s="99"/>
      <c r="H94" s="99"/>
      <c r="I94" s="99"/>
      <c r="J94" s="108" t="s">
        <v>147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9" customHeight="1">
      <c r="B96" s="28"/>
      <c r="C96" s="109" t="s">
        <v>148</v>
      </c>
      <c r="J96" s="65">
        <f>J125</f>
        <v>0</v>
      </c>
      <c r="L96" s="28"/>
      <c r="AU96" s="13" t="s">
        <v>149</v>
      </c>
    </row>
    <row r="97" spans="2:12" s="8" customFormat="1" ht="24.95" customHeight="1">
      <c r="B97" s="110"/>
      <c r="D97" s="111" t="s">
        <v>2364</v>
      </c>
      <c r="E97" s="112"/>
      <c r="F97" s="112"/>
      <c r="G97" s="112"/>
      <c r="H97" s="112"/>
      <c r="I97" s="112"/>
      <c r="J97" s="113">
        <f>J126</f>
        <v>0</v>
      </c>
      <c r="L97" s="110"/>
    </row>
    <row r="98" spans="2:12" s="9" customFormat="1" ht="19.899999999999999" customHeight="1">
      <c r="B98" s="114"/>
      <c r="D98" s="115" t="s">
        <v>2365</v>
      </c>
      <c r="E98" s="116"/>
      <c r="F98" s="116"/>
      <c r="G98" s="116"/>
      <c r="H98" s="116"/>
      <c r="I98" s="116"/>
      <c r="J98" s="117">
        <f>J127</f>
        <v>0</v>
      </c>
      <c r="L98" s="114"/>
    </row>
    <row r="99" spans="2:12" s="9" customFormat="1" ht="19.899999999999999" customHeight="1">
      <c r="B99" s="114"/>
      <c r="D99" s="115" t="s">
        <v>2366</v>
      </c>
      <c r="E99" s="116"/>
      <c r="F99" s="116"/>
      <c r="G99" s="116"/>
      <c r="H99" s="116"/>
      <c r="I99" s="116"/>
      <c r="J99" s="117">
        <f>J140</f>
        <v>0</v>
      </c>
      <c r="L99" s="114"/>
    </row>
    <row r="100" spans="2:12" s="9" customFormat="1" ht="19.899999999999999" customHeight="1">
      <c r="B100" s="114"/>
      <c r="D100" s="115" t="s">
        <v>2367</v>
      </c>
      <c r="E100" s="116"/>
      <c r="F100" s="116"/>
      <c r="G100" s="116"/>
      <c r="H100" s="116"/>
      <c r="I100" s="116"/>
      <c r="J100" s="117">
        <f>J145</f>
        <v>0</v>
      </c>
      <c r="L100" s="114"/>
    </row>
    <row r="101" spans="2:12" s="9" customFormat="1" ht="19.899999999999999" customHeight="1">
      <c r="B101" s="114"/>
      <c r="D101" s="115" t="s">
        <v>153</v>
      </c>
      <c r="E101" s="116"/>
      <c r="F101" s="116"/>
      <c r="G101" s="116"/>
      <c r="H101" s="116"/>
      <c r="I101" s="116"/>
      <c r="J101" s="117">
        <f>J156</f>
        <v>0</v>
      </c>
      <c r="L101" s="114"/>
    </row>
    <row r="102" spans="2:12" s="9" customFormat="1" ht="19.899999999999999" customHeight="1">
      <c r="B102" s="114"/>
      <c r="D102" s="115" t="s">
        <v>2368</v>
      </c>
      <c r="E102" s="116"/>
      <c r="F102" s="116"/>
      <c r="G102" s="116"/>
      <c r="H102" s="116"/>
      <c r="I102" s="116"/>
      <c r="J102" s="117">
        <f>J160</f>
        <v>0</v>
      </c>
      <c r="L102" s="114"/>
    </row>
    <row r="103" spans="2:12" s="9" customFormat="1" ht="19.899999999999999" customHeight="1">
      <c r="B103" s="114"/>
      <c r="D103" s="115" t="s">
        <v>156</v>
      </c>
      <c r="E103" s="116"/>
      <c r="F103" s="116"/>
      <c r="G103" s="116"/>
      <c r="H103" s="116"/>
      <c r="I103" s="116"/>
      <c r="J103" s="117">
        <f>J164</f>
        <v>0</v>
      </c>
      <c r="L103" s="114"/>
    </row>
    <row r="104" spans="2:12" s="8" customFormat="1" ht="24.95" customHeight="1">
      <c r="B104" s="110"/>
      <c r="D104" s="111" t="s">
        <v>2369</v>
      </c>
      <c r="E104" s="112"/>
      <c r="F104" s="112"/>
      <c r="G104" s="112"/>
      <c r="H104" s="112"/>
      <c r="I104" s="112"/>
      <c r="J104" s="113">
        <f>J166</f>
        <v>0</v>
      </c>
      <c r="L104" s="110"/>
    </row>
    <row r="105" spans="2:12" s="9" customFormat="1" ht="19.899999999999999" customHeight="1">
      <c r="B105" s="114"/>
      <c r="D105" s="115" t="s">
        <v>2370</v>
      </c>
      <c r="E105" s="116"/>
      <c r="F105" s="116"/>
      <c r="G105" s="116"/>
      <c r="H105" s="116"/>
      <c r="I105" s="116"/>
      <c r="J105" s="117">
        <f>J167</f>
        <v>0</v>
      </c>
      <c r="L105" s="114"/>
    </row>
    <row r="106" spans="2:12" s="1" customFormat="1" ht="21.75" customHeight="1">
      <c r="B106" s="28"/>
      <c r="L106" s="28"/>
    </row>
    <row r="107" spans="2:12" s="1" customFormat="1" ht="6.95" customHeight="1">
      <c r="B107" s="43"/>
      <c r="C107" s="44"/>
      <c r="D107" s="44"/>
      <c r="E107" s="44"/>
      <c r="F107" s="44"/>
      <c r="G107" s="44"/>
      <c r="H107" s="44"/>
      <c r="I107" s="44"/>
      <c r="J107" s="44"/>
      <c r="K107" s="44"/>
      <c r="L107" s="28"/>
    </row>
    <row r="111" spans="2:12" s="1" customFormat="1" ht="6.95" customHeight="1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28"/>
    </row>
    <row r="112" spans="2:12" s="1" customFormat="1" ht="24.95" customHeight="1">
      <c r="B112" s="28"/>
      <c r="C112" s="17" t="s">
        <v>171</v>
      </c>
      <c r="L112" s="28"/>
    </row>
    <row r="113" spans="2:65" s="1" customFormat="1" ht="6.95" customHeight="1">
      <c r="B113" s="28"/>
      <c r="L113" s="28"/>
    </row>
    <row r="114" spans="2:65" s="1" customFormat="1" ht="12" customHeight="1">
      <c r="B114" s="28"/>
      <c r="C114" s="23" t="s">
        <v>14</v>
      </c>
      <c r="L114" s="28"/>
    </row>
    <row r="115" spans="2:65" s="1" customFormat="1" ht="16.5" customHeight="1">
      <c r="B115" s="28"/>
      <c r="E115" s="223" t="str">
        <f>E7</f>
        <v>Nové záchytné centrum, Bojnice</v>
      </c>
      <c r="F115" s="224"/>
      <c r="G115" s="224"/>
      <c r="H115" s="224"/>
      <c r="L115" s="28"/>
    </row>
    <row r="116" spans="2:65" s="1" customFormat="1" ht="12" customHeight="1">
      <c r="B116" s="28"/>
      <c r="C116" s="23" t="s">
        <v>141</v>
      </c>
      <c r="L116" s="28"/>
    </row>
    <row r="117" spans="2:65" s="1" customFormat="1" ht="16.5" customHeight="1">
      <c r="B117" s="28"/>
      <c r="E117" s="218" t="str">
        <f>E9</f>
        <v>SO 09 - Oplotenie</v>
      </c>
      <c r="F117" s="222"/>
      <c r="G117" s="222"/>
      <c r="H117" s="222"/>
      <c r="L117" s="28"/>
    </row>
    <row r="118" spans="2:65" s="1" customFormat="1" ht="6.95" customHeight="1">
      <c r="B118" s="28"/>
      <c r="L118" s="28"/>
    </row>
    <row r="119" spans="2:65" s="1" customFormat="1" ht="12" customHeight="1">
      <c r="B119" s="28"/>
      <c r="C119" s="23" t="s">
        <v>18</v>
      </c>
      <c r="F119" s="21" t="str">
        <f>F12</f>
        <v>Bojnice</v>
      </c>
      <c r="I119" s="23" t="s">
        <v>20</v>
      </c>
      <c r="J119" s="51">
        <f>IF(J12="","",J12)</f>
        <v>46146</v>
      </c>
      <c r="L119" s="28"/>
    </row>
    <row r="120" spans="2:65" s="1" customFormat="1" ht="6.95" customHeight="1">
      <c r="B120" s="28"/>
      <c r="L120" s="28"/>
    </row>
    <row r="121" spans="2:65" s="1" customFormat="1" ht="15.2" customHeight="1">
      <c r="B121" s="28"/>
      <c r="C121" s="23" t="s">
        <v>21</v>
      </c>
      <c r="F121" s="21" t="str">
        <f>E15</f>
        <v>Národná zoologická záhrada</v>
      </c>
      <c r="I121" s="23" t="s">
        <v>26</v>
      </c>
      <c r="J121" s="26" t="str">
        <f>E21</f>
        <v>ERGAprojekt s.r.o.</v>
      </c>
      <c r="L121" s="28"/>
    </row>
    <row r="122" spans="2:65" s="1" customFormat="1" ht="15.2" customHeight="1">
      <c r="B122" s="28"/>
      <c r="C122" s="23" t="s">
        <v>25</v>
      </c>
      <c r="F122" s="21" t="str">
        <f>IF(E18="","",E18)</f>
        <v/>
      </c>
      <c r="I122" s="23" t="s">
        <v>29</v>
      </c>
      <c r="J122" s="26" t="str">
        <f>E24</f>
        <v xml:space="preserve"> </v>
      </c>
      <c r="L122" s="28"/>
    </row>
    <row r="123" spans="2:65" s="1" customFormat="1" ht="10.35" customHeight="1">
      <c r="B123" s="28"/>
      <c r="L123" s="28"/>
    </row>
    <row r="124" spans="2:65" s="10" customFormat="1" ht="29.25" customHeight="1">
      <c r="B124" s="118"/>
      <c r="C124" s="119" t="s">
        <v>172</v>
      </c>
      <c r="D124" s="120" t="s">
        <v>57</v>
      </c>
      <c r="E124" s="120" t="s">
        <v>53</v>
      </c>
      <c r="F124" s="120" t="s">
        <v>54</v>
      </c>
      <c r="G124" s="120" t="s">
        <v>173</v>
      </c>
      <c r="H124" s="120" t="s">
        <v>174</v>
      </c>
      <c r="I124" s="120" t="s">
        <v>175</v>
      </c>
      <c r="J124" s="121" t="s">
        <v>147</v>
      </c>
      <c r="K124" s="122" t="s">
        <v>176</v>
      </c>
      <c r="L124" s="118"/>
      <c r="M124" s="58" t="s">
        <v>1</v>
      </c>
      <c r="N124" s="59" t="s">
        <v>36</v>
      </c>
      <c r="O124" s="59" t="s">
        <v>177</v>
      </c>
      <c r="P124" s="59" t="s">
        <v>178</v>
      </c>
      <c r="Q124" s="59" t="s">
        <v>179</v>
      </c>
      <c r="R124" s="59" t="s">
        <v>180</v>
      </c>
      <c r="S124" s="59" t="s">
        <v>181</v>
      </c>
      <c r="T124" s="60" t="s">
        <v>182</v>
      </c>
    </row>
    <row r="125" spans="2:65" s="1" customFormat="1" ht="22.9" customHeight="1">
      <c r="B125" s="28"/>
      <c r="C125" s="63" t="s">
        <v>148</v>
      </c>
      <c r="J125" s="123">
        <f>BK125</f>
        <v>0</v>
      </c>
      <c r="L125" s="28"/>
      <c r="M125" s="61"/>
      <c r="N125" s="52"/>
      <c r="O125" s="52"/>
      <c r="P125" s="124">
        <f>P126+P166</f>
        <v>0</v>
      </c>
      <c r="Q125" s="52"/>
      <c r="R125" s="124">
        <f>R126+R166</f>
        <v>0</v>
      </c>
      <c r="S125" s="52"/>
      <c r="T125" s="125">
        <f>T126+T166</f>
        <v>0</v>
      </c>
      <c r="AT125" s="13" t="s">
        <v>71</v>
      </c>
      <c r="AU125" s="13" t="s">
        <v>149</v>
      </c>
      <c r="BK125" s="126">
        <f>BK126+BK166</f>
        <v>0</v>
      </c>
    </row>
    <row r="126" spans="2:65" s="11" customFormat="1" ht="25.9" customHeight="1">
      <c r="B126" s="127"/>
      <c r="D126" s="128" t="s">
        <v>71</v>
      </c>
      <c r="E126" s="129" t="s">
        <v>989</v>
      </c>
      <c r="F126" s="129" t="s">
        <v>2371</v>
      </c>
      <c r="I126" s="130"/>
      <c r="J126" s="131">
        <f>BK126</f>
        <v>0</v>
      </c>
      <c r="L126" s="127"/>
      <c r="M126" s="132"/>
      <c r="P126" s="133">
        <f>P127+P140+P145+P156+P160+P164</f>
        <v>0</v>
      </c>
      <c r="R126" s="133">
        <f>R127+R140+R145+R156+R160+R164</f>
        <v>0</v>
      </c>
      <c r="T126" s="134">
        <f>T127+T140+T145+T156+T160+T164</f>
        <v>0</v>
      </c>
      <c r="AR126" s="128" t="s">
        <v>79</v>
      </c>
      <c r="AT126" s="135" t="s">
        <v>71</v>
      </c>
      <c r="AU126" s="135" t="s">
        <v>72</v>
      </c>
      <c r="AY126" s="128" t="s">
        <v>185</v>
      </c>
      <c r="BK126" s="136">
        <f>BK127+BK140+BK145+BK156+BK160+BK164</f>
        <v>0</v>
      </c>
    </row>
    <row r="127" spans="2:65" s="11" customFormat="1" ht="22.9" customHeight="1">
      <c r="B127" s="127"/>
      <c r="D127" s="128" t="s">
        <v>71</v>
      </c>
      <c r="E127" s="137" t="s">
        <v>79</v>
      </c>
      <c r="F127" s="137" t="s">
        <v>2372</v>
      </c>
      <c r="I127" s="130"/>
      <c r="J127" s="138">
        <f>BK127</f>
        <v>0</v>
      </c>
      <c r="L127" s="127"/>
      <c r="M127" s="132"/>
      <c r="P127" s="133">
        <f>SUM(P128:P139)</f>
        <v>0</v>
      </c>
      <c r="R127" s="133">
        <f>SUM(R128:R139)</f>
        <v>0</v>
      </c>
      <c r="T127" s="134">
        <f>SUM(T128:T139)</f>
        <v>0</v>
      </c>
      <c r="AR127" s="128" t="s">
        <v>79</v>
      </c>
      <c r="AT127" s="135" t="s">
        <v>71</v>
      </c>
      <c r="AU127" s="135" t="s">
        <v>79</v>
      </c>
      <c r="AY127" s="128" t="s">
        <v>185</v>
      </c>
      <c r="BK127" s="136">
        <f>SUM(BK128:BK139)</f>
        <v>0</v>
      </c>
    </row>
    <row r="128" spans="2:65" s="1" customFormat="1" ht="21.75" customHeight="1">
      <c r="B128" s="139"/>
      <c r="C128" s="140" t="s">
        <v>79</v>
      </c>
      <c r="D128" s="140" t="s">
        <v>187</v>
      </c>
      <c r="E128" s="141" t="s">
        <v>2373</v>
      </c>
      <c r="F128" s="142" t="s">
        <v>2374</v>
      </c>
      <c r="G128" s="143" t="s">
        <v>197</v>
      </c>
      <c r="H128" s="144"/>
      <c r="I128" s="145"/>
      <c r="J128" s="146">
        <f t="shared" ref="J128:J139" si="0">ROUND(I128*H128,2)</f>
        <v>0</v>
      </c>
      <c r="K128" s="147"/>
      <c r="L128" s="28"/>
      <c r="M128" s="148" t="s">
        <v>1</v>
      </c>
      <c r="N128" s="149" t="s">
        <v>38</v>
      </c>
      <c r="P128" s="150">
        <f t="shared" ref="P128:P139" si="1">O128*H128</f>
        <v>0</v>
      </c>
      <c r="Q128" s="150">
        <v>0</v>
      </c>
      <c r="R128" s="150">
        <f t="shared" ref="R128:R139" si="2">Q128*H128</f>
        <v>0</v>
      </c>
      <c r="S128" s="150">
        <v>0</v>
      </c>
      <c r="T128" s="151">
        <f t="shared" ref="T128:T139" si="3">S128*H128</f>
        <v>0</v>
      </c>
      <c r="AR128" s="152" t="s">
        <v>191</v>
      </c>
      <c r="AT128" s="152" t="s">
        <v>187</v>
      </c>
      <c r="AU128" s="152" t="s">
        <v>85</v>
      </c>
      <c r="AY128" s="13" t="s">
        <v>185</v>
      </c>
      <c r="BE128" s="153">
        <f t="shared" ref="BE128:BE139" si="4">IF(N128="základná",J128,0)</f>
        <v>0</v>
      </c>
      <c r="BF128" s="153">
        <f t="shared" ref="BF128:BF139" si="5">IF(N128="znížená",J128,0)</f>
        <v>0</v>
      </c>
      <c r="BG128" s="153">
        <f t="shared" ref="BG128:BG139" si="6">IF(N128="zákl. prenesená",J128,0)</f>
        <v>0</v>
      </c>
      <c r="BH128" s="153">
        <f t="shared" ref="BH128:BH139" si="7">IF(N128="zníž. prenesená",J128,0)</f>
        <v>0</v>
      </c>
      <c r="BI128" s="153">
        <f t="shared" ref="BI128:BI139" si="8">IF(N128="nulová",J128,0)</f>
        <v>0</v>
      </c>
      <c r="BJ128" s="13" t="s">
        <v>85</v>
      </c>
      <c r="BK128" s="153">
        <f t="shared" ref="BK128:BK139" si="9">ROUND(I128*H128,2)</f>
        <v>0</v>
      </c>
      <c r="BL128" s="13" t="s">
        <v>191</v>
      </c>
      <c r="BM128" s="152" t="s">
        <v>85</v>
      </c>
    </row>
    <row r="129" spans="2:65" s="1" customFormat="1" ht="37.9" customHeight="1">
      <c r="B129" s="139"/>
      <c r="C129" s="140" t="s">
        <v>85</v>
      </c>
      <c r="D129" s="140" t="s">
        <v>187</v>
      </c>
      <c r="E129" s="141" t="s">
        <v>2375</v>
      </c>
      <c r="F129" s="142" t="s">
        <v>2376</v>
      </c>
      <c r="G129" s="143" t="s">
        <v>197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85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191</v>
      </c>
    </row>
    <row r="130" spans="2:65" s="1" customFormat="1" ht="16.5" customHeight="1">
      <c r="B130" s="139"/>
      <c r="C130" s="140" t="s">
        <v>193</v>
      </c>
      <c r="D130" s="140" t="s">
        <v>187</v>
      </c>
      <c r="E130" s="141" t="s">
        <v>2377</v>
      </c>
      <c r="F130" s="142" t="s">
        <v>2378</v>
      </c>
      <c r="G130" s="143" t="s">
        <v>197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85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227</v>
      </c>
    </row>
    <row r="131" spans="2:65" s="1" customFormat="1" ht="24.2" customHeight="1">
      <c r="B131" s="139"/>
      <c r="C131" s="140" t="s">
        <v>191</v>
      </c>
      <c r="D131" s="140" t="s">
        <v>187</v>
      </c>
      <c r="E131" s="141" t="s">
        <v>2379</v>
      </c>
      <c r="F131" s="142" t="s">
        <v>2380</v>
      </c>
      <c r="G131" s="143" t="s">
        <v>197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85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236</v>
      </c>
    </row>
    <row r="132" spans="2:65" s="1" customFormat="1" ht="33" customHeight="1">
      <c r="B132" s="139"/>
      <c r="C132" s="140" t="s">
        <v>206</v>
      </c>
      <c r="D132" s="140" t="s">
        <v>187</v>
      </c>
      <c r="E132" s="141" t="s">
        <v>2074</v>
      </c>
      <c r="F132" s="142" t="s">
        <v>2075</v>
      </c>
      <c r="G132" s="143" t="s">
        <v>197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85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262</v>
      </c>
    </row>
    <row r="133" spans="2:65" s="1" customFormat="1" ht="37.9" customHeight="1">
      <c r="B133" s="139"/>
      <c r="C133" s="140" t="s">
        <v>210</v>
      </c>
      <c r="D133" s="140" t="s">
        <v>187</v>
      </c>
      <c r="E133" s="141" t="s">
        <v>2076</v>
      </c>
      <c r="F133" s="142" t="s">
        <v>2077</v>
      </c>
      <c r="G133" s="143" t="s">
        <v>197</v>
      </c>
      <c r="H133" s="144"/>
      <c r="I133" s="145"/>
      <c r="J133" s="146">
        <f t="shared" si="0"/>
        <v>0</v>
      </c>
      <c r="K133" s="147"/>
      <c r="L133" s="28"/>
      <c r="M133" s="148" t="s">
        <v>1</v>
      </c>
      <c r="N133" s="149" t="s">
        <v>38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191</v>
      </c>
      <c r="AT133" s="152" t="s">
        <v>187</v>
      </c>
      <c r="AU133" s="152" t="s">
        <v>85</v>
      </c>
      <c r="AY133" s="13" t="s">
        <v>185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85</v>
      </c>
      <c r="BK133" s="153">
        <f t="shared" si="9"/>
        <v>0</v>
      </c>
      <c r="BL133" s="13" t="s">
        <v>191</v>
      </c>
      <c r="BM133" s="152" t="s">
        <v>2381</v>
      </c>
    </row>
    <row r="134" spans="2:65" s="1" customFormat="1" ht="24.2" customHeight="1">
      <c r="B134" s="139"/>
      <c r="C134" s="140" t="s">
        <v>214</v>
      </c>
      <c r="D134" s="140" t="s">
        <v>187</v>
      </c>
      <c r="E134" s="141" t="s">
        <v>1975</v>
      </c>
      <c r="F134" s="142" t="s">
        <v>1976</v>
      </c>
      <c r="G134" s="143" t="s">
        <v>197</v>
      </c>
      <c r="H134" s="144"/>
      <c r="I134" s="145"/>
      <c r="J134" s="146">
        <f t="shared" si="0"/>
        <v>0</v>
      </c>
      <c r="K134" s="147"/>
      <c r="L134" s="28"/>
      <c r="M134" s="148" t="s">
        <v>1</v>
      </c>
      <c r="N134" s="149" t="s">
        <v>38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191</v>
      </c>
      <c r="AT134" s="152" t="s">
        <v>187</v>
      </c>
      <c r="AU134" s="152" t="s">
        <v>85</v>
      </c>
      <c r="AY134" s="13" t="s">
        <v>185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85</v>
      </c>
      <c r="BK134" s="153">
        <f t="shared" si="9"/>
        <v>0</v>
      </c>
      <c r="BL134" s="13" t="s">
        <v>191</v>
      </c>
      <c r="BM134" s="152" t="s">
        <v>270</v>
      </c>
    </row>
    <row r="135" spans="2:65" s="1" customFormat="1" ht="16.5" customHeight="1">
      <c r="B135" s="139"/>
      <c r="C135" s="140" t="s">
        <v>219</v>
      </c>
      <c r="D135" s="140" t="s">
        <v>187</v>
      </c>
      <c r="E135" s="141" t="s">
        <v>2080</v>
      </c>
      <c r="F135" s="142" t="s">
        <v>2081</v>
      </c>
      <c r="G135" s="143" t="s">
        <v>197</v>
      </c>
      <c r="H135" s="144"/>
      <c r="I135" s="145"/>
      <c r="J135" s="146">
        <f t="shared" si="0"/>
        <v>0</v>
      </c>
      <c r="K135" s="147"/>
      <c r="L135" s="28"/>
      <c r="M135" s="148" t="s">
        <v>1</v>
      </c>
      <c r="N135" s="149" t="s">
        <v>38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191</v>
      </c>
      <c r="AT135" s="152" t="s">
        <v>187</v>
      </c>
      <c r="AU135" s="152" t="s">
        <v>85</v>
      </c>
      <c r="AY135" s="13" t="s">
        <v>185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85</v>
      </c>
      <c r="BK135" s="153">
        <f t="shared" si="9"/>
        <v>0</v>
      </c>
      <c r="BL135" s="13" t="s">
        <v>191</v>
      </c>
      <c r="BM135" s="152" t="s">
        <v>278</v>
      </c>
    </row>
    <row r="136" spans="2:65" s="1" customFormat="1" ht="24.2" customHeight="1">
      <c r="B136" s="139"/>
      <c r="C136" s="140" t="s">
        <v>223</v>
      </c>
      <c r="D136" s="140" t="s">
        <v>187</v>
      </c>
      <c r="E136" s="141" t="s">
        <v>2082</v>
      </c>
      <c r="F136" s="142" t="s">
        <v>2382</v>
      </c>
      <c r="G136" s="143" t="s">
        <v>204</v>
      </c>
      <c r="H136" s="144"/>
      <c r="I136" s="145"/>
      <c r="J136" s="146">
        <f t="shared" si="0"/>
        <v>0</v>
      </c>
      <c r="K136" s="147"/>
      <c r="L136" s="28"/>
      <c r="M136" s="148" t="s">
        <v>1</v>
      </c>
      <c r="N136" s="149" t="s">
        <v>38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191</v>
      </c>
      <c r="AT136" s="152" t="s">
        <v>187</v>
      </c>
      <c r="AU136" s="152" t="s">
        <v>85</v>
      </c>
      <c r="AY136" s="13" t="s">
        <v>185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85</v>
      </c>
      <c r="BK136" s="153">
        <f t="shared" si="9"/>
        <v>0</v>
      </c>
      <c r="BL136" s="13" t="s">
        <v>191</v>
      </c>
      <c r="BM136" s="152" t="s">
        <v>461</v>
      </c>
    </row>
    <row r="137" spans="2:65" s="1" customFormat="1" ht="33" customHeight="1">
      <c r="B137" s="139"/>
      <c r="C137" s="140" t="s">
        <v>227</v>
      </c>
      <c r="D137" s="140" t="s">
        <v>187</v>
      </c>
      <c r="E137" s="141" t="s">
        <v>2187</v>
      </c>
      <c r="F137" s="142" t="s">
        <v>2188</v>
      </c>
      <c r="G137" s="143" t="s">
        <v>197</v>
      </c>
      <c r="H137" s="144"/>
      <c r="I137" s="145"/>
      <c r="J137" s="146">
        <f t="shared" si="0"/>
        <v>0</v>
      </c>
      <c r="K137" s="147"/>
      <c r="L137" s="28"/>
      <c r="M137" s="148" t="s">
        <v>1</v>
      </c>
      <c r="N137" s="149" t="s">
        <v>38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191</v>
      </c>
      <c r="AT137" s="152" t="s">
        <v>187</v>
      </c>
      <c r="AU137" s="152" t="s">
        <v>85</v>
      </c>
      <c r="AY137" s="13" t="s">
        <v>185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85</v>
      </c>
      <c r="BK137" s="153">
        <f t="shared" si="9"/>
        <v>0</v>
      </c>
      <c r="BL137" s="13" t="s">
        <v>191</v>
      </c>
      <c r="BM137" s="152" t="s">
        <v>289</v>
      </c>
    </row>
    <row r="138" spans="2:65" s="1" customFormat="1" ht="21.75" customHeight="1">
      <c r="B138" s="139"/>
      <c r="C138" s="140" t="s">
        <v>231</v>
      </c>
      <c r="D138" s="140" t="s">
        <v>187</v>
      </c>
      <c r="E138" s="141" t="s">
        <v>2383</v>
      </c>
      <c r="F138" s="142" t="s">
        <v>2384</v>
      </c>
      <c r="G138" s="143" t="s">
        <v>217</v>
      </c>
      <c r="H138" s="144"/>
      <c r="I138" s="145"/>
      <c r="J138" s="146">
        <f t="shared" si="0"/>
        <v>0</v>
      </c>
      <c r="K138" s="147"/>
      <c r="L138" s="28"/>
      <c r="M138" s="148" t="s">
        <v>1</v>
      </c>
      <c r="N138" s="149" t="s">
        <v>38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191</v>
      </c>
      <c r="AT138" s="152" t="s">
        <v>187</v>
      </c>
      <c r="AU138" s="152" t="s">
        <v>85</v>
      </c>
      <c r="AY138" s="13" t="s">
        <v>185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85</v>
      </c>
      <c r="BK138" s="153">
        <f t="shared" si="9"/>
        <v>0</v>
      </c>
      <c r="BL138" s="13" t="s">
        <v>191</v>
      </c>
      <c r="BM138" s="152" t="s">
        <v>2385</v>
      </c>
    </row>
    <row r="139" spans="2:65" s="1" customFormat="1" ht="24.2" customHeight="1">
      <c r="B139" s="139"/>
      <c r="C139" s="140" t="s">
        <v>236</v>
      </c>
      <c r="D139" s="140" t="s">
        <v>187</v>
      </c>
      <c r="E139" s="141" t="s">
        <v>2386</v>
      </c>
      <c r="F139" s="142" t="s">
        <v>2387</v>
      </c>
      <c r="G139" s="143" t="s">
        <v>217</v>
      </c>
      <c r="H139" s="144"/>
      <c r="I139" s="145"/>
      <c r="J139" s="146">
        <f t="shared" si="0"/>
        <v>0</v>
      </c>
      <c r="K139" s="147"/>
      <c r="L139" s="28"/>
      <c r="M139" s="148" t="s">
        <v>1</v>
      </c>
      <c r="N139" s="149" t="s">
        <v>38</v>
      </c>
      <c r="P139" s="150">
        <f t="shared" si="1"/>
        <v>0</v>
      </c>
      <c r="Q139" s="150">
        <v>0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191</v>
      </c>
      <c r="AT139" s="152" t="s">
        <v>187</v>
      </c>
      <c r="AU139" s="152" t="s">
        <v>85</v>
      </c>
      <c r="AY139" s="13" t="s">
        <v>185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85</v>
      </c>
      <c r="BK139" s="153">
        <f t="shared" si="9"/>
        <v>0</v>
      </c>
      <c r="BL139" s="13" t="s">
        <v>191</v>
      </c>
      <c r="BM139" s="152" t="s">
        <v>297</v>
      </c>
    </row>
    <row r="140" spans="2:65" s="11" customFormat="1" ht="22.9" customHeight="1">
      <c r="B140" s="127"/>
      <c r="D140" s="128" t="s">
        <v>71</v>
      </c>
      <c r="E140" s="137" t="s">
        <v>85</v>
      </c>
      <c r="F140" s="137" t="s">
        <v>2388</v>
      </c>
      <c r="I140" s="130"/>
      <c r="J140" s="138">
        <f>BK140</f>
        <v>0</v>
      </c>
      <c r="L140" s="127"/>
      <c r="M140" s="132"/>
      <c r="P140" s="133">
        <f>SUM(P141:P144)</f>
        <v>0</v>
      </c>
      <c r="R140" s="133">
        <f>SUM(R141:R144)</f>
        <v>0</v>
      </c>
      <c r="T140" s="134">
        <f>SUM(T141:T144)</f>
        <v>0</v>
      </c>
      <c r="AR140" s="128" t="s">
        <v>79</v>
      </c>
      <c r="AT140" s="135" t="s">
        <v>71</v>
      </c>
      <c r="AU140" s="135" t="s">
        <v>79</v>
      </c>
      <c r="AY140" s="128" t="s">
        <v>185</v>
      </c>
      <c r="BK140" s="136">
        <f>SUM(BK141:BK144)</f>
        <v>0</v>
      </c>
    </row>
    <row r="141" spans="2:65" s="1" customFormat="1" ht="16.5" customHeight="1">
      <c r="B141" s="139"/>
      <c r="C141" s="140" t="s">
        <v>240</v>
      </c>
      <c r="D141" s="140" t="s">
        <v>187</v>
      </c>
      <c r="E141" s="141" t="s">
        <v>2389</v>
      </c>
      <c r="F141" s="142" t="s">
        <v>2390</v>
      </c>
      <c r="G141" s="143" t="s">
        <v>197</v>
      </c>
      <c r="H141" s="144"/>
      <c r="I141" s="145"/>
      <c r="J141" s="146">
        <f>ROUND(I141*H141,2)</f>
        <v>0</v>
      </c>
      <c r="K141" s="147"/>
      <c r="L141" s="28"/>
      <c r="M141" s="148" t="s">
        <v>1</v>
      </c>
      <c r="N141" s="149" t="s">
        <v>38</v>
      </c>
      <c r="P141" s="150">
        <f>O141*H141</f>
        <v>0</v>
      </c>
      <c r="Q141" s="150">
        <v>2.3683299999999998</v>
      </c>
      <c r="R141" s="150">
        <f>Q141*H141</f>
        <v>0</v>
      </c>
      <c r="S141" s="150">
        <v>0</v>
      </c>
      <c r="T141" s="151">
        <f>S141*H141</f>
        <v>0</v>
      </c>
      <c r="AR141" s="152" t="s">
        <v>191</v>
      </c>
      <c r="AT141" s="152" t="s">
        <v>187</v>
      </c>
      <c r="AU141" s="152" t="s">
        <v>85</v>
      </c>
      <c r="AY141" s="13" t="s">
        <v>185</v>
      </c>
      <c r="BE141" s="153">
        <f>IF(N141="základná",J141,0)</f>
        <v>0</v>
      </c>
      <c r="BF141" s="153">
        <f>IF(N141="znížená",J141,0)</f>
        <v>0</v>
      </c>
      <c r="BG141" s="153">
        <f>IF(N141="zákl. prenesená",J141,0)</f>
        <v>0</v>
      </c>
      <c r="BH141" s="153">
        <f>IF(N141="zníž. prenesená",J141,0)</f>
        <v>0</v>
      </c>
      <c r="BI141" s="153">
        <f>IF(N141="nulová",J141,0)</f>
        <v>0</v>
      </c>
      <c r="BJ141" s="13" t="s">
        <v>85</v>
      </c>
      <c r="BK141" s="153">
        <f>ROUND(I141*H141,2)</f>
        <v>0</v>
      </c>
      <c r="BL141" s="13" t="s">
        <v>191</v>
      </c>
      <c r="BM141" s="152" t="s">
        <v>2391</v>
      </c>
    </row>
    <row r="142" spans="2:65" s="1" customFormat="1" ht="21.75" customHeight="1">
      <c r="B142" s="139"/>
      <c r="C142" s="140" t="s">
        <v>245</v>
      </c>
      <c r="D142" s="140" t="s">
        <v>187</v>
      </c>
      <c r="E142" s="141" t="s">
        <v>2392</v>
      </c>
      <c r="F142" s="142" t="s">
        <v>2393</v>
      </c>
      <c r="G142" s="143" t="s">
        <v>217</v>
      </c>
      <c r="H142" s="144"/>
      <c r="I142" s="145"/>
      <c r="J142" s="146">
        <f>ROUND(I142*H142,2)</f>
        <v>0</v>
      </c>
      <c r="K142" s="147"/>
      <c r="L142" s="28"/>
      <c r="M142" s="148" t="s">
        <v>1</v>
      </c>
      <c r="N142" s="149" t="s">
        <v>38</v>
      </c>
      <c r="P142" s="150">
        <f>O142*H142</f>
        <v>0</v>
      </c>
      <c r="Q142" s="150">
        <v>0.10284807999999999</v>
      </c>
      <c r="R142" s="150">
        <f>Q142*H142</f>
        <v>0</v>
      </c>
      <c r="S142" s="150">
        <v>0</v>
      </c>
      <c r="T142" s="151">
        <f>S142*H142</f>
        <v>0</v>
      </c>
      <c r="AR142" s="152" t="s">
        <v>191</v>
      </c>
      <c r="AT142" s="152" t="s">
        <v>187</v>
      </c>
      <c r="AU142" s="152" t="s">
        <v>85</v>
      </c>
      <c r="AY142" s="13" t="s">
        <v>185</v>
      </c>
      <c r="BE142" s="153">
        <f>IF(N142="základná",J142,0)</f>
        <v>0</v>
      </c>
      <c r="BF142" s="153">
        <f>IF(N142="znížená",J142,0)</f>
        <v>0</v>
      </c>
      <c r="BG142" s="153">
        <f>IF(N142="zákl. prenesená",J142,0)</f>
        <v>0</v>
      </c>
      <c r="BH142" s="153">
        <f>IF(N142="zníž. prenesená",J142,0)</f>
        <v>0</v>
      </c>
      <c r="BI142" s="153">
        <f>IF(N142="nulová",J142,0)</f>
        <v>0</v>
      </c>
      <c r="BJ142" s="13" t="s">
        <v>85</v>
      </c>
      <c r="BK142" s="153">
        <f>ROUND(I142*H142,2)</f>
        <v>0</v>
      </c>
      <c r="BL142" s="13" t="s">
        <v>191</v>
      </c>
      <c r="BM142" s="152" t="s">
        <v>313</v>
      </c>
    </row>
    <row r="143" spans="2:65" s="1" customFormat="1" ht="21.75" customHeight="1">
      <c r="B143" s="139"/>
      <c r="C143" s="140" t="s">
        <v>250</v>
      </c>
      <c r="D143" s="140" t="s">
        <v>187</v>
      </c>
      <c r="E143" s="141" t="s">
        <v>2394</v>
      </c>
      <c r="F143" s="142" t="s">
        <v>2395</v>
      </c>
      <c r="G143" s="143" t="s">
        <v>217</v>
      </c>
      <c r="H143" s="144"/>
      <c r="I143" s="145"/>
      <c r="J143" s="146">
        <f>ROUND(I143*H143,2)</f>
        <v>0</v>
      </c>
      <c r="K143" s="147"/>
      <c r="L143" s="28"/>
      <c r="M143" s="148" t="s">
        <v>1</v>
      </c>
      <c r="N143" s="149" t="s">
        <v>38</v>
      </c>
      <c r="P143" s="150">
        <f>O143*H143</f>
        <v>0</v>
      </c>
      <c r="Q143" s="150">
        <v>0</v>
      </c>
      <c r="R143" s="150">
        <f>Q143*H143</f>
        <v>0</v>
      </c>
      <c r="S143" s="150">
        <v>0</v>
      </c>
      <c r="T143" s="151">
        <f>S143*H143</f>
        <v>0</v>
      </c>
      <c r="AR143" s="152" t="s">
        <v>191</v>
      </c>
      <c r="AT143" s="152" t="s">
        <v>187</v>
      </c>
      <c r="AU143" s="152" t="s">
        <v>85</v>
      </c>
      <c r="AY143" s="13" t="s">
        <v>185</v>
      </c>
      <c r="BE143" s="153">
        <f>IF(N143="základná",J143,0)</f>
        <v>0</v>
      </c>
      <c r="BF143" s="153">
        <f>IF(N143="znížená",J143,0)</f>
        <v>0</v>
      </c>
      <c r="BG143" s="153">
        <f>IF(N143="zákl. prenesená",J143,0)</f>
        <v>0</v>
      </c>
      <c r="BH143" s="153">
        <f>IF(N143="zníž. prenesená",J143,0)</f>
        <v>0</v>
      </c>
      <c r="BI143" s="153">
        <f>IF(N143="nulová",J143,0)</f>
        <v>0</v>
      </c>
      <c r="BJ143" s="13" t="s">
        <v>85</v>
      </c>
      <c r="BK143" s="153">
        <f>ROUND(I143*H143,2)</f>
        <v>0</v>
      </c>
      <c r="BL143" s="13" t="s">
        <v>191</v>
      </c>
      <c r="BM143" s="152" t="s">
        <v>322</v>
      </c>
    </row>
    <row r="144" spans="2:65" s="1" customFormat="1" ht="24.2" customHeight="1">
      <c r="B144" s="139"/>
      <c r="C144" s="140" t="s">
        <v>254</v>
      </c>
      <c r="D144" s="140" t="s">
        <v>187</v>
      </c>
      <c r="E144" s="141" t="s">
        <v>2396</v>
      </c>
      <c r="F144" s="142" t="s">
        <v>2397</v>
      </c>
      <c r="G144" s="143" t="s">
        <v>197</v>
      </c>
      <c r="H144" s="144"/>
      <c r="I144" s="145"/>
      <c r="J144" s="146">
        <f>ROUND(I144*H144,2)</f>
        <v>0</v>
      </c>
      <c r="K144" s="147"/>
      <c r="L144" s="28"/>
      <c r="M144" s="148" t="s">
        <v>1</v>
      </c>
      <c r="N144" s="149" t="s">
        <v>38</v>
      </c>
      <c r="P144" s="150">
        <f>O144*H144</f>
        <v>0</v>
      </c>
      <c r="Q144" s="150">
        <v>2.3683299999999998</v>
      </c>
      <c r="R144" s="150">
        <f>Q144*H144</f>
        <v>0</v>
      </c>
      <c r="S144" s="150">
        <v>0</v>
      </c>
      <c r="T144" s="151">
        <f>S144*H144</f>
        <v>0</v>
      </c>
      <c r="AR144" s="152" t="s">
        <v>191</v>
      </c>
      <c r="AT144" s="152" t="s">
        <v>187</v>
      </c>
      <c r="AU144" s="152" t="s">
        <v>85</v>
      </c>
      <c r="AY144" s="13" t="s">
        <v>185</v>
      </c>
      <c r="BE144" s="153">
        <f>IF(N144="základná",J144,0)</f>
        <v>0</v>
      </c>
      <c r="BF144" s="153">
        <f>IF(N144="znížená",J144,0)</f>
        <v>0</v>
      </c>
      <c r="BG144" s="153">
        <f>IF(N144="zákl. prenesená",J144,0)</f>
        <v>0</v>
      </c>
      <c r="BH144" s="153">
        <f>IF(N144="zníž. prenesená",J144,0)</f>
        <v>0</v>
      </c>
      <c r="BI144" s="153">
        <f>IF(N144="nulová",J144,0)</f>
        <v>0</v>
      </c>
      <c r="BJ144" s="13" t="s">
        <v>85</v>
      </c>
      <c r="BK144" s="153">
        <f>ROUND(I144*H144,2)</f>
        <v>0</v>
      </c>
      <c r="BL144" s="13" t="s">
        <v>191</v>
      </c>
      <c r="BM144" s="152" t="s">
        <v>2398</v>
      </c>
    </row>
    <row r="145" spans="2:65" s="11" customFormat="1" ht="22.9" customHeight="1">
      <c r="B145" s="127"/>
      <c r="D145" s="128" t="s">
        <v>71</v>
      </c>
      <c r="E145" s="137" t="s">
        <v>193</v>
      </c>
      <c r="F145" s="137" t="s">
        <v>2399</v>
      </c>
      <c r="I145" s="130"/>
      <c r="J145" s="138">
        <f>BK145</f>
        <v>0</v>
      </c>
      <c r="L145" s="127"/>
      <c r="M145" s="132"/>
      <c r="P145" s="133">
        <f>SUM(P146:P155)</f>
        <v>0</v>
      </c>
      <c r="R145" s="133">
        <f>SUM(R146:R155)</f>
        <v>0</v>
      </c>
      <c r="T145" s="134">
        <f>SUM(T146:T155)</f>
        <v>0</v>
      </c>
      <c r="AR145" s="128" t="s">
        <v>79</v>
      </c>
      <c r="AT145" s="135" t="s">
        <v>71</v>
      </c>
      <c r="AU145" s="135" t="s">
        <v>79</v>
      </c>
      <c r="AY145" s="128" t="s">
        <v>185</v>
      </c>
      <c r="BK145" s="136">
        <f>SUM(BK146:BK155)</f>
        <v>0</v>
      </c>
    </row>
    <row r="146" spans="2:65" s="1" customFormat="1" ht="37.9" customHeight="1">
      <c r="B146" s="139"/>
      <c r="C146" s="140" t="s">
        <v>258</v>
      </c>
      <c r="D146" s="140" t="s">
        <v>187</v>
      </c>
      <c r="E146" s="141" t="s">
        <v>2400</v>
      </c>
      <c r="F146" s="142" t="s">
        <v>2401</v>
      </c>
      <c r="G146" s="143" t="s">
        <v>316</v>
      </c>
      <c r="H146" s="144"/>
      <c r="I146" s="145"/>
      <c r="J146" s="146">
        <f t="shared" ref="J146:J155" si="10">ROUND(I146*H146,2)</f>
        <v>0</v>
      </c>
      <c r="K146" s="147"/>
      <c r="L146" s="28"/>
      <c r="M146" s="148" t="s">
        <v>1</v>
      </c>
      <c r="N146" s="149" t="s">
        <v>38</v>
      </c>
      <c r="P146" s="150">
        <f t="shared" ref="P146:P155" si="11">O146*H146</f>
        <v>0</v>
      </c>
      <c r="Q146" s="150">
        <v>0.41593000000000002</v>
      </c>
      <c r="R146" s="150">
        <f t="shared" ref="R146:R155" si="12">Q146*H146</f>
        <v>0</v>
      </c>
      <c r="S146" s="150">
        <v>0</v>
      </c>
      <c r="T146" s="151">
        <f t="shared" ref="T146:T155" si="13">S146*H146</f>
        <v>0</v>
      </c>
      <c r="AR146" s="152" t="s">
        <v>191</v>
      </c>
      <c r="AT146" s="152" t="s">
        <v>187</v>
      </c>
      <c r="AU146" s="152" t="s">
        <v>85</v>
      </c>
      <c r="AY146" s="13" t="s">
        <v>185</v>
      </c>
      <c r="BE146" s="153">
        <f t="shared" ref="BE146:BE155" si="14">IF(N146="základná",J146,0)</f>
        <v>0</v>
      </c>
      <c r="BF146" s="153">
        <f t="shared" ref="BF146:BF155" si="15">IF(N146="znížená",J146,0)</f>
        <v>0</v>
      </c>
      <c r="BG146" s="153">
        <f t="shared" ref="BG146:BG155" si="16">IF(N146="zákl. prenesená",J146,0)</f>
        <v>0</v>
      </c>
      <c r="BH146" s="153">
        <f t="shared" ref="BH146:BH155" si="17">IF(N146="zníž. prenesená",J146,0)</f>
        <v>0</v>
      </c>
      <c r="BI146" s="153">
        <f t="shared" ref="BI146:BI155" si="18">IF(N146="nulová",J146,0)</f>
        <v>0</v>
      </c>
      <c r="BJ146" s="13" t="s">
        <v>85</v>
      </c>
      <c r="BK146" s="153">
        <f t="shared" ref="BK146:BK155" si="19">ROUND(I146*H146,2)</f>
        <v>0</v>
      </c>
      <c r="BL146" s="13" t="s">
        <v>191</v>
      </c>
      <c r="BM146" s="152" t="s">
        <v>2402</v>
      </c>
    </row>
    <row r="147" spans="2:65" s="1" customFormat="1" ht="24.2" customHeight="1">
      <c r="B147" s="139"/>
      <c r="C147" s="154" t="s">
        <v>262</v>
      </c>
      <c r="D147" s="154" t="s">
        <v>241</v>
      </c>
      <c r="E147" s="155" t="s">
        <v>2403</v>
      </c>
      <c r="F147" s="156" t="s">
        <v>2404</v>
      </c>
      <c r="G147" s="157" t="s">
        <v>316</v>
      </c>
      <c r="H147" s="158"/>
      <c r="I147" s="159"/>
      <c r="J147" s="160">
        <f t="shared" si="10"/>
        <v>0</v>
      </c>
      <c r="K147" s="161"/>
      <c r="L147" s="162"/>
      <c r="M147" s="163" t="s">
        <v>1</v>
      </c>
      <c r="N147" s="164" t="s">
        <v>38</v>
      </c>
      <c r="P147" s="150">
        <f t="shared" si="11"/>
        <v>0</v>
      </c>
      <c r="Q147" s="150">
        <v>7.0000000000000007E-2</v>
      </c>
      <c r="R147" s="150">
        <f t="shared" si="12"/>
        <v>0</v>
      </c>
      <c r="S147" s="150">
        <v>0</v>
      </c>
      <c r="T147" s="151">
        <f t="shared" si="13"/>
        <v>0</v>
      </c>
      <c r="AR147" s="152" t="s">
        <v>219</v>
      </c>
      <c r="AT147" s="152" t="s">
        <v>241</v>
      </c>
      <c r="AU147" s="152" t="s">
        <v>85</v>
      </c>
      <c r="AY147" s="13" t="s">
        <v>185</v>
      </c>
      <c r="BE147" s="153">
        <f t="shared" si="14"/>
        <v>0</v>
      </c>
      <c r="BF147" s="153">
        <f t="shared" si="15"/>
        <v>0</v>
      </c>
      <c r="BG147" s="153">
        <f t="shared" si="16"/>
        <v>0</v>
      </c>
      <c r="BH147" s="153">
        <f t="shared" si="17"/>
        <v>0</v>
      </c>
      <c r="BI147" s="153">
        <f t="shared" si="18"/>
        <v>0</v>
      </c>
      <c r="BJ147" s="13" t="s">
        <v>85</v>
      </c>
      <c r="BK147" s="153">
        <f t="shared" si="19"/>
        <v>0</v>
      </c>
      <c r="BL147" s="13" t="s">
        <v>191</v>
      </c>
      <c r="BM147" s="152" t="s">
        <v>2405</v>
      </c>
    </row>
    <row r="148" spans="2:65" s="1" customFormat="1" ht="37.9" customHeight="1">
      <c r="B148" s="139"/>
      <c r="C148" s="140" t="s">
        <v>266</v>
      </c>
      <c r="D148" s="140" t="s">
        <v>187</v>
      </c>
      <c r="E148" s="141" t="s">
        <v>2406</v>
      </c>
      <c r="F148" s="142" t="s">
        <v>2407</v>
      </c>
      <c r="G148" s="143" t="s">
        <v>217</v>
      </c>
      <c r="H148" s="144"/>
      <c r="I148" s="145"/>
      <c r="J148" s="146">
        <f t="shared" si="10"/>
        <v>0</v>
      </c>
      <c r="K148" s="147"/>
      <c r="L148" s="28"/>
      <c r="M148" s="148" t="s">
        <v>1</v>
      </c>
      <c r="N148" s="149" t="s">
        <v>38</v>
      </c>
      <c r="P148" s="150">
        <f t="shared" si="11"/>
        <v>0</v>
      </c>
      <c r="Q148" s="150">
        <v>0</v>
      </c>
      <c r="R148" s="150">
        <f t="shared" si="12"/>
        <v>0</v>
      </c>
      <c r="S148" s="150">
        <v>0</v>
      </c>
      <c r="T148" s="151">
        <f t="shared" si="13"/>
        <v>0</v>
      </c>
      <c r="AR148" s="152" t="s">
        <v>191</v>
      </c>
      <c r="AT148" s="152" t="s">
        <v>187</v>
      </c>
      <c r="AU148" s="152" t="s">
        <v>85</v>
      </c>
      <c r="AY148" s="13" t="s">
        <v>185</v>
      </c>
      <c r="BE148" s="153">
        <f t="shared" si="14"/>
        <v>0</v>
      </c>
      <c r="BF148" s="153">
        <f t="shared" si="15"/>
        <v>0</v>
      </c>
      <c r="BG148" s="153">
        <f t="shared" si="16"/>
        <v>0</v>
      </c>
      <c r="BH148" s="153">
        <f t="shared" si="17"/>
        <v>0</v>
      </c>
      <c r="BI148" s="153">
        <f t="shared" si="18"/>
        <v>0</v>
      </c>
      <c r="BJ148" s="13" t="s">
        <v>85</v>
      </c>
      <c r="BK148" s="153">
        <f t="shared" si="19"/>
        <v>0</v>
      </c>
      <c r="BL148" s="13" t="s">
        <v>191</v>
      </c>
      <c r="BM148" s="152" t="s">
        <v>2408</v>
      </c>
    </row>
    <row r="149" spans="2:65" s="1" customFormat="1" ht="24.2" customHeight="1">
      <c r="B149" s="139"/>
      <c r="C149" s="154" t="s">
        <v>270</v>
      </c>
      <c r="D149" s="154" t="s">
        <v>241</v>
      </c>
      <c r="E149" s="155" t="s">
        <v>2409</v>
      </c>
      <c r="F149" s="156" t="s">
        <v>2410</v>
      </c>
      <c r="G149" s="157" t="s">
        <v>316</v>
      </c>
      <c r="H149" s="158"/>
      <c r="I149" s="159"/>
      <c r="J149" s="160">
        <f t="shared" si="10"/>
        <v>0</v>
      </c>
      <c r="K149" s="161"/>
      <c r="L149" s="162"/>
      <c r="M149" s="163" t="s">
        <v>1</v>
      </c>
      <c r="N149" s="164" t="s">
        <v>38</v>
      </c>
      <c r="P149" s="150">
        <f t="shared" si="11"/>
        <v>0</v>
      </c>
      <c r="Q149" s="150">
        <v>7.4999999999999997E-2</v>
      </c>
      <c r="R149" s="150">
        <f t="shared" si="12"/>
        <v>0</v>
      </c>
      <c r="S149" s="150">
        <v>0</v>
      </c>
      <c r="T149" s="151">
        <f t="shared" si="13"/>
        <v>0</v>
      </c>
      <c r="AR149" s="152" t="s">
        <v>219</v>
      </c>
      <c r="AT149" s="152" t="s">
        <v>241</v>
      </c>
      <c r="AU149" s="152" t="s">
        <v>85</v>
      </c>
      <c r="AY149" s="13" t="s">
        <v>185</v>
      </c>
      <c r="BE149" s="153">
        <f t="shared" si="14"/>
        <v>0</v>
      </c>
      <c r="BF149" s="153">
        <f t="shared" si="15"/>
        <v>0</v>
      </c>
      <c r="BG149" s="153">
        <f t="shared" si="16"/>
        <v>0</v>
      </c>
      <c r="BH149" s="153">
        <f t="shared" si="17"/>
        <v>0</v>
      </c>
      <c r="BI149" s="153">
        <f t="shared" si="18"/>
        <v>0</v>
      </c>
      <c r="BJ149" s="13" t="s">
        <v>85</v>
      </c>
      <c r="BK149" s="153">
        <f t="shared" si="19"/>
        <v>0</v>
      </c>
      <c r="BL149" s="13" t="s">
        <v>191</v>
      </c>
      <c r="BM149" s="152" t="s">
        <v>2411</v>
      </c>
    </row>
    <row r="150" spans="2:65" s="1" customFormat="1" ht="37.9" customHeight="1">
      <c r="B150" s="139"/>
      <c r="C150" s="140" t="s">
        <v>274</v>
      </c>
      <c r="D150" s="140" t="s">
        <v>187</v>
      </c>
      <c r="E150" s="141" t="s">
        <v>2412</v>
      </c>
      <c r="F150" s="142" t="s">
        <v>2413</v>
      </c>
      <c r="G150" s="143" t="s">
        <v>316</v>
      </c>
      <c r="H150" s="144"/>
      <c r="I150" s="145"/>
      <c r="J150" s="146">
        <f t="shared" si="10"/>
        <v>0</v>
      </c>
      <c r="K150" s="147"/>
      <c r="L150" s="28"/>
      <c r="M150" s="148" t="s">
        <v>1</v>
      </c>
      <c r="N150" s="149" t="s">
        <v>38</v>
      </c>
      <c r="P150" s="150">
        <f t="shared" si="11"/>
        <v>0</v>
      </c>
      <c r="Q150" s="150">
        <v>9.3880000000000005E-2</v>
      </c>
      <c r="R150" s="150">
        <f t="shared" si="12"/>
        <v>0</v>
      </c>
      <c r="S150" s="150">
        <v>0</v>
      </c>
      <c r="T150" s="151">
        <f t="shared" si="13"/>
        <v>0</v>
      </c>
      <c r="AR150" s="152" t="s">
        <v>191</v>
      </c>
      <c r="AT150" s="152" t="s">
        <v>187</v>
      </c>
      <c r="AU150" s="152" t="s">
        <v>85</v>
      </c>
      <c r="AY150" s="13" t="s">
        <v>185</v>
      </c>
      <c r="BE150" s="153">
        <f t="shared" si="14"/>
        <v>0</v>
      </c>
      <c r="BF150" s="153">
        <f t="shared" si="15"/>
        <v>0</v>
      </c>
      <c r="BG150" s="153">
        <f t="shared" si="16"/>
        <v>0</v>
      </c>
      <c r="BH150" s="153">
        <f t="shared" si="17"/>
        <v>0</v>
      </c>
      <c r="BI150" s="153">
        <f t="shared" si="18"/>
        <v>0</v>
      </c>
      <c r="BJ150" s="13" t="s">
        <v>85</v>
      </c>
      <c r="BK150" s="153">
        <f t="shared" si="19"/>
        <v>0</v>
      </c>
      <c r="BL150" s="13" t="s">
        <v>191</v>
      </c>
      <c r="BM150" s="152" t="s">
        <v>361</v>
      </c>
    </row>
    <row r="151" spans="2:65" s="1" customFormat="1" ht="24.2" customHeight="1">
      <c r="B151" s="139"/>
      <c r="C151" s="154" t="s">
        <v>278</v>
      </c>
      <c r="D151" s="154" t="s">
        <v>241</v>
      </c>
      <c r="E151" s="155" t="s">
        <v>2414</v>
      </c>
      <c r="F151" s="156" t="s">
        <v>2415</v>
      </c>
      <c r="G151" s="157" t="s">
        <v>190</v>
      </c>
      <c r="H151" s="158"/>
      <c r="I151" s="159"/>
      <c r="J151" s="160">
        <f t="shared" si="10"/>
        <v>0</v>
      </c>
      <c r="K151" s="161"/>
      <c r="L151" s="162"/>
      <c r="M151" s="163" t="s">
        <v>1</v>
      </c>
      <c r="N151" s="164" t="s">
        <v>38</v>
      </c>
      <c r="P151" s="150">
        <f t="shared" si="11"/>
        <v>0</v>
      </c>
      <c r="Q151" s="150">
        <v>2.2699999999999999E-3</v>
      </c>
      <c r="R151" s="150">
        <f t="shared" si="12"/>
        <v>0</v>
      </c>
      <c r="S151" s="150">
        <v>0</v>
      </c>
      <c r="T151" s="151">
        <f t="shared" si="13"/>
        <v>0</v>
      </c>
      <c r="AR151" s="152" t="s">
        <v>219</v>
      </c>
      <c r="AT151" s="152" t="s">
        <v>241</v>
      </c>
      <c r="AU151" s="152" t="s">
        <v>85</v>
      </c>
      <c r="AY151" s="13" t="s">
        <v>185</v>
      </c>
      <c r="BE151" s="153">
        <f t="shared" si="14"/>
        <v>0</v>
      </c>
      <c r="BF151" s="153">
        <f t="shared" si="15"/>
        <v>0</v>
      </c>
      <c r="BG151" s="153">
        <f t="shared" si="16"/>
        <v>0</v>
      </c>
      <c r="BH151" s="153">
        <f t="shared" si="17"/>
        <v>0</v>
      </c>
      <c r="BI151" s="153">
        <f t="shared" si="18"/>
        <v>0</v>
      </c>
      <c r="BJ151" s="13" t="s">
        <v>85</v>
      </c>
      <c r="BK151" s="153">
        <f t="shared" si="19"/>
        <v>0</v>
      </c>
      <c r="BL151" s="13" t="s">
        <v>191</v>
      </c>
      <c r="BM151" s="152" t="s">
        <v>383</v>
      </c>
    </row>
    <row r="152" spans="2:65" s="1" customFormat="1" ht="24.2" customHeight="1">
      <c r="B152" s="139"/>
      <c r="C152" s="154" t="s">
        <v>7</v>
      </c>
      <c r="D152" s="154" t="s">
        <v>241</v>
      </c>
      <c r="E152" s="155" t="s">
        <v>2416</v>
      </c>
      <c r="F152" s="156" t="s">
        <v>2417</v>
      </c>
      <c r="G152" s="157" t="s">
        <v>204</v>
      </c>
      <c r="H152" s="158"/>
      <c r="I152" s="159"/>
      <c r="J152" s="160">
        <f t="shared" si="10"/>
        <v>0</v>
      </c>
      <c r="K152" s="161"/>
      <c r="L152" s="162"/>
      <c r="M152" s="163" t="s">
        <v>1</v>
      </c>
      <c r="N152" s="164" t="s">
        <v>38</v>
      </c>
      <c r="P152" s="150">
        <f t="shared" si="11"/>
        <v>0</v>
      </c>
      <c r="Q152" s="150">
        <v>1</v>
      </c>
      <c r="R152" s="150">
        <f t="shared" si="12"/>
        <v>0</v>
      </c>
      <c r="S152" s="150">
        <v>0</v>
      </c>
      <c r="T152" s="151">
        <f t="shared" si="13"/>
        <v>0</v>
      </c>
      <c r="AR152" s="152" t="s">
        <v>322</v>
      </c>
      <c r="AT152" s="152" t="s">
        <v>241</v>
      </c>
      <c r="AU152" s="152" t="s">
        <v>85</v>
      </c>
      <c r="AY152" s="13" t="s">
        <v>185</v>
      </c>
      <c r="BE152" s="153">
        <f t="shared" si="14"/>
        <v>0</v>
      </c>
      <c r="BF152" s="153">
        <f t="shared" si="15"/>
        <v>0</v>
      </c>
      <c r="BG152" s="153">
        <f t="shared" si="16"/>
        <v>0</v>
      </c>
      <c r="BH152" s="153">
        <f t="shared" si="17"/>
        <v>0</v>
      </c>
      <c r="BI152" s="153">
        <f t="shared" si="18"/>
        <v>0</v>
      </c>
      <c r="BJ152" s="13" t="s">
        <v>85</v>
      </c>
      <c r="BK152" s="153">
        <f t="shared" si="19"/>
        <v>0</v>
      </c>
      <c r="BL152" s="13" t="s">
        <v>254</v>
      </c>
      <c r="BM152" s="152" t="s">
        <v>580</v>
      </c>
    </row>
    <row r="153" spans="2:65" s="1" customFormat="1" ht="37.9" customHeight="1">
      <c r="B153" s="139"/>
      <c r="C153" s="140" t="s">
        <v>289</v>
      </c>
      <c r="D153" s="140" t="s">
        <v>187</v>
      </c>
      <c r="E153" s="141" t="s">
        <v>2418</v>
      </c>
      <c r="F153" s="142" t="s">
        <v>2419</v>
      </c>
      <c r="G153" s="143" t="s">
        <v>316</v>
      </c>
      <c r="H153" s="144"/>
      <c r="I153" s="145"/>
      <c r="J153" s="146">
        <f t="shared" si="10"/>
        <v>0</v>
      </c>
      <c r="K153" s="147"/>
      <c r="L153" s="28"/>
      <c r="M153" s="148" t="s">
        <v>1</v>
      </c>
      <c r="N153" s="149" t="s">
        <v>38</v>
      </c>
      <c r="P153" s="150">
        <f t="shared" si="11"/>
        <v>0</v>
      </c>
      <c r="Q153" s="150">
        <v>0.10964</v>
      </c>
      <c r="R153" s="150">
        <f t="shared" si="12"/>
        <v>0</v>
      </c>
      <c r="S153" s="150">
        <v>0</v>
      </c>
      <c r="T153" s="151">
        <f t="shared" si="13"/>
        <v>0</v>
      </c>
      <c r="AR153" s="152" t="s">
        <v>191</v>
      </c>
      <c r="AT153" s="152" t="s">
        <v>187</v>
      </c>
      <c r="AU153" s="152" t="s">
        <v>85</v>
      </c>
      <c r="AY153" s="13" t="s">
        <v>185</v>
      </c>
      <c r="BE153" s="153">
        <f t="shared" si="14"/>
        <v>0</v>
      </c>
      <c r="BF153" s="153">
        <f t="shared" si="15"/>
        <v>0</v>
      </c>
      <c r="BG153" s="153">
        <f t="shared" si="16"/>
        <v>0</v>
      </c>
      <c r="BH153" s="153">
        <f t="shared" si="17"/>
        <v>0</v>
      </c>
      <c r="BI153" s="153">
        <f t="shared" si="18"/>
        <v>0</v>
      </c>
      <c r="BJ153" s="13" t="s">
        <v>85</v>
      </c>
      <c r="BK153" s="153">
        <f t="shared" si="19"/>
        <v>0</v>
      </c>
      <c r="BL153" s="13" t="s">
        <v>191</v>
      </c>
      <c r="BM153" s="152" t="s">
        <v>369</v>
      </c>
    </row>
    <row r="154" spans="2:65" s="1" customFormat="1" ht="24.2" customHeight="1">
      <c r="B154" s="139"/>
      <c r="C154" s="154" t="s">
        <v>293</v>
      </c>
      <c r="D154" s="154" t="s">
        <v>241</v>
      </c>
      <c r="E154" s="155" t="s">
        <v>2420</v>
      </c>
      <c r="F154" s="156" t="s">
        <v>2421</v>
      </c>
      <c r="G154" s="157" t="s">
        <v>204</v>
      </c>
      <c r="H154" s="158"/>
      <c r="I154" s="159"/>
      <c r="J154" s="160">
        <f t="shared" si="10"/>
        <v>0</v>
      </c>
      <c r="K154" s="161"/>
      <c r="L154" s="162"/>
      <c r="M154" s="163" t="s">
        <v>1</v>
      </c>
      <c r="N154" s="164" t="s">
        <v>38</v>
      </c>
      <c r="P154" s="150">
        <f t="shared" si="11"/>
        <v>0</v>
      </c>
      <c r="Q154" s="150">
        <v>1</v>
      </c>
      <c r="R154" s="150">
        <f t="shared" si="12"/>
        <v>0</v>
      </c>
      <c r="S154" s="150">
        <v>0</v>
      </c>
      <c r="T154" s="151">
        <f t="shared" si="13"/>
        <v>0</v>
      </c>
      <c r="AR154" s="152" t="s">
        <v>219</v>
      </c>
      <c r="AT154" s="152" t="s">
        <v>241</v>
      </c>
      <c r="AU154" s="152" t="s">
        <v>85</v>
      </c>
      <c r="AY154" s="13" t="s">
        <v>185</v>
      </c>
      <c r="BE154" s="153">
        <f t="shared" si="14"/>
        <v>0</v>
      </c>
      <c r="BF154" s="153">
        <f t="shared" si="15"/>
        <v>0</v>
      </c>
      <c r="BG154" s="153">
        <f t="shared" si="16"/>
        <v>0</v>
      </c>
      <c r="BH154" s="153">
        <f t="shared" si="17"/>
        <v>0</v>
      </c>
      <c r="BI154" s="153">
        <f t="shared" si="18"/>
        <v>0</v>
      </c>
      <c r="BJ154" s="13" t="s">
        <v>85</v>
      </c>
      <c r="BK154" s="153">
        <f t="shared" si="19"/>
        <v>0</v>
      </c>
      <c r="BL154" s="13" t="s">
        <v>191</v>
      </c>
      <c r="BM154" s="152" t="s">
        <v>391</v>
      </c>
    </row>
    <row r="155" spans="2:65" s="1" customFormat="1" ht="24.2" customHeight="1">
      <c r="B155" s="139"/>
      <c r="C155" s="154" t="s">
        <v>297</v>
      </c>
      <c r="D155" s="154" t="s">
        <v>241</v>
      </c>
      <c r="E155" s="155" t="s">
        <v>2416</v>
      </c>
      <c r="F155" s="156" t="s">
        <v>2417</v>
      </c>
      <c r="G155" s="157" t="s">
        <v>204</v>
      </c>
      <c r="H155" s="158"/>
      <c r="I155" s="159"/>
      <c r="J155" s="160">
        <f t="shared" si="10"/>
        <v>0</v>
      </c>
      <c r="K155" s="161"/>
      <c r="L155" s="162"/>
      <c r="M155" s="163" t="s">
        <v>1</v>
      </c>
      <c r="N155" s="164" t="s">
        <v>38</v>
      </c>
      <c r="P155" s="150">
        <f t="shared" si="11"/>
        <v>0</v>
      </c>
      <c r="Q155" s="150">
        <v>1</v>
      </c>
      <c r="R155" s="150">
        <f t="shared" si="12"/>
        <v>0</v>
      </c>
      <c r="S155" s="150">
        <v>0</v>
      </c>
      <c r="T155" s="151">
        <f t="shared" si="13"/>
        <v>0</v>
      </c>
      <c r="AR155" s="152" t="s">
        <v>219</v>
      </c>
      <c r="AT155" s="152" t="s">
        <v>241</v>
      </c>
      <c r="AU155" s="152" t="s">
        <v>85</v>
      </c>
      <c r="AY155" s="13" t="s">
        <v>185</v>
      </c>
      <c r="BE155" s="153">
        <f t="shared" si="14"/>
        <v>0</v>
      </c>
      <c r="BF155" s="153">
        <f t="shared" si="15"/>
        <v>0</v>
      </c>
      <c r="BG155" s="153">
        <f t="shared" si="16"/>
        <v>0</v>
      </c>
      <c r="BH155" s="153">
        <f t="shared" si="17"/>
        <v>0</v>
      </c>
      <c r="BI155" s="153">
        <f t="shared" si="18"/>
        <v>0</v>
      </c>
      <c r="BJ155" s="13" t="s">
        <v>85</v>
      </c>
      <c r="BK155" s="153">
        <f t="shared" si="19"/>
        <v>0</v>
      </c>
      <c r="BL155" s="13" t="s">
        <v>191</v>
      </c>
      <c r="BM155" s="152" t="s">
        <v>2422</v>
      </c>
    </row>
    <row r="156" spans="2:65" s="11" customFormat="1" ht="22.9" customHeight="1">
      <c r="B156" s="127"/>
      <c r="D156" s="128" t="s">
        <v>71</v>
      </c>
      <c r="E156" s="137" t="s">
        <v>191</v>
      </c>
      <c r="F156" s="137" t="s">
        <v>235</v>
      </c>
      <c r="I156" s="130"/>
      <c r="J156" s="138">
        <f>BK156</f>
        <v>0</v>
      </c>
      <c r="L156" s="127"/>
      <c r="M156" s="132"/>
      <c r="P156" s="133">
        <f>SUM(P157:P159)</f>
        <v>0</v>
      </c>
      <c r="R156" s="133">
        <f>SUM(R157:R159)</f>
        <v>0</v>
      </c>
      <c r="T156" s="134">
        <f>SUM(T157:T159)</f>
        <v>0</v>
      </c>
      <c r="AR156" s="128" t="s">
        <v>79</v>
      </c>
      <c r="AT156" s="135" t="s">
        <v>71</v>
      </c>
      <c r="AU156" s="135" t="s">
        <v>79</v>
      </c>
      <c r="AY156" s="128" t="s">
        <v>185</v>
      </c>
      <c r="BK156" s="136">
        <f>SUM(BK157:BK159)</f>
        <v>0</v>
      </c>
    </row>
    <row r="157" spans="2:65" s="1" customFormat="1" ht="24.2" customHeight="1">
      <c r="B157" s="139"/>
      <c r="C157" s="140" t="s">
        <v>301</v>
      </c>
      <c r="D157" s="140" t="s">
        <v>187</v>
      </c>
      <c r="E157" s="141" t="s">
        <v>2423</v>
      </c>
      <c r="F157" s="142" t="s">
        <v>2424</v>
      </c>
      <c r="G157" s="143" t="s">
        <v>217</v>
      </c>
      <c r="H157" s="144"/>
      <c r="I157" s="145"/>
      <c r="J157" s="146">
        <f>ROUND(I157*H157,2)</f>
        <v>0</v>
      </c>
      <c r="K157" s="147"/>
      <c r="L157" s="28"/>
      <c r="M157" s="148" t="s">
        <v>1</v>
      </c>
      <c r="N157" s="149" t="s">
        <v>38</v>
      </c>
      <c r="P157" s="150">
        <f>O157*H157</f>
        <v>0</v>
      </c>
      <c r="Q157" s="150">
        <v>3.5200000000000001E-3</v>
      </c>
      <c r="R157" s="150">
        <f>Q157*H157</f>
        <v>0</v>
      </c>
      <c r="S157" s="150">
        <v>0</v>
      </c>
      <c r="T157" s="151">
        <f>S157*H157</f>
        <v>0</v>
      </c>
      <c r="AR157" s="152" t="s">
        <v>191</v>
      </c>
      <c r="AT157" s="152" t="s">
        <v>187</v>
      </c>
      <c r="AU157" s="152" t="s">
        <v>85</v>
      </c>
      <c r="AY157" s="13" t="s">
        <v>185</v>
      </c>
      <c r="BE157" s="153">
        <f>IF(N157="základná",J157,0)</f>
        <v>0</v>
      </c>
      <c r="BF157" s="153">
        <f>IF(N157="znížená",J157,0)</f>
        <v>0</v>
      </c>
      <c r="BG157" s="153">
        <f>IF(N157="zákl. prenesená",J157,0)</f>
        <v>0</v>
      </c>
      <c r="BH157" s="153">
        <f>IF(N157="zníž. prenesená",J157,0)</f>
        <v>0</v>
      </c>
      <c r="BI157" s="153">
        <f>IF(N157="nulová",J157,0)</f>
        <v>0</v>
      </c>
      <c r="BJ157" s="13" t="s">
        <v>85</v>
      </c>
      <c r="BK157" s="153">
        <f>ROUND(I157*H157,2)</f>
        <v>0</v>
      </c>
      <c r="BL157" s="13" t="s">
        <v>191</v>
      </c>
      <c r="BM157" s="152" t="s">
        <v>2425</v>
      </c>
    </row>
    <row r="158" spans="2:65" s="1" customFormat="1" ht="24.2" customHeight="1">
      <c r="B158" s="139"/>
      <c r="C158" s="140" t="s">
        <v>305</v>
      </c>
      <c r="D158" s="140" t="s">
        <v>187</v>
      </c>
      <c r="E158" s="141" t="s">
        <v>2426</v>
      </c>
      <c r="F158" s="142" t="s">
        <v>2427</v>
      </c>
      <c r="G158" s="143" t="s">
        <v>204</v>
      </c>
      <c r="H158" s="144"/>
      <c r="I158" s="145"/>
      <c r="J158" s="146">
        <f>ROUND(I158*H158,2)</f>
        <v>0</v>
      </c>
      <c r="K158" s="147"/>
      <c r="L158" s="28"/>
      <c r="M158" s="148" t="s">
        <v>1</v>
      </c>
      <c r="N158" s="149" t="s">
        <v>38</v>
      </c>
      <c r="P158" s="150">
        <f>O158*H158</f>
        <v>0</v>
      </c>
      <c r="Q158" s="150">
        <v>1.4970000000000001E-2</v>
      </c>
      <c r="R158" s="150">
        <f>Q158*H158</f>
        <v>0</v>
      </c>
      <c r="S158" s="150">
        <v>0</v>
      </c>
      <c r="T158" s="151">
        <f>S158*H158</f>
        <v>0</v>
      </c>
      <c r="AR158" s="152" t="s">
        <v>191</v>
      </c>
      <c r="AT158" s="152" t="s">
        <v>187</v>
      </c>
      <c r="AU158" s="152" t="s">
        <v>85</v>
      </c>
      <c r="AY158" s="13" t="s">
        <v>185</v>
      </c>
      <c r="BE158" s="153">
        <f>IF(N158="základná",J158,0)</f>
        <v>0</v>
      </c>
      <c r="BF158" s="153">
        <f>IF(N158="znížená",J158,0)</f>
        <v>0</v>
      </c>
      <c r="BG158" s="153">
        <f>IF(N158="zákl. prenesená",J158,0)</f>
        <v>0</v>
      </c>
      <c r="BH158" s="153">
        <f>IF(N158="zníž. prenesená",J158,0)</f>
        <v>0</v>
      </c>
      <c r="BI158" s="153">
        <f>IF(N158="nulová",J158,0)</f>
        <v>0</v>
      </c>
      <c r="BJ158" s="13" t="s">
        <v>85</v>
      </c>
      <c r="BK158" s="153">
        <f>ROUND(I158*H158,2)</f>
        <v>0</v>
      </c>
      <c r="BL158" s="13" t="s">
        <v>191</v>
      </c>
      <c r="BM158" s="152" t="s">
        <v>2428</v>
      </c>
    </row>
    <row r="159" spans="2:65" s="1" customFormat="1" ht="24.2" customHeight="1">
      <c r="B159" s="139"/>
      <c r="C159" s="154" t="s">
        <v>309</v>
      </c>
      <c r="D159" s="154" t="s">
        <v>241</v>
      </c>
      <c r="E159" s="155" t="s">
        <v>2429</v>
      </c>
      <c r="F159" s="156" t="s">
        <v>2430</v>
      </c>
      <c r="G159" s="157" t="s">
        <v>204</v>
      </c>
      <c r="H159" s="158"/>
      <c r="I159" s="159"/>
      <c r="J159" s="160">
        <f>ROUND(I159*H159,2)</f>
        <v>0</v>
      </c>
      <c r="K159" s="161"/>
      <c r="L159" s="162"/>
      <c r="M159" s="163" t="s">
        <v>1</v>
      </c>
      <c r="N159" s="164" t="s">
        <v>38</v>
      </c>
      <c r="P159" s="150">
        <f>O159*H159</f>
        <v>0</v>
      </c>
      <c r="Q159" s="150">
        <v>1</v>
      </c>
      <c r="R159" s="150">
        <f>Q159*H159</f>
        <v>0</v>
      </c>
      <c r="S159" s="150">
        <v>0</v>
      </c>
      <c r="T159" s="151">
        <f>S159*H159</f>
        <v>0</v>
      </c>
      <c r="AR159" s="152" t="s">
        <v>219</v>
      </c>
      <c r="AT159" s="152" t="s">
        <v>241</v>
      </c>
      <c r="AU159" s="152" t="s">
        <v>85</v>
      </c>
      <c r="AY159" s="13" t="s">
        <v>185</v>
      </c>
      <c r="BE159" s="153">
        <f>IF(N159="základná",J159,0)</f>
        <v>0</v>
      </c>
      <c r="BF159" s="153">
        <f>IF(N159="znížená",J159,0)</f>
        <v>0</v>
      </c>
      <c r="BG159" s="153">
        <f>IF(N159="zákl. prenesená",J159,0)</f>
        <v>0</v>
      </c>
      <c r="BH159" s="153">
        <f>IF(N159="zníž. prenesená",J159,0)</f>
        <v>0</v>
      </c>
      <c r="BI159" s="153">
        <f>IF(N159="nulová",J159,0)</f>
        <v>0</v>
      </c>
      <c r="BJ159" s="13" t="s">
        <v>85</v>
      </c>
      <c r="BK159" s="153">
        <f>ROUND(I159*H159,2)</f>
        <v>0</v>
      </c>
      <c r="BL159" s="13" t="s">
        <v>191</v>
      </c>
      <c r="BM159" s="152" t="s">
        <v>2431</v>
      </c>
    </row>
    <row r="160" spans="2:65" s="11" customFormat="1" ht="22.9" customHeight="1">
      <c r="B160" s="127"/>
      <c r="D160" s="128" t="s">
        <v>71</v>
      </c>
      <c r="E160" s="137" t="s">
        <v>223</v>
      </c>
      <c r="F160" s="137" t="s">
        <v>2432</v>
      </c>
      <c r="I160" s="130"/>
      <c r="J160" s="138">
        <f>BK160</f>
        <v>0</v>
      </c>
      <c r="L160" s="127"/>
      <c r="M160" s="132"/>
      <c r="P160" s="133">
        <f>SUM(P161:P163)</f>
        <v>0</v>
      </c>
      <c r="R160" s="133">
        <f>SUM(R161:R163)</f>
        <v>0</v>
      </c>
      <c r="T160" s="134">
        <f>SUM(T161:T163)</f>
        <v>0</v>
      </c>
      <c r="AR160" s="128" t="s">
        <v>79</v>
      </c>
      <c r="AT160" s="135" t="s">
        <v>71</v>
      </c>
      <c r="AU160" s="135" t="s">
        <v>79</v>
      </c>
      <c r="AY160" s="128" t="s">
        <v>185</v>
      </c>
      <c r="BK160" s="136">
        <f>SUM(BK161:BK163)</f>
        <v>0</v>
      </c>
    </row>
    <row r="161" spans="2:65" s="1" customFormat="1" ht="33" customHeight="1">
      <c r="B161" s="139"/>
      <c r="C161" s="140" t="s">
        <v>313</v>
      </c>
      <c r="D161" s="140" t="s">
        <v>187</v>
      </c>
      <c r="E161" s="141" t="s">
        <v>2433</v>
      </c>
      <c r="F161" s="142" t="s">
        <v>2434</v>
      </c>
      <c r="G161" s="143" t="s">
        <v>217</v>
      </c>
      <c r="H161" s="144"/>
      <c r="I161" s="145"/>
      <c r="J161" s="146">
        <f>ROUND(I161*H161,2)</f>
        <v>0</v>
      </c>
      <c r="K161" s="147"/>
      <c r="L161" s="28"/>
      <c r="M161" s="148" t="s">
        <v>1</v>
      </c>
      <c r="N161" s="149" t="s">
        <v>38</v>
      </c>
      <c r="P161" s="150">
        <f>O161*H161</f>
        <v>0</v>
      </c>
      <c r="Q161" s="150">
        <v>2.571E-2</v>
      </c>
      <c r="R161" s="150">
        <f>Q161*H161</f>
        <v>0</v>
      </c>
      <c r="S161" s="150">
        <v>0</v>
      </c>
      <c r="T161" s="151">
        <f>S161*H161</f>
        <v>0</v>
      </c>
      <c r="AR161" s="152" t="s">
        <v>191</v>
      </c>
      <c r="AT161" s="152" t="s">
        <v>187</v>
      </c>
      <c r="AU161" s="152" t="s">
        <v>85</v>
      </c>
      <c r="AY161" s="13" t="s">
        <v>185</v>
      </c>
      <c r="BE161" s="153">
        <f>IF(N161="základná",J161,0)</f>
        <v>0</v>
      </c>
      <c r="BF161" s="153">
        <f>IF(N161="znížená",J161,0)</f>
        <v>0</v>
      </c>
      <c r="BG161" s="153">
        <f>IF(N161="zákl. prenesená",J161,0)</f>
        <v>0</v>
      </c>
      <c r="BH161" s="153">
        <f>IF(N161="zníž. prenesená",J161,0)</f>
        <v>0</v>
      </c>
      <c r="BI161" s="153">
        <f>IF(N161="nulová",J161,0)</f>
        <v>0</v>
      </c>
      <c r="BJ161" s="13" t="s">
        <v>85</v>
      </c>
      <c r="BK161" s="153">
        <f>ROUND(I161*H161,2)</f>
        <v>0</v>
      </c>
      <c r="BL161" s="13" t="s">
        <v>191</v>
      </c>
      <c r="BM161" s="152" t="s">
        <v>2435</v>
      </c>
    </row>
    <row r="162" spans="2:65" s="1" customFormat="1" ht="44.25" customHeight="1">
      <c r="B162" s="139"/>
      <c r="C162" s="140" t="s">
        <v>318</v>
      </c>
      <c r="D162" s="140" t="s">
        <v>187</v>
      </c>
      <c r="E162" s="141" t="s">
        <v>2436</v>
      </c>
      <c r="F162" s="142" t="s">
        <v>2437</v>
      </c>
      <c r="G162" s="143" t="s">
        <v>217</v>
      </c>
      <c r="H162" s="144"/>
      <c r="I162" s="145"/>
      <c r="J162" s="146">
        <f>ROUND(I162*H162,2)</f>
        <v>0</v>
      </c>
      <c r="K162" s="147"/>
      <c r="L162" s="28"/>
      <c r="M162" s="148" t="s">
        <v>1</v>
      </c>
      <c r="N162" s="149" t="s">
        <v>38</v>
      </c>
      <c r="P162" s="150">
        <f>O162*H162</f>
        <v>0</v>
      </c>
      <c r="Q162" s="150">
        <v>0</v>
      </c>
      <c r="R162" s="150">
        <f>Q162*H162</f>
        <v>0</v>
      </c>
      <c r="S162" s="150">
        <v>0</v>
      </c>
      <c r="T162" s="151">
        <f>S162*H162</f>
        <v>0</v>
      </c>
      <c r="AR162" s="152" t="s">
        <v>191</v>
      </c>
      <c r="AT162" s="152" t="s">
        <v>187</v>
      </c>
      <c r="AU162" s="152" t="s">
        <v>85</v>
      </c>
      <c r="AY162" s="13" t="s">
        <v>185</v>
      </c>
      <c r="BE162" s="153">
        <f>IF(N162="základná",J162,0)</f>
        <v>0</v>
      </c>
      <c r="BF162" s="153">
        <f>IF(N162="znížená",J162,0)</f>
        <v>0</v>
      </c>
      <c r="BG162" s="153">
        <f>IF(N162="zákl. prenesená",J162,0)</f>
        <v>0</v>
      </c>
      <c r="BH162" s="153">
        <f>IF(N162="zníž. prenesená",J162,0)</f>
        <v>0</v>
      </c>
      <c r="BI162" s="153">
        <f>IF(N162="nulová",J162,0)</f>
        <v>0</v>
      </c>
      <c r="BJ162" s="13" t="s">
        <v>85</v>
      </c>
      <c r="BK162" s="153">
        <f>ROUND(I162*H162,2)</f>
        <v>0</v>
      </c>
      <c r="BL162" s="13" t="s">
        <v>191</v>
      </c>
      <c r="BM162" s="152" t="s">
        <v>424</v>
      </c>
    </row>
    <row r="163" spans="2:65" s="1" customFormat="1" ht="33" customHeight="1">
      <c r="B163" s="139"/>
      <c r="C163" s="140" t="s">
        <v>322</v>
      </c>
      <c r="D163" s="140" t="s">
        <v>187</v>
      </c>
      <c r="E163" s="141" t="s">
        <v>2438</v>
      </c>
      <c r="F163" s="142" t="s">
        <v>2439</v>
      </c>
      <c r="G163" s="143" t="s">
        <v>217</v>
      </c>
      <c r="H163" s="144"/>
      <c r="I163" s="145"/>
      <c r="J163" s="146">
        <f>ROUND(I163*H163,2)</f>
        <v>0</v>
      </c>
      <c r="K163" s="147"/>
      <c r="L163" s="28"/>
      <c r="M163" s="148" t="s">
        <v>1</v>
      </c>
      <c r="N163" s="149" t="s">
        <v>38</v>
      </c>
      <c r="P163" s="150">
        <f>O163*H163</f>
        <v>0</v>
      </c>
      <c r="Q163" s="150">
        <v>2.571E-2</v>
      </c>
      <c r="R163" s="150">
        <f>Q163*H163</f>
        <v>0</v>
      </c>
      <c r="S163" s="150">
        <v>0</v>
      </c>
      <c r="T163" s="151">
        <f>S163*H163</f>
        <v>0</v>
      </c>
      <c r="AR163" s="152" t="s">
        <v>191</v>
      </c>
      <c r="AT163" s="152" t="s">
        <v>187</v>
      </c>
      <c r="AU163" s="152" t="s">
        <v>85</v>
      </c>
      <c r="AY163" s="13" t="s">
        <v>185</v>
      </c>
      <c r="BE163" s="153">
        <f>IF(N163="základná",J163,0)</f>
        <v>0</v>
      </c>
      <c r="BF163" s="153">
        <f>IF(N163="znížená",J163,0)</f>
        <v>0</v>
      </c>
      <c r="BG163" s="153">
        <f>IF(N163="zákl. prenesená",J163,0)</f>
        <v>0</v>
      </c>
      <c r="BH163" s="153">
        <f>IF(N163="zníž. prenesená",J163,0)</f>
        <v>0</v>
      </c>
      <c r="BI163" s="153">
        <f>IF(N163="nulová",J163,0)</f>
        <v>0</v>
      </c>
      <c r="BJ163" s="13" t="s">
        <v>85</v>
      </c>
      <c r="BK163" s="153">
        <f>ROUND(I163*H163,2)</f>
        <v>0</v>
      </c>
      <c r="BL163" s="13" t="s">
        <v>191</v>
      </c>
      <c r="BM163" s="152" t="s">
        <v>451</v>
      </c>
    </row>
    <row r="164" spans="2:65" s="11" customFormat="1" ht="22.9" customHeight="1">
      <c r="B164" s="127"/>
      <c r="D164" s="128" t="s">
        <v>71</v>
      </c>
      <c r="E164" s="137" t="s">
        <v>347</v>
      </c>
      <c r="F164" s="137" t="s">
        <v>348</v>
      </c>
      <c r="I164" s="130"/>
      <c r="J164" s="138">
        <f>BK164</f>
        <v>0</v>
      </c>
      <c r="L164" s="127"/>
      <c r="M164" s="132"/>
      <c r="P164" s="133">
        <f>P165</f>
        <v>0</v>
      </c>
      <c r="R164" s="133">
        <f>R165</f>
        <v>0</v>
      </c>
      <c r="T164" s="134">
        <f>T165</f>
        <v>0</v>
      </c>
      <c r="AR164" s="128" t="s">
        <v>79</v>
      </c>
      <c r="AT164" s="135" t="s">
        <v>71</v>
      </c>
      <c r="AU164" s="135" t="s">
        <v>79</v>
      </c>
      <c r="AY164" s="128" t="s">
        <v>185</v>
      </c>
      <c r="BK164" s="136">
        <f>BK165</f>
        <v>0</v>
      </c>
    </row>
    <row r="165" spans="2:65" s="1" customFormat="1" ht="24.2" customHeight="1">
      <c r="B165" s="139"/>
      <c r="C165" s="140" t="s">
        <v>327</v>
      </c>
      <c r="D165" s="140" t="s">
        <v>187</v>
      </c>
      <c r="E165" s="141" t="s">
        <v>2440</v>
      </c>
      <c r="F165" s="142" t="s">
        <v>2441</v>
      </c>
      <c r="G165" s="143" t="s">
        <v>204</v>
      </c>
      <c r="H165" s="144"/>
      <c r="I165" s="145"/>
      <c r="J165" s="146">
        <f>ROUND(I165*H165,2)</f>
        <v>0</v>
      </c>
      <c r="K165" s="147"/>
      <c r="L165" s="28"/>
      <c r="M165" s="148" t="s">
        <v>1</v>
      </c>
      <c r="N165" s="149" t="s">
        <v>38</v>
      </c>
      <c r="P165" s="150">
        <f>O165*H165</f>
        <v>0</v>
      </c>
      <c r="Q165" s="150">
        <v>0</v>
      </c>
      <c r="R165" s="150">
        <f>Q165*H165</f>
        <v>0</v>
      </c>
      <c r="S165" s="150">
        <v>0</v>
      </c>
      <c r="T165" s="151">
        <f>S165*H165</f>
        <v>0</v>
      </c>
      <c r="AR165" s="152" t="s">
        <v>191</v>
      </c>
      <c r="AT165" s="152" t="s">
        <v>187</v>
      </c>
      <c r="AU165" s="152" t="s">
        <v>85</v>
      </c>
      <c r="AY165" s="13" t="s">
        <v>185</v>
      </c>
      <c r="BE165" s="153">
        <f>IF(N165="základná",J165,0)</f>
        <v>0</v>
      </c>
      <c r="BF165" s="153">
        <f>IF(N165="znížená",J165,0)</f>
        <v>0</v>
      </c>
      <c r="BG165" s="153">
        <f>IF(N165="zákl. prenesená",J165,0)</f>
        <v>0</v>
      </c>
      <c r="BH165" s="153">
        <f>IF(N165="zníž. prenesená",J165,0)</f>
        <v>0</v>
      </c>
      <c r="BI165" s="153">
        <f>IF(N165="nulová",J165,0)</f>
        <v>0</v>
      </c>
      <c r="BJ165" s="13" t="s">
        <v>85</v>
      </c>
      <c r="BK165" s="153">
        <f>ROUND(I165*H165,2)</f>
        <v>0</v>
      </c>
      <c r="BL165" s="13" t="s">
        <v>191</v>
      </c>
      <c r="BM165" s="152" t="s">
        <v>469</v>
      </c>
    </row>
    <row r="166" spans="2:65" s="11" customFormat="1" ht="25.9" customHeight="1">
      <c r="B166" s="127"/>
      <c r="D166" s="128" t="s">
        <v>71</v>
      </c>
      <c r="E166" s="129" t="s">
        <v>2442</v>
      </c>
      <c r="F166" s="129" t="s">
        <v>2442</v>
      </c>
      <c r="I166" s="130"/>
      <c r="J166" s="131">
        <f>BK166</f>
        <v>0</v>
      </c>
      <c r="L166" s="127"/>
      <c r="M166" s="132"/>
      <c r="P166" s="133">
        <f>P167</f>
        <v>0</v>
      </c>
      <c r="R166" s="133">
        <f>R167</f>
        <v>0</v>
      </c>
      <c r="T166" s="134">
        <f>T167</f>
        <v>0</v>
      </c>
      <c r="AR166" s="128" t="s">
        <v>79</v>
      </c>
      <c r="AT166" s="135" t="s">
        <v>71</v>
      </c>
      <c r="AU166" s="135" t="s">
        <v>72</v>
      </c>
      <c r="AY166" s="128" t="s">
        <v>185</v>
      </c>
      <c r="BK166" s="136">
        <f>BK167</f>
        <v>0</v>
      </c>
    </row>
    <row r="167" spans="2:65" s="11" customFormat="1" ht="22.9" customHeight="1">
      <c r="B167" s="127"/>
      <c r="D167" s="128" t="s">
        <v>71</v>
      </c>
      <c r="E167" s="137" t="s">
        <v>633</v>
      </c>
      <c r="F167" s="137" t="s">
        <v>2443</v>
      </c>
      <c r="I167" s="130"/>
      <c r="J167" s="138">
        <f>BK167</f>
        <v>0</v>
      </c>
      <c r="L167" s="127"/>
      <c r="M167" s="132"/>
      <c r="P167" s="133">
        <f>SUM(P168:P184)</f>
        <v>0</v>
      </c>
      <c r="R167" s="133">
        <f>SUM(R168:R184)</f>
        <v>0</v>
      </c>
      <c r="T167" s="134">
        <f>SUM(T168:T184)</f>
        <v>0</v>
      </c>
      <c r="AR167" s="128" t="s">
        <v>85</v>
      </c>
      <c r="AT167" s="135" t="s">
        <v>71</v>
      </c>
      <c r="AU167" s="135" t="s">
        <v>79</v>
      </c>
      <c r="AY167" s="128" t="s">
        <v>185</v>
      </c>
      <c r="BK167" s="136">
        <f>SUM(BK168:BK184)</f>
        <v>0</v>
      </c>
    </row>
    <row r="168" spans="2:65" s="1" customFormat="1" ht="24.2" customHeight="1">
      <c r="B168" s="139"/>
      <c r="C168" s="140" t="s">
        <v>331</v>
      </c>
      <c r="D168" s="140" t="s">
        <v>187</v>
      </c>
      <c r="E168" s="141" t="s">
        <v>2444</v>
      </c>
      <c r="F168" s="142" t="s">
        <v>2445</v>
      </c>
      <c r="G168" s="143" t="s">
        <v>190</v>
      </c>
      <c r="H168" s="144"/>
      <c r="I168" s="145"/>
      <c r="J168" s="146">
        <f t="shared" ref="J168:J184" si="20">ROUND(I168*H168,2)</f>
        <v>0</v>
      </c>
      <c r="K168" s="147"/>
      <c r="L168" s="28"/>
      <c r="M168" s="148" t="s">
        <v>1</v>
      </c>
      <c r="N168" s="149" t="s">
        <v>38</v>
      </c>
      <c r="P168" s="150">
        <f t="shared" ref="P168:P184" si="21">O168*H168</f>
        <v>0</v>
      </c>
      <c r="Q168" s="150">
        <v>0</v>
      </c>
      <c r="R168" s="150">
        <f t="shared" ref="R168:R184" si="22">Q168*H168</f>
        <v>0</v>
      </c>
      <c r="S168" s="150">
        <v>0</v>
      </c>
      <c r="T168" s="151">
        <f t="shared" ref="T168:T184" si="23">S168*H168</f>
        <v>0</v>
      </c>
      <c r="AR168" s="152" t="s">
        <v>254</v>
      </c>
      <c r="AT168" s="152" t="s">
        <v>187</v>
      </c>
      <c r="AU168" s="152" t="s">
        <v>85</v>
      </c>
      <c r="AY168" s="13" t="s">
        <v>185</v>
      </c>
      <c r="BE168" s="153">
        <f t="shared" ref="BE168:BE184" si="24">IF(N168="základná",J168,0)</f>
        <v>0</v>
      </c>
      <c r="BF168" s="153">
        <f t="shared" ref="BF168:BF184" si="25">IF(N168="znížená",J168,0)</f>
        <v>0</v>
      </c>
      <c r="BG168" s="153">
        <f t="shared" ref="BG168:BG184" si="26">IF(N168="zákl. prenesená",J168,0)</f>
        <v>0</v>
      </c>
      <c r="BH168" s="153">
        <f t="shared" ref="BH168:BH184" si="27">IF(N168="zníž. prenesená",J168,0)</f>
        <v>0</v>
      </c>
      <c r="BI168" s="153">
        <f t="shared" ref="BI168:BI184" si="28">IF(N168="nulová",J168,0)</f>
        <v>0</v>
      </c>
      <c r="BJ168" s="13" t="s">
        <v>85</v>
      </c>
      <c r="BK168" s="153">
        <f t="shared" ref="BK168:BK184" si="29">ROUND(I168*H168,2)</f>
        <v>0</v>
      </c>
      <c r="BL168" s="13" t="s">
        <v>254</v>
      </c>
      <c r="BM168" s="152" t="s">
        <v>2446</v>
      </c>
    </row>
    <row r="169" spans="2:65" s="1" customFormat="1" ht="24.2" customHeight="1">
      <c r="B169" s="139"/>
      <c r="C169" s="154" t="s">
        <v>335</v>
      </c>
      <c r="D169" s="154" t="s">
        <v>241</v>
      </c>
      <c r="E169" s="155" t="s">
        <v>2447</v>
      </c>
      <c r="F169" s="156" t="s">
        <v>2448</v>
      </c>
      <c r="G169" s="157" t="s">
        <v>316</v>
      </c>
      <c r="H169" s="158"/>
      <c r="I169" s="159"/>
      <c r="J169" s="160">
        <f t="shared" si="20"/>
        <v>0</v>
      </c>
      <c r="K169" s="161"/>
      <c r="L169" s="162"/>
      <c r="M169" s="163" t="s">
        <v>1</v>
      </c>
      <c r="N169" s="164" t="s">
        <v>38</v>
      </c>
      <c r="P169" s="150">
        <f t="shared" si="21"/>
        <v>0</v>
      </c>
      <c r="Q169" s="150">
        <v>4.2700000000000002E-2</v>
      </c>
      <c r="R169" s="150">
        <f t="shared" si="22"/>
        <v>0</v>
      </c>
      <c r="S169" s="150">
        <v>0</v>
      </c>
      <c r="T169" s="151">
        <f t="shared" si="23"/>
        <v>0</v>
      </c>
      <c r="AR169" s="152" t="s">
        <v>322</v>
      </c>
      <c r="AT169" s="152" t="s">
        <v>241</v>
      </c>
      <c r="AU169" s="152" t="s">
        <v>85</v>
      </c>
      <c r="AY169" s="13" t="s">
        <v>185</v>
      </c>
      <c r="BE169" s="153">
        <f t="shared" si="24"/>
        <v>0</v>
      </c>
      <c r="BF169" s="153">
        <f t="shared" si="25"/>
        <v>0</v>
      </c>
      <c r="BG169" s="153">
        <f t="shared" si="26"/>
        <v>0</v>
      </c>
      <c r="BH169" s="153">
        <f t="shared" si="27"/>
        <v>0</v>
      </c>
      <c r="BI169" s="153">
        <f t="shared" si="28"/>
        <v>0</v>
      </c>
      <c r="BJ169" s="13" t="s">
        <v>85</v>
      </c>
      <c r="BK169" s="153">
        <f t="shared" si="29"/>
        <v>0</v>
      </c>
      <c r="BL169" s="13" t="s">
        <v>254</v>
      </c>
      <c r="BM169" s="152" t="s">
        <v>2449</v>
      </c>
    </row>
    <row r="170" spans="2:65" s="1" customFormat="1" ht="24.2" customHeight="1">
      <c r="B170" s="139"/>
      <c r="C170" s="140" t="s">
        <v>339</v>
      </c>
      <c r="D170" s="140" t="s">
        <v>187</v>
      </c>
      <c r="E170" s="141" t="s">
        <v>2450</v>
      </c>
      <c r="F170" s="142" t="s">
        <v>2451</v>
      </c>
      <c r="G170" s="143" t="s">
        <v>190</v>
      </c>
      <c r="H170" s="144"/>
      <c r="I170" s="145"/>
      <c r="J170" s="146">
        <f t="shared" si="20"/>
        <v>0</v>
      </c>
      <c r="K170" s="147"/>
      <c r="L170" s="28"/>
      <c r="M170" s="148" t="s">
        <v>1</v>
      </c>
      <c r="N170" s="149" t="s">
        <v>38</v>
      </c>
      <c r="P170" s="150">
        <f t="shared" si="21"/>
        <v>0</v>
      </c>
      <c r="Q170" s="150">
        <v>0</v>
      </c>
      <c r="R170" s="150">
        <f t="shared" si="22"/>
        <v>0</v>
      </c>
      <c r="S170" s="150">
        <v>0</v>
      </c>
      <c r="T170" s="151">
        <f t="shared" si="23"/>
        <v>0</v>
      </c>
      <c r="AR170" s="152" t="s">
        <v>254</v>
      </c>
      <c r="AT170" s="152" t="s">
        <v>187</v>
      </c>
      <c r="AU170" s="152" t="s">
        <v>85</v>
      </c>
      <c r="AY170" s="13" t="s">
        <v>185</v>
      </c>
      <c r="BE170" s="153">
        <f t="shared" si="24"/>
        <v>0</v>
      </c>
      <c r="BF170" s="153">
        <f t="shared" si="25"/>
        <v>0</v>
      </c>
      <c r="BG170" s="153">
        <f t="shared" si="26"/>
        <v>0</v>
      </c>
      <c r="BH170" s="153">
        <f t="shared" si="27"/>
        <v>0</v>
      </c>
      <c r="BI170" s="153">
        <f t="shared" si="28"/>
        <v>0</v>
      </c>
      <c r="BJ170" s="13" t="s">
        <v>85</v>
      </c>
      <c r="BK170" s="153">
        <f t="shared" si="29"/>
        <v>0</v>
      </c>
      <c r="BL170" s="13" t="s">
        <v>254</v>
      </c>
      <c r="BM170" s="152" t="s">
        <v>2452</v>
      </c>
    </row>
    <row r="171" spans="2:65" s="1" customFormat="1" ht="24.2" customHeight="1">
      <c r="B171" s="139"/>
      <c r="C171" s="154" t="s">
        <v>343</v>
      </c>
      <c r="D171" s="154" t="s">
        <v>241</v>
      </c>
      <c r="E171" s="155" t="s">
        <v>2453</v>
      </c>
      <c r="F171" s="156" t="s">
        <v>2454</v>
      </c>
      <c r="G171" s="157" t="s">
        <v>217</v>
      </c>
      <c r="H171" s="158"/>
      <c r="I171" s="159"/>
      <c r="J171" s="160">
        <f t="shared" si="20"/>
        <v>0</v>
      </c>
      <c r="K171" s="161"/>
      <c r="L171" s="162"/>
      <c r="M171" s="163" t="s">
        <v>1</v>
      </c>
      <c r="N171" s="164" t="s">
        <v>38</v>
      </c>
      <c r="P171" s="150">
        <f t="shared" si="21"/>
        <v>0</v>
      </c>
      <c r="Q171" s="150">
        <v>1.9900000000000001E-2</v>
      </c>
      <c r="R171" s="150">
        <f t="shared" si="22"/>
        <v>0</v>
      </c>
      <c r="S171" s="150">
        <v>0</v>
      </c>
      <c r="T171" s="151">
        <f t="shared" si="23"/>
        <v>0</v>
      </c>
      <c r="AR171" s="152" t="s">
        <v>219</v>
      </c>
      <c r="AT171" s="152" t="s">
        <v>241</v>
      </c>
      <c r="AU171" s="152" t="s">
        <v>85</v>
      </c>
      <c r="AY171" s="13" t="s">
        <v>185</v>
      </c>
      <c r="BE171" s="153">
        <f t="shared" si="24"/>
        <v>0</v>
      </c>
      <c r="BF171" s="153">
        <f t="shared" si="25"/>
        <v>0</v>
      </c>
      <c r="BG171" s="153">
        <f t="shared" si="26"/>
        <v>0</v>
      </c>
      <c r="BH171" s="153">
        <f t="shared" si="27"/>
        <v>0</v>
      </c>
      <c r="BI171" s="153">
        <f t="shared" si="28"/>
        <v>0</v>
      </c>
      <c r="BJ171" s="13" t="s">
        <v>85</v>
      </c>
      <c r="BK171" s="153">
        <f t="shared" si="29"/>
        <v>0</v>
      </c>
      <c r="BL171" s="13" t="s">
        <v>191</v>
      </c>
      <c r="BM171" s="152" t="s">
        <v>416</v>
      </c>
    </row>
    <row r="172" spans="2:65" s="1" customFormat="1" ht="33" customHeight="1">
      <c r="B172" s="139"/>
      <c r="C172" s="140" t="s">
        <v>349</v>
      </c>
      <c r="D172" s="140" t="s">
        <v>187</v>
      </c>
      <c r="E172" s="141" t="s">
        <v>2455</v>
      </c>
      <c r="F172" s="142" t="s">
        <v>2456</v>
      </c>
      <c r="G172" s="143" t="s">
        <v>316</v>
      </c>
      <c r="H172" s="144"/>
      <c r="I172" s="145"/>
      <c r="J172" s="146">
        <f t="shared" si="20"/>
        <v>0</v>
      </c>
      <c r="K172" s="147"/>
      <c r="L172" s="28"/>
      <c r="M172" s="148" t="s">
        <v>1</v>
      </c>
      <c r="N172" s="149" t="s">
        <v>38</v>
      </c>
      <c r="P172" s="150">
        <f t="shared" si="21"/>
        <v>0</v>
      </c>
      <c r="Q172" s="150">
        <v>0</v>
      </c>
      <c r="R172" s="150">
        <f t="shared" si="22"/>
        <v>0</v>
      </c>
      <c r="S172" s="150">
        <v>0</v>
      </c>
      <c r="T172" s="151">
        <f t="shared" si="23"/>
        <v>0</v>
      </c>
      <c r="AR172" s="152" t="s">
        <v>254</v>
      </c>
      <c r="AT172" s="152" t="s">
        <v>187</v>
      </c>
      <c r="AU172" s="152" t="s">
        <v>85</v>
      </c>
      <c r="AY172" s="13" t="s">
        <v>185</v>
      </c>
      <c r="BE172" s="153">
        <f t="shared" si="24"/>
        <v>0</v>
      </c>
      <c r="BF172" s="153">
        <f t="shared" si="25"/>
        <v>0</v>
      </c>
      <c r="BG172" s="153">
        <f t="shared" si="26"/>
        <v>0</v>
      </c>
      <c r="BH172" s="153">
        <f t="shared" si="27"/>
        <v>0</v>
      </c>
      <c r="BI172" s="153">
        <f t="shared" si="28"/>
        <v>0</v>
      </c>
      <c r="BJ172" s="13" t="s">
        <v>85</v>
      </c>
      <c r="BK172" s="153">
        <f t="shared" si="29"/>
        <v>0</v>
      </c>
      <c r="BL172" s="13" t="s">
        <v>254</v>
      </c>
      <c r="BM172" s="152" t="s">
        <v>491</v>
      </c>
    </row>
    <row r="173" spans="2:65" s="1" customFormat="1" ht="24.2" customHeight="1">
      <c r="B173" s="139"/>
      <c r="C173" s="154" t="s">
        <v>357</v>
      </c>
      <c r="D173" s="154" t="s">
        <v>241</v>
      </c>
      <c r="E173" s="155" t="s">
        <v>2457</v>
      </c>
      <c r="F173" s="156" t="s">
        <v>2458</v>
      </c>
      <c r="G173" s="157" t="s">
        <v>316</v>
      </c>
      <c r="H173" s="158"/>
      <c r="I173" s="159"/>
      <c r="J173" s="160">
        <f t="shared" si="20"/>
        <v>0</v>
      </c>
      <c r="K173" s="161"/>
      <c r="L173" s="162"/>
      <c r="M173" s="163" t="s">
        <v>1</v>
      </c>
      <c r="N173" s="164" t="s">
        <v>38</v>
      </c>
      <c r="P173" s="150">
        <f t="shared" si="21"/>
        <v>0</v>
      </c>
      <c r="Q173" s="150">
        <v>9.4140000000000001E-2</v>
      </c>
      <c r="R173" s="150">
        <f t="shared" si="22"/>
        <v>0</v>
      </c>
      <c r="S173" s="150">
        <v>0</v>
      </c>
      <c r="T173" s="151">
        <f t="shared" si="23"/>
        <v>0</v>
      </c>
      <c r="AR173" s="152" t="s">
        <v>322</v>
      </c>
      <c r="AT173" s="152" t="s">
        <v>241</v>
      </c>
      <c r="AU173" s="152" t="s">
        <v>85</v>
      </c>
      <c r="AY173" s="13" t="s">
        <v>185</v>
      </c>
      <c r="BE173" s="153">
        <f t="shared" si="24"/>
        <v>0</v>
      </c>
      <c r="BF173" s="153">
        <f t="shared" si="25"/>
        <v>0</v>
      </c>
      <c r="BG173" s="153">
        <f t="shared" si="26"/>
        <v>0</v>
      </c>
      <c r="BH173" s="153">
        <f t="shared" si="27"/>
        <v>0</v>
      </c>
      <c r="BI173" s="153">
        <f t="shared" si="28"/>
        <v>0</v>
      </c>
      <c r="BJ173" s="13" t="s">
        <v>85</v>
      </c>
      <c r="BK173" s="153">
        <f t="shared" si="29"/>
        <v>0</v>
      </c>
      <c r="BL173" s="13" t="s">
        <v>254</v>
      </c>
      <c r="BM173" s="152" t="s">
        <v>2459</v>
      </c>
    </row>
    <row r="174" spans="2:65" s="1" customFormat="1" ht="24.2" customHeight="1">
      <c r="B174" s="139"/>
      <c r="C174" s="154" t="s">
        <v>361</v>
      </c>
      <c r="D174" s="154" t="s">
        <v>241</v>
      </c>
      <c r="E174" s="155" t="s">
        <v>2460</v>
      </c>
      <c r="F174" s="156" t="s">
        <v>2461</v>
      </c>
      <c r="G174" s="157" t="s">
        <v>316</v>
      </c>
      <c r="H174" s="158"/>
      <c r="I174" s="159"/>
      <c r="J174" s="160">
        <f t="shared" si="20"/>
        <v>0</v>
      </c>
      <c r="K174" s="161"/>
      <c r="L174" s="162"/>
      <c r="M174" s="163" t="s">
        <v>1</v>
      </c>
      <c r="N174" s="164" t="s">
        <v>38</v>
      </c>
      <c r="P174" s="150">
        <f t="shared" si="21"/>
        <v>0</v>
      </c>
      <c r="Q174" s="150">
        <v>9.4140000000000001E-2</v>
      </c>
      <c r="R174" s="150">
        <f t="shared" si="22"/>
        <v>0</v>
      </c>
      <c r="S174" s="150">
        <v>0</v>
      </c>
      <c r="T174" s="151">
        <f t="shared" si="23"/>
        <v>0</v>
      </c>
      <c r="AR174" s="152" t="s">
        <v>322</v>
      </c>
      <c r="AT174" s="152" t="s">
        <v>241</v>
      </c>
      <c r="AU174" s="152" t="s">
        <v>85</v>
      </c>
      <c r="AY174" s="13" t="s">
        <v>185</v>
      </c>
      <c r="BE174" s="153">
        <f t="shared" si="24"/>
        <v>0</v>
      </c>
      <c r="BF174" s="153">
        <f t="shared" si="25"/>
        <v>0</v>
      </c>
      <c r="BG174" s="153">
        <f t="shared" si="26"/>
        <v>0</v>
      </c>
      <c r="BH174" s="153">
        <f t="shared" si="27"/>
        <v>0</v>
      </c>
      <c r="BI174" s="153">
        <f t="shared" si="28"/>
        <v>0</v>
      </c>
      <c r="BJ174" s="13" t="s">
        <v>85</v>
      </c>
      <c r="BK174" s="153">
        <f t="shared" si="29"/>
        <v>0</v>
      </c>
      <c r="BL174" s="13" t="s">
        <v>254</v>
      </c>
      <c r="BM174" s="152" t="s">
        <v>2462</v>
      </c>
    </row>
    <row r="175" spans="2:65" s="1" customFormat="1" ht="33" customHeight="1">
      <c r="B175" s="139"/>
      <c r="C175" s="154" t="s">
        <v>365</v>
      </c>
      <c r="D175" s="154" t="s">
        <v>241</v>
      </c>
      <c r="E175" s="155" t="s">
        <v>2463</v>
      </c>
      <c r="F175" s="156" t="s">
        <v>2464</v>
      </c>
      <c r="G175" s="157" t="s">
        <v>316</v>
      </c>
      <c r="H175" s="158"/>
      <c r="I175" s="159"/>
      <c r="J175" s="160">
        <f t="shared" si="20"/>
        <v>0</v>
      </c>
      <c r="K175" s="161"/>
      <c r="L175" s="162"/>
      <c r="M175" s="163" t="s">
        <v>1</v>
      </c>
      <c r="N175" s="164" t="s">
        <v>38</v>
      </c>
      <c r="P175" s="150">
        <f t="shared" si="21"/>
        <v>0</v>
      </c>
      <c r="Q175" s="150">
        <v>9.4140000000000001E-2</v>
      </c>
      <c r="R175" s="150">
        <f t="shared" si="22"/>
        <v>0</v>
      </c>
      <c r="S175" s="150">
        <v>0</v>
      </c>
      <c r="T175" s="151">
        <f t="shared" si="23"/>
        <v>0</v>
      </c>
      <c r="AR175" s="152" t="s">
        <v>322</v>
      </c>
      <c r="AT175" s="152" t="s">
        <v>241</v>
      </c>
      <c r="AU175" s="152" t="s">
        <v>85</v>
      </c>
      <c r="AY175" s="13" t="s">
        <v>185</v>
      </c>
      <c r="BE175" s="153">
        <f t="shared" si="24"/>
        <v>0</v>
      </c>
      <c r="BF175" s="153">
        <f t="shared" si="25"/>
        <v>0</v>
      </c>
      <c r="BG175" s="153">
        <f t="shared" si="26"/>
        <v>0</v>
      </c>
      <c r="BH175" s="153">
        <f t="shared" si="27"/>
        <v>0</v>
      </c>
      <c r="BI175" s="153">
        <f t="shared" si="28"/>
        <v>0</v>
      </c>
      <c r="BJ175" s="13" t="s">
        <v>85</v>
      </c>
      <c r="BK175" s="153">
        <f t="shared" si="29"/>
        <v>0</v>
      </c>
      <c r="BL175" s="13" t="s">
        <v>254</v>
      </c>
      <c r="BM175" s="152" t="s">
        <v>2465</v>
      </c>
    </row>
    <row r="176" spans="2:65" s="1" customFormat="1" ht="33" customHeight="1">
      <c r="B176" s="139"/>
      <c r="C176" s="140" t="s">
        <v>369</v>
      </c>
      <c r="D176" s="140" t="s">
        <v>187</v>
      </c>
      <c r="E176" s="141" t="s">
        <v>2466</v>
      </c>
      <c r="F176" s="142" t="s">
        <v>2467</v>
      </c>
      <c r="G176" s="143" t="s">
        <v>316</v>
      </c>
      <c r="H176" s="144"/>
      <c r="I176" s="145"/>
      <c r="J176" s="146">
        <f t="shared" si="20"/>
        <v>0</v>
      </c>
      <c r="K176" s="147"/>
      <c r="L176" s="28"/>
      <c r="M176" s="148" t="s">
        <v>1</v>
      </c>
      <c r="N176" s="149" t="s">
        <v>38</v>
      </c>
      <c r="P176" s="150">
        <f t="shared" si="21"/>
        <v>0</v>
      </c>
      <c r="Q176" s="150">
        <v>0</v>
      </c>
      <c r="R176" s="150">
        <f t="shared" si="22"/>
        <v>0</v>
      </c>
      <c r="S176" s="150">
        <v>0</v>
      </c>
      <c r="T176" s="151">
        <f t="shared" si="23"/>
        <v>0</v>
      </c>
      <c r="AR176" s="152" t="s">
        <v>254</v>
      </c>
      <c r="AT176" s="152" t="s">
        <v>187</v>
      </c>
      <c r="AU176" s="152" t="s">
        <v>85</v>
      </c>
      <c r="AY176" s="13" t="s">
        <v>185</v>
      </c>
      <c r="BE176" s="153">
        <f t="shared" si="24"/>
        <v>0</v>
      </c>
      <c r="BF176" s="153">
        <f t="shared" si="25"/>
        <v>0</v>
      </c>
      <c r="BG176" s="153">
        <f t="shared" si="26"/>
        <v>0</v>
      </c>
      <c r="BH176" s="153">
        <f t="shared" si="27"/>
        <v>0</v>
      </c>
      <c r="BI176" s="153">
        <f t="shared" si="28"/>
        <v>0</v>
      </c>
      <c r="BJ176" s="13" t="s">
        <v>85</v>
      </c>
      <c r="BK176" s="153">
        <f t="shared" si="29"/>
        <v>0</v>
      </c>
      <c r="BL176" s="13" t="s">
        <v>254</v>
      </c>
      <c r="BM176" s="152" t="s">
        <v>2468</v>
      </c>
    </row>
    <row r="177" spans="2:65" s="1" customFormat="1" ht="24.2" customHeight="1">
      <c r="B177" s="139"/>
      <c r="C177" s="154" t="s">
        <v>371</v>
      </c>
      <c r="D177" s="154" t="s">
        <v>241</v>
      </c>
      <c r="E177" s="155" t="s">
        <v>2469</v>
      </c>
      <c r="F177" s="156" t="s">
        <v>2470</v>
      </c>
      <c r="G177" s="157" t="s">
        <v>316</v>
      </c>
      <c r="H177" s="158"/>
      <c r="I177" s="159"/>
      <c r="J177" s="160">
        <f t="shared" si="20"/>
        <v>0</v>
      </c>
      <c r="K177" s="161"/>
      <c r="L177" s="162"/>
      <c r="M177" s="163" t="s">
        <v>1</v>
      </c>
      <c r="N177" s="164" t="s">
        <v>38</v>
      </c>
      <c r="P177" s="150">
        <f t="shared" si="21"/>
        <v>0</v>
      </c>
      <c r="Q177" s="150">
        <v>0.11668000000000001</v>
      </c>
      <c r="R177" s="150">
        <f t="shared" si="22"/>
        <v>0</v>
      </c>
      <c r="S177" s="150">
        <v>0</v>
      </c>
      <c r="T177" s="151">
        <f t="shared" si="23"/>
        <v>0</v>
      </c>
      <c r="AR177" s="152" t="s">
        <v>322</v>
      </c>
      <c r="AT177" s="152" t="s">
        <v>241</v>
      </c>
      <c r="AU177" s="152" t="s">
        <v>85</v>
      </c>
      <c r="AY177" s="13" t="s">
        <v>185</v>
      </c>
      <c r="BE177" s="153">
        <f t="shared" si="24"/>
        <v>0</v>
      </c>
      <c r="BF177" s="153">
        <f t="shared" si="25"/>
        <v>0</v>
      </c>
      <c r="BG177" s="153">
        <f t="shared" si="26"/>
        <v>0</v>
      </c>
      <c r="BH177" s="153">
        <f t="shared" si="27"/>
        <v>0</v>
      </c>
      <c r="BI177" s="153">
        <f t="shared" si="28"/>
        <v>0</v>
      </c>
      <c r="BJ177" s="13" t="s">
        <v>85</v>
      </c>
      <c r="BK177" s="153">
        <f t="shared" si="29"/>
        <v>0</v>
      </c>
      <c r="BL177" s="13" t="s">
        <v>254</v>
      </c>
      <c r="BM177" s="152" t="s">
        <v>2471</v>
      </c>
    </row>
    <row r="178" spans="2:65" s="1" customFormat="1" ht="24.2" customHeight="1">
      <c r="B178" s="139"/>
      <c r="C178" s="154" t="s">
        <v>375</v>
      </c>
      <c r="D178" s="154" t="s">
        <v>241</v>
      </c>
      <c r="E178" s="155" t="s">
        <v>2472</v>
      </c>
      <c r="F178" s="156" t="s">
        <v>2473</v>
      </c>
      <c r="G178" s="157" t="s">
        <v>316</v>
      </c>
      <c r="H178" s="158"/>
      <c r="I178" s="159"/>
      <c r="J178" s="160">
        <f t="shared" si="20"/>
        <v>0</v>
      </c>
      <c r="K178" s="161"/>
      <c r="L178" s="162"/>
      <c r="M178" s="163" t="s">
        <v>1</v>
      </c>
      <c r="N178" s="164" t="s">
        <v>38</v>
      </c>
      <c r="P178" s="150">
        <f t="shared" si="21"/>
        <v>0</v>
      </c>
      <c r="Q178" s="150">
        <v>0.11668000000000001</v>
      </c>
      <c r="R178" s="150">
        <f t="shared" si="22"/>
        <v>0</v>
      </c>
      <c r="S178" s="150">
        <v>0</v>
      </c>
      <c r="T178" s="151">
        <f t="shared" si="23"/>
        <v>0</v>
      </c>
      <c r="AR178" s="152" t="s">
        <v>322</v>
      </c>
      <c r="AT178" s="152" t="s">
        <v>241</v>
      </c>
      <c r="AU178" s="152" t="s">
        <v>85</v>
      </c>
      <c r="AY178" s="13" t="s">
        <v>185</v>
      </c>
      <c r="BE178" s="153">
        <f t="shared" si="24"/>
        <v>0</v>
      </c>
      <c r="BF178" s="153">
        <f t="shared" si="25"/>
        <v>0</v>
      </c>
      <c r="BG178" s="153">
        <f t="shared" si="26"/>
        <v>0</v>
      </c>
      <c r="BH178" s="153">
        <f t="shared" si="27"/>
        <v>0</v>
      </c>
      <c r="BI178" s="153">
        <f t="shared" si="28"/>
        <v>0</v>
      </c>
      <c r="BJ178" s="13" t="s">
        <v>85</v>
      </c>
      <c r="BK178" s="153">
        <f t="shared" si="29"/>
        <v>0</v>
      </c>
      <c r="BL178" s="13" t="s">
        <v>254</v>
      </c>
      <c r="BM178" s="152" t="s">
        <v>2474</v>
      </c>
    </row>
    <row r="179" spans="2:65" s="1" customFormat="1" ht="33" customHeight="1">
      <c r="B179" s="139"/>
      <c r="C179" s="140" t="s">
        <v>379</v>
      </c>
      <c r="D179" s="140" t="s">
        <v>187</v>
      </c>
      <c r="E179" s="141" t="s">
        <v>2475</v>
      </c>
      <c r="F179" s="142" t="s">
        <v>2476</v>
      </c>
      <c r="G179" s="143" t="s">
        <v>316</v>
      </c>
      <c r="H179" s="144"/>
      <c r="I179" s="145"/>
      <c r="J179" s="146">
        <f t="shared" si="20"/>
        <v>0</v>
      </c>
      <c r="K179" s="147"/>
      <c r="L179" s="28"/>
      <c r="M179" s="148" t="s">
        <v>1</v>
      </c>
      <c r="N179" s="149" t="s">
        <v>38</v>
      </c>
      <c r="P179" s="150">
        <f t="shared" si="21"/>
        <v>0</v>
      </c>
      <c r="Q179" s="150">
        <v>0</v>
      </c>
      <c r="R179" s="150">
        <f t="shared" si="22"/>
        <v>0</v>
      </c>
      <c r="S179" s="150">
        <v>0</v>
      </c>
      <c r="T179" s="151">
        <f t="shared" si="23"/>
        <v>0</v>
      </c>
      <c r="AR179" s="152" t="s">
        <v>254</v>
      </c>
      <c r="AT179" s="152" t="s">
        <v>187</v>
      </c>
      <c r="AU179" s="152" t="s">
        <v>85</v>
      </c>
      <c r="AY179" s="13" t="s">
        <v>185</v>
      </c>
      <c r="BE179" s="153">
        <f t="shared" si="24"/>
        <v>0</v>
      </c>
      <c r="BF179" s="153">
        <f t="shared" si="25"/>
        <v>0</v>
      </c>
      <c r="BG179" s="153">
        <f t="shared" si="26"/>
        <v>0</v>
      </c>
      <c r="BH179" s="153">
        <f t="shared" si="27"/>
        <v>0</v>
      </c>
      <c r="BI179" s="153">
        <f t="shared" si="28"/>
        <v>0</v>
      </c>
      <c r="BJ179" s="13" t="s">
        <v>85</v>
      </c>
      <c r="BK179" s="153">
        <f t="shared" si="29"/>
        <v>0</v>
      </c>
      <c r="BL179" s="13" t="s">
        <v>254</v>
      </c>
      <c r="BM179" s="152" t="s">
        <v>2477</v>
      </c>
    </row>
    <row r="180" spans="2:65" s="1" customFormat="1" ht="33" customHeight="1">
      <c r="B180" s="139"/>
      <c r="C180" s="154" t="s">
        <v>383</v>
      </c>
      <c r="D180" s="154" t="s">
        <v>241</v>
      </c>
      <c r="E180" s="155" t="s">
        <v>2478</v>
      </c>
      <c r="F180" s="156" t="s">
        <v>2479</v>
      </c>
      <c r="G180" s="157" t="s">
        <v>316</v>
      </c>
      <c r="H180" s="158"/>
      <c r="I180" s="159"/>
      <c r="J180" s="160">
        <f t="shared" si="20"/>
        <v>0</v>
      </c>
      <c r="K180" s="161"/>
      <c r="L180" s="162"/>
      <c r="M180" s="163" t="s">
        <v>1</v>
      </c>
      <c r="N180" s="164" t="s">
        <v>38</v>
      </c>
      <c r="P180" s="150">
        <f t="shared" si="21"/>
        <v>0</v>
      </c>
      <c r="Q180" s="150">
        <v>0.11668000000000001</v>
      </c>
      <c r="R180" s="150">
        <f t="shared" si="22"/>
        <v>0</v>
      </c>
      <c r="S180" s="150">
        <v>0</v>
      </c>
      <c r="T180" s="151">
        <f t="shared" si="23"/>
        <v>0</v>
      </c>
      <c r="AR180" s="152" t="s">
        <v>322</v>
      </c>
      <c r="AT180" s="152" t="s">
        <v>241</v>
      </c>
      <c r="AU180" s="152" t="s">
        <v>85</v>
      </c>
      <c r="AY180" s="13" t="s">
        <v>185</v>
      </c>
      <c r="BE180" s="153">
        <f t="shared" si="24"/>
        <v>0</v>
      </c>
      <c r="BF180" s="153">
        <f t="shared" si="25"/>
        <v>0</v>
      </c>
      <c r="BG180" s="153">
        <f t="shared" si="26"/>
        <v>0</v>
      </c>
      <c r="BH180" s="153">
        <f t="shared" si="27"/>
        <v>0</v>
      </c>
      <c r="BI180" s="153">
        <f t="shared" si="28"/>
        <v>0</v>
      </c>
      <c r="BJ180" s="13" t="s">
        <v>85</v>
      </c>
      <c r="BK180" s="153">
        <f t="shared" si="29"/>
        <v>0</v>
      </c>
      <c r="BL180" s="13" t="s">
        <v>254</v>
      </c>
      <c r="BM180" s="152" t="s">
        <v>2480</v>
      </c>
    </row>
    <row r="181" spans="2:65" s="1" customFormat="1" ht="24.2" customHeight="1">
      <c r="B181" s="139"/>
      <c r="C181" s="140" t="s">
        <v>387</v>
      </c>
      <c r="D181" s="140" t="s">
        <v>187</v>
      </c>
      <c r="E181" s="141" t="s">
        <v>2481</v>
      </c>
      <c r="F181" s="142" t="s">
        <v>2482</v>
      </c>
      <c r="G181" s="143" t="s">
        <v>1599</v>
      </c>
      <c r="H181" s="144"/>
      <c r="I181" s="145"/>
      <c r="J181" s="146">
        <f t="shared" si="20"/>
        <v>0</v>
      </c>
      <c r="K181" s="147"/>
      <c r="L181" s="28"/>
      <c r="M181" s="148" t="s">
        <v>1</v>
      </c>
      <c r="N181" s="149" t="s">
        <v>38</v>
      </c>
      <c r="P181" s="150">
        <f t="shared" si="21"/>
        <v>0</v>
      </c>
      <c r="Q181" s="150">
        <v>6.0000000000000002E-5</v>
      </c>
      <c r="R181" s="150">
        <f t="shared" si="22"/>
        <v>0</v>
      </c>
      <c r="S181" s="150">
        <v>0</v>
      </c>
      <c r="T181" s="151">
        <f t="shared" si="23"/>
        <v>0</v>
      </c>
      <c r="AR181" s="152" t="s">
        <v>254</v>
      </c>
      <c r="AT181" s="152" t="s">
        <v>187</v>
      </c>
      <c r="AU181" s="152" t="s">
        <v>85</v>
      </c>
      <c r="AY181" s="13" t="s">
        <v>185</v>
      </c>
      <c r="BE181" s="153">
        <f t="shared" si="24"/>
        <v>0</v>
      </c>
      <c r="BF181" s="153">
        <f t="shared" si="25"/>
        <v>0</v>
      </c>
      <c r="BG181" s="153">
        <f t="shared" si="26"/>
        <v>0</v>
      </c>
      <c r="BH181" s="153">
        <f t="shared" si="27"/>
        <v>0</v>
      </c>
      <c r="BI181" s="153">
        <f t="shared" si="28"/>
        <v>0</v>
      </c>
      <c r="BJ181" s="13" t="s">
        <v>85</v>
      </c>
      <c r="BK181" s="153">
        <f t="shared" si="29"/>
        <v>0</v>
      </c>
      <c r="BL181" s="13" t="s">
        <v>254</v>
      </c>
      <c r="BM181" s="152" t="s">
        <v>1016</v>
      </c>
    </row>
    <row r="182" spans="2:65" s="1" customFormat="1" ht="24.2" customHeight="1">
      <c r="B182" s="139"/>
      <c r="C182" s="154" t="s">
        <v>391</v>
      </c>
      <c r="D182" s="154" t="s">
        <v>241</v>
      </c>
      <c r="E182" s="155" t="s">
        <v>2483</v>
      </c>
      <c r="F182" s="156" t="s">
        <v>2484</v>
      </c>
      <c r="G182" s="157" t="s">
        <v>190</v>
      </c>
      <c r="H182" s="158"/>
      <c r="I182" s="159"/>
      <c r="J182" s="160">
        <f t="shared" si="20"/>
        <v>0</v>
      </c>
      <c r="K182" s="161"/>
      <c r="L182" s="162"/>
      <c r="M182" s="163" t="s">
        <v>1</v>
      </c>
      <c r="N182" s="164" t="s">
        <v>38</v>
      </c>
      <c r="P182" s="150">
        <f t="shared" si="21"/>
        <v>0</v>
      </c>
      <c r="Q182" s="150">
        <v>2.5100000000000001E-3</v>
      </c>
      <c r="R182" s="150">
        <f t="shared" si="22"/>
        <v>0</v>
      </c>
      <c r="S182" s="150">
        <v>0</v>
      </c>
      <c r="T182" s="151">
        <f t="shared" si="23"/>
        <v>0</v>
      </c>
      <c r="AR182" s="152" t="s">
        <v>219</v>
      </c>
      <c r="AT182" s="152" t="s">
        <v>241</v>
      </c>
      <c r="AU182" s="152" t="s">
        <v>85</v>
      </c>
      <c r="AY182" s="13" t="s">
        <v>185</v>
      </c>
      <c r="BE182" s="153">
        <f t="shared" si="24"/>
        <v>0</v>
      </c>
      <c r="BF182" s="153">
        <f t="shared" si="25"/>
        <v>0</v>
      </c>
      <c r="BG182" s="153">
        <f t="shared" si="26"/>
        <v>0</v>
      </c>
      <c r="BH182" s="153">
        <f t="shared" si="27"/>
        <v>0</v>
      </c>
      <c r="BI182" s="153">
        <f t="shared" si="28"/>
        <v>0</v>
      </c>
      <c r="BJ182" s="13" t="s">
        <v>85</v>
      </c>
      <c r="BK182" s="153">
        <f t="shared" si="29"/>
        <v>0</v>
      </c>
      <c r="BL182" s="13" t="s">
        <v>191</v>
      </c>
      <c r="BM182" s="152" t="s">
        <v>2485</v>
      </c>
    </row>
    <row r="183" spans="2:65" s="1" customFormat="1" ht="24.2" customHeight="1">
      <c r="B183" s="139"/>
      <c r="C183" s="154" t="s">
        <v>393</v>
      </c>
      <c r="D183" s="154" t="s">
        <v>241</v>
      </c>
      <c r="E183" s="155" t="s">
        <v>2486</v>
      </c>
      <c r="F183" s="156" t="s">
        <v>2487</v>
      </c>
      <c r="G183" s="157" t="s">
        <v>204</v>
      </c>
      <c r="H183" s="158"/>
      <c r="I183" s="159"/>
      <c r="J183" s="160">
        <f t="shared" si="20"/>
        <v>0</v>
      </c>
      <c r="K183" s="161"/>
      <c r="L183" s="162"/>
      <c r="M183" s="163" t="s">
        <v>1</v>
      </c>
      <c r="N183" s="164" t="s">
        <v>38</v>
      </c>
      <c r="P183" s="150">
        <f t="shared" si="21"/>
        <v>0</v>
      </c>
      <c r="Q183" s="150">
        <v>1</v>
      </c>
      <c r="R183" s="150">
        <f t="shared" si="22"/>
        <v>0</v>
      </c>
      <c r="S183" s="150">
        <v>0</v>
      </c>
      <c r="T183" s="151">
        <f t="shared" si="23"/>
        <v>0</v>
      </c>
      <c r="AR183" s="152" t="s">
        <v>322</v>
      </c>
      <c r="AT183" s="152" t="s">
        <v>241</v>
      </c>
      <c r="AU183" s="152" t="s">
        <v>85</v>
      </c>
      <c r="AY183" s="13" t="s">
        <v>185</v>
      </c>
      <c r="BE183" s="153">
        <f t="shared" si="24"/>
        <v>0</v>
      </c>
      <c r="BF183" s="153">
        <f t="shared" si="25"/>
        <v>0</v>
      </c>
      <c r="BG183" s="153">
        <f t="shared" si="26"/>
        <v>0</v>
      </c>
      <c r="BH183" s="153">
        <f t="shared" si="27"/>
        <v>0</v>
      </c>
      <c r="BI183" s="153">
        <f t="shared" si="28"/>
        <v>0</v>
      </c>
      <c r="BJ183" s="13" t="s">
        <v>85</v>
      </c>
      <c r="BK183" s="153">
        <f t="shared" si="29"/>
        <v>0</v>
      </c>
      <c r="BL183" s="13" t="s">
        <v>254</v>
      </c>
      <c r="BM183" s="152" t="s">
        <v>2488</v>
      </c>
    </row>
    <row r="184" spans="2:65" s="1" customFormat="1" ht="24.2" customHeight="1">
      <c r="B184" s="139"/>
      <c r="C184" s="140" t="s">
        <v>397</v>
      </c>
      <c r="D184" s="140" t="s">
        <v>187</v>
      </c>
      <c r="E184" s="141" t="s">
        <v>692</v>
      </c>
      <c r="F184" s="142" t="s">
        <v>693</v>
      </c>
      <c r="G184" s="143" t="s">
        <v>404</v>
      </c>
      <c r="H184" s="165"/>
      <c r="I184" s="145"/>
      <c r="J184" s="146">
        <f t="shared" si="20"/>
        <v>0</v>
      </c>
      <c r="K184" s="147"/>
      <c r="L184" s="28"/>
      <c r="M184" s="170" t="s">
        <v>1</v>
      </c>
      <c r="N184" s="171" t="s">
        <v>38</v>
      </c>
      <c r="O184" s="172"/>
      <c r="P184" s="173">
        <f t="shared" si="21"/>
        <v>0</v>
      </c>
      <c r="Q184" s="173">
        <v>0</v>
      </c>
      <c r="R184" s="173">
        <f t="shared" si="22"/>
        <v>0</v>
      </c>
      <c r="S184" s="173">
        <v>0</v>
      </c>
      <c r="T184" s="174">
        <f t="shared" si="23"/>
        <v>0</v>
      </c>
      <c r="AR184" s="152" t="s">
        <v>254</v>
      </c>
      <c r="AT184" s="152" t="s">
        <v>187</v>
      </c>
      <c r="AU184" s="152" t="s">
        <v>85</v>
      </c>
      <c r="AY184" s="13" t="s">
        <v>185</v>
      </c>
      <c r="BE184" s="153">
        <f t="shared" si="24"/>
        <v>0</v>
      </c>
      <c r="BF184" s="153">
        <f t="shared" si="25"/>
        <v>0</v>
      </c>
      <c r="BG184" s="153">
        <f t="shared" si="26"/>
        <v>0</v>
      </c>
      <c r="BH184" s="153">
        <f t="shared" si="27"/>
        <v>0</v>
      </c>
      <c r="BI184" s="153">
        <f t="shared" si="28"/>
        <v>0</v>
      </c>
      <c r="BJ184" s="13" t="s">
        <v>85</v>
      </c>
      <c r="BK184" s="153">
        <f t="shared" si="29"/>
        <v>0</v>
      </c>
      <c r="BL184" s="13" t="s">
        <v>254</v>
      </c>
      <c r="BM184" s="152" t="s">
        <v>598</v>
      </c>
    </row>
    <row r="185" spans="2:65" s="1" customFormat="1" ht="6.95" customHeight="1">
      <c r="B185" s="43"/>
      <c r="C185" s="44"/>
      <c r="D185" s="44"/>
      <c r="E185" s="44"/>
      <c r="F185" s="44"/>
      <c r="G185" s="44"/>
      <c r="H185" s="44"/>
      <c r="I185" s="44"/>
      <c r="J185" s="44"/>
      <c r="K185" s="44"/>
      <c r="L185" s="28"/>
    </row>
  </sheetData>
  <autoFilter ref="C124:K184"/>
  <mergeCells count="9">
    <mergeCell ref="E87:H87"/>
    <mergeCell ref="E115:H115"/>
    <mergeCell ref="E117:H117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55"/>
  <sheetViews>
    <sheetView showGridLines="0" topLeftCell="A103" workbookViewId="0">
      <selection activeCell="H127" sqref="H127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2" t="s">
        <v>5</v>
      </c>
      <c r="M2" s="193"/>
      <c r="N2" s="193"/>
      <c r="O2" s="193"/>
      <c r="P2" s="193"/>
      <c r="Q2" s="193"/>
      <c r="R2" s="193"/>
      <c r="S2" s="193"/>
      <c r="T2" s="193"/>
      <c r="U2" s="193"/>
      <c r="V2" s="193"/>
      <c r="AT2" s="13" t="s">
        <v>139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4.95" customHeight="1">
      <c r="B4" s="16"/>
      <c r="D4" s="17" t="s">
        <v>140</v>
      </c>
      <c r="L4" s="16"/>
      <c r="M4" s="9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3" t="str">
        <f>'Rekapitulácia stavby'!K6</f>
        <v>Nové záchytné centrum, Bojnice</v>
      </c>
      <c r="F7" s="224"/>
      <c r="G7" s="224"/>
      <c r="H7" s="224"/>
      <c r="L7" s="16"/>
    </row>
    <row r="8" spans="2:46" s="1" customFormat="1" ht="12" customHeight="1">
      <c r="B8" s="28"/>
      <c r="D8" s="23" t="s">
        <v>141</v>
      </c>
      <c r="L8" s="28"/>
    </row>
    <row r="9" spans="2:46" s="1" customFormat="1" ht="16.5" customHeight="1">
      <c r="B9" s="28"/>
      <c r="E9" s="218" t="s">
        <v>2489</v>
      </c>
      <c r="F9" s="222"/>
      <c r="G9" s="222"/>
      <c r="H9" s="222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16</v>
      </c>
      <c r="F11" s="21" t="s">
        <v>1</v>
      </c>
      <c r="I11" s="23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23" t="s">
        <v>20</v>
      </c>
      <c r="J12" s="51">
        <f>'Rekapitulácia stavby'!AN8</f>
        <v>46146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21</v>
      </c>
      <c r="I14" s="23" t="s">
        <v>22</v>
      </c>
      <c r="J14" s="21" t="s">
        <v>1</v>
      </c>
      <c r="L14" s="28"/>
    </row>
    <row r="15" spans="2:46" s="1" customFormat="1" ht="18" customHeight="1">
      <c r="B15" s="28"/>
      <c r="E15" s="21" t="s">
        <v>23</v>
      </c>
      <c r="I15" s="23" t="s">
        <v>24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25</v>
      </c>
      <c r="I17" s="23" t="s">
        <v>22</v>
      </c>
      <c r="J17" s="24"/>
      <c r="L17" s="28"/>
    </row>
    <row r="18" spans="2:12" s="1" customFormat="1" ht="18" customHeight="1">
      <c r="B18" s="28"/>
      <c r="E18" s="225"/>
      <c r="F18" s="207"/>
      <c r="G18" s="207"/>
      <c r="H18" s="207"/>
      <c r="I18" s="23" t="s">
        <v>24</v>
      </c>
      <c r="J18" s="24"/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26</v>
      </c>
      <c r="I20" s="23" t="s">
        <v>22</v>
      </c>
      <c r="J20" s="21" t="s">
        <v>1</v>
      </c>
      <c r="L20" s="28"/>
    </row>
    <row r="21" spans="2:12" s="1" customFormat="1" ht="18" customHeight="1">
      <c r="B21" s="28"/>
      <c r="E21" s="21" t="s">
        <v>27</v>
      </c>
      <c r="I21" s="23" t="s">
        <v>24</v>
      </c>
      <c r="J21" s="21" t="s">
        <v>1</v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29</v>
      </c>
      <c r="I23" s="23" t="s">
        <v>22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24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32</v>
      </c>
      <c r="J30" s="65">
        <f>ROUND(J124, 2)</f>
        <v>0</v>
      </c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45" customHeight="1">
      <c r="B33" s="28"/>
      <c r="D33" s="54" t="s">
        <v>36</v>
      </c>
      <c r="E33" s="33" t="s">
        <v>37</v>
      </c>
      <c r="F33" s="95">
        <f>ROUND((SUM(BE124:BE154)),  2)</f>
        <v>0</v>
      </c>
      <c r="G33" s="96"/>
      <c r="H33" s="96"/>
      <c r="I33" s="97">
        <v>0.23</v>
      </c>
      <c r="J33" s="95">
        <f>ROUND(((SUM(BE124:BE154))*I33),  2)</f>
        <v>0</v>
      </c>
      <c r="L33" s="28"/>
    </row>
    <row r="34" spans="2:12" s="1" customFormat="1" ht="14.45" customHeight="1">
      <c r="B34" s="28"/>
      <c r="E34" s="33" t="s">
        <v>38</v>
      </c>
      <c r="F34" s="95">
        <f>ROUND((SUM(BF124:BF154)),  2)</f>
        <v>0</v>
      </c>
      <c r="G34" s="96"/>
      <c r="H34" s="96"/>
      <c r="I34" s="97">
        <v>0.23</v>
      </c>
      <c r="J34" s="95">
        <f>ROUND(((SUM(BF124:BF154))*I34),  2)</f>
        <v>0</v>
      </c>
      <c r="L34" s="28"/>
    </row>
    <row r="35" spans="2:12" s="1" customFormat="1" ht="14.45" hidden="1" customHeight="1">
      <c r="B35" s="28"/>
      <c r="E35" s="23" t="s">
        <v>39</v>
      </c>
      <c r="F35" s="85">
        <f>ROUND((SUM(BG124:BG154)),  2)</f>
        <v>0</v>
      </c>
      <c r="I35" s="98">
        <v>0.23</v>
      </c>
      <c r="J35" s="85">
        <f>0</f>
        <v>0</v>
      </c>
      <c r="L35" s="28"/>
    </row>
    <row r="36" spans="2:12" s="1" customFormat="1" ht="14.45" hidden="1" customHeight="1">
      <c r="B36" s="28"/>
      <c r="E36" s="23" t="s">
        <v>40</v>
      </c>
      <c r="F36" s="85">
        <f>ROUND((SUM(BH124:BH154)),  2)</f>
        <v>0</v>
      </c>
      <c r="I36" s="98">
        <v>0.23</v>
      </c>
      <c r="J36" s="85">
        <f>0</f>
        <v>0</v>
      </c>
      <c r="L36" s="28"/>
    </row>
    <row r="37" spans="2:12" s="1" customFormat="1" ht="14.45" hidden="1" customHeight="1">
      <c r="B37" s="28"/>
      <c r="E37" s="33" t="s">
        <v>41</v>
      </c>
      <c r="F37" s="95">
        <f>ROUND((SUM(BI124:BI154)),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99"/>
      <c r="D39" s="100" t="s">
        <v>42</v>
      </c>
      <c r="E39" s="56"/>
      <c r="F39" s="56"/>
      <c r="G39" s="101" t="s">
        <v>43</v>
      </c>
      <c r="H39" s="102" t="s">
        <v>44</v>
      </c>
      <c r="I39" s="56"/>
      <c r="J39" s="103">
        <f>SUM(J30:J37)</f>
        <v>0</v>
      </c>
      <c r="K39" s="104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47</v>
      </c>
      <c r="E61" s="30"/>
      <c r="F61" s="105" t="s">
        <v>48</v>
      </c>
      <c r="G61" s="42" t="s">
        <v>47</v>
      </c>
      <c r="H61" s="30"/>
      <c r="I61" s="30"/>
      <c r="J61" s="106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47</v>
      </c>
      <c r="E76" s="30"/>
      <c r="F76" s="105" t="s">
        <v>48</v>
      </c>
      <c r="G76" s="42" t="s">
        <v>47</v>
      </c>
      <c r="H76" s="30"/>
      <c r="I76" s="30"/>
      <c r="J76" s="106" t="s">
        <v>48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5" customHeight="1">
      <c r="B82" s="28"/>
      <c r="C82" s="17" t="s">
        <v>145</v>
      </c>
      <c r="L82" s="28"/>
    </row>
    <row r="83" spans="2:47" s="1" customFormat="1" ht="6.95" customHeight="1">
      <c r="B83" s="28"/>
      <c r="L83" s="28"/>
    </row>
    <row r="84" spans="2:47" s="1" customFormat="1" ht="12" customHeight="1">
      <c r="B84" s="28"/>
      <c r="C84" s="23" t="s">
        <v>14</v>
      </c>
      <c r="L84" s="28"/>
    </row>
    <row r="85" spans="2:47" s="1" customFormat="1" ht="16.5" customHeight="1">
      <c r="B85" s="28"/>
      <c r="E85" s="223" t="str">
        <f>E7</f>
        <v>Nové záchytné centrum, Bojnice</v>
      </c>
      <c r="F85" s="224"/>
      <c r="G85" s="224"/>
      <c r="H85" s="224"/>
      <c r="L85" s="28"/>
    </row>
    <row r="86" spans="2:47" s="1" customFormat="1" ht="12" customHeight="1">
      <c r="B86" s="28"/>
      <c r="C86" s="23" t="s">
        <v>141</v>
      </c>
      <c r="L86" s="28"/>
    </row>
    <row r="87" spans="2:47" s="1" customFormat="1" ht="16.5" customHeight="1">
      <c r="B87" s="28"/>
      <c r="E87" s="218" t="str">
        <f>E9</f>
        <v>SO 10 - Oporný múr</v>
      </c>
      <c r="F87" s="222"/>
      <c r="G87" s="222"/>
      <c r="H87" s="222"/>
      <c r="L87" s="28"/>
    </row>
    <row r="88" spans="2:47" s="1" customFormat="1" ht="6.95" customHeight="1">
      <c r="B88" s="28"/>
      <c r="L88" s="28"/>
    </row>
    <row r="89" spans="2:47" s="1" customFormat="1" ht="12" customHeight="1">
      <c r="B89" s="28"/>
      <c r="C89" s="23" t="s">
        <v>18</v>
      </c>
      <c r="F89" s="21" t="str">
        <f>F12</f>
        <v>Bojnice</v>
      </c>
      <c r="I89" s="23" t="s">
        <v>20</v>
      </c>
      <c r="J89" s="51">
        <f>IF(J12="","",J12)</f>
        <v>46146</v>
      </c>
      <c r="L89" s="28"/>
    </row>
    <row r="90" spans="2:47" s="1" customFormat="1" ht="6.95" customHeight="1">
      <c r="B90" s="28"/>
      <c r="L90" s="28"/>
    </row>
    <row r="91" spans="2:47" s="1" customFormat="1" ht="15.2" customHeight="1">
      <c r="B91" s="28"/>
      <c r="C91" s="23" t="s">
        <v>21</v>
      </c>
      <c r="F91" s="21" t="str">
        <f>E15</f>
        <v>Národná zoologická záhrada</v>
      </c>
      <c r="I91" s="23" t="s">
        <v>26</v>
      </c>
      <c r="J91" s="26" t="str">
        <f>E21</f>
        <v>ERGAprojekt s.r.o.</v>
      </c>
      <c r="L91" s="28"/>
    </row>
    <row r="92" spans="2:47" s="1" customFormat="1" ht="15.2" customHeight="1">
      <c r="B92" s="28"/>
      <c r="C92" s="23" t="s">
        <v>25</v>
      </c>
      <c r="F92" s="21" t="str">
        <f>IF(E18="","",E18)</f>
        <v/>
      </c>
      <c r="I92" s="23" t="s">
        <v>29</v>
      </c>
      <c r="J92" s="26" t="str">
        <f>E24</f>
        <v xml:space="preserve"> </v>
      </c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146</v>
      </c>
      <c r="D94" s="99"/>
      <c r="E94" s="99"/>
      <c r="F94" s="99"/>
      <c r="G94" s="99"/>
      <c r="H94" s="99"/>
      <c r="I94" s="99"/>
      <c r="J94" s="108" t="s">
        <v>147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9" customHeight="1">
      <c r="B96" s="28"/>
      <c r="C96" s="109" t="s">
        <v>148</v>
      </c>
      <c r="J96" s="65">
        <f>J124</f>
        <v>0</v>
      </c>
      <c r="L96" s="28"/>
      <c r="AU96" s="13" t="s">
        <v>149</v>
      </c>
    </row>
    <row r="97" spans="2:12" s="8" customFormat="1" ht="24.95" customHeight="1">
      <c r="B97" s="110"/>
      <c r="D97" s="111" t="s">
        <v>150</v>
      </c>
      <c r="E97" s="112"/>
      <c r="F97" s="112"/>
      <c r="G97" s="112"/>
      <c r="H97" s="112"/>
      <c r="I97" s="112"/>
      <c r="J97" s="113">
        <f>J125</f>
        <v>0</v>
      </c>
      <c r="L97" s="110"/>
    </row>
    <row r="98" spans="2:12" s="9" customFormat="1" ht="19.899999999999999" customHeight="1">
      <c r="B98" s="114"/>
      <c r="D98" s="115" t="s">
        <v>794</v>
      </c>
      <c r="E98" s="116"/>
      <c r="F98" s="116"/>
      <c r="G98" s="116"/>
      <c r="H98" s="116"/>
      <c r="I98" s="116"/>
      <c r="J98" s="117">
        <f>J126</f>
        <v>0</v>
      </c>
      <c r="L98" s="114"/>
    </row>
    <row r="99" spans="2:12" s="9" customFormat="1" ht="19.899999999999999" customHeight="1">
      <c r="B99" s="114"/>
      <c r="D99" s="115" t="s">
        <v>151</v>
      </c>
      <c r="E99" s="116"/>
      <c r="F99" s="116"/>
      <c r="G99" s="116"/>
      <c r="H99" s="116"/>
      <c r="I99" s="116"/>
      <c r="J99" s="117">
        <f>J133</f>
        <v>0</v>
      </c>
      <c r="L99" s="114"/>
    </row>
    <row r="100" spans="2:12" s="9" customFormat="1" ht="19.899999999999999" customHeight="1">
      <c r="B100" s="114"/>
      <c r="D100" s="115" t="s">
        <v>152</v>
      </c>
      <c r="E100" s="116"/>
      <c r="F100" s="116"/>
      <c r="G100" s="116"/>
      <c r="H100" s="116"/>
      <c r="I100" s="116"/>
      <c r="J100" s="117">
        <f>J141</f>
        <v>0</v>
      </c>
      <c r="L100" s="114"/>
    </row>
    <row r="101" spans="2:12" s="9" customFormat="1" ht="19.899999999999999" customHeight="1">
      <c r="B101" s="114"/>
      <c r="D101" s="115" t="s">
        <v>153</v>
      </c>
      <c r="E101" s="116"/>
      <c r="F101" s="116"/>
      <c r="G101" s="116"/>
      <c r="H101" s="116"/>
      <c r="I101" s="116"/>
      <c r="J101" s="117">
        <f>J144</f>
        <v>0</v>
      </c>
      <c r="L101" s="114"/>
    </row>
    <row r="102" spans="2:12" s="9" customFormat="1" ht="19.899999999999999" customHeight="1">
      <c r="B102" s="114"/>
      <c r="D102" s="115" t="s">
        <v>156</v>
      </c>
      <c r="E102" s="116"/>
      <c r="F102" s="116"/>
      <c r="G102" s="116"/>
      <c r="H102" s="116"/>
      <c r="I102" s="116"/>
      <c r="J102" s="117">
        <f>J148</f>
        <v>0</v>
      </c>
      <c r="L102" s="114"/>
    </row>
    <row r="103" spans="2:12" s="8" customFormat="1" ht="24.95" customHeight="1">
      <c r="B103" s="110"/>
      <c r="D103" s="111" t="s">
        <v>157</v>
      </c>
      <c r="E103" s="112"/>
      <c r="F103" s="112"/>
      <c r="G103" s="112"/>
      <c r="H103" s="112"/>
      <c r="I103" s="112"/>
      <c r="J103" s="113">
        <f>J150</f>
        <v>0</v>
      </c>
      <c r="L103" s="110"/>
    </row>
    <row r="104" spans="2:12" s="9" customFormat="1" ht="19.899999999999999" customHeight="1">
      <c r="B104" s="114"/>
      <c r="D104" s="115" t="s">
        <v>164</v>
      </c>
      <c r="E104" s="116"/>
      <c r="F104" s="116"/>
      <c r="G104" s="116"/>
      <c r="H104" s="116"/>
      <c r="I104" s="116"/>
      <c r="J104" s="117">
        <f>J151</f>
        <v>0</v>
      </c>
      <c r="L104" s="114"/>
    </row>
    <row r="105" spans="2:12" s="1" customFormat="1" ht="21.75" customHeight="1">
      <c r="B105" s="28"/>
      <c r="L105" s="28"/>
    </row>
    <row r="106" spans="2:12" s="1" customFormat="1" ht="6.95" customHeight="1">
      <c r="B106" s="43"/>
      <c r="C106" s="44"/>
      <c r="D106" s="44"/>
      <c r="E106" s="44"/>
      <c r="F106" s="44"/>
      <c r="G106" s="44"/>
      <c r="H106" s="44"/>
      <c r="I106" s="44"/>
      <c r="J106" s="44"/>
      <c r="K106" s="44"/>
      <c r="L106" s="28"/>
    </row>
    <row r="110" spans="2:12" s="1" customFormat="1" ht="6.95" customHeight="1">
      <c r="B110" s="45"/>
      <c r="C110" s="46"/>
      <c r="D110" s="46"/>
      <c r="E110" s="46"/>
      <c r="F110" s="46"/>
      <c r="G110" s="46"/>
      <c r="H110" s="46"/>
      <c r="I110" s="46"/>
      <c r="J110" s="46"/>
      <c r="K110" s="46"/>
      <c r="L110" s="28"/>
    </row>
    <row r="111" spans="2:12" s="1" customFormat="1" ht="24.95" customHeight="1">
      <c r="B111" s="28"/>
      <c r="C111" s="17" t="s">
        <v>171</v>
      </c>
      <c r="L111" s="28"/>
    </row>
    <row r="112" spans="2:12" s="1" customFormat="1" ht="6.95" customHeight="1">
      <c r="B112" s="28"/>
      <c r="L112" s="28"/>
    </row>
    <row r="113" spans="2:65" s="1" customFormat="1" ht="12" customHeight="1">
      <c r="B113" s="28"/>
      <c r="C113" s="23" t="s">
        <v>14</v>
      </c>
      <c r="L113" s="28"/>
    </row>
    <row r="114" spans="2:65" s="1" customFormat="1" ht="16.5" customHeight="1">
      <c r="B114" s="28"/>
      <c r="E114" s="223" t="str">
        <f>E7</f>
        <v>Nové záchytné centrum, Bojnice</v>
      </c>
      <c r="F114" s="224"/>
      <c r="G114" s="224"/>
      <c r="H114" s="224"/>
      <c r="L114" s="28"/>
    </row>
    <row r="115" spans="2:65" s="1" customFormat="1" ht="12" customHeight="1">
      <c r="B115" s="28"/>
      <c r="C115" s="23" t="s">
        <v>141</v>
      </c>
      <c r="L115" s="28"/>
    </row>
    <row r="116" spans="2:65" s="1" customFormat="1" ht="16.5" customHeight="1">
      <c r="B116" s="28"/>
      <c r="E116" s="218" t="str">
        <f>E9</f>
        <v>SO 10 - Oporný múr</v>
      </c>
      <c r="F116" s="222"/>
      <c r="G116" s="222"/>
      <c r="H116" s="222"/>
      <c r="L116" s="28"/>
    </row>
    <row r="117" spans="2:65" s="1" customFormat="1" ht="6.95" customHeight="1">
      <c r="B117" s="28"/>
      <c r="L117" s="28"/>
    </row>
    <row r="118" spans="2:65" s="1" customFormat="1" ht="12" customHeight="1">
      <c r="B118" s="28"/>
      <c r="C118" s="23" t="s">
        <v>18</v>
      </c>
      <c r="F118" s="21" t="str">
        <f>F12</f>
        <v>Bojnice</v>
      </c>
      <c r="I118" s="23" t="s">
        <v>20</v>
      </c>
      <c r="J118" s="51">
        <f>IF(J12="","",J12)</f>
        <v>46146</v>
      </c>
      <c r="L118" s="28"/>
    </row>
    <row r="119" spans="2:65" s="1" customFormat="1" ht="6.95" customHeight="1">
      <c r="B119" s="28"/>
      <c r="L119" s="28"/>
    </row>
    <row r="120" spans="2:65" s="1" customFormat="1" ht="15.2" customHeight="1">
      <c r="B120" s="28"/>
      <c r="C120" s="23" t="s">
        <v>21</v>
      </c>
      <c r="F120" s="21" t="str">
        <f>E15</f>
        <v>Národná zoologická záhrada</v>
      </c>
      <c r="I120" s="23" t="s">
        <v>26</v>
      </c>
      <c r="J120" s="26" t="str">
        <f>E21</f>
        <v>ERGAprojekt s.r.o.</v>
      </c>
      <c r="L120" s="28"/>
    </row>
    <row r="121" spans="2:65" s="1" customFormat="1" ht="15.2" customHeight="1">
      <c r="B121" s="28"/>
      <c r="C121" s="23" t="s">
        <v>25</v>
      </c>
      <c r="F121" s="21" t="str">
        <f>IF(E18="","",E18)</f>
        <v/>
      </c>
      <c r="I121" s="23" t="s">
        <v>29</v>
      </c>
      <c r="J121" s="26" t="str">
        <f>E24</f>
        <v xml:space="preserve"> </v>
      </c>
      <c r="L121" s="28"/>
    </row>
    <row r="122" spans="2:65" s="1" customFormat="1" ht="10.35" customHeight="1">
      <c r="B122" s="28"/>
      <c r="L122" s="28"/>
    </row>
    <row r="123" spans="2:65" s="10" customFormat="1" ht="29.25" customHeight="1">
      <c r="B123" s="118"/>
      <c r="C123" s="119" t="s">
        <v>172</v>
      </c>
      <c r="D123" s="120" t="s">
        <v>57</v>
      </c>
      <c r="E123" s="120" t="s">
        <v>53</v>
      </c>
      <c r="F123" s="120" t="s">
        <v>54</v>
      </c>
      <c r="G123" s="120" t="s">
        <v>173</v>
      </c>
      <c r="H123" s="120" t="s">
        <v>174</v>
      </c>
      <c r="I123" s="120" t="s">
        <v>175</v>
      </c>
      <c r="J123" s="121" t="s">
        <v>147</v>
      </c>
      <c r="K123" s="122" t="s">
        <v>176</v>
      </c>
      <c r="L123" s="118"/>
      <c r="M123" s="58" t="s">
        <v>1</v>
      </c>
      <c r="N123" s="59" t="s">
        <v>36</v>
      </c>
      <c r="O123" s="59" t="s">
        <v>177</v>
      </c>
      <c r="P123" s="59" t="s">
        <v>178</v>
      </c>
      <c r="Q123" s="59" t="s">
        <v>179</v>
      </c>
      <c r="R123" s="59" t="s">
        <v>180</v>
      </c>
      <c r="S123" s="59" t="s">
        <v>181</v>
      </c>
      <c r="T123" s="60" t="s">
        <v>182</v>
      </c>
    </row>
    <row r="124" spans="2:65" s="1" customFormat="1" ht="22.9" customHeight="1">
      <c r="B124" s="28"/>
      <c r="C124" s="63" t="s">
        <v>148</v>
      </c>
      <c r="J124" s="123">
        <f>BK124</f>
        <v>0</v>
      </c>
      <c r="L124" s="28"/>
      <c r="M124" s="61"/>
      <c r="N124" s="52"/>
      <c r="O124" s="52"/>
      <c r="P124" s="124">
        <f>P125+P150</f>
        <v>0</v>
      </c>
      <c r="Q124" s="52"/>
      <c r="R124" s="124">
        <f>R125+R150</f>
        <v>0</v>
      </c>
      <c r="S124" s="52"/>
      <c r="T124" s="125">
        <f>T125+T150</f>
        <v>0</v>
      </c>
      <c r="AT124" s="13" t="s">
        <v>71</v>
      </c>
      <c r="AU124" s="13" t="s">
        <v>149</v>
      </c>
      <c r="BK124" s="126">
        <f>BK125+BK150</f>
        <v>0</v>
      </c>
    </row>
    <row r="125" spans="2:65" s="11" customFormat="1" ht="25.9" customHeight="1">
      <c r="B125" s="127"/>
      <c r="D125" s="128" t="s">
        <v>71</v>
      </c>
      <c r="E125" s="129" t="s">
        <v>183</v>
      </c>
      <c r="F125" s="129" t="s">
        <v>184</v>
      </c>
      <c r="I125" s="130"/>
      <c r="J125" s="131">
        <f>BK125</f>
        <v>0</v>
      </c>
      <c r="L125" s="127"/>
      <c r="M125" s="132"/>
      <c r="P125" s="133">
        <f>P126+P133+P141+P144+P148</f>
        <v>0</v>
      </c>
      <c r="R125" s="133">
        <f>R126+R133+R141+R144+R148</f>
        <v>0</v>
      </c>
      <c r="T125" s="134">
        <f>T126+T133+T141+T144+T148</f>
        <v>0</v>
      </c>
      <c r="AR125" s="128" t="s">
        <v>79</v>
      </c>
      <c r="AT125" s="135" t="s">
        <v>71</v>
      </c>
      <c r="AU125" s="135" t="s">
        <v>72</v>
      </c>
      <c r="AY125" s="128" t="s">
        <v>185</v>
      </c>
      <c r="BK125" s="136">
        <f>BK126+BK133+BK141+BK144+BK148</f>
        <v>0</v>
      </c>
    </row>
    <row r="126" spans="2:65" s="11" customFormat="1" ht="22.9" customHeight="1">
      <c r="B126" s="127"/>
      <c r="D126" s="128" t="s">
        <v>71</v>
      </c>
      <c r="E126" s="137" t="s">
        <v>79</v>
      </c>
      <c r="F126" s="137" t="s">
        <v>795</v>
      </c>
      <c r="I126" s="130"/>
      <c r="J126" s="138">
        <f>BK126</f>
        <v>0</v>
      </c>
      <c r="L126" s="127"/>
      <c r="M126" s="132"/>
      <c r="P126" s="133">
        <f>SUM(P127:P132)</f>
        <v>0</v>
      </c>
      <c r="R126" s="133">
        <f>SUM(R127:R132)</f>
        <v>0</v>
      </c>
      <c r="T126" s="134">
        <f>SUM(T127:T132)</f>
        <v>0</v>
      </c>
      <c r="AR126" s="128" t="s">
        <v>79</v>
      </c>
      <c r="AT126" s="135" t="s">
        <v>71</v>
      </c>
      <c r="AU126" s="135" t="s">
        <v>79</v>
      </c>
      <c r="AY126" s="128" t="s">
        <v>185</v>
      </c>
      <c r="BK126" s="136">
        <f>SUM(BK127:BK132)</f>
        <v>0</v>
      </c>
    </row>
    <row r="127" spans="2:65" s="1" customFormat="1" ht="24.2" customHeight="1">
      <c r="B127" s="139"/>
      <c r="C127" s="140" t="s">
        <v>79</v>
      </c>
      <c r="D127" s="140" t="s">
        <v>187</v>
      </c>
      <c r="E127" s="141" t="s">
        <v>2179</v>
      </c>
      <c r="F127" s="142" t="s">
        <v>2180</v>
      </c>
      <c r="G127" s="143" t="s">
        <v>197</v>
      </c>
      <c r="H127" s="144"/>
      <c r="I127" s="145"/>
      <c r="J127" s="146">
        <f t="shared" ref="J127:J132" si="0">ROUND(I127*H127,2)</f>
        <v>0</v>
      </c>
      <c r="K127" s="147"/>
      <c r="L127" s="28"/>
      <c r="M127" s="148" t="s">
        <v>1</v>
      </c>
      <c r="N127" s="149" t="s">
        <v>38</v>
      </c>
      <c r="P127" s="150">
        <f t="shared" ref="P127:P132" si="1">O127*H127</f>
        <v>0</v>
      </c>
      <c r="Q127" s="150">
        <v>0</v>
      </c>
      <c r="R127" s="150">
        <f t="shared" ref="R127:R132" si="2">Q127*H127</f>
        <v>0</v>
      </c>
      <c r="S127" s="150">
        <v>0</v>
      </c>
      <c r="T127" s="151">
        <f t="shared" ref="T127:T132" si="3">S127*H127</f>
        <v>0</v>
      </c>
      <c r="AR127" s="152" t="s">
        <v>191</v>
      </c>
      <c r="AT127" s="152" t="s">
        <v>187</v>
      </c>
      <c r="AU127" s="152" t="s">
        <v>85</v>
      </c>
      <c r="AY127" s="13" t="s">
        <v>185</v>
      </c>
      <c r="BE127" s="153">
        <f t="shared" ref="BE127:BE132" si="4">IF(N127="základná",J127,0)</f>
        <v>0</v>
      </c>
      <c r="BF127" s="153">
        <f t="shared" ref="BF127:BF132" si="5">IF(N127="znížená",J127,0)</f>
        <v>0</v>
      </c>
      <c r="BG127" s="153">
        <f t="shared" ref="BG127:BG132" si="6">IF(N127="zákl. prenesená",J127,0)</f>
        <v>0</v>
      </c>
      <c r="BH127" s="153">
        <f t="shared" ref="BH127:BH132" si="7">IF(N127="zníž. prenesená",J127,0)</f>
        <v>0</v>
      </c>
      <c r="BI127" s="153">
        <f t="shared" ref="BI127:BI132" si="8">IF(N127="nulová",J127,0)</f>
        <v>0</v>
      </c>
      <c r="BJ127" s="13" t="s">
        <v>85</v>
      </c>
      <c r="BK127" s="153">
        <f t="shared" ref="BK127:BK132" si="9">ROUND(I127*H127,2)</f>
        <v>0</v>
      </c>
      <c r="BL127" s="13" t="s">
        <v>191</v>
      </c>
      <c r="BM127" s="152" t="s">
        <v>2490</v>
      </c>
    </row>
    <row r="128" spans="2:65" s="1" customFormat="1" ht="37.9" customHeight="1">
      <c r="B128" s="139"/>
      <c r="C128" s="140" t="s">
        <v>85</v>
      </c>
      <c r="D128" s="140" t="s">
        <v>187</v>
      </c>
      <c r="E128" s="141" t="s">
        <v>2181</v>
      </c>
      <c r="F128" s="142" t="s">
        <v>2182</v>
      </c>
      <c r="G128" s="143" t="s">
        <v>197</v>
      </c>
      <c r="H128" s="144"/>
      <c r="I128" s="145"/>
      <c r="J128" s="146">
        <f t="shared" si="0"/>
        <v>0</v>
      </c>
      <c r="K128" s="147"/>
      <c r="L128" s="28"/>
      <c r="M128" s="148" t="s">
        <v>1</v>
      </c>
      <c r="N128" s="149" t="s">
        <v>38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191</v>
      </c>
      <c r="AT128" s="152" t="s">
        <v>187</v>
      </c>
      <c r="AU128" s="152" t="s">
        <v>85</v>
      </c>
      <c r="AY128" s="13" t="s">
        <v>185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85</v>
      </c>
      <c r="BK128" s="153">
        <f t="shared" si="9"/>
        <v>0</v>
      </c>
      <c r="BL128" s="13" t="s">
        <v>191</v>
      </c>
      <c r="BM128" s="152" t="s">
        <v>2491</v>
      </c>
    </row>
    <row r="129" spans="2:65" s="1" customFormat="1" ht="37.9" customHeight="1">
      <c r="B129" s="139"/>
      <c r="C129" s="140" t="s">
        <v>193</v>
      </c>
      <c r="D129" s="140" t="s">
        <v>187</v>
      </c>
      <c r="E129" s="141" t="s">
        <v>1972</v>
      </c>
      <c r="F129" s="142" t="s">
        <v>1973</v>
      </c>
      <c r="G129" s="143" t="s">
        <v>197</v>
      </c>
      <c r="H129" s="144"/>
      <c r="I129" s="145"/>
      <c r="J129" s="146">
        <f t="shared" si="0"/>
        <v>0</v>
      </c>
      <c r="K129" s="147"/>
      <c r="L129" s="28"/>
      <c r="M129" s="148" t="s">
        <v>1</v>
      </c>
      <c r="N129" s="149" t="s">
        <v>38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191</v>
      </c>
      <c r="AT129" s="152" t="s">
        <v>187</v>
      </c>
      <c r="AU129" s="152" t="s">
        <v>85</v>
      </c>
      <c r="AY129" s="13" t="s">
        <v>185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85</v>
      </c>
      <c r="BK129" s="153">
        <f t="shared" si="9"/>
        <v>0</v>
      </c>
      <c r="BL129" s="13" t="s">
        <v>191</v>
      </c>
      <c r="BM129" s="152" t="s">
        <v>2492</v>
      </c>
    </row>
    <row r="130" spans="2:65" s="1" customFormat="1" ht="24.2" customHeight="1">
      <c r="B130" s="139"/>
      <c r="C130" s="140" t="s">
        <v>191</v>
      </c>
      <c r="D130" s="140" t="s">
        <v>187</v>
      </c>
      <c r="E130" s="141" t="s">
        <v>1975</v>
      </c>
      <c r="F130" s="142" t="s">
        <v>1976</v>
      </c>
      <c r="G130" s="143" t="s">
        <v>197</v>
      </c>
      <c r="H130" s="144"/>
      <c r="I130" s="145"/>
      <c r="J130" s="146">
        <f t="shared" si="0"/>
        <v>0</v>
      </c>
      <c r="K130" s="147"/>
      <c r="L130" s="28"/>
      <c r="M130" s="148" t="s">
        <v>1</v>
      </c>
      <c r="N130" s="149" t="s">
        <v>38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191</v>
      </c>
      <c r="AT130" s="152" t="s">
        <v>187</v>
      </c>
      <c r="AU130" s="152" t="s">
        <v>85</v>
      </c>
      <c r="AY130" s="13" t="s">
        <v>185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85</v>
      </c>
      <c r="BK130" s="153">
        <f t="shared" si="9"/>
        <v>0</v>
      </c>
      <c r="BL130" s="13" t="s">
        <v>191</v>
      </c>
      <c r="BM130" s="152" t="s">
        <v>2493</v>
      </c>
    </row>
    <row r="131" spans="2:65" s="1" customFormat="1" ht="33" customHeight="1">
      <c r="B131" s="139"/>
      <c r="C131" s="140" t="s">
        <v>206</v>
      </c>
      <c r="D131" s="140" t="s">
        <v>187</v>
      </c>
      <c r="E131" s="141" t="s">
        <v>1978</v>
      </c>
      <c r="F131" s="142" t="s">
        <v>1979</v>
      </c>
      <c r="G131" s="143" t="s">
        <v>197</v>
      </c>
      <c r="H131" s="144"/>
      <c r="I131" s="145"/>
      <c r="J131" s="146">
        <f t="shared" si="0"/>
        <v>0</v>
      </c>
      <c r="K131" s="147"/>
      <c r="L131" s="28"/>
      <c r="M131" s="148" t="s">
        <v>1</v>
      </c>
      <c r="N131" s="149" t="s">
        <v>38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191</v>
      </c>
      <c r="AT131" s="152" t="s">
        <v>187</v>
      </c>
      <c r="AU131" s="152" t="s">
        <v>85</v>
      </c>
      <c r="AY131" s="13" t="s">
        <v>185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85</v>
      </c>
      <c r="BK131" s="153">
        <f t="shared" si="9"/>
        <v>0</v>
      </c>
      <c r="BL131" s="13" t="s">
        <v>191</v>
      </c>
      <c r="BM131" s="152" t="s">
        <v>2494</v>
      </c>
    </row>
    <row r="132" spans="2:65" s="1" customFormat="1" ht="33" customHeight="1">
      <c r="B132" s="139"/>
      <c r="C132" s="140" t="s">
        <v>210</v>
      </c>
      <c r="D132" s="140" t="s">
        <v>187</v>
      </c>
      <c r="E132" s="141" t="s">
        <v>2187</v>
      </c>
      <c r="F132" s="142" t="s">
        <v>2188</v>
      </c>
      <c r="G132" s="143" t="s">
        <v>197</v>
      </c>
      <c r="H132" s="144"/>
      <c r="I132" s="145"/>
      <c r="J132" s="146">
        <f t="shared" si="0"/>
        <v>0</v>
      </c>
      <c r="K132" s="147"/>
      <c r="L132" s="28"/>
      <c r="M132" s="148" t="s">
        <v>1</v>
      </c>
      <c r="N132" s="149" t="s">
        <v>38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191</v>
      </c>
      <c r="AT132" s="152" t="s">
        <v>187</v>
      </c>
      <c r="AU132" s="152" t="s">
        <v>85</v>
      </c>
      <c r="AY132" s="13" t="s">
        <v>185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85</v>
      </c>
      <c r="BK132" s="153">
        <f t="shared" si="9"/>
        <v>0</v>
      </c>
      <c r="BL132" s="13" t="s">
        <v>191</v>
      </c>
      <c r="BM132" s="152" t="s">
        <v>2495</v>
      </c>
    </row>
    <row r="133" spans="2:65" s="11" customFormat="1" ht="22.9" customHeight="1">
      <c r="B133" s="127"/>
      <c r="D133" s="128" t="s">
        <v>71</v>
      </c>
      <c r="E133" s="137" t="s">
        <v>85</v>
      </c>
      <c r="F133" s="137" t="s">
        <v>186</v>
      </c>
      <c r="I133" s="130"/>
      <c r="J133" s="138">
        <f>BK133</f>
        <v>0</v>
      </c>
      <c r="L133" s="127"/>
      <c r="M133" s="132"/>
      <c r="P133" s="133">
        <f>SUM(P134:P140)</f>
        <v>0</v>
      </c>
      <c r="R133" s="133">
        <f>SUM(R134:R140)</f>
        <v>0</v>
      </c>
      <c r="T133" s="134">
        <f>SUM(T134:T140)</f>
        <v>0</v>
      </c>
      <c r="AR133" s="128" t="s">
        <v>79</v>
      </c>
      <c r="AT133" s="135" t="s">
        <v>71</v>
      </c>
      <c r="AU133" s="135" t="s">
        <v>79</v>
      </c>
      <c r="AY133" s="128" t="s">
        <v>185</v>
      </c>
      <c r="BK133" s="136">
        <f>SUM(BK134:BK140)</f>
        <v>0</v>
      </c>
    </row>
    <row r="134" spans="2:65" s="1" customFormat="1" ht="24.2" customHeight="1">
      <c r="B134" s="139"/>
      <c r="C134" s="140" t="s">
        <v>214</v>
      </c>
      <c r="D134" s="140" t="s">
        <v>187</v>
      </c>
      <c r="E134" s="141" t="s">
        <v>2496</v>
      </c>
      <c r="F134" s="142" t="s">
        <v>2497</v>
      </c>
      <c r="G134" s="143" t="s">
        <v>197</v>
      </c>
      <c r="H134" s="144"/>
      <c r="I134" s="145"/>
      <c r="J134" s="146">
        <f t="shared" ref="J134:J140" si="10">ROUND(I134*H134,2)</f>
        <v>0</v>
      </c>
      <c r="K134" s="147"/>
      <c r="L134" s="28"/>
      <c r="M134" s="148" t="s">
        <v>1</v>
      </c>
      <c r="N134" s="149" t="s">
        <v>38</v>
      </c>
      <c r="P134" s="150">
        <f t="shared" ref="P134:P140" si="11">O134*H134</f>
        <v>0</v>
      </c>
      <c r="Q134" s="150">
        <v>2.0699999999999998</v>
      </c>
      <c r="R134" s="150">
        <f t="shared" ref="R134:R140" si="12">Q134*H134</f>
        <v>0</v>
      </c>
      <c r="S134" s="150">
        <v>0</v>
      </c>
      <c r="T134" s="151">
        <f t="shared" ref="T134:T140" si="13">S134*H134</f>
        <v>0</v>
      </c>
      <c r="AR134" s="152" t="s">
        <v>191</v>
      </c>
      <c r="AT134" s="152" t="s">
        <v>187</v>
      </c>
      <c r="AU134" s="152" t="s">
        <v>85</v>
      </c>
      <c r="AY134" s="13" t="s">
        <v>185</v>
      </c>
      <c r="BE134" s="153">
        <f t="shared" ref="BE134:BE140" si="14">IF(N134="základná",J134,0)</f>
        <v>0</v>
      </c>
      <c r="BF134" s="153">
        <f t="shared" ref="BF134:BF140" si="15">IF(N134="znížená",J134,0)</f>
        <v>0</v>
      </c>
      <c r="BG134" s="153">
        <f t="shared" ref="BG134:BG140" si="16">IF(N134="zákl. prenesená",J134,0)</f>
        <v>0</v>
      </c>
      <c r="BH134" s="153">
        <f t="shared" ref="BH134:BH140" si="17">IF(N134="zníž. prenesená",J134,0)</f>
        <v>0</v>
      </c>
      <c r="BI134" s="153">
        <f t="shared" ref="BI134:BI140" si="18">IF(N134="nulová",J134,0)</f>
        <v>0</v>
      </c>
      <c r="BJ134" s="13" t="s">
        <v>85</v>
      </c>
      <c r="BK134" s="153">
        <f t="shared" ref="BK134:BK140" si="19">ROUND(I134*H134,2)</f>
        <v>0</v>
      </c>
      <c r="BL134" s="13" t="s">
        <v>191</v>
      </c>
      <c r="BM134" s="152" t="s">
        <v>2498</v>
      </c>
    </row>
    <row r="135" spans="2:65" s="1" customFormat="1" ht="24.2" customHeight="1">
      <c r="B135" s="139"/>
      <c r="C135" s="140" t="s">
        <v>219</v>
      </c>
      <c r="D135" s="140" t="s">
        <v>187</v>
      </c>
      <c r="E135" s="141" t="s">
        <v>2499</v>
      </c>
      <c r="F135" s="142" t="s">
        <v>2500</v>
      </c>
      <c r="G135" s="143" t="s">
        <v>197</v>
      </c>
      <c r="H135" s="144"/>
      <c r="I135" s="145"/>
      <c r="J135" s="146">
        <f t="shared" si="10"/>
        <v>0</v>
      </c>
      <c r="K135" s="147"/>
      <c r="L135" s="28"/>
      <c r="M135" s="148" t="s">
        <v>1</v>
      </c>
      <c r="N135" s="149" t="s">
        <v>38</v>
      </c>
      <c r="P135" s="150">
        <f t="shared" si="11"/>
        <v>0</v>
      </c>
      <c r="Q135" s="150">
        <v>2.4635600000000002</v>
      </c>
      <c r="R135" s="150">
        <f t="shared" si="12"/>
        <v>0</v>
      </c>
      <c r="S135" s="150">
        <v>0</v>
      </c>
      <c r="T135" s="151">
        <f t="shared" si="13"/>
        <v>0</v>
      </c>
      <c r="AR135" s="152" t="s">
        <v>191</v>
      </c>
      <c r="AT135" s="152" t="s">
        <v>187</v>
      </c>
      <c r="AU135" s="152" t="s">
        <v>85</v>
      </c>
      <c r="AY135" s="13" t="s">
        <v>185</v>
      </c>
      <c r="BE135" s="153">
        <f t="shared" si="14"/>
        <v>0</v>
      </c>
      <c r="BF135" s="153">
        <f t="shared" si="15"/>
        <v>0</v>
      </c>
      <c r="BG135" s="153">
        <f t="shared" si="16"/>
        <v>0</v>
      </c>
      <c r="BH135" s="153">
        <f t="shared" si="17"/>
        <v>0</v>
      </c>
      <c r="BI135" s="153">
        <f t="shared" si="18"/>
        <v>0</v>
      </c>
      <c r="BJ135" s="13" t="s">
        <v>85</v>
      </c>
      <c r="BK135" s="153">
        <f t="shared" si="19"/>
        <v>0</v>
      </c>
      <c r="BL135" s="13" t="s">
        <v>191</v>
      </c>
      <c r="BM135" s="152" t="s">
        <v>2501</v>
      </c>
    </row>
    <row r="136" spans="2:65" s="1" customFormat="1" ht="37.9" customHeight="1">
      <c r="B136" s="139"/>
      <c r="C136" s="140" t="s">
        <v>223</v>
      </c>
      <c r="D136" s="140" t="s">
        <v>187</v>
      </c>
      <c r="E136" s="141" t="s">
        <v>2502</v>
      </c>
      <c r="F136" s="142" t="s">
        <v>2503</v>
      </c>
      <c r="G136" s="143" t="s">
        <v>197</v>
      </c>
      <c r="H136" s="144"/>
      <c r="I136" s="145"/>
      <c r="J136" s="146">
        <f t="shared" si="10"/>
        <v>0</v>
      </c>
      <c r="K136" s="147"/>
      <c r="L136" s="28"/>
      <c r="M136" s="148" t="s">
        <v>1</v>
      </c>
      <c r="N136" s="149" t="s">
        <v>38</v>
      </c>
      <c r="P136" s="150">
        <f t="shared" si="11"/>
        <v>0</v>
      </c>
      <c r="Q136" s="150">
        <v>2.2547700000000002</v>
      </c>
      <c r="R136" s="150">
        <f t="shared" si="12"/>
        <v>0</v>
      </c>
      <c r="S136" s="150">
        <v>0</v>
      </c>
      <c r="T136" s="151">
        <f t="shared" si="13"/>
        <v>0</v>
      </c>
      <c r="AR136" s="152" t="s">
        <v>191</v>
      </c>
      <c r="AT136" s="152" t="s">
        <v>187</v>
      </c>
      <c r="AU136" s="152" t="s">
        <v>85</v>
      </c>
      <c r="AY136" s="13" t="s">
        <v>185</v>
      </c>
      <c r="BE136" s="153">
        <f t="shared" si="14"/>
        <v>0</v>
      </c>
      <c r="BF136" s="153">
        <f t="shared" si="15"/>
        <v>0</v>
      </c>
      <c r="BG136" s="153">
        <f t="shared" si="16"/>
        <v>0</v>
      </c>
      <c r="BH136" s="153">
        <f t="shared" si="17"/>
        <v>0</v>
      </c>
      <c r="BI136" s="153">
        <f t="shared" si="18"/>
        <v>0</v>
      </c>
      <c r="BJ136" s="13" t="s">
        <v>85</v>
      </c>
      <c r="BK136" s="153">
        <f t="shared" si="19"/>
        <v>0</v>
      </c>
      <c r="BL136" s="13" t="s">
        <v>191</v>
      </c>
      <c r="BM136" s="152" t="s">
        <v>2504</v>
      </c>
    </row>
    <row r="137" spans="2:65" s="1" customFormat="1" ht="24.2" customHeight="1">
      <c r="B137" s="139"/>
      <c r="C137" s="140" t="s">
        <v>227</v>
      </c>
      <c r="D137" s="140" t="s">
        <v>187</v>
      </c>
      <c r="E137" s="141" t="s">
        <v>2505</v>
      </c>
      <c r="F137" s="142" t="s">
        <v>2506</v>
      </c>
      <c r="G137" s="143" t="s">
        <v>197</v>
      </c>
      <c r="H137" s="144"/>
      <c r="I137" s="145"/>
      <c r="J137" s="146">
        <f t="shared" si="10"/>
        <v>0</v>
      </c>
      <c r="K137" s="147"/>
      <c r="L137" s="28"/>
      <c r="M137" s="148" t="s">
        <v>1</v>
      </c>
      <c r="N137" s="149" t="s">
        <v>38</v>
      </c>
      <c r="P137" s="150">
        <f t="shared" si="11"/>
        <v>0</v>
      </c>
      <c r="Q137" s="150">
        <v>2.4635600000000002</v>
      </c>
      <c r="R137" s="150">
        <f t="shared" si="12"/>
        <v>0</v>
      </c>
      <c r="S137" s="150">
        <v>0</v>
      </c>
      <c r="T137" s="151">
        <f t="shared" si="13"/>
        <v>0</v>
      </c>
      <c r="AR137" s="152" t="s">
        <v>191</v>
      </c>
      <c r="AT137" s="152" t="s">
        <v>187</v>
      </c>
      <c r="AU137" s="152" t="s">
        <v>85</v>
      </c>
      <c r="AY137" s="13" t="s">
        <v>185</v>
      </c>
      <c r="BE137" s="153">
        <f t="shared" si="14"/>
        <v>0</v>
      </c>
      <c r="BF137" s="153">
        <f t="shared" si="15"/>
        <v>0</v>
      </c>
      <c r="BG137" s="153">
        <f t="shared" si="16"/>
        <v>0</v>
      </c>
      <c r="BH137" s="153">
        <f t="shared" si="17"/>
        <v>0</v>
      </c>
      <c r="BI137" s="153">
        <f t="shared" si="18"/>
        <v>0</v>
      </c>
      <c r="BJ137" s="13" t="s">
        <v>85</v>
      </c>
      <c r="BK137" s="153">
        <f t="shared" si="19"/>
        <v>0</v>
      </c>
      <c r="BL137" s="13" t="s">
        <v>191</v>
      </c>
      <c r="BM137" s="152" t="s">
        <v>2507</v>
      </c>
    </row>
    <row r="138" spans="2:65" s="1" customFormat="1" ht="24.2" customHeight="1">
      <c r="B138" s="139"/>
      <c r="C138" s="140" t="s">
        <v>231</v>
      </c>
      <c r="D138" s="140" t="s">
        <v>187</v>
      </c>
      <c r="E138" s="141" t="s">
        <v>2508</v>
      </c>
      <c r="F138" s="142" t="s">
        <v>2509</v>
      </c>
      <c r="G138" s="143" t="s">
        <v>217</v>
      </c>
      <c r="H138" s="144"/>
      <c r="I138" s="145"/>
      <c r="J138" s="146">
        <f t="shared" si="10"/>
        <v>0</v>
      </c>
      <c r="K138" s="147"/>
      <c r="L138" s="28"/>
      <c r="M138" s="148" t="s">
        <v>1</v>
      </c>
      <c r="N138" s="149" t="s">
        <v>38</v>
      </c>
      <c r="P138" s="150">
        <f t="shared" si="11"/>
        <v>0</v>
      </c>
      <c r="Q138" s="150">
        <v>1.3500000000000001E-3</v>
      </c>
      <c r="R138" s="150">
        <f t="shared" si="12"/>
        <v>0</v>
      </c>
      <c r="S138" s="150">
        <v>0</v>
      </c>
      <c r="T138" s="151">
        <f t="shared" si="13"/>
        <v>0</v>
      </c>
      <c r="AR138" s="152" t="s">
        <v>191</v>
      </c>
      <c r="AT138" s="152" t="s">
        <v>187</v>
      </c>
      <c r="AU138" s="152" t="s">
        <v>85</v>
      </c>
      <c r="AY138" s="13" t="s">
        <v>185</v>
      </c>
      <c r="BE138" s="153">
        <f t="shared" si="14"/>
        <v>0</v>
      </c>
      <c r="BF138" s="153">
        <f t="shared" si="15"/>
        <v>0</v>
      </c>
      <c r="BG138" s="153">
        <f t="shared" si="16"/>
        <v>0</v>
      </c>
      <c r="BH138" s="153">
        <f t="shared" si="17"/>
        <v>0</v>
      </c>
      <c r="BI138" s="153">
        <f t="shared" si="18"/>
        <v>0</v>
      </c>
      <c r="BJ138" s="13" t="s">
        <v>85</v>
      </c>
      <c r="BK138" s="153">
        <f t="shared" si="19"/>
        <v>0</v>
      </c>
      <c r="BL138" s="13" t="s">
        <v>191</v>
      </c>
      <c r="BM138" s="152" t="s">
        <v>2510</v>
      </c>
    </row>
    <row r="139" spans="2:65" s="1" customFormat="1" ht="24.2" customHeight="1">
      <c r="B139" s="139"/>
      <c r="C139" s="140" t="s">
        <v>236</v>
      </c>
      <c r="D139" s="140" t="s">
        <v>187</v>
      </c>
      <c r="E139" s="141" t="s">
        <v>2511</v>
      </c>
      <c r="F139" s="142" t="s">
        <v>2512</v>
      </c>
      <c r="G139" s="143" t="s">
        <v>217</v>
      </c>
      <c r="H139" s="144"/>
      <c r="I139" s="145"/>
      <c r="J139" s="146">
        <f t="shared" si="10"/>
        <v>0</v>
      </c>
      <c r="K139" s="147"/>
      <c r="L139" s="28"/>
      <c r="M139" s="148" t="s">
        <v>1</v>
      </c>
      <c r="N139" s="149" t="s">
        <v>38</v>
      </c>
      <c r="P139" s="150">
        <f t="shared" si="11"/>
        <v>0</v>
      </c>
      <c r="Q139" s="150">
        <v>0</v>
      </c>
      <c r="R139" s="150">
        <f t="shared" si="12"/>
        <v>0</v>
      </c>
      <c r="S139" s="150">
        <v>0</v>
      </c>
      <c r="T139" s="151">
        <f t="shared" si="13"/>
        <v>0</v>
      </c>
      <c r="AR139" s="152" t="s">
        <v>191</v>
      </c>
      <c r="AT139" s="152" t="s">
        <v>187</v>
      </c>
      <c r="AU139" s="152" t="s">
        <v>85</v>
      </c>
      <c r="AY139" s="13" t="s">
        <v>185</v>
      </c>
      <c r="BE139" s="153">
        <f t="shared" si="14"/>
        <v>0</v>
      </c>
      <c r="BF139" s="153">
        <f t="shared" si="15"/>
        <v>0</v>
      </c>
      <c r="BG139" s="153">
        <f t="shared" si="16"/>
        <v>0</v>
      </c>
      <c r="BH139" s="153">
        <f t="shared" si="17"/>
        <v>0</v>
      </c>
      <c r="BI139" s="153">
        <f t="shared" si="18"/>
        <v>0</v>
      </c>
      <c r="BJ139" s="13" t="s">
        <v>85</v>
      </c>
      <c r="BK139" s="153">
        <f t="shared" si="19"/>
        <v>0</v>
      </c>
      <c r="BL139" s="13" t="s">
        <v>191</v>
      </c>
      <c r="BM139" s="152" t="s">
        <v>2513</v>
      </c>
    </row>
    <row r="140" spans="2:65" s="1" customFormat="1" ht="24.2" customHeight="1">
      <c r="B140" s="139"/>
      <c r="C140" s="140" t="s">
        <v>240</v>
      </c>
      <c r="D140" s="140" t="s">
        <v>187</v>
      </c>
      <c r="E140" s="141" t="s">
        <v>2514</v>
      </c>
      <c r="F140" s="142" t="s">
        <v>2515</v>
      </c>
      <c r="G140" s="143" t="s">
        <v>204</v>
      </c>
      <c r="H140" s="144"/>
      <c r="I140" s="145"/>
      <c r="J140" s="146">
        <f t="shared" si="10"/>
        <v>0</v>
      </c>
      <c r="K140" s="147"/>
      <c r="L140" s="28"/>
      <c r="M140" s="148" t="s">
        <v>1</v>
      </c>
      <c r="N140" s="149" t="s">
        <v>38</v>
      </c>
      <c r="P140" s="150">
        <f t="shared" si="11"/>
        <v>0</v>
      </c>
      <c r="Q140" s="150">
        <v>1.0189584899999999</v>
      </c>
      <c r="R140" s="150">
        <f t="shared" si="12"/>
        <v>0</v>
      </c>
      <c r="S140" s="150">
        <v>0</v>
      </c>
      <c r="T140" s="151">
        <f t="shared" si="13"/>
        <v>0</v>
      </c>
      <c r="AR140" s="152" t="s">
        <v>191</v>
      </c>
      <c r="AT140" s="152" t="s">
        <v>187</v>
      </c>
      <c r="AU140" s="152" t="s">
        <v>85</v>
      </c>
      <c r="AY140" s="13" t="s">
        <v>185</v>
      </c>
      <c r="BE140" s="153">
        <f t="shared" si="14"/>
        <v>0</v>
      </c>
      <c r="BF140" s="153">
        <f t="shared" si="15"/>
        <v>0</v>
      </c>
      <c r="BG140" s="153">
        <f t="shared" si="16"/>
        <v>0</v>
      </c>
      <c r="BH140" s="153">
        <f t="shared" si="17"/>
        <v>0</v>
      </c>
      <c r="BI140" s="153">
        <f t="shared" si="18"/>
        <v>0</v>
      </c>
      <c r="BJ140" s="13" t="s">
        <v>85</v>
      </c>
      <c r="BK140" s="153">
        <f t="shared" si="19"/>
        <v>0</v>
      </c>
      <c r="BL140" s="13" t="s">
        <v>191</v>
      </c>
      <c r="BM140" s="152" t="s">
        <v>2516</v>
      </c>
    </row>
    <row r="141" spans="2:65" s="11" customFormat="1" ht="22.9" customHeight="1">
      <c r="B141" s="127"/>
      <c r="D141" s="128" t="s">
        <v>71</v>
      </c>
      <c r="E141" s="137" t="s">
        <v>193</v>
      </c>
      <c r="F141" s="137" t="s">
        <v>194</v>
      </c>
      <c r="I141" s="130"/>
      <c r="J141" s="138">
        <f>BK141</f>
        <v>0</v>
      </c>
      <c r="L141" s="127"/>
      <c r="M141" s="132"/>
      <c r="P141" s="133">
        <f>SUM(P142:P143)</f>
        <v>0</v>
      </c>
      <c r="R141" s="133">
        <f>SUM(R142:R143)</f>
        <v>0</v>
      </c>
      <c r="T141" s="134">
        <f>SUM(T142:T143)</f>
        <v>0</v>
      </c>
      <c r="AR141" s="128" t="s">
        <v>79</v>
      </c>
      <c r="AT141" s="135" t="s">
        <v>71</v>
      </c>
      <c r="AU141" s="135" t="s">
        <v>79</v>
      </c>
      <c r="AY141" s="128" t="s">
        <v>185</v>
      </c>
      <c r="BK141" s="136">
        <f>SUM(BK142:BK143)</f>
        <v>0</v>
      </c>
    </row>
    <row r="142" spans="2:65" s="1" customFormat="1" ht="24.2" customHeight="1">
      <c r="B142" s="139"/>
      <c r="C142" s="140" t="s">
        <v>245</v>
      </c>
      <c r="D142" s="140" t="s">
        <v>187</v>
      </c>
      <c r="E142" s="141" t="s">
        <v>2517</v>
      </c>
      <c r="F142" s="142" t="s">
        <v>2518</v>
      </c>
      <c r="G142" s="143" t="s">
        <v>190</v>
      </c>
      <c r="H142" s="144"/>
      <c r="I142" s="145"/>
      <c r="J142" s="146">
        <f>ROUND(I142*H142,2)</f>
        <v>0</v>
      </c>
      <c r="K142" s="147"/>
      <c r="L142" s="28"/>
      <c r="M142" s="148" t="s">
        <v>1</v>
      </c>
      <c r="N142" s="149" t="s">
        <v>38</v>
      </c>
      <c r="P142" s="150">
        <f>O142*H142</f>
        <v>0</v>
      </c>
      <c r="Q142" s="150">
        <v>1.25E-3</v>
      </c>
      <c r="R142" s="150">
        <f>Q142*H142</f>
        <v>0</v>
      </c>
      <c r="S142" s="150">
        <v>0</v>
      </c>
      <c r="T142" s="151">
        <f>S142*H142</f>
        <v>0</v>
      </c>
      <c r="AR142" s="152" t="s">
        <v>191</v>
      </c>
      <c r="AT142" s="152" t="s">
        <v>187</v>
      </c>
      <c r="AU142" s="152" t="s">
        <v>85</v>
      </c>
      <c r="AY142" s="13" t="s">
        <v>185</v>
      </c>
      <c r="BE142" s="153">
        <f>IF(N142="základná",J142,0)</f>
        <v>0</v>
      </c>
      <c r="BF142" s="153">
        <f>IF(N142="znížená",J142,0)</f>
        <v>0</v>
      </c>
      <c r="BG142" s="153">
        <f>IF(N142="zákl. prenesená",J142,0)</f>
        <v>0</v>
      </c>
      <c r="BH142" s="153">
        <f>IF(N142="zníž. prenesená",J142,0)</f>
        <v>0</v>
      </c>
      <c r="BI142" s="153">
        <f>IF(N142="nulová",J142,0)</f>
        <v>0</v>
      </c>
      <c r="BJ142" s="13" t="s">
        <v>85</v>
      </c>
      <c r="BK142" s="153">
        <f>ROUND(I142*H142,2)</f>
        <v>0</v>
      </c>
      <c r="BL142" s="13" t="s">
        <v>191</v>
      </c>
      <c r="BM142" s="152" t="s">
        <v>2519</v>
      </c>
    </row>
    <row r="143" spans="2:65" s="1" customFormat="1" ht="24.2" customHeight="1">
      <c r="B143" s="139"/>
      <c r="C143" s="154" t="s">
        <v>250</v>
      </c>
      <c r="D143" s="154" t="s">
        <v>241</v>
      </c>
      <c r="E143" s="155" t="s">
        <v>2520</v>
      </c>
      <c r="F143" s="156" t="s">
        <v>2521</v>
      </c>
      <c r="G143" s="157" t="s">
        <v>316</v>
      </c>
      <c r="H143" s="158"/>
      <c r="I143" s="159"/>
      <c r="J143" s="160">
        <f>ROUND(I143*H143,2)</f>
        <v>0</v>
      </c>
      <c r="K143" s="161"/>
      <c r="L143" s="162"/>
      <c r="M143" s="163" t="s">
        <v>1</v>
      </c>
      <c r="N143" s="164" t="s">
        <v>38</v>
      </c>
      <c r="P143" s="150">
        <f>O143*H143</f>
        <v>0</v>
      </c>
      <c r="Q143" s="150">
        <v>0.02</v>
      </c>
      <c r="R143" s="150">
        <f>Q143*H143</f>
        <v>0</v>
      </c>
      <c r="S143" s="150">
        <v>0</v>
      </c>
      <c r="T143" s="151">
        <f>S143*H143</f>
        <v>0</v>
      </c>
      <c r="AR143" s="152" t="s">
        <v>219</v>
      </c>
      <c r="AT143" s="152" t="s">
        <v>241</v>
      </c>
      <c r="AU143" s="152" t="s">
        <v>85</v>
      </c>
      <c r="AY143" s="13" t="s">
        <v>185</v>
      </c>
      <c r="BE143" s="153">
        <f>IF(N143="základná",J143,0)</f>
        <v>0</v>
      </c>
      <c r="BF143" s="153">
        <f>IF(N143="znížená",J143,0)</f>
        <v>0</v>
      </c>
      <c r="BG143" s="153">
        <f>IF(N143="zákl. prenesená",J143,0)</f>
        <v>0</v>
      </c>
      <c r="BH143" s="153">
        <f>IF(N143="zníž. prenesená",J143,0)</f>
        <v>0</v>
      </c>
      <c r="BI143" s="153">
        <f>IF(N143="nulová",J143,0)</f>
        <v>0</v>
      </c>
      <c r="BJ143" s="13" t="s">
        <v>85</v>
      </c>
      <c r="BK143" s="153">
        <f>ROUND(I143*H143,2)</f>
        <v>0</v>
      </c>
      <c r="BL143" s="13" t="s">
        <v>191</v>
      </c>
      <c r="BM143" s="152" t="s">
        <v>2522</v>
      </c>
    </row>
    <row r="144" spans="2:65" s="11" customFormat="1" ht="22.9" customHeight="1">
      <c r="B144" s="127"/>
      <c r="D144" s="128" t="s">
        <v>71</v>
      </c>
      <c r="E144" s="137" t="s">
        <v>191</v>
      </c>
      <c r="F144" s="137" t="s">
        <v>235</v>
      </c>
      <c r="I144" s="130"/>
      <c r="J144" s="138">
        <f>BK144</f>
        <v>0</v>
      </c>
      <c r="L144" s="127"/>
      <c r="M144" s="132"/>
      <c r="P144" s="133">
        <f>SUM(P145:P147)</f>
        <v>0</v>
      </c>
      <c r="R144" s="133">
        <f>SUM(R145:R147)</f>
        <v>0</v>
      </c>
      <c r="T144" s="134">
        <f>SUM(T145:T147)</f>
        <v>0</v>
      </c>
      <c r="AR144" s="128" t="s">
        <v>79</v>
      </c>
      <c r="AT144" s="135" t="s">
        <v>71</v>
      </c>
      <c r="AU144" s="135" t="s">
        <v>79</v>
      </c>
      <c r="AY144" s="128" t="s">
        <v>185</v>
      </c>
      <c r="BK144" s="136">
        <f>SUM(BK145:BK147)</f>
        <v>0</v>
      </c>
    </row>
    <row r="145" spans="2:65" s="1" customFormat="1" ht="21.75" customHeight="1">
      <c r="B145" s="139"/>
      <c r="C145" s="140" t="s">
        <v>254</v>
      </c>
      <c r="D145" s="140" t="s">
        <v>187</v>
      </c>
      <c r="E145" s="141" t="s">
        <v>2523</v>
      </c>
      <c r="F145" s="142" t="s">
        <v>2524</v>
      </c>
      <c r="G145" s="143" t="s">
        <v>197</v>
      </c>
      <c r="H145" s="144"/>
      <c r="I145" s="145"/>
      <c r="J145" s="146">
        <f>ROUND(I145*H145,2)</f>
        <v>0</v>
      </c>
      <c r="K145" s="147"/>
      <c r="L145" s="28"/>
      <c r="M145" s="148" t="s">
        <v>1</v>
      </c>
      <c r="N145" s="149" t="s">
        <v>38</v>
      </c>
      <c r="P145" s="150">
        <f>O145*H145</f>
        <v>0</v>
      </c>
      <c r="Q145" s="150">
        <v>2.4494199999999999</v>
      </c>
      <c r="R145" s="150">
        <f>Q145*H145</f>
        <v>0</v>
      </c>
      <c r="S145" s="150">
        <v>0</v>
      </c>
      <c r="T145" s="151">
        <f>S145*H145</f>
        <v>0</v>
      </c>
      <c r="AR145" s="152" t="s">
        <v>191</v>
      </c>
      <c r="AT145" s="152" t="s">
        <v>187</v>
      </c>
      <c r="AU145" s="152" t="s">
        <v>85</v>
      </c>
      <c r="AY145" s="13" t="s">
        <v>185</v>
      </c>
      <c r="BE145" s="153">
        <f>IF(N145="základná",J145,0)</f>
        <v>0</v>
      </c>
      <c r="BF145" s="153">
        <f>IF(N145="znížená",J145,0)</f>
        <v>0</v>
      </c>
      <c r="BG145" s="153">
        <f>IF(N145="zákl. prenesená",J145,0)</f>
        <v>0</v>
      </c>
      <c r="BH145" s="153">
        <f>IF(N145="zníž. prenesená",J145,0)</f>
        <v>0</v>
      </c>
      <c r="BI145" s="153">
        <f>IF(N145="nulová",J145,0)</f>
        <v>0</v>
      </c>
      <c r="BJ145" s="13" t="s">
        <v>85</v>
      </c>
      <c r="BK145" s="153">
        <f>ROUND(I145*H145,2)</f>
        <v>0</v>
      </c>
      <c r="BL145" s="13" t="s">
        <v>191</v>
      </c>
      <c r="BM145" s="152" t="s">
        <v>2525</v>
      </c>
    </row>
    <row r="146" spans="2:65" s="1" customFormat="1" ht="24.2" customHeight="1">
      <c r="B146" s="139"/>
      <c r="C146" s="140" t="s">
        <v>258</v>
      </c>
      <c r="D146" s="140" t="s">
        <v>187</v>
      </c>
      <c r="E146" s="141" t="s">
        <v>880</v>
      </c>
      <c r="F146" s="142" t="s">
        <v>881</v>
      </c>
      <c r="G146" s="143" t="s">
        <v>217</v>
      </c>
      <c r="H146" s="144"/>
      <c r="I146" s="145"/>
      <c r="J146" s="146">
        <f>ROUND(I146*H146,2)</f>
        <v>0</v>
      </c>
      <c r="K146" s="147"/>
      <c r="L146" s="28"/>
      <c r="M146" s="148" t="s">
        <v>1</v>
      </c>
      <c r="N146" s="149" t="s">
        <v>38</v>
      </c>
      <c r="P146" s="150">
        <f>O146*H146</f>
        <v>0</v>
      </c>
      <c r="Q146" s="150">
        <v>3.3922599999999998E-3</v>
      </c>
      <c r="R146" s="150">
        <f>Q146*H146</f>
        <v>0</v>
      </c>
      <c r="S146" s="150">
        <v>0</v>
      </c>
      <c r="T146" s="151">
        <f>S146*H146</f>
        <v>0</v>
      </c>
      <c r="AR146" s="152" t="s">
        <v>191</v>
      </c>
      <c r="AT146" s="152" t="s">
        <v>187</v>
      </c>
      <c r="AU146" s="152" t="s">
        <v>85</v>
      </c>
      <c r="AY146" s="13" t="s">
        <v>185</v>
      </c>
      <c r="BE146" s="153">
        <f>IF(N146="základná",J146,0)</f>
        <v>0</v>
      </c>
      <c r="BF146" s="153">
        <f>IF(N146="znížená",J146,0)</f>
        <v>0</v>
      </c>
      <c r="BG146" s="153">
        <f>IF(N146="zákl. prenesená",J146,0)</f>
        <v>0</v>
      </c>
      <c r="BH146" s="153">
        <f>IF(N146="zníž. prenesená",J146,0)</f>
        <v>0</v>
      </c>
      <c r="BI146" s="153">
        <f>IF(N146="nulová",J146,0)</f>
        <v>0</v>
      </c>
      <c r="BJ146" s="13" t="s">
        <v>85</v>
      </c>
      <c r="BK146" s="153">
        <f>ROUND(I146*H146,2)</f>
        <v>0</v>
      </c>
      <c r="BL146" s="13" t="s">
        <v>191</v>
      </c>
      <c r="BM146" s="152" t="s">
        <v>2526</v>
      </c>
    </row>
    <row r="147" spans="2:65" s="1" customFormat="1" ht="24.2" customHeight="1">
      <c r="B147" s="139"/>
      <c r="C147" s="140" t="s">
        <v>262</v>
      </c>
      <c r="D147" s="140" t="s">
        <v>187</v>
      </c>
      <c r="E147" s="141" t="s">
        <v>883</v>
      </c>
      <c r="F147" s="142" t="s">
        <v>884</v>
      </c>
      <c r="G147" s="143" t="s">
        <v>217</v>
      </c>
      <c r="H147" s="144"/>
      <c r="I147" s="145"/>
      <c r="J147" s="146">
        <f>ROUND(I147*H147,2)</f>
        <v>0</v>
      </c>
      <c r="K147" s="147"/>
      <c r="L147" s="28"/>
      <c r="M147" s="148" t="s">
        <v>1</v>
      </c>
      <c r="N147" s="149" t="s">
        <v>38</v>
      </c>
      <c r="P147" s="150">
        <f>O147*H147</f>
        <v>0</v>
      </c>
      <c r="Q147" s="150">
        <v>0</v>
      </c>
      <c r="R147" s="150">
        <f>Q147*H147</f>
        <v>0</v>
      </c>
      <c r="S147" s="150">
        <v>0</v>
      </c>
      <c r="T147" s="151">
        <f>S147*H147</f>
        <v>0</v>
      </c>
      <c r="AR147" s="152" t="s">
        <v>191</v>
      </c>
      <c r="AT147" s="152" t="s">
        <v>187</v>
      </c>
      <c r="AU147" s="152" t="s">
        <v>85</v>
      </c>
      <c r="AY147" s="13" t="s">
        <v>185</v>
      </c>
      <c r="BE147" s="153">
        <f>IF(N147="základná",J147,0)</f>
        <v>0</v>
      </c>
      <c r="BF147" s="153">
        <f>IF(N147="znížená",J147,0)</f>
        <v>0</v>
      </c>
      <c r="BG147" s="153">
        <f>IF(N147="zákl. prenesená",J147,0)</f>
        <v>0</v>
      </c>
      <c r="BH147" s="153">
        <f>IF(N147="zníž. prenesená",J147,0)</f>
        <v>0</v>
      </c>
      <c r="BI147" s="153">
        <f>IF(N147="nulová",J147,0)</f>
        <v>0</v>
      </c>
      <c r="BJ147" s="13" t="s">
        <v>85</v>
      </c>
      <c r="BK147" s="153">
        <f>ROUND(I147*H147,2)</f>
        <v>0</v>
      </c>
      <c r="BL147" s="13" t="s">
        <v>191</v>
      </c>
      <c r="BM147" s="152" t="s">
        <v>2527</v>
      </c>
    </row>
    <row r="148" spans="2:65" s="11" customFormat="1" ht="22.9" customHeight="1">
      <c r="B148" s="127"/>
      <c r="D148" s="128" t="s">
        <v>71</v>
      </c>
      <c r="E148" s="137" t="s">
        <v>347</v>
      </c>
      <c r="F148" s="137" t="s">
        <v>348</v>
      </c>
      <c r="I148" s="130"/>
      <c r="J148" s="138">
        <f>BK148</f>
        <v>0</v>
      </c>
      <c r="L148" s="127"/>
      <c r="M148" s="132"/>
      <c r="P148" s="133">
        <f>P149</f>
        <v>0</v>
      </c>
      <c r="R148" s="133">
        <f>R149</f>
        <v>0</v>
      </c>
      <c r="T148" s="134">
        <f>T149</f>
        <v>0</v>
      </c>
      <c r="AR148" s="128" t="s">
        <v>79</v>
      </c>
      <c r="AT148" s="135" t="s">
        <v>71</v>
      </c>
      <c r="AU148" s="135" t="s">
        <v>79</v>
      </c>
      <c r="AY148" s="128" t="s">
        <v>185</v>
      </c>
      <c r="BK148" s="136">
        <f>BK149</f>
        <v>0</v>
      </c>
    </row>
    <row r="149" spans="2:65" s="1" customFormat="1" ht="33" customHeight="1">
      <c r="B149" s="139"/>
      <c r="C149" s="140" t="s">
        <v>266</v>
      </c>
      <c r="D149" s="140" t="s">
        <v>187</v>
      </c>
      <c r="E149" s="141" t="s">
        <v>2528</v>
      </c>
      <c r="F149" s="142" t="s">
        <v>2529</v>
      </c>
      <c r="G149" s="143" t="s">
        <v>204</v>
      </c>
      <c r="H149" s="144"/>
      <c r="I149" s="145"/>
      <c r="J149" s="146">
        <f>ROUND(I149*H149,2)</f>
        <v>0</v>
      </c>
      <c r="K149" s="147"/>
      <c r="L149" s="28"/>
      <c r="M149" s="148" t="s">
        <v>1</v>
      </c>
      <c r="N149" s="149" t="s">
        <v>38</v>
      </c>
      <c r="P149" s="150">
        <f>O149*H149</f>
        <v>0</v>
      </c>
      <c r="Q149" s="150">
        <v>0</v>
      </c>
      <c r="R149" s="150">
        <f>Q149*H149</f>
        <v>0</v>
      </c>
      <c r="S149" s="150">
        <v>0</v>
      </c>
      <c r="T149" s="151">
        <f>S149*H149</f>
        <v>0</v>
      </c>
      <c r="AR149" s="152" t="s">
        <v>191</v>
      </c>
      <c r="AT149" s="152" t="s">
        <v>187</v>
      </c>
      <c r="AU149" s="152" t="s">
        <v>85</v>
      </c>
      <c r="AY149" s="13" t="s">
        <v>185</v>
      </c>
      <c r="BE149" s="153">
        <f>IF(N149="základná",J149,0)</f>
        <v>0</v>
      </c>
      <c r="BF149" s="153">
        <f>IF(N149="znížená",J149,0)</f>
        <v>0</v>
      </c>
      <c r="BG149" s="153">
        <f>IF(N149="zákl. prenesená",J149,0)</f>
        <v>0</v>
      </c>
      <c r="BH149" s="153">
        <f>IF(N149="zníž. prenesená",J149,0)</f>
        <v>0</v>
      </c>
      <c r="BI149" s="153">
        <f>IF(N149="nulová",J149,0)</f>
        <v>0</v>
      </c>
      <c r="BJ149" s="13" t="s">
        <v>85</v>
      </c>
      <c r="BK149" s="153">
        <f>ROUND(I149*H149,2)</f>
        <v>0</v>
      </c>
      <c r="BL149" s="13" t="s">
        <v>191</v>
      </c>
      <c r="BM149" s="152" t="s">
        <v>2530</v>
      </c>
    </row>
    <row r="150" spans="2:65" s="11" customFormat="1" ht="25.9" customHeight="1">
      <c r="B150" s="127"/>
      <c r="D150" s="128" t="s">
        <v>71</v>
      </c>
      <c r="E150" s="129" t="s">
        <v>353</v>
      </c>
      <c r="F150" s="129" t="s">
        <v>354</v>
      </c>
      <c r="I150" s="130"/>
      <c r="J150" s="131">
        <f>BK150</f>
        <v>0</v>
      </c>
      <c r="L150" s="127"/>
      <c r="M150" s="132"/>
      <c r="P150" s="133">
        <f>P151</f>
        <v>0</v>
      </c>
      <c r="R150" s="133">
        <f>R151</f>
        <v>0</v>
      </c>
      <c r="T150" s="134">
        <f>T151</f>
        <v>0</v>
      </c>
      <c r="AR150" s="128" t="s">
        <v>85</v>
      </c>
      <c r="AT150" s="135" t="s">
        <v>71</v>
      </c>
      <c r="AU150" s="135" t="s">
        <v>72</v>
      </c>
      <c r="AY150" s="128" t="s">
        <v>185</v>
      </c>
      <c r="BK150" s="136">
        <f>BK151</f>
        <v>0</v>
      </c>
    </row>
    <row r="151" spans="2:65" s="11" customFormat="1" ht="22.9" customHeight="1">
      <c r="B151" s="127"/>
      <c r="D151" s="128" t="s">
        <v>71</v>
      </c>
      <c r="E151" s="137" t="s">
        <v>633</v>
      </c>
      <c r="F151" s="137" t="s">
        <v>634</v>
      </c>
      <c r="I151" s="130"/>
      <c r="J151" s="138">
        <f>BK151</f>
        <v>0</v>
      </c>
      <c r="L151" s="127"/>
      <c r="M151" s="132"/>
      <c r="P151" s="133">
        <f>SUM(P152:P154)</f>
        <v>0</v>
      </c>
      <c r="R151" s="133">
        <f>SUM(R152:R154)</f>
        <v>0</v>
      </c>
      <c r="T151" s="134">
        <f>SUM(T152:T154)</f>
        <v>0</v>
      </c>
      <c r="AR151" s="128" t="s">
        <v>85</v>
      </c>
      <c r="AT151" s="135" t="s">
        <v>71</v>
      </c>
      <c r="AU151" s="135" t="s">
        <v>79</v>
      </c>
      <c r="AY151" s="128" t="s">
        <v>185</v>
      </c>
      <c r="BK151" s="136">
        <f>SUM(BK152:BK154)</f>
        <v>0</v>
      </c>
    </row>
    <row r="152" spans="2:65" s="1" customFormat="1" ht="33" customHeight="1">
      <c r="B152" s="139"/>
      <c r="C152" s="140" t="s">
        <v>270</v>
      </c>
      <c r="D152" s="140" t="s">
        <v>187</v>
      </c>
      <c r="E152" s="141" t="s">
        <v>2531</v>
      </c>
      <c r="F152" s="142" t="s">
        <v>2532</v>
      </c>
      <c r="G152" s="143" t="s">
        <v>190</v>
      </c>
      <c r="H152" s="144"/>
      <c r="I152" s="145"/>
      <c r="J152" s="146">
        <f>ROUND(I152*H152,2)</f>
        <v>0</v>
      </c>
      <c r="K152" s="147"/>
      <c r="L152" s="28"/>
      <c r="M152" s="148" t="s">
        <v>1</v>
      </c>
      <c r="N152" s="149" t="s">
        <v>38</v>
      </c>
      <c r="P152" s="150">
        <f>O152*H152</f>
        <v>0</v>
      </c>
      <c r="Q152" s="150">
        <v>4.5899999999999998E-5</v>
      </c>
      <c r="R152" s="150">
        <f>Q152*H152</f>
        <v>0</v>
      </c>
      <c r="S152" s="150">
        <v>0</v>
      </c>
      <c r="T152" s="151">
        <f>S152*H152</f>
        <v>0</v>
      </c>
      <c r="AR152" s="152" t="s">
        <v>254</v>
      </c>
      <c r="AT152" s="152" t="s">
        <v>187</v>
      </c>
      <c r="AU152" s="152" t="s">
        <v>85</v>
      </c>
      <c r="AY152" s="13" t="s">
        <v>185</v>
      </c>
      <c r="BE152" s="153">
        <f>IF(N152="základná",J152,0)</f>
        <v>0</v>
      </c>
      <c r="BF152" s="153">
        <f>IF(N152="znížená",J152,0)</f>
        <v>0</v>
      </c>
      <c r="BG152" s="153">
        <f>IF(N152="zákl. prenesená",J152,0)</f>
        <v>0</v>
      </c>
      <c r="BH152" s="153">
        <f>IF(N152="zníž. prenesená",J152,0)</f>
        <v>0</v>
      </c>
      <c r="BI152" s="153">
        <f>IF(N152="nulová",J152,0)</f>
        <v>0</v>
      </c>
      <c r="BJ152" s="13" t="s">
        <v>85</v>
      </c>
      <c r="BK152" s="153">
        <f>ROUND(I152*H152,2)</f>
        <v>0</v>
      </c>
      <c r="BL152" s="13" t="s">
        <v>254</v>
      </c>
      <c r="BM152" s="152" t="s">
        <v>2533</v>
      </c>
    </row>
    <row r="153" spans="2:65" s="1" customFormat="1" ht="37.9" customHeight="1">
      <c r="B153" s="139"/>
      <c r="C153" s="154" t="s">
        <v>274</v>
      </c>
      <c r="D153" s="154" t="s">
        <v>241</v>
      </c>
      <c r="E153" s="155" t="s">
        <v>2534</v>
      </c>
      <c r="F153" s="156" t="s">
        <v>2535</v>
      </c>
      <c r="G153" s="157" t="s">
        <v>190</v>
      </c>
      <c r="H153" s="158"/>
      <c r="I153" s="159"/>
      <c r="J153" s="160">
        <f>ROUND(I153*H153,2)</f>
        <v>0</v>
      </c>
      <c r="K153" s="161"/>
      <c r="L153" s="162"/>
      <c r="M153" s="163" t="s">
        <v>1</v>
      </c>
      <c r="N153" s="164" t="s">
        <v>38</v>
      </c>
      <c r="P153" s="150">
        <f>O153*H153</f>
        <v>0</v>
      </c>
      <c r="Q153" s="150">
        <v>5.0000000000000001E-3</v>
      </c>
      <c r="R153" s="150">
        <f>Q153*H153</f>
        <v>0</v>
      </c>
      <c r="S153" s="150">
        <v>0</v>
      </c>
      <c r="T153" s="151">
        <f>S153*H153</f>
        <v>0</v>
      </c>
      <c r="AR153" s="152" t="s">
        <v>322</v>
      </c>
      <c r="AT153" s="152" t="s">
        <v>241</v>
      </c>
      <c r="AU153" s="152" t="s">
        <v>85</v>
      </c>
      <c r="AY153" s="13" t="s">
        <v>185</v>
      </c>
      <c r="BE153" s="153">
        <f>IF(N153="základná",J153,0)</f>
        <v>0</v>
      </c>
      <c r="BF153" s="153">
        <f>IF(N153="znížená",J153,0)</f>
        <v>0</v>
      </c>
      <c r="BG153" s="153">
        <f>IF(N153="zákl. prenesená",J153,0)</f>
        <v>0</v>
      </c>
      <c r="BH153" s="153">
        <f>IF(N153="zníž. prenesená",J153,0)</f>
        <v>0</v>
      </c>
      <c r="BI153" s="153">
        <f>IF(N153="nulová",J153,0)</f>
        <v>0</v>
      </c>
      <c r="BJ153" s="13" t="s">
        <v>85</v>
      </c>
      <c r="BK153" s="153">
        <f>ROUND(I153*H153,2)</f>
        <v>0</v>
      </c>
      <c r="BL153" s="13" t="s">
        <v>254</v>
      </c>
      <c r="BM153" s="152" t="s">
        <v>2536</v>
      </c>
    </row>
    <row r="154" spans="2:65" s="1" customFormat="1" ht="24.2" customHeight="1">
      <c r="B154" s="139"/>
      <c r="C154" s="140" t="s">
        <v>278</v>
      </c>
      <c r="D154" s="140" t="s">
        <v>187</v>
      </c>
      <c r="E154" s="141" t="s">
        <v>692</v>
      </c>
      <c r="F154" s="142" t="s">
        <v>693</v>
      </c>
      <c r="G154" s="143" t="s">
        <v>404</v>
      </c>
      <c r="H154" s="165"/>
      <c r="I154" s="145"/>
      <c r="J154" s="146">
        <f>ROUND(I154*H154,2)</f>
        <v>0</v>
      </c>
      <c r="K154" s="147"/>
      <c r="L154" s="28"/>
      <c r="M154" s="170" t="s">
        <v>1</v>
      </c>
      <c r="N154" s="171" t="s">
        <v>38</v>
      </c>
      <c r="O154" s="172"/>
      <c r="P154" s="173">
        <f>O154*H154</f>
        <v>0</v>
      </c>
      <c r="Q154" s="173">
        <v>0</v>
      </c>
      <c r="R154" s="173">
        <f>Q154*H154</f>
        <v>0</v>
      </c>
      <c r="S154" s="173">
        <v>0</v>
      </c>
      <c r="T154" s="174">
        <f>S154*H154</f>
        <v>0</v>
      </c>
      <c r="AR154" s="152" t="s">
        <v>254</v>
      </c>
      <c r="AT154" s="152" t="s">
        <v>187</v>
      </c>
      <c r="AU154" s="152" t="s">
        <v>85</v>
      </c>
      <c r="AY154" s="13" t="s">
        <v>185</v>
      </c>
      <c r="BE154" s="153">
        <f>IF(N154="základná",J154,0)</f>
        <v>0</v>
      </c>
      <c r="BF154" s="153">
        <f>IF(N154="znížená",J154,0)</f>
        <v>0</v>
      </c>
      <c r="BG154" s="153">
        <f>IF(N154="zákl. prenesená",J154,0)</f>
        <v>0</v>
      </c>
      <c r="BH154" s="153">
        <f>IF(N154="zníž. prenesená",J154,0)</f>
        <v>0</v>
      </c>
      <c r="BI154" s="153">
        <f>IF(N154="nulová",J154,0)</f>
        <v>0</v>
      </c>
      <c r="BJ154" s="13" t="s">
        <v>85</v>
      </c>
      <c r="BK154" s="153">
        <f>ROUND(I154*H154,2)</f>
        <v>0</v>
      </c>
      <c r="BL154" s="13" t="s">
        <v>254</v>
      </c>
      <c r="BM154" s="152" t="s">
        <v>2537</v>
      </c>
    </row>
    <row r="155" spans="2:65" s="1" customFormat="1" ht="6.95" customHeight="1">
      <c r="B155" s="43"/>
      <c r="C155" s="44"/>
      <c r="D155" s="44"/>
      <c r="E155" s="44"/>
      <c r="F155" s="44"/>
      <c r="G155" s="44"/>
      <c r="H155" s="44"/>
      <c r="I155" s="44"/>
      <c r="J155" s="44"/>
      <c r="K155" s="44"/>
      <c r="L155" s="28"/>
    </row>
  </sheetData>
  <autoFilter ref="C123:K154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20</vt:i4>
      </vt:variant>
      <vt:variant>
        <vt:lpstr>Pomenované rozsahy</vt:lpstr>
      </vt:variant>
      <vt:variant>
        <vt:i4>40</vt:i4>
      </vt:variant>
    </vt:vector>
  </HeadingPairs>
  <TitlesOfParts>
    <vt:vector size="60" baseType="lpstr">
      <vt:lpstr>Rekapitulácia stavby</vt:lpstr>
      <vt:lpstr>ASR - Architektonicko-sta...</vt:lpstr>
      <vt:lpstr>STA - Statika</vt:lpstr>
      <vt:lpstr>ZTI - Zdravotechnika</vt:lpstr>
      <vt:lpstr>VYK - Vykurovanie</vt:lpstr>
      <vt:lpstr>VZT - Vzduchotechnika a c...</vt:lpstr>
      <vt:lpstr>ELI - Elektroinštalácia</vt:lpstr>
      <vt:lpstr>BLZ - Bleskozvod a uzemnenie</vt:lpstr>
      <vt:lpstr>FVE - Fotovoltická elektr...</vt:lpstr>
      <vt:lpstr>MaR - Meranie a regulácia</vt:lpstr>
      <vt:lpstr>SLP - Slaboprúdová inštal...</vt:lpstr>
      <vt:lpstr>SO 02 - Komunikácia, spev...</vt:lpstr>
      <vt:lpstr>SO 03 - Areálový vodovod</vt:lpstr>
      <vt:lpstr>SO 04 - Splašková kanaliz...</vt:lpstr>
      <vt:lpstr>SO 05 - Dažďová kanalizác...</vt:lpstr>
      <vt:lpstr>SO 06 - Areálový rozvod NN</vt:lpstr>
      <vt:lpstr>SO 07 - Elektrický ohradník</vt:lpstr>
      <vt:lpstr>SO 08 - Vonkajšie osvetlenie</vt:lpstr>
      <vt:lpstr>SO 09 - Oplotenie</vt:lpstr>
      <vt:lpstr>SO 10 - Oporný múr</vt:lpstr>
      <vt:lpstr>'ASR - Architektonicko-sta...'!Názvy_tlače</vt:lpstr>
      <vt:lpstr>'BLZ - Bleskozvod a uzemnenie'!Názvy_tlače</vt:lpstr>
      <vt:lpstr>'ELI - Elektroinštalácia'!Názvy_tlače</vt:lpstr>
      <vt:lpstr>'FVE - Fotovoltická elektr...'!Názvy_tlače</vt:lpstr>
      <vt:lpstr>'MaR - Meranie a regulácia'!Názvy_tlače</vt:lpstr>
      <vt:lpstr>'Rekapitulácia stavby'!Názvy_tlače</vt:lpstr>
      <vt:lpstr>'SLP - Slaboprúdová inštal...'!Názvy_tlače</vt:lpstr>
      <vt:lpstr>'SO 02 - Komunikácia, spev...'!Názvy_tlače</vt:lpstr>
      <vt:lpstr>'SO 03 - Areálový vodovod'!Názvy_tlače</vt:lpstr>
      <vt:lpstr>'SO 04 - Splašková kanaliz...'!Názvy_tlače</vt:lpstr>
      <vt:lpstr>'SO 05 - Dažďová kanalizác...'!Názvy_tlače</vt:lpstr>
      <vt:lpstr>'SO 06 - Areálový rozvod NN'!Názvy_tlače</vt:lpstr>
      <vt:lpstr>'SO 07 - Elektrický ohradník'!Názvy_tlače</vt:lpstr>
      <vt:lpstr>'SO 08 - Vonkajšie osvetlenie'!Názvy_tlače</vt:lpstr>
      <vt:lpstr>'SO 09 - Oplotenie'!Názvy_tlače</vt:lpstr>
      <vt:lpstr>'SO 10 - Oporný múr'!Názvy_tlače</vt:lpstr>
      <vt:lpstr>'STA - Statika'!Názvy_tlače</vt:lpstr>
      <vt:lpstr>'VYK - Vykurovanie'!Názvy_tlače</vt:lpstr>
      <vt:lpstr>'VZT - Vzduchotechnika a c...'!Názvy_tlače</vt:lpstr>
      <vt:lpstr>'ZTI - Zdravotechnika'!Názvy_tlače</vt:lpstr>
      <vt:lpstr>'ASR - Architektonicko-sta...'!Oblasť_tlače</vt:lpstr>
      <vt:lpstr>'BLZ - Bleskozvod a uzemnenie'!Oblasť_tlače</vt:lpstr>
      <vt:lpstr>'ELI - Elektroinštalácia'!Oblasť_tlače</vt:lpstr>
      <vt:lpstr>'FVE - Fotovoltická elektr...'!Oblasť_tlače</vt:lpstr>
      <vt:lpstr>'MaR - Meranie a regulácia'!Oblasť_tlače</vt:lpstr>
      <vt:lpstr>'Rekapitulácia stavby'!Oblasť_tlače</vt:lpstr>
      <vt:lpstr>'SLP - Slaboprúdová inštal...'!Oblasť_tlače</vt:lpstr>
      <vt:lpstr>'SO 02 - Komunikácia, spev...'!Oblasť_tlače</vt:lpstr>
      <vt:lpstr>'SO 03 - Areálový vodovod'!Oblasť_tlače</vt:lpstr>
      <vt:lpstr>'SO 04 - Splašková kanaliz...'!Oblasť_tlače</vt:lpstr>
      <vt:lpstr>'SO 05 - Dažďová kanalizác...'!Oblasť_tlače</vt:lpstr>
      <vt:lpstr>'SO 06 - Areálový rozvod NN'!Oblasť_tlače</vt:lpstr>
      <vt:lpstr>'SO 07 - Elektrický ohradník'!Oblasť_tlače</vt:lpstr>
      <vt:lpstr>'SO 08 - Vonkajšie osvetlenie'!Oblasť_tlače</vt:lpstr>
      <vt:lpstr>'SO 09 - Oplotenie'!Oblasť_tlače</vt:lpstr>
      <vt:lpstr>'SO 10 - Oporný múr'!Oblasť_tlače</vt:lpstr>
      <vt:lpstr>'STA - Statika'!Oblasť_tlače</vt:lpstr>
      <vt:lpstr>'VYK - Vykurovanie'!Oblasť_tlače</vt:lpstr>
      <vt:lpstr>'VZT - Vzduchotechnika a c...'!Oblasť_tlače</vt:lpstr>
      <vt:lpstr>'ZTI - Zdravotechnika'!Oblasť_tlače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LAPTOP-7F7DCBT9\Strojstav</dc:creator>
  <cp:lastModifiedBy>Patkoš Boris</cp:lastModifiedBy>
  <cp:lastPrinted>2026-06-10T07:45:34Z</cp:lastPrinted>
  <dcterms:created xsi:type="dcterms:W3CDTF">2025-09-26T05:56:18Z</dcterms:created>
  <dcterms:modified xsi:type="dcterms:W3CDTF">2026-06-11T07:29:22Z</dcterms:modified>
</cp:coreProperties>
</file>