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gistratba-my.sharepoint.com/personal/tomas_lackovic_bratislava_sk/Documents/Pracovná plocha/"/>
    </mc:Choice>
  </mc:AlternateContent>
  <xr:revisionPtr revIDLastSave="24" documentId="13_ncr:1_{5829EDE4-E2E9-8D4B-A6C4-A26A9C14ED7C}" xr6:coauthVersionLast="47" xr6:coauthVersionMax="47" xr10:uidLastSave="{28A5E167-D8C8-474A-BFA4-365F75B231A7}"/>
  <bookViews>
    <workbookView xWindow="-120" yWindow="-120" windowWidth="29040" windowHeight="15720" activeTab="1" xr2:uid="{89D3062A-3E8C-407B-A16C-9D1AA0F43D56}"/>
  </bookViews>
  <sheets>
    <sheet name="Zákl. nastavenie" sheetId="7" state="hidden" r:id="rId1"/>
    <sheet name="Ponuka" sheetId="8" r:id="rId2"/>
    <sheet name="Osobné postavenie" sheetId="14" r:id="rId3"/>
    <sheet name="Koneční užívatelia výhod" sheetId="15" r:id="rId4"/>
    <sheet name="Medzinárodné sankcie" sheetId="16" r:id="rId5"/>
    <sheet name="Konflikt záujmov " sheetId="12" r:id="rId6"/>
    <sheet name="Doplňujúce info" sheetId="13" r:id="rId7"/>
  </sheets>
  <definedNames>
    <definedName name="_xlnm.Print_Area" localSheetId="3">'Koneční užívatelia výhod'!$B$1:$B$28</definedName>
    <definedName name="_xlnm.Print_Area" localSheetId="4">'Medzinárodné sankcie'!$B$1:$B$22</definedName>
    <definedName name="_xlnm.Print_Area" localSheetId="2">'Osobné postavenie'!$B$1:$B$19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8" l="1"/>
  <c r="E64" i="8"/>
  <c r="E59" i="8"/>
  <c r="F67" i="8" l="1"/>
  <c r="E65" i="8"/>
  <c r="E58" i="8"/>
  <c r="E60" i="8"/>
  <c r="E61" i="8"/>
  <c r="E62" i="8"/>
  <c r="E63" i="8"/>
  <c r="E66" i="8"/>
  <c r="E57" i="8"/>
  <c r="E53" i="8"/>
  <c r="E54" i="8"/>
  <c r="E55" i="8"/>
  <c r="E52" i="8"/>
  <c r="E49" i="8"/>
  <c r="E50" i="8"/>
  <c r="E48" i="8"/>
  <c r="E46" i="8"/>
  <c r="E41" i="8"/>
  <c r="E42" i="8"/>
  <c r="E43" i="8"/>
  <c r="E44" i="8"/>
  <c r="E45" i="8"/>
  <c r="E39" i="8"/>
  <c r="E37" i="8"/>
  <c r="E36" i="8"/>
  <c r="E35" i="8"/>
  <c r="E67" i="8" l="1"/>
  <c r="E35" i="7"/>
  <c r="E36" i="7"/>
  <c r="E50" i="7"/>
  <c r="E49" i="7"/>
  <c r="E37" i="7"/>
  <c r="G34" i="7"/>
  <c r="H34" i="7" s="1"/>
  <c r="K9" i="7"/>
  <c r="K10" i="7"/>
  <c r="K11" i="7"/>
  <c r="K12" i="7"/>
  <c r="K13" i="7"/>
  <c r="K5" i="7"/>
  <c r="K6" i="7"/>
  <c r="K7" i="7"/>
  <c r="K8" i="7"/>
  <c r="I36" i="7"/>
  <c r="I50" i="7"/>
  <c r="I51" i="7"/>
  <c r="I52" i="7"/>
  <c r="I53" i="7"/>
  <c r="I54" i="7"/>
  <c r="I55" i="7"/>
  <c r="I56" i="7"/>
  <c r="I57" i="7"/>
  <c r="I58" i="7"/>
  <c r="I49" i="7"/>
  <c r="G50" i="7"/>
  <c r="G51" i="7"/>
  <c r="G52" i="7"/>
  <c r="G53" i="7"/>
  <c r="G54" i="7"/>
  <c r="G55" i="7"/>
  <c r="G56" i="7"/>
  <c r="G57" i="7"/>
  <c r="G58" i="7"/>
  <c r="G49" i="7"/>
  <c r="I35" i="7"/>
  <c r="I37" i="7"/>
  <c r="I38" i="7"/>
  <c r="I39" i="7"/>
  <c r="I40" i="7"/>
  <c r="I41" i="7"/>
  <c r="I42" i="7"/>
  <c r="I43" i="7"/>
  <c r="I34" i="7"/>
  <c r="J34" i="7" s="1"/>
  <c r="G35" i="7"/>
  <c r="G36" i="7"/>
  <c r="G37" i="7"/>
  <c r="G38" i="7"/>
  <c r="G39" i="7"/>
  <c r="G40" i="7"/>
  <c r="G41" i="7"/>
  <c r="G42" i="7"/>
  <c r="G43" i="7"/>
  <c r="E51" i="7"/>
  <c r="E52" i="7"/>
  <c r="E53" i="7"/>
  <c r="E54" i="7"/>
  <c r="E55" i="7"/>
  <c r="E56" i="7"/>
  <c r="E57" i="7"/>
  <c r="E58" i="7"/>
  <c r="E38" i="7"/>
  <c r="E39" i="7"/>
  <c r="E40" i="7"/>
  <c r="E41" i="7"/>
  <c r="E42" i="7"/>
  <c r="E43" i="7"/>
  <c r="E34" i="7"/>
  <c r="H4" i="7"/>
  <c r="K4" i="7" s="1"/>
  <c r="C19" i="7" a="1"/>
  <c r="C19" i="7" s="1"/>
  <c r="C34" i="7" s="1" a="1"/>
  <c r="C34" i="7" s="1"/>
  <c r="C49" i="7" s="1" a="1"/>
  <c r="C49" i="7" s="1"/>
  <c r="B19" i="7" a="1"/>
  <c r="B19" i="7" s="1"/>
  <c r="B34" i="7" s="1" a="1"/>
  <c r="B34" i="7" s="1"/>
  <c r="B49" i="7" s="1" a="1"/>
  <c r="B49" i="7" s="1"/>
  <c r="J49" i="7" l="1"/>
  <c r="F34" i="7"/>
  <c r="F49" i="7"/>
  <c r="H14" i="7" l="1"/>
  <c r="I7" i="7" s="1"/>
  <c r="H49" i="7"/>
  <c r="J52" i="7" l="1"/>
  <c r="J7" i="7"/>
  <c r="H52" i="7"/>
  <c r="H22" i="7"/>
  <c r="F22" i="7"/>
  <c r="J37" i="7"/>
  <c r="H37" i="7"/>
  <c r="F52" i="7"/>
  <c r="F37" i="7"/>
  <c r="J22" i="7"/>
  <c r="I10" i="7"/>
  <c r="I11" i="7"/>
  <c r="I13" i="7"/>
  <c r="I5" i="7"/>
  <c r="I9" i="7"/>
  <c r="I6" i="7"/>
  <c r="I4" i="7"/>
  <c r="I12" i="7"/>
  <c r="I8" i="7"/>
  <c r="J8" i="7" l="1"/>
  <c r="J24" i="7"/>
  <c r="F24" i="7"/>
  <c r="J9" i="7"/>
  <c r="H54" i="7"/>
  <c r="H24" i="7"/>
  <c r="F54" i="7"/>
  <c r="J54" i="7"/>
  <c r="H39" i="7"/>
  <c r="F39" i="7"/>
  <c r="J39" i="7"/>
  <c r="F40" i="7"/>
  <c r="H25" i="7"/>
  <c r="F55" i="7"/>
  <c r="J55" i="7"/>
  <c r="J25" i="7"/>
  <c r="F25" i="7"/>
  <c r="J10" i="7"/>
  <c r="H55" i="7"/>
  <c r="J40" i="7"/>
  <c r="H40" i="7"/>
  <c r="J51" i="7"/>
  <c r="H51" i="7"/>
  <c r="H21" i="7"/>
  <c r="F21" i="7"/>
  <c r="F51" i="7"/>
  <c r="H36" i="7"/>
  <c r="J36" i="7"/>
  <c r="F36" i="7"/>
  <c r="J21" i="7"/>
  <c r="J6" i="7"/>
  <c r="H41" i="7"/>
  <c r="F26" i="7"/>
  <c r="H26" i="7"/>
  <c r="F41" i="7"/>
  <c r="J11" i="7"/>
  <c r="J26" i="7"/>
  <c r="H56" i="7"/>
  <c r="F56" i="7"/>
  <c r="J41" i="7"/>
  <c r="J56" i="7"/>
  <c r="J23" i="7"/>
  <c r="J38" i="7"/>
  <c r="H38" i="7"/>
  <c r="J53" i="7"/>
  <c r="F23" i="7"/>
  <c r="H53" i="7"/>
  <c r="H23" i="7"/>
  <c r="F53" i="7"/>
  <c r="F38" i="7"/>
  <c r="J42" i="7"/>
  <c r="H42" i="7"/>
  <c r="F42" i="7"/>
  <c r="J27" i="7"/>
  <c r="F27" i="7"/>
  <c r="J57" i="7"/>
  <c r="H57" i="7"/>
  <c r="H27" i="7"/>
  <c r="F57" i="7"/>
  <c r="J12" i="7"/>
  <c r="H50" i="7"/>
  <c r="H35" i="7"/>
  <c r="F50" i="7"/>
  <c r="J35" i="7"/>
  <c r="J5" i="7"/>
  <c r="J50" i="7"/>
  <c r="H20" i="7"/>
  <c r="F20" i="7"/>
  <c r="F35" i="7"/>
  <c r="J20" i="7"/>
  <c r="F58" i="7"/>
  <c r="J13" i="7"/>
  <c r="J43" i="7"/>
  <c r="F43" i="7"/>
  <c r="H43" i="7"/>
  <c r="J28" i="7"/>
  <c r="J58" i="7"/>
  <c r="H58" i="7"/>
  <c r="H28" i="7"/>
  <c r="F28" i="7"/>
  <c r="H19" i="7"/>
  <c r="J4" i="7"/>
  <c r="J19" i="7"/>
  <c r="F19" i="7"/>
  <c r="I14" i="7"/>
  <c r="D19" i="7" a="1"/>
  <c r="D19" i="7" s="1"/>
  <c r="D29" i="7" s="1"/>
  <c r="J29" i="7" l="1"/>
  <c r="H29" i="7"/>
  <c r="J44" i="7"/>
  <c r="H44" i="7"/>
  <c r="J59" i="7"/>
  <c r="F59" i="7"/>
  <c r="H59" i="7"/>
  <c r="F29" i="7"/>
  <c r="F44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<sst xmlns="http://schemas.openxmlformats.org/spreadsheetml/2006/main" count="192" uniqueCount="142">
  <si>
    <t>Základné nastavenie súťaže</t>
  </si>
  <si>
    <t>Por. č.</t>
  </si>
  <si>
    <t>názov kritéria</t>
  </si>
  <si>
    <t>jednotka</t>
  </si>
  <si>
    <t>Max hodnota</t>
  </si>
  <si>
    <t>Min hodnota</t>
  </si>
  <si>
    <t xml:space="preserve">Logika kritéria </t>
  </si>
  <si>
    <t>Koľko sme ochotní priplatiť si za najlepšiu hodnotu?</t>
  </si>
  <si>
    <t>Váha kritériá (%)</t>
  </si>
  <si>
    <t>Hodnota MVP</t>
  </si>
  <si>
    <t>Hodnota jednotky</t>
  </si>
  <si>
    <t>Cena celkom</t>
  </si>
  <si>
    <t>EUR s DPH</t>
  </si>
  <si>
    <t>čím menej, tým lepšie</t>
  </si>
  <si>
    <t>Záruka navyše</t>
  </si>
  <si>
    <t>mesiace</t>
  </si>
  <si>
    <t>čím viac, tým lepšie</t>
  </si>
  <si>
    <t>Lehota dodania</t>
  </si>
  <si>
    <t>kalendárne dni</t>
  </si>
  <si>
    <t>...</t>
  </si>
  <si>
    <t>žiadna</t>
  </si>
  <si>
    <t>spolu</t>
  </si>
  <si>
    <t>Spôsob hodnotenia - bodový</t>
  </si>
  <si>
    <t>Váha (%)</t>
  </si>
  <si>
    <t>Ponuka A</t>
  </si>
  <si>
    <t>Ponuka B</t>
  </si>
  <si>
    <t>Ponuka C</t>
  </si>
  <si>
    <t>Ponuka A - Body</t>
  </si>
  <si>
    <t>Ponuka B - Body</t>
  </si>
  <si>
    <t>C - EUR</t>
  </si>
  <si>
    <t>Spolu</t>
  </si>
  <si>
    <t>Spôsob hodnotenia - peňažný bonusový</t>
  </si>
  <si>
    <t>Ponuka A - EUR</t>
  </si>
  <si>
    <t>Ponuka B - EUR</t>
  </si>
  <si>
    <t>Spôsob hodnotenia - peňažný malusový</t>
  </si>
  <si>
    <t xml:space="preserve">Obchodné meno uchádzača: </t>
  </si>
  <si>
    <t xml:space="preserve">Sídlo uchádzača: </t>
  </si>
  <si>
    <t>Štatutárny zástupca:</t>
  </si>
  <si>
    <t>IČO:</t>
  </si>
  <si>
    <t>IČ DPH:</t>
  </si>
  <si>
    <t>Tel. číslo:</t>
  </si>
  <si>
    <t>Platca/Neplatca DPH:</t>
  </si>
  <si>
    <t>Som platcom DPH</t>
  </si>
  <si>
    <t>Čestné vyhlásenia podľa zákona o verejnom obstarávaní</t>
  </si>
  <si>
    <r>
      <t>Predložením tejto ponuky prehlasujem, že som sa oboznámil so znením čestného vyhlásenia uvedeným v hárku "</t>
    </r>
    <r>
      <rPr>
        <b/>
        <sz val="11"/>
        <color theme="1"/>
        <rFont val="Calibri"/>
        <family val="2"/>
        <charset val="238"/>
        <scheme val="minor"/>
      </rPr>
      <t>Osobné postavenie</t>
    </r>
    <r>
      <rPr>
        <sz val="11"/>
        <color theme="1"/>
        <rFont val="Calibri"/>
        <family val="2"/>
        <charset val="238"/>
        <scheme val="minor"/>
      </rPr>
      <t>" tohto dokumentu a potvrdzujem všetky tam uvedené skutočnosti. Zároveň čestne vyhlasujem, že spĺňam všetky podmienky účasti.</t>
    </r>
  </si>
  <si>
    <r>
      <t xml:space="preserve">Predložením tejto ponuky čestne vyhlasujem, že som sa oboznámil so znením čestného vyhlásenia uvedeným v hárku </t>
    </r>
    <r>
      <rPr>
        <b/>
        <sz val="11"/>
        <rFont val="Calibri"/>
        <family val="2"/>
        <charset val="238"/>
        <scheme val="minor"/>
      </rPr>
      <t xml:space="preserve">"Konflikt záujmov" </t>
    </r>
    <r>
      <rPr>
        <sz val="11"/>
        <rFont val="Calibri"/>
        <family val="2"/>
        <charset val="238"/>
        <scheme val="minor"/>
      </rPr>
      <t>tohto dokumentu a potvrdzujem všetky tam uvedené skutočnosti.</t>
    </r>
  </si>
  <si>
    <r>
      <t>Predložením tejto ponuky čestne vyhlasujem, že som sa oboznámil so znením čestného vyhlásenia uvedeným v hárku "</t>
    </r>
    <r>
      <rPr>
        <b/>
        <sz val="11"/>
        <color rgb="FF000000"/>
        <rFont val="Calibri"/>
        <family val="2"/>
        <scheme val="minor"/>
      </rPr>
      <t>Medzinárodné sankcie</t>
    </r>
    <r>
      <rPr>
        <sz val="11"/>
        <color rgb="FF000000"/>
        <rFont val="Calibri"/>
        <family val="2"/>
        <scheme val="minor"/>
      </rPr>
      <t>" tohto dokumentu a potvrdzujem všetky tam uvedené skutočnosti.</t>
    </r>
  </si>
  <si>
    <r>
      <t xml:space="preserve">Predložením tejto ponuky čestne vyhlasujem, že nemám uložený </t>
    </r>
    <r>
      <rPr>
        <b/>
        <sz val="11"/>
        <rFont val="Calibri"/>
        <family val="2"/>
        <charset val="238"/>
        <scheme val="minor"/>
      </rPr>
      <t xml:space="preserve">zákaz účasti </t>
    </r>
    <r>
      <rPr>
        <sz val="11"/>
        <rFont val="Calibri"/>
        <family val="2"/>
        <charset val="238"/>
        <scheme val="minor"/>
      </rPr>
      <t>vo verejnom obstarávaní potvrdený konečným rozhodnutím v Slovenskej republike a v štáte sídla, miesta podnikania alebo obvyklého pobytu.</t>
    </r>
  </si>
  <si>
    <r>
      <t>Predložením tejto ponuky čestne vyhlasujem, že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postupujem v súlade s etickým kódexom uchádzača vydaným Úradom pre verejné obstarávanie: </t>
    </r>
    <r>
      <rPr>
        <sz val="11"/>
        <color theme="4"/>
        <rFont val="Calibri"/>
        <family val="2"/>
        <charset val="238"/>
        <scheme val="minor"/>
      </rPr>
      <t>https://www.uvo.gov.sk/zaujemca-uchadzac/eticky-kodex-zaujemcu-uchadzaca</t>
    </r>
    <r>
      <rPr>
        <sz val="11"/>
        <rFont val="Calibri"/>
        <family val="2"/>
        <charset val="238"/>
        <scheme val="minor"/>
      </rPr>
      <t xml:space="preserve"> </t>
    </r>
  </si>
  <si>
    <t xml:space="preserve">Podmienky účasti </t>
  </si>
  <si>
    <t>Názov zákazky:</t>
  </si>
  <si>
    <t xml:space="preserve">Ojednávateľ + kontakt na overenia </t>
  </si>
  <si>
    <t>Obdobie a miesto plnenia</t>
  </si>
  <si>
    <r>
      <rPr>
        <b/>
        <sz val="11"/>
        <color rgb="FF000000"/>
        <rFont val="Calibri"/>
        <family val="2"/>
        <charset val="238"/>
        <scheme val="minor"/>
      </rPr>
      <t xml:space="preserve">Upozornenie: </t>
    </r>
    <r>
      <rPr>
        <sz val="11"/>
        <color rgb="FF000000"/>
        <rFont val="Calibri"/>
        <family val="2"/>
        <charset val="238"/>
        <scheme val="minor"/>
      </rPr>
      <t>Podmienky účasti musia byť splnené výhradne uchádzačom samotným. Z dôvodu povahy predmetu zákazky, ktorý si vyžaduje preukázateľnú vlastnú odbornú a technickú kapacitu uchádzača, verejný obstarávateľ neumožňuje preukázanie týchto podmienok prostredníctvom kapacít iných osôb.</t>
    </r>
  </si>
  <si>
    <t xml:space="preserve">Požiadavky na predmet zákazky: Popis ponúkaného riešenia </t>
  </si>
  <si>
    <t xml:space="preserve">Cena celkom bez DPH </t>
  </si>
  <si>
    <t xml:space="preserve">Cena celkom s DPH </t>
  </si>
  <si>
    <t>Ponuková cena:</t>
  </si>
  <si>
    <t>V ...</t>
  </si>
  <si>
    <t xml:space="preserve">Dátum: </t>
  </si>
  <si>
    <t>Podpis</t>
  </si>
  <si>
    <t>Čestné vyhlásenie podľa § 32 ods. 7 ZVO</t>
  </si>
  <si>
    <t>čestne vyhlasujem,</t>
  </si>
  <si>
    <t>že v spoločnosti uchádazača pôsobia nasledovné osoby splňajúce podmienky stanovené v § 32 ods. 8 ZVO:</t>
  </si>
  <si>
    <t>1. Meno Priezvisko, funkcia v spoločnosti</t>
  </si>
  <si>
    <t>2. Meno Priezvisko, funkcia v spoločnosti</t>
  </si>
  <si>
    <t>3. Meno Priezvisko, funkcia v spoločnosti</t>
  </si>
  <si>
    <t>4. ... v prípade potreby doplňte ďalšie riadky</t>
  </si>
  <si>
    <t>Zároveň čestne vhylasujem, že všetky vyššie uvedené osoby spĺňajú podmienky účasti osobného postavenia podľa § 32 ods. 1 písm. a) ZVO.</t>
  </si>
  <si>
    <t>V prípade, že vyššie nie sú uvedené žiadne osoby, čestne prehlasujem, že žiadne takéto osoby v našej spoločnosti nepôsobia.</t>
  </si>
  <si>
    <t>Čestné vyhlásenie o konečných užívateľoch výhod</t>
  </si>
  <si>
    <t>že som si vedomý skutočnosti, že verejný obstarávateľ nesmie uzavrieť zmluvu s uchádzačom, ktorý má povinnosť zapisovať sa do registra partnerov verejného sektora alebo s uchádzačom, ktorého subdodávateľ, ktorý má povinnosť zapisovať sa do registra partnerov verejného sektora, a v registri partnerov verejného sektora má zapísaného konečného užívateľa výhod, ktorým je:</t>
  </si>
  <si>
    <r>
      <t>a)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prezident Slovenskej republiky,</t>
    </r>
  </si>
  <si>
    <r>
      <t>b)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člen vlády,</t>
    </r>
  </si>
  <si>
    <r>
      <t>c)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vedúci ústredného orgánu štátnej správy, ktorý nie je členom vlády,</t>
    </r>
  </si>
  <si>
    <r>
      <t>d)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vedúci orgánu štátnej správy s celoslovenskou pôsobnosťou,</t>
    </r>
  </si>
  <si>
    <r>
      <t>e)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sudca Ústavného súdu Slovenskej republiky alebo sudca,</t>
    </r>
  </si>
  <si>
    <r>
      <t>f)</t>
    </r>
    <r>
      <rPr>
        <sz val="7"/>
        <color theme="1"/>
        <rFont val="Calibri"/>
        <family val="2"/>
        <charset val="238"/>
        <scheme val="minor"/>
      </rPr>
      <t xml:space="preserve">     </t>
    </r>
    <r>
      <rPr>
        <sz val="11"/>
        <color theme="1"/>
        <rFont val="Calibri"/>
        <family val="2"/>
        <charset val="238"/>
        <scheme val="minor"/>
      </rPr>
      <t>generálny prokurátor Slovenskej republiky, špeciálny prokurátor alebo prokurátor,</t>
    </r>
  </si>
  <si>
    <r>
      <t>g)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verejný ochranca práv,</t>
    </r>
  </si>
  <si>
    <r>
      <t>h)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predseda Najvyššieho kontrolného úradu Slovenskej republiky a podpredseda Najvyššieho kontrolného úradu Slovenskej republiky,</t>
    </r>
  </si>
  <si>
    <r>
      <t>i)</t>
    </r>
    <r>
      <rPr>
        <sz val="7"/>
        <color theme="1"/>
        <rFont val="Calibri"/>
        <family val="2"/>
        <charset val="238"/>
        <scheme val="minor"/>
      </rPr>
      <t xml:space="preserve">     </t>
    </r>
    <r>
      <rPr>
        <sz val="11"/>
        <color theme="1"/>
        <rFont val="Calibri"/>
        <family val="2"/>
        <charset val="238"/>
        <scheme val="minor"/>
      </rPr>
      <t>štátny tajomník,</t>
    </r>
  </si>
  <si>
    <r>
      <t>j)</t>
    </r>
    <r>
      <rPr>
        <sz val="7"/>
        <color theme="1"/>
        <rFont val="Calibri"/>
        <family val="2"/>
        <charset val="238"/>
        <scheme val="minor"/>
      </rPr>
      <t xml:space="preserve">     </t>
    </r>
    <r>
      <rPr>
        <sz val="11"/>
        <color theme="1"/>
        <rFont val="Calibri"/>
        <family val="2"/>
        <charset val="238"/>
        <scheme val="minor"/>
      </rPr>
      <t>generálny tajomník služobného úradu,</t>
    </r>
  </si>
  <si>
    <r>
      <t>k)</t>
    </r>
    <r>
      <rPr>
        <sz val="7"/>
        <color theme="1"/>
        <rFont val="Calibri"/>
        <family val="2"/>
        <charset val="238"/>
        <scheme val="minor"/>
      </rPr>
      <t xml:space="preserve">    </t>
    </r>
    <r>
      <rPr>
        <sz val="11"/>
        <color theme="1"/>
        <rFont val="Calibri"/>
        <family val="2"/>
        <charset val="238"/>
        <scheme val="minor"/>
      </rPr>
      <t>prednosta okresného úradu,</t>
    </r>
  </si>
  <si>
    <r>
      <t>l)</t>
    </r>
    <r>
      <rPr>
        <sz val="7"/>
        <color theme="1"/>
        <rFont val="Calibri"/>
        <family val="2"/>
        <charset val="238"/>
        <scheme val="minor"/>
      </rPr>
      <t xml:space="preserve">     </t>
    </r>
    <r>
      <rPr>
        <sz val="11"/>
        <color theme="1"/>
        <rFont val="Calibri"/>
        <family val="2"/>
        <charset val="238"/>
        <scheme val="minor"/>
      </rPr>
      <t>primátor hlavného mesta Slovenskej republiky Bratislavy, primátor krajského mesta alebo primátor okresného mesta, alebo</t>
    </r>
  </si>
  <si>
    <r>
      <t>m)</t>
    </r>
    <r>
      <rPr>
        <sz val="7"/>
        <color theme="1"/>
        <rFont val="Calibri"/>
        <family val="2"/>
        <charset val="238"/>
        <scheme val="minor"/>
      </rPr>
      <t xml:space="preserve">  </t>
    </r>
    <r>
      <rPr>
        <sz val="11"/>
        <color theme="1"/>
        <rFont val="Calibri"/>
        <family val="2"/>
        <charset val="238"/>
        <scheme val="minor"/>
      </rPr>
      <t>predseda vyššieho územného celku.</t>
    </r>
  </si>
  <si>
    <t xml:space="preserve">Vzhľadom na vyššie uvedené čestne vyhlasujem, že konečným užívateľom výhod úspešného uchádzača a ani jeho subdodávateľa, ktorý má povinnosť zapisovať sa do registra partnerov verejného sektora, nie je žiadna z osôb uvedených v ustanovení § 11 ods. 1 písm. c) zákona č. 343/2015 Z. z. o verejnom obstarávaní a o zmene a doplnení niektorých zákonov v znení neskorších predpisov. </t>
  </si>
  <si>
    <t>Uchádzač ďalej vyhlasuje, že si je vedomý právnych následkov uvedenia nepravdivých informácií v tomto vyhlásení alebo zamlčania takejto osoby.</t>
  </si>
  <si>
    <r>
      <rPr>
        <sz val="14"/>
        <color rgb="FF305496"/>
        <rFont val="Calibri"/>
        <family val="2"/>
        <scheme val="minor"/>
      </rPr>
      <t xml:space="preserve">ČESTNÉ VYHLÁSENIE 
o neprítomnosti konfliktu záujmov 
</t>
    </r>
    <r>
      <rPr>
        <b/>
        <sz val="11"/>
        <color rgb="FF000000"/>
        <rFont val="Calibri"/>
        <family val="2"/>
        <scheme val="minor"/>
      </rPr>
      <t>čestne vyhlasujem,</t>
    </r>
    <r>
      <rPr>
        <sz val="11"/>
        <color rgb="FF000000"/>
        <rFont val="Calibri"/>
        <family val="2"/>
        <scheme val="minor"/>
      </rPr>
      <t xml:space="preserve"> že
v súvislosti s uvedeným postupom zadávania zákazky:
a) som nevyvíjal a nebudem vyvíjať voči žiadnej osobe na strane verejného obstarávateľa, ktorá
je alebo by mohla byť zainteresovanou osobou v zmysle ustanovenia § 23 ods. 3 zákona č.
343/2015 Z. z. o verejnom obstarávaní a o zmene a doplnení niektorých zákonov v platnom
znení (ďalej len „zainteresovaná osoba“) akékoľvek aktivity, ktoré by mohli viesť k zvýhodneniu
nášho postavenia v postupe tohto verejného obstarávania,
b) neposkytol som a neposkytnem akejkoľvek čo i len potenciálne zainteresovanej osobe priamo
alebo nepriamo akúkoľvek finančnú alebo vecnú výhodu ako motiváciu alebo odmenu
súvisiacu so zadaním tejto zákazky,
c) budem bezodkladne informovať verejného obstarávateľa o akejkoľvek situácii, ktorá je
považovaná za konflikt záujmov alebo ktorá by mohla viesť ku konfliktu záujmov kedykoľvek v
priebehu procesu verejného obstarávania,
d) poskytnem verejnému obstarávateľovi v postupe tohto verejného obstarávania presné,
pravdivé a úplné informácie.
e) Vyhlasujem, že som si vedomý právnych následkov uvedenia nepravdivých informácií v tomto
vyhlásení.
</t>
    </r>
    <r>
      <rPr>
        <b/>
        <sz val="11"/>
        <color rgb="FF000000"/>
        <rFont val="Calibri"/>
        <family val="2"/>
        <scheme val="minor"/>
      </rPr>
      <t xml:space="preserve">
</t>
    </r>
  </si>
  <si>
    <t>Čestné vyhlásenie k uplatňovaniu medzinárodných sankcií</t>
  </si>
  <si>
    <t xml:space="preserve">že v spoločnosti uchádzača nefiguruje ruská účasť, ktorá prekračuje limity stanovené v článku 5k nariadenia Rady (EÚ) č. 833/2014 z 31. júla 2014 o reštriktívnych opatreniach s ohľadom na konanie Ruska, ktorým destabilizuje situáciu na Ukrajine v znení nariadenia Rady (EÚ) č. 2022/576 z 8. apríla 2022. </t>
  </si>
  <si>
    <t xml:space="preserve">Predovšetkým vyhlasujem, že: </t>
  </si>
  <si>
    <r>
      <t>a)</t>
    </r>
    <r>
      <rPr>
        <sz val="7"/>
        <color theme="1"/>
        <rFont val="Calibri"/>
        <family val="2"/>
        <charset val="238"/>
        <scheme val="minor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uchádzač ani členovia jeho orgánov nie sú ruským štátnym príslušníkom ani fyzickou alebo právnickou osobou, subjektom alebo orgánom so sídlom/usadeným v Rusku;</t>
    </r>
  </si>
  <si>
    <r>
      <t>b)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sz val="11"/>
        <color theme="1"/>
        <rFont val="Calibri"/>
        <family val="2"/>
        <charset val="238"/>
        <scheme val="minor"/>
      </rPr>
      <t xml:space="preserve">uchádzač ani členovia jeho orgánov nie sú právnickou osobou, subjektom alebo orgánom, ktorých vlastnícke práva priamo alebo nepriamo vlastní z viac ako 50% subjekt uvedený v písmene a) tohto Čestného vyhlásenia; </t>
    </r>
  </si>
  <si>
    <r>
      <t>c)</t>
    </r>
    <r>
      <rPr>
        <sz val="7"/>
        <color theme="1"/>
        <rFont val="Calibri"/>
        <family val="2"/>
        <charset val="238"/>
        <scheme val="minor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uchádzač ani členovia jeho orgánov nie sú fyzická alebo právnická osoba, subjekt alebo orgán, ktorý koná v mene alebo na základe pokynov subjektu uvedeného v písmene a) alebo b) tohto Čestného vyhlásenia;</t>
    </r>
  </si>
  <si>
    <r>
      <t>d)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subjekty uvedené v písmenách a) až c) nemajú účasť vyššiu ako 10% hodnoty zákazky v subdodávateľovi, dodávateľovi alebo v subjekte, ktorého kapacity úspešný uchádzač využíva na účely plnenia zákazky podľa § 34 ods. 3 zákona č. 343/2015 Z. z. o verejnom obstarávaní a o zmene a doplnení niektorých zákonov v znení neskorších predpisov.</t>
    </r>
  </si>
  <si>
    <t>Zároveň čestne vyhlasujem, že realizácia plnenia podľa zmluvy, ktorá bude výsledkom daného verejného obstarávania zo strany úspešného uchádzača nie je v rozpore so zákonom č. 289/2016 Z. z. o vykonávaní medzinárodných sankcií v znení neskorších predpisov, a teda najmä neporušuje akúkoľvek medzinárodnú sankciu upravenú v akomkoľvek predpise o medzinárodnej sankcii podľa § 2 písm. b) zákona č. 289/2016 Z. z. o vykonávaní medzinárodných sankcií v znení neskorších predpisov.</t>
  </si>
  <si>
    <t xml:space="preserve">Kritérium na hodnotenie ponúk: Najnižšia cena celkom s DPH </t>
  </si>
  <si>
    <t>Názov položky</t>
  </si>
  <si>
    <t>Počet</t>
  </si>
  <si>
    <t xml:space="preserve">Jednotková cena bez DPH </t>
  </si>
  <si>
    <t>Podrobný opis zákazky tak aby bolo možné vyhodnotiť splnenie podmienok účasti</t>
  </si>
  <si>
    <t>Cena plnenia</t>
  </si>
  <si>
    <t>Popis ponúkaného riešenia/zariadenia, technické parametre</t>
  </si>
  <si>
    <t>Príloha č. 2 - Ponuka v zákazke „Návrh, dodávka a kompletná realizácia vykurovacieho/klimatizačného systému typu VRV/VRF“</t>
  </si>
  <si>
    <r>
      <t>Podmienky účasti stanovené podľa</t>
    </r>
    <r>
      <rPr>
        <b/>
        <sz val="11"/>
        <color rgb="FF000000"/>
        <rFont val="Calibri"/>
        <family val="2"/>
        <scheme val="minor"/>
      </rPr>
      <t xml:space="preserve"> § 34 ods. 1 pism. b)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- Uchádzač v rámci zoznamu stavebných prác preukáže, že realizoval min. jednu zákazku, ktorej predmetom bola realizácia vykurovacieho alebo klimatizačného systému typu VRV/VRF alebo obdobného systému vrátane dodania vnútorných a vonkajších klimatizačných jednotiek, pričom hodnota všetkých zákaziek uvedených v rámci zoznamu stavebných prác (všetky zákazky musia spĺňať podmienku, že ich predmetom bola realizácia vykurovacieho alebo klimatizačného systému typu VRV/VRF alebo obdobného systému vrátane dodania vnútorných a vonkajších klimatizačných jednotiek) musí byť minimálne 100.000,00 EUR bez DPH.  </t>
    </r>
  </si>
  <si>
    <t xml:space="preserve">Uchádzač uvedie návrh riešenia vykurovacieho/klimatizačného systému a konkrétne ponúkané zariadenia a materiály, ktoré budú dodané v rámci plnenia. Návrh riešenia vykurovacieho/klimatizačného systému ako aj ponúkané zariadenia a materiály, ktoré budú dodané v rámci plnenia, musia byť v súlade s technickými špecifikáciami a požiadavkami uvedenými v prílohe č. 1 výzvy – Opis predmetu zákazky. Návrh riešenia vykurovacieho/klimatizačného systému a konkrétne ponúkané zariadenia a materiály, ktoré budú dodané v rámci plnenia je možné uviesť na tomto mieste alebo pri jednotlivých položkách nižšie. </t>
  </si>
  <si>
    <t>Projekt vykurovacieho/klimatizačného systému vrátane kompletnej projektovej dokumentácie - kpl</t>
  </si>
  <si>
    <t>Klimatizačné zariadenia</t>
  </si>
  <si>
    <r>
      <t xml:space="preserve">Vonkajšia klimatizačná kompresorová VRF/VRF jednotka - kus </t>
    </r>
    <r>
      <rPr>
        <i/>
        <sz val="11"/>
        <color rgb="FF000000"/>
        <rFont val="Calibri"/>
        <family val="2"/>
        <scheme val="minor"/>
      </rPr>
      <t>(počet kusov určí uchádzač podľa ním navrhovaného riešenia)</t>
    </r>
  </si>
  <si>
    <r>
      <t xml:space="preserve">Vnútorná nástenná klimatizačná jednotka - kus </t>
    </r>
    <r>
      <rPr>
        <i/>
        <sz val="11"/>
        <color rgb="FF000000"/>
        <rFont val="Calibri"/>
        <family val="2"/>
        <scheme val="minor"/>
      </rPr>
      <t>(počet kusov určí uchádzač podľa ním navrhovaného riešenia)</t>
    </r>
  </si>
  <si>
    <t>Cloud riadenie, centrálne ovládanie prevádzkových stavov - kpl</t>
  </si>
  <si>
    <t>Rozvody a príslušenstvo</t>
  </si>
  <si>
    <t>Medené potrubné rozvody chladiva vrátane izolácie - kpl</t>
  </si>
  <si>
    <r>
      <t xml:space="preserve">Rozbočovač chladiva - Refnet - kus </t>
    </r>
    <r>
      <rPr>
        <i/>
        <sz val="11"/>
        <color rgb="FF000000"/>
        <rFont val="Calibri"/>
        <family val="2"/>
        <scheme val="minor"/>
      </rPr>
      <t>(počet kusov určí uchádzač podľa ním navrhovaného riešenia)</t>
    </r>
  </si>
  <si>
    <t>Odvod kondenzátu - kpl</t>
  </si>
  <si>
    <t>Elektroinštalačný a komunikačný materiál (kabeláž) - kpl</t>
  </si>
  <si>
    <t>Konštrukcia pod vonkajšie jednotky (stojany, podložky) - kpl</t>
  </si>
  <si>
    <t>Ostatný kotviaci, montážny a drobný materiál (vrátane oceľových žľabov) - kpl</t>
  </si>
  <si>
    <t>Chladivo - kpl</t>
  </si>
  <si>
    <t>Montážne a inštalačné práce</t>
  </si>
  <si>
    <t>Montáž a osadenie vonkajších klimatizačných jednotiek - kpl</t>
  </si>
  <si>
    <t>Montáž a osadenie vnútorných klimatizačných jednotiek - kpl</t>
  </si>
  <si>
    <t>Montáž prepojovacích rozvodov (chladivo, kondenzát, elektro) - kpl</t>
  </si>
  <si>
    <t>Stravebné práce, mechanizmy a doprava</t>
  </si>
  <si>
    <t>Stavebné práce (vrátane prestupov a prípadného požiarneho utesnenia) - kpl</t>
  </si>
  <si>
    <t>Použitie mechanizmov a lešenia (plošiny, zdviháky a pod.) - kpl</t>
  </si>
  <si>
    <t>Presun hmôt a upratovanie po montáži - kpl</t>
  </si>
  <si>
    <t>Dopravné náklady - kpl</t>
  </si>
  <si>
    <t>Tlakové a vákuové skúšky systému - kpl</t>
  </si>
  <si>
    <t>Posúdenie projektovej dokumentácie na TI SR (Technická inšpekcia) - kpl</t>
  </si>
  <si>
    <t>Odborné prehliadky a odborné skúšky (revízia) elektroinštalácie - kpl</t>
  </si>
  <si>
    <t xml:space="preserve">	
Nastavenie, zaregulovanie, uvedenie do prevádzky a funkčná skúška - kpl</t>
  </si>
  <si>
    <t>Sprievodná technická dokumentácia - kpl</t>
  </si>
  <si>
    <t>Zaškolenie osôb/obsluhy - kpl</t>
  </si>
  <si>
    <t>Doplňujúce informácie k navrhovanému riešeniu alebo zariadeniam (ak je potrebné)</t>
  </si>
  <si>
    <t xml:space="preserve">Návrh vykurovacieho/klimatizačného systému, dokumentácia a iné </t>
  </si>
  <si>
    <t>Ako uchádzač vo verejnom obstarávaní na predmet zákazky  
"Návrh, dodávka a kompletná realizácia vykurovacieho/klimatizačného systému typu VRV/VRF"</t>
  </si>
  <si>
    <t>Ako uchádzač v tomto verejnom obstarávaní na predmet "Návrh, dodávka a kompletná realizácia vykurovacieho/klimatizačného systému typu VRV/VRF"</t>
  </si>
  <si>
    <t>Posúdenie kapacity existujúceho elektrického napájania - kpl</t>
  </si>
  <si>
    <t>Skúšobná prevádzka v trvaní 10 dní vrátane odskúšania systému pri maximálnom projektovanom elektrickom zaťažení - kpl</t>
  </si>
  <si>
    <t>Základný pravidelný servis po dobu prevádzky 24 mesiacov (výmena filtrov, dopĺňanie chladiva, servisné a revízne prehliadky, čistenie 2x do roka)</t>
  </si>
  <si>
    <t>Okenné snímače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</si>
</sst>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 * #,##0.00_)\ &quot;€&quot;_ ;_ * \(#,##0.00\)\ &quot;€&quot;_ ;_ * &quot;-&quot;??_)\ &quot;€&quot;_ ;_ @_ "/>
    <numFmt numFmtId="165" formatCode="0.000"/>
    <numFmt numFmtId="166" formatCode="_-* #,##0.00\ [$€-41B]_-;\-* #,##0.00\ [$€-41B]_-;_-* &quot;-&quot;??\ [$€-41B]_-;_-@_-"/>
  </numFmts>
  <fonts count="3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20"/>
      <color rgb="FF2F5496"/>
      <name val="Calibri Light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7"/>
      <color theme="1"/>
      <name val="Calibri"/>
      <family val="2"/>
      <charset val="238"/>
      <scheme val="minor"/>
    </font>
    <font>
      <sz val="16"/>
      <color theme="4" tint="-0.249977111117893"/>
      <name val="Calibri Light"/>
      <family val="2"/>
      <charset val="238"/>
      <scheme val="major"/>
    </font>
    <font>
      <sz val="11"/>
      <color theme="4" tint="-0.249977111117893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  <font>
      <sz val="16"/>
      <color theme="0"/>
      <name val="Calibri Light"/>
      <family val="2"/>
      <charset val="238"/>
      <scheme val="major"/>
    </font>
    <font>
      <u/>
      <sz val="11"/>
      <color theme="10"/>
      <name val="Calibri"/>
      <family val="2"/>
      <charset val="238"/>
      <scheme val="minor"/>
    </font>
    <font>
      <sz val="16"/>
      <color theme="4"/>
      <name val="Calibri Light"/>
      <family val="2"/>
      <charset val="238"/>
      <scheme val="major"/>
    </font>
    <font>
      <sz val="11"/>
      <color theme="4"/>
      <name val="Calibri Light"/>
      <family val="2"/>
      <charset val="238"/>
      <scheme val="maj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305496"/>
      <name val="Calibri"/>
      <family val="2"/>
      <scheme val="minor"/>
    </font>
    <font>
      <sz val="14"/>
      <color rgb="FF305496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6"/>
      <color rgb="FF305496"/>
      <name val="Calibri Light"/>
      <family val="2"/>
      <charset val="238"/>
      <scheme val="maj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4"/>
      <color rgb="FF305496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</fills>
  <borders count="7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B2B2B2"/>
      </right>
      <top style="medium">
        <color indexed="64"/>
      </top>
      <bottom/>
      <diagonal/>
    </border>
    <border>
      <left/>
      <right style="thin">
        <color rgb="FFB2B2B2"/>
      </right>
      <top/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/>
      <diagonal/>
    </border>
    <border>
      <left style="medium">
        <color indexed="64"/>
      </left>
      <right style="thin">
        <color rgb="FFB2B2B2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7">
    <xf numFmtId="0" fontId="0" fillId="0" borderId="0"/>
    <xf numFmtId="0" fontId="1" fillId="2" borderId="2" applyNumberFormat="0" applyFont="0" applyAlignment="0" applyProtection="0"/>
    <xf numFmtId="0" fontId="1" fillId="3" borderId="0" applyNumberFormat="0" applyBorder="0" applyAlignment="0" applyProtection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68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5" fillId="0" borderId="52" xfId="0" applyFont="1" applyBorder="1" applyAlignment="1">
      <alignment horizontal="center" vertical="center"/>
    </xf>
    <xf numFmtId="0" fontId="6" fillId="0" borderId="33" xfId="0" applyFont="1" applyBorder="1" applyAlignment="1">
      <alignment horizontal="justify" vertical="center"/>
    </xf>
    <xf numFmtId="0" fontId="0" fillId="0" borderId="33" xfId="0" applyBorder="1" applyAlignment="1">
      <alignment horizontal="left" vertical="center" wrapText="1" indent="1"/>
    </xf>
    <xf numFmtId="0" fontId="6" fillId="0" borderId="33" xfId="0" applyFont="1" applyBorder="1" applyAlignment="1">
      <alignment horizontal="left" vertical="center" wrapText="1" indent="1"/>
    </xf>
    <xf numFmtId="0" fontId="2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left" wrapText="1" indent="1"/>
    </xf>
    <xf numFmtId="0" fontId="6" fillId="0" borderId="34" xfId="0" applyFont="1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justify" vertical="center"/>
    </xf>
    <xf numFmtId="0" fontId="0" fillId="0" borderId="34" xfId="0" applyBorder="1"/>
    <xf numFmtId="0" fontId="0" fillId="0" borderId="0" xfId="0" applyProtection="1">
      <protection hidden="1"/>
    </xf>
    <xf numFmtId="0" fontId="0" fillId="0" borderId="0" xfId="0" applyAlignment="1" applyProtection="1">
      <alignment wrapText="1"/>
      <protection hidden="1"/>
    </xf>
    <xf numFmtId="0" fontId="0" fillId="4" borderId="38" xfId="0" applyFill="1" applyBorder="1" applyAlignment="1" applyProtection="1">
      <alignment horizontal="center" wrapText="1"/>
      <protection hidden="1"/>
    </xf>
    <xf numFmtId="0" fontId="2" fillId="4" borderId="39" xfId="0" applyFont="1" applyFill="1" applyBorder="1" applyAlignment="1" applyProtection="1">
      <alignment wrapText="1"/>
      <protection hidden="1"/>
    </xf>
    <xf numFmtId="0" fontId="2" fillId="4" borderId="40" xfId="0" applyFont="1" applyFill="1" applyBorder="1" applyAlignment="1" applyProtection="1">
      <alignment wrapText="1"/>
      <protection hidden="1"/>
    </xf>
    <xf numFmtId="0" fontId="2" fillId="4" borderId="41" xfId="0" applyFont="1" applyFill="1" applyBorder="1" applyAlignment="1" applyProtection="1">
      <alignment wrapText="1"/>
      <protection hidden="1"/>
    </xf>
    <xf numFmtId="0" fontId="2" fillId="4" borderId="36" xfId="0" applyFont="1" applyFill="1" applyBorder="1" applyAlignment="1" applyProtection="1">
      <alignment wrapText="1"/>
      <protection hidden="1"/>
    </xf>
    <xf numFmtId="0" fontId="2" fillId="4" borderId="38" xfId="0" applyFont="1" applyFill="1" applyBorder="1" applyAlignment="1" applyProtection="1">
      <alignment wrapText="1"/>
      <protection hidden="1"/>
    </xf>
    <xf numFmtId="0" fontId="0" fillId="4" borderId="33" xfId="0" applyFill="1" applyBorder="1" applyAlignment="1" applyProtection="1">
      <alignment horizontal="center"/>
      <protection hidden="1"/>
    </xf>
    <xf numFmtId="0" fontId="0" fillId="0" borderId="26" xfId="0" applyBorder="1" applyAlignment="1" applyProtection="1">
      <alignment wrapText="1"/>
      <protection locked="0" hidden="1"/>
    </xf>
    <xf numFmtId="0" fontId="0" fillId="0" borderId="27" xfId="0" applyBorder="1" applyAlignment="1" applyProtection="1">
      <alignment wrapText="1"/>
      <protection locked="0" hidden="1"/>
    </xf>
    <xf numFmtId="2" fontId="0" fillId="0" borderId="27" xfId="3" applyNumberFormat="1" applyFont="1" applyFill="1" applyBorder="1" applyAlignment="1" applyProtection="1">
      <alignment wrapText="1"/>
      <protection locked="0" hidden="1"/>
    </xf>
    <xf numFmtId="0" fontId="1" fillId="0" borderId="27" xfId="1" applyFont="1" applyFill="1" applyBorder="1" applyProtection="1">
      <protection locked="0" hidden="1"/>
    </xf>
    <xf numFmtId="2" fontId="0" fillId="0" borderId="43" xfId="3" applyNumberFormat="1" applyFont="1" applyFill="1" applyBorder="1" applyAlignment="1" applyProtection="1">
      <alignment wrapText="1"/>
      <protection locked="0" hidden="1"/>
    </xf>
    <xf numFmtId="2" fontId="0" fillId="4" borderId="43" xfId="0" applyNumberFormat="1" applyFill="1" applyBorder="1" applyProtection="1">
      <protection hidden="1"/>
    </xf>
    <xf numFmtId="2" fontId="0" fillId="4" borderId="16" xfId="0" applyNumberFormat="1" applyFill="1" applyBorder="1" applyProtection="1">
      <protection hidden="1"/>
    </xf>
    <xf numFmtId="2" fontId="0" fillId="4" borderId="50" xfId="0" applyNumberFormat="1" applyFill="1" applyBorder="1" applyProtection="1">
      <protection hidden="1"/>
    </xf>
    <xf numFmtId="0" fontId="0" fillId="0" borderId="17" xfId="0" applyBorder="1" applyAlignment="1" applyProtection="1">
      <alignment wrapText="1"/>
      <protection locked="0" hidden="1"/>
    </xf>
    <xf numFmtId="0" fontId="0" fillId="0" borderId="16" xfId="0" applyBorder="1" applyAlignment="1" applyProtection="1">
      <alignment wrapText="1"/>
      <protection locked="0" hidden="1"/>
    </xf>
    <xf numFmtId="2" fontId="0" fillId="0" borderId="16" xfId="3" applyNumberFormat="1" applyFont="1" applyFill="1" applyBorder="1" applyAlignment="1" applyProtection="1">
      <alignment wrapText="1"/>
      <protection locked="0" hidden="1"/>
    </xf>
    <xf numFmtId="2" fontId="0" fillId="0" borderId="30" xfId="3" applyNumberFormat="1" applyFont="1" applyFill="1" applyBorder="1" applyAlignment="1" applyProtection="1">
      <alignment wrapText="1"/>
      <protection locked="0" hidden="1"/>
    </xf>
    <xf numFmtId="2" fontId="0" fillId="4" borderId="30" xfId="0" applyNumberFormat="1" applyFill="1" applyBorder="1" applyProtection="1">
      <protection hidden="1"/>
    </xf>
    <xf numFmtId="0" fontId="0" fillId="0" borderId="24" xfId="0" applyBorder="1" applyAlignment="1" applyProtection="1">
      <alignment wrapText="1"/>
      <protection locked="0" hidden="1"/>
    </xf>
    <xf numFmtId="0" fontId="0" fillId="0" borderId="25" xfId="0" applyBorder="1" applyAlignment="1" applyProtection="1">
      <alignment wrapText="1"/>
      <protection locked="0" hidden="1"/>
    </xf>
    <xf numFmtId="2" fontId="0" fillId="0" borderId="25" xfId="3" applyNumberFormat="1" applyFont="1" applyFill="1" applyBorder="1" applyAlignment="1" applyProtection="1">
      <alignment wrapText="1"/>
      <protection locked="0" hidden="1"/>
    </xf>
    <xf numFmtId="2" fontId="0" fillId="0" borderId="42" xfId="3" applyNumberFormat="1" applyFont="1" applyFill="1" applyBorder="1" applyAlignment="1" applyProtection="1">
      <alignment wrapText="1"/>
      <protection locked="0" hidden="1"/>
    </xf>
    <xf numFmtId="0" fontId="0" fillId="4" borderId="34" xfId="0" applyFill="1" applyBorder="1" applyProtection="1">
      <protection hidden="1"/>
    </xf>
    <xf numFmtId="0" fontId="0" fillId="4" borderId="19" xfId="0" applyFill="1" applyBorder="1" applyAlignment="1" applyProtection="1">
      <alignment wrapText="1"/>
      <protection hidden="1"/>
    </xf>
    <xf numFmtId="0" fontId="0" fillId="4" borderId="20" xfId="0" applyFill="1" applyBorder="1" applyAlignment="1" applyProtection="1">
      <alignment wrapText="1"/>
      <protection hidden="1"/>
    </xf>
    <xf numFmtId="2" fontId="0" fillId="4" borderId="44" xfId="0" applyNumberFormat="1" applyFill="1" applyBorder="1" applyAlignment="1" applyProtection="1">
      <alignment wrapText="1"/>
      <protection hidden="1"/>
    </xf>
    <xf numFmtId="2" fontId="0" fillId="4" borderId="44" xfId="0" applyNumberFormat="1" applyFill="1" applyBorder="1" applyProtection="1">
      <protection hidden="1"/>
    </xf>
    <xf numFmtId="2" fontId="0" fillId="4" borderId="20" xfId="0" applyNumberFormat="1" applyFill="1" applyBorder="1" applyProtection="1">
      <protection hidden="1"/>
    </xf>
    <xf numFmtId="0" fontId="0" fillId="4" borderId="51" xfId="0" applyFill="1" applyBorder="1" applyProtection="1">
      <protection hidden="1"/>
    </xf>
    <xf numFmtId="0" fontId="0" fillId="5" borderId="17" xfId="0" applyFill="1" applyBorder="1" applyProtection="1">
      <protection hidden="1"/>
    </xf>
    <xf numFmtId="0" fontId="0" fillId="5" borderId="18" xfId="0" applyFill="1" applyBorder="1" applyProtection="1">
      <protection hidden="1"/>
    </xf>
    <xf numFmtId="0" fontId="0" fillId="4" borderId="17" xfId="0" applyFill="1" applyBorder="1" applyProtection="1">
      <protection hidden="1"/>
    </xf>
    <xf numFmtId="0" fontId="0" fillId="4" borderId="18" xfId="0" applyFill="1" applyBorder="1" applyProtection="1">
      <protection hidden="1"/>
    </xf>
    <xf numFmtId="0" fontId="0" fillId="5" borderId="29" xfId="0" applyFill="1" applyBorder="1" applyProtection="1">
      <protection hidden="1"/>
    </xf>
    <xf numFmtId="0" fontId="0" fillId="4" borderId="16" xfId="0" applyFill="1" applyBorder="1" applyProtection="1">
      <protection hidden="1"/>
    </xf>
    <xf numFmtId="0" fontId="0" fillId="4" borderId="30" xfId="0" applyFill="1" applyBorder="1" applyAlignment="1" applyProtection="1">
      <alignment horizontal="center"/>
      <protection hidden="1"/>
    </xf>
    <xf numFmtId="2" fontId="0" fillId="0" borderId="17" xfId="0" applyNumberFormat="1" applyBorder="1" applyProtection="1">
      <protection locked="0" hidden="1"/>
    </xf>
    <xf numFmtId="2" fontId="0" fillId="5" borderId="18" xfId="0" applyNumberFormat="1" applyFill="1" applyBorder="1" applyProtection="1">
      <protection hidden="1"/>
    </xf>
    <xf numFmtId="2" fontId="0" fillId="4" borderId="18" xfId="0" applyNumberFormat="1" applyFill="1" applyBorder="1" applyProtection="1">
      <protection hidden="1"/>
    </xf>
    <xf numFmtId="0" fontId="0" fillId="5" borderId="19" xfId="0" applyFill="1" applyBorder="1" applyProtection="1">
      <protection hidden="1"/>
    </xf>
    <xf numFmtId="0" fontId="0" fillId="4" borderId="20" xfId="0" applyFill="1" applyBorder="1" applyProtection="1">
      <protection hidden="1"/>
    </xf>
    <xf numFmtId="0" fontId="0" fillId="4" borderId="44" xfId="0" applyFill="1" applyBorder="1" applyAlignment="1" applyProtection="1">
      <alignment horizontal="center"/>
      <protection hidden="1"/>
    </xf>
    <xf numFmtId="0" fontId="0" fillId="5" borderId="39" xfId="0" applyFill="1" applyBorder="1" applyProtection="1">
      <protection hidden="1"/>
    </xf>
    <xf numFmtId="0" fontId="0" fillId="5" borderId="40" xfId="0" applyFill="1" applyBorder="1" applyAlignment="1" applyProtection="1">
      <alignment wrapText="1"/>
      <protection hidden="1"/>
    </xf>
    <xf numFmtId="0" fontId="0" fillId="5" borderId="40" xfId="0" applyFill="1" applyBorder="1" applyAlignment="1" applyProtection="1">
      <alignment horizontal="center" wrapText="1"/>
      <protection hidden="1"/>
    </xf>
    <xf numFmtId="165" fontId="2" fillId="5" borderId="40" xfId="0" applyNumberFormat="1" applyFont="1" applyFill="1" applyBorder="1" applyAlignment="1" applyProtection="1">
      <alignment wrapText="1"/>
      <protection hidden="1"/>
    </xf>
    <xf numFmtId="2" fontId="2" fillId="5" borderId="40" xfId="0" applyNumberFormat="1" applyFont="1" applyFill="1" applyBorder="1" applyAlignment="1" applyProtection="1">
      <alignment wrapText="1"/>
      <protection hidden="1"/>
    </xf>
    <xf numFmtId="165" fontId="2" fillId="5" borderId="41" xfId="0" applyNumberFormat="1" applyFont="1" applyFill="1" applyBorder="1" applyAlignment="1" applyProtection="1">
      <alignment wrapText="1"/>
      <protection hidden="1"/>
    </xf>
    <xf numFmtId="0" fontId="0" fillId="8" borderId="17" xfId="0" applyFill="1" applyBorder="1" applyAlignment="1" applyProtection="1">
      <alignment wrapText="1"/>
      <protection hidden="1"/>
    </xf>
    <xf numFmtId="0" fontId="0" fillId="8" borderId="18" xfId="0" applyFill="1" applyBorder="1" applyAlignment="1" applyProtection="1">
      <alignment wrapText="1"/>
      <protection hidden="1"/>
    </xf>
    <xf numFmtId="0" fontId="0" fillId="7" borderId="17" xfId="0" applyFill="1" applyBorder="1" applyAlignment="1" applyProtection="1">
      <alignment wrapText="1"/>
      <protection hidden="1"/>
    </xf>
    <xf numFmtId="0" fontId="0" fillId="7" borderId="18" xfId="0" applyFill="1" applyBorder="1" applyAlignment="1" applyProtection="1">
      <alignment wrapText="1"/>
      <protection hidden="1"/>
    </xf>
    <xf numFmtId="0" fontId="0" fillId="8" borderId="29" xfId="0" applyFill="1" applyBorder="1" applyProtection="1">
      <protection hidden="1"/>
    </xf>
    <xf numFmtId="0" fontId="0" fillId="8" borderId="18" xfId="0" applyFill="1" applyBorder="1" applyProtection="1">
      <protection hidden="1"/>
    </xf>
    <xf numFmtId="0" fontId="0" fillId="8" borderId="17" xfId="0" applyFill="1" applyBorder="1" applyProtection="1">
      <protection hidden="1"/>
    </xf>
    <xf numFmtId="0" fontId="0" fillId="7" borderId="16" xfId="0" applyFill="1" applyBorder="1" applyProtection="1">
      <protection hidden="1"/>
    </xf>
    <xf numFmtId="0" fontId="0" fillId="7" borderId="30" xfId="0" applyFill="1" applyBorder="1" applyAlignment="1" applyProtection="1">
      <alignment wrapText="1"/>
      <protection hidden="1"/>
    </xf>
    <xf numFmtId="2" fontId="0" fillId="6" borderId="17" xfId="0" applyNumberFormat="1" applyFill="1" applyBorder="1" applyProtection="1">
      <protection hidden="1"/>
    </xf>
    <xf numFmtId="2" fontId="0" fillId="8" borderId="18" xfId="0" applyNumberFormat="1" applyFill="1" applyBorder="1" applyAlignment="1" applyProtection="1">
      <alignment wrapText="1"/>
      <protection hidden="1"/>
    </xf>
    <xf numFmtId="2" fontId="0" fillId="7" borderId="18" xfId="0" applyNumberFormat="1" applyFill="1" applyBorder="1" applyAlignment="1" applyProtection="1">
      <alignment wrapText="1"/>
      <protection hidden="1"/>
    </xf>
    <xf numFmtId="2" fontId="0" fillId="8" borderId="18" xfId="0" applyNumberFormat="1" applyFill="1" applyBorder="1" applyProtection="1">
      <protection hidden="1"/>
    </xf>
    <xf numFmtId="0" fontId="0" fillId="8" borderId="24" xfId="0" applyFill="1" applyBorder="1" applyProtection="1">
      <protection hidden="1"/>
    </xf>
    <xf numFmtId="0" fontId="0" fillId="7" borderId="25" xfId="0" applyFill="1" applyBorder="1" applyProtection="1">
      <protection hidden="1"/>
    </xf>
    <xf numFmtId="0" fontId="0" fillId="7" borderId="42" xfId="0" applyFill="1" applyBorder="1" applyAlignment="1" applyProtection="1">
      <alignment wrapText="1"/>
      <protection hidden="1"/>
    </xf>
    <xf numFmtId="0" fontId="0" fillId="8" borderId="39" xfId="0" applyFill="1" applyBorder="1" applyProtection="1">
      <protection hidden="1"/>
    </xf>
    <xf numFmtId="0" fontId="0" fillId="8" borderId="40" xfId="0" applyFill="1" applyBorder="1" applyAlignment="1" applyProtection="1">
      <alignment wrapText="1"/>
      <protection hidden="1"/>
    </xf>
    <xf numFmtId="2" fontId="0" fillId="8" borderId="40" xfId="0" applyNumberFormat="1" applyFill="1" applyBorder="1" applyAlignment="1" applyProtection="1">
      <alignment wrapText="1"/>
      <protection hidden="1"/>
    </xf>
    <xf numFmtId="2" fontId="0" fillId="8" borderId="41" xfId="0" applyNumberFormat="1" applyFill="1" applyBorder="1" applyAlignment="1" applyProtection="1">
      <alignment wrapText="1"/>
      <protection hidden="1"/>
    </xf>
    <xf numFmtId="0" fontId="0" fillId="9" borderId="17" xfId="0" applyFill="1" applyBorder="1" applyAlignment="1" applyProtection="1">
      <alignment wrapText="1"/>
      <protection hidden="1"/>
    </xf>
    <xf numFmtId="0" fontId="0" fillId="9" borderId="18" xfId="0" applyFill="1" applyBorder="1" applyAlignment="1" applyProtection="1">
      <alignment wrapText="1"/>
      <protection hidden="1"/>
    </xf>
    <xf numFmtId="0" fontId="0" fillId="10" borderId="17" xfId="0" applyFill="1" applyBorder="1" applyAlignment="1" applyProtection="1">
      <alignment wrapText="1"/>
      <protection hidden="1"/>
    </xf>
    <xf numFmtId="0" fontId="0" fillId="10" borderId="18" xfId="0" applyFill="1" applyBorder="1" applyAlignment="1" applyProtection="1">
      <alignment wrapText="1"/>
      <protection hidden="1"/>
    </xf>
    <xf numFmtId="0" fontId="0" fillId="9" borderId="29" xfId="0" applyFill="1" applyBorder="1" applyProtection="1">
      <protection hidden="1"/>
    </xf>
    <xf numFmtId="0" fontId="0" fillId="9" borderId="18" xfId="0" applyFill="1" applyBorder="1" applyProtection="1">
      <protection hidden="1"/>
    </xf>
    <xf numFmtId="0" fontId="0" fillId="9" borderId="17" xfId="0" applyFill="1" applyBorder="1" applyProtection="1">
      <protection hidden="1"/>
    </xf>
    <xf numFmtId="0" fontId="0" fillId="10" borderId="16" xfId="0" applyFill="1" applyBorder="1" applyProtection="1">
      <protection hidden="1"/>
    </xf>
    <xf numFmtId="0" fontId="0" fillId="10" borderId="30" xfId="0" applyFill="1" applyBorder="1" applyAlignment="1" applyProtection="1">
      <alignment wrapText="1"/>
      <protection hidden="1"/>
    </xf>
    <xf numFmtId="2" fontId="0" fillId="9" borderId="18" xfId="0" applyNumberFormat="1" applyFill="1" applyBorder="1" applyAlignment="1" applyProtection="1">
      <alignment wrapText="1"/>
      <protection hidden="1"/>
    </xf>
    <xf numFmtId="2" fontId="0" fillId="10" borderId="18" xfId="0" applyNumberFormat="1" applyFill="1" applyBorder="1" applyAlignment="1" applyProtection="1">
      <alignment wrapText="1"/>
      <protection hidden="1"/>
    </xf>
    <xf numFmtId="2" fontId="0" fillId="9" borderId="18" xfId="0" applyNumberFormat="1" applyFill="1" applyBorder="1" applyProtection="1">
      <protection hidden="1"/>
    </xf>
    <xf numFmtId="0" fontId="0" fillId="9" borderId="19" xfId="0" applyFill="1" applyBorder="1" applyProtection="1">
      <protection hidden="1"/>
    </xf>
    <xf numFmtId="0" fontId="0" fillId="10" borderId="20" xfId="0" applyFill="1" applyBorder="1" applyProtection="1">
      <protection hidden="1"/>
    </xf>
    <xf numFmtId="0" fontId="0" fillId="10" borderId="44" xfId="0" applyFill="1" applyBorder="1" applyAlignment="1" applyProtection="1">
      <alignment wrapText="1"/>
      <protection hidden="1"/>
    </xf>
    <xf numFmtId="0" fontId="0" fillId="9" borderId="39" xfId="0" applyFill="1" applyBorder="1" applyProtection="1">
      <protection hidden="1"/>
    </xf>
    <xf numFmtId="0" fontId="0" fillId="9" borderId="40" xfId="0" applyFill="1" applyBorder="1" applyAlignment="1" applyProtection="1">
      <alignment wrapText="1"/>
      <protection hidden="1"/>
    </xf>
    <xf numFmtId="2" fontId="0" fillId="9" borderId="40" xfId="0" applyNumberFormat="1" applyFill="1" applyBorder="1" applyAlignment="1" applyProtection="1">
      <alignment wrapText="1"/>
      <protection hidden="1"/>
    </xf>
    <xf numFmtId="2" fontId="0" fillId="9" borderId="41" xfId="0" applyNumberFormat="1" applyFill="1" applyBorder="1" applyAlignment="1" applyProtection="1">
      <alignment wrapText="1"/>
      <protection hidden="1"/>
    </xf>
    <xf numFmtId="0" fontId="0" fillId="0" borderId="0" xfId="0" applyProtection="1">
      <protection locked="0" hidden="1"/>
    </xf>
    <xf numFmtId="0" fontId="11" fillId="0" borderId="10" xfId="1" applyFont="1" applyFill="1" applyBorder="1" applyAlignment="1" applyProtection="1">
      <alignment vertical="center" wrapText="1"/>
      <protection locked="0" hidden="1"/>
    </xf>
    <xf numFmtId="0" fontId="11" fillId="0" borderId="7" xfId="1" applyFont="1" applyFill="1" applyBorder="1" applyAlignment="1" applyProtection="1">
      <alignment vertical="center" wrapText="1"/>
      <protection locked="0" hidden="1"/>
    </xf>
    <xf numFmtId="0" fontId="11" fillId="0" borderId="12" xfId="1" applyFont="1" applyFill="1" applyBorder="1" applyAlignment="1" applyProtection="1">
      <alignment vertical="center" wrapText="1"/>
      <protection locked="0" hidden="1"/>
    </xf>
    <xf numFmtId="0" fontId="17" fillId="0" borderId="33" xfId="4" applyBorder="1" applyAlignment="1">
      <alignment horizontal="left" vertical="center" wrapText="1" indent="1"/>
    </xf>
    <xf numFmtId="0" fontId="0" fillId="0" borderId="33" xfId="0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horizontal="center"/>
    </xf>
    <xf numFmtId="0" fontId="26" fillId="11" borderId="0" xfId="0" applyFont="1" applyFill="1"/>
    <xf numFmtId="0" fontId="22" fillId="0" borderId="0" xfId="0" applyFont="1" applyAlignment="1" applyProtection="1">
      <alignment horizontal="center" vertical="center" wrapText="1"/>
      <protection locked="0" hidden="1"/>
    </xf>
    <xf numFmtId="0" fontId="28" fillId="0" borderId="16" xfId="0" applyFont="1" applyBorder="1" applyAlignment="1" applyProtection="1">
      <alignment horizontal="left" vertical="center" wrapText="1"/>
      <protection locked="0" hidden="1"/>
    </xf>
    <xf numFmtId="0" fontId="23" fillId="4" borderId="16" xfId="0" applyFont="1" applyFill="1" applyBorder="1" applyAlignment="1" applyProtection="1">
      <alignment vertical="center" wrapText="1"/>
      <protection locked="0" hidden="1"/>
    </xf>
    <xf numFmtId="0" fontId="28" fillId="0" borderId="17" xfId="0" applyFont="1" applyBorder="1" applyAlignment="1" applyProtection="1">
      <alignment horizontal="left" vertical="center" wrapText="1"/>
      <protection locked="0" hidden="1"/>
    </xf>
    <xf numFmtId="0" fontId="27" fillId="4" borderId="17" xfId="0" applyFont="1" applyFill="1" applyBorder="1" applyAlignment="1" applyProtection="1">
      <alignment horizontal="left" vertical="center" wrapText="1"/>
      <protection locked="0" hidden="1"/>
    </xf>
    <xf numFmtId="0" fontId="28" fillId="0" borderId="18" xfId="0" applyFont="1" applyBorder="1" applyAlignment="1" applyProtection="1">
      <alignment horizontal="left" vertical="center" wrapText="1"/>
      <protection locked="0" hidden="1"/>
    </xf>
    <xf numFmtId="0" fontId="23" fillId="4" borderId="18" xfId="0" applyFont="1" applyFill="1" applyBorder="1" applyAlignment="1" applyProtection="1">
      <alignment vertical="center" wrapText="1"/>
      <protection locked="0" hidden="1"/>
    </xf>
    <xf numFmtId="0" fontId="4" fillId="4" borderId="18" xfId="1" applyFont="1" applyFill="1" applyBorder="1" applyProtection="1">
      <protection locked="0" hidden="1"/>
    </xf>
    <xf numFmtId="0" fontId="4" fillId="4" borderId="65" xfId="1" applyFont="1" applyFill="1" applyBorder="1" applyProtection="1">
      <protection locked="0" hidden="1"/>
    </xf>
    <xf numFmtId="0" fontId="3" fillId="0" borderId="0" xfId="0" applyFont="1" applyProtection="1">
      <protection locked="0" hidden="1"/>
    </xf>
    <xf numFmtId="0" fontId="12" fillId="0" borderId="26" xfId="1" applyFont="1" applyFill="1" applyBorder="1" applyAlignment="1" applyProtection="1">
      <alignment horizontal="left"/>
      <protection locked="0" hidden="1"/>
    </xf>
    <xf numFmtId="0" fontId="12" fillId="0" borderId="27" xfId="1" applyFont="1" applyFill="1" applyBorder="1" applyAlignment="1" applyProtection="1">
      <alignment horizontal="center"/>
      <protection locked="0" hidden="1"/>
    </xf>
    <xf numFmtId="0" fontId="13" fillId="0" borderId="69" xfId="1" applyFont="1" applyFill="1" applyBorder="1" applyProtection="1">
      <protection locked="0" hidden="1"/>
    </xf>
    <xf numFmtId="0" fontId="12" fillId="0" borderId="71" xfId="1" applyFont="1" applyFill="1" applyBorder="1" applyAlignment="1" applyProtection="1">
      <alignment wrapText="1"/>
      <protection locked="0" hidden="1"/>
    </xf>
    <xf numFmtId="0" fontId="0" fillId="0" borderId="38" xfId="0" applyBorder="1" applyProtection="1">
      <protection locked="0" hidden="1"/>
    </xf>
    <xf numFmtId="0" fontId="33" fillId="0" borderId="26" xfId="0" applyFont="1" applyBorder="1" applyAlignment="1">
      <alignment wrapText="1"/>
    </xf>
    <xf numFmtId="0" fontId="33" fillId="0" borderId="17" xfId="0" applyFont="1" applyBorder="1" applyAlignment="1">
      <alignment wrapText="1"/>
    </xf>
    <xf numFmtId="0" fontId="33" fillId="0" borderId="24" xfId="0" applyFont="1" applyBorder="1" applyAlignment="1">
      <alignment wrapText="1"/>
    </xf>
    <xf numFmtId="0" fontId="0" fillId="0" borderId="0" xfId="0" applyAlignment="1" applyProtection="1">
      <alignment horizontal="center"/>
      <protection locked="0" hidden="1"/>
    </xf>
    <xf numFmtId="0" fontId="17" fillId="0" borderId="0" xfId="5" applyAlignment="1">
      <alignment horizontal="center"/>
    </xf>
    <xf numFmtId="164" fontId="20" fillId="0" borderId="16" xfId="6" applyFont="1" applyFill="1" applyBorder="1" applyAlignment="1" applyProtection="1">
      <protection locked="0" hidden="1"/>
    </xf>
    <xf numFmtId="164" fontId="20" fillId="0" borderId="25" xfId="6" applyFont="1" applyFill="1" applyBorder="1" applyAlignment="1" applyProtection="1">
      <protection locked="0" hidden="1"/>
    </xf>
    <xf numFmtId="0" fontId="20" fillId="0" borderId="16" xfId="1" applyFont="1" applyFill="1" applyBorder="1" applyAlignment="1" applyProtection="1">
      <alignment horizontal="center"/>
      <protection locked="0" hidden="1"/>
    </xf>
    <xf numFmtId="0" fontId="20" fillId="0" borderId="25" xfId="1" applyFont="1" applyFill="1" applyBorder="1" applyAlignment="1" applyProtection="1">
      <alignment horizontal="center"/>
      <protection locked="0" hidden="1"/>
    </xf>
    <xf numFmtId="164" fontId="20" fillId="0" borderId="27" xfId="6" applyFont="1" applyFill="1" applyBorder="1" applyAlignment="1" applyProtection="1">
      <protection locked="0" hidden="1"/>
    </xf>
    <xf numFmtId="164" fontId="20" fillId="0" borderId="43" xfId="6" applyFont="1" applyFill="1" applyBorder="1" applyAlignment="1" applyProtection="1">
      <protection locked="0" hidden="1"/>
    </xf>
    <xf numFmtId="164" fontId="20" fillId="0" borderId="30" xfId="6" applyFont="1" applyFill="1" applyBorder="1" applyAlignment="1" applyProtection="1">
      <protection locked="0" hidden="1"/>
    </xf>
    <xf numFmtId="164" fontId="20" fillId="0" borderId="42" xfId="6" applyFont="1" applyFill="1" applyBorder="1" applyAlignment="1" applyProtection="1">
      <protection locked="0" hidden="1"/>
    </xf>
    <xf numFmtId="0" fontId="35" fillId="11" borderId="0" xfId="0" applyFont="1" applyFill="1" applyAlignment="1">
      <alignment horizontal="center"/>
    </xf>
    <xf numFmtId="164" fontId="13" fillId="0" borderId="73" xfId="6" applyFont="1" applyFill="1" applyBorder="1" applyAlignment="1" applyProtection="1">
      <alignment vertical="center"/>
      <protection locked="0" hidden="1"/>
    </xf>
    <xf numFmtId="0" fontId="23" fillId="0" borderId="26" xfId="0" applyFont="1" applyBorder="1" applyAlignment="1">
      <alignment wrapText="1"/>
    </xf>
    <xf numFmtId="0" fontId="0" fillId="0" borderId="33" xfId="0" applyBorder="1" applyAlignment="1">
      <alignment horizontal="center" vertical="center" wrapText="1"/>
    </xf>
    <xf numFmtId="166" fontId="20" fillId="4" borderId="27" xfId="1" applyNumberFormat="1" applyFont="1" applyFill="1" applyBorder="1" applyAlignment="1" applyProtection="1">
      <protection locked="0" hidden="1"/>
    </xf>
    <xf numFmtId="0" fontId="20" fillId="4" borderId="27" xfId="1" applyFont="1" applyFill="1" applyBorder="1" applyAlignment="1" applyProtection="1">
      <alignment horizontal="center"/>
      <protection locked="0" hidden="1"/>
    </xf>
    <xf numFmtId="166" fontId="21" fillId="4" borderId="16" xfId="0" applyNumberFormat="1" applyFont="1" applyFill="1" applyBorder="1" applyProtection="1">
      <protection locked="0" hidden="1"/>
    </xf>
    <xf numFmtId="0" fontId="20" fillId="4" borderId="16" xfId="1" applyFont="1" applyFill="1" applyBorder="1" applyAlignment="1" applyProtection="1">
      <alignment horizontal="center"/>
      <protection locked="0" hidden="1"/>
    </xf>
    <xf numFmtId="166" fontId="20" fillId="4" borderId="16" xfId="1" applyNumberFormat="1" applyFont="1" applyFill="1" applyBorder="1" applyAlignment="1" applyProtection="1">
      <protection locked="0" hidden="1"/>
    </xf>
    <xf numFmtId="164" fontId="20" fillId="4" borderId="16" xfId="6" applyFont="1" applyFill="1" applyBorder="1" applyAlignment="1" applyProtection="1">
      <protection locked="0" hidden="1"/>
    </xf>
    <xf numFmtId="164" fontId="20" fillId="4" borderId="25" xfId="6" applyFont="1" applyFill="1" applyBorder="1" applyAlignment="1" applyProtection="1">
      <protection locked="0" hidden="1"/>
    </xf>
    <xf numFmtId="0" fontId="3" fillId="4" borderId="27" xfId="0" applyFont="1" applyFill="1" applyBorder="1" applyProtection="1">
      <protection locked="0" hidden="1"/>
    </xf>
    <xf numFmtId="0" fontId="0" fillId="4" borderId="16" xfId="0" applyFill="1" applyBorder="1" applyProtection="1">
      <protection locked="0" hidden="1"/>
    </xf>
    <xf numFmtId="0" fontId="0" fillId="4" borderId="25" xfId="0" applyFill="1" applyBorder="1" applyProtection="1">
      <protection locked="0" hidden="1"/>
    </xf>
    <xf numFmtId="0" fontId="23" fillId="0" borderId="24" xfId="0" applyFont="1" applyBorder="1" applyAlignment="1">
      <alignment wrapText="1"/>
    </xf>
    <xf numFmtId="0" fontId="23" fillId="0" borderId="17" xfId="0" applyFont="1" applyBorder="1" applyAlignment="1">
      <alignment wrapText="1"/>
    </xf>
    <xf numFmtId="0" fontId="22" fillId="4" borderId="19" xfId="0" applyFont="1" applyFill="1" applyBorder="1" applyAlignment="1" applyProtection="1">
      <alignment horizontal="left" vertical="top" wrapText="1"/>
      <protection locked="0" hidden="1"/>
    </xf>
    <xf numFmtId="0" fontId="22" fillId="4" borderId="20" xfId="0" applyFont="1" applyFill="1" applyBorder="1" applyAlignment="1" applyProtection="1">
      <alignment horizontal="left" vertical="top" wrapText="1"/>
      <protection locked="0" hidden="1"/>
    </xf>
    <xf numFmtId="0" fontId="22" fillId="4" borderId="65" xfId="0" applyFont="1" applyFill="1" applyBorder="1" applyAlignment="1" applyProtection="1">
      <alignment horizontal="left" vertical="top" wrapText="1"/>
      <protection locked="0" hidden="1"/>
    </xf>
    <xf numFmtId="0" fontId="9" fillId="0" borderId="67" xfId="1" applyFont="1" applyFill="1" applyBorder="1" applyAlignment="1" applyProtection="1">
      <alignment horizontal="center" vertical="center" wrapText="1"/>
      <protection locked="0" hidden="1"/>
    </xf>
    <xf numFmtId="0" fontId="9" fillId="0" borderId="68" xfId="1" applyFont="1" applyFill="1" applyBorder="1" applyAlignment="1" applyProtection="1">
      <alignment horizontal="center" vertical="center" wrapText="1"/>
      <protection locked="0" hidden="1"/>
    </xf>
    <xf numFmtId="0" fontId="9" fillId="0" borderId="70" xfId="1" applyFont="1" applyFill="1" applyBorder="1" applyAlignment="1" applyProtection="1">
      <alignment horizontal="center" vertical="center" wrapText="1"/>
      <protection locked="0" hidden="1"/>
    </xf>
    <xf numFmtId="0" fontId="33" fillId="0" borderId="66" xfId="0" applyFont="1" applyBorder="1" applyAlignment="1" applyProtection="1">
      <alignment horizontal="left" vertical="top" wrapText="1"/>
      <protection locked="0" hidden="1"/>
    </xf>
    <xf numFmtId="0" fontId="30" fillId="0" borderId="64" xfId="0" applyFont="1" applyBorder="1" applyAlignment="1" applyProtection="1">
      <alignment horizontal="left" vertical="top" wrapText="1"/>
      <protection locked="0" hidden="1"/>
    </xf>
    <xf numFmtId="0" fontId="30" fillId="0" borderId="50" xfId="0" applyFont="1" applyBorder="1" applyAlignment="1" applyProtection="1">
      <alignment horizontal="left" vertical="top" wrapText="1"/>
      <protection locked="0" hidden="1"/>
    </xf>
    <xf numFmtId="0" fontId="30" fillId="0" borderId="17" xfId="0" applyFont="1" applyBorder="1" applyAlignment="1" applyProtection="1">
      <alignment horizontal="left" vertical="center" wrapText="1"/>
      <protection locked="0" hidden="1"/>
    </xf>
    <xf numFmtId="0" fontId="28" fillId="0" borderId="16" xfId="0" applyFont="1" applyBorder="1" applyAlignment="1" applyProtection="1">
      <alignment horizontal="left" vertical="center" wrapText="1"/>
      <protection locked="0" hidden="1"/>
    </xf>
    <xf numFmtId="0" fontId="28" fillId="0" borderId="18" xfId="0" applyFont="1" applyBorder="1" applyAlignment="1" applyProtection="1">
      <alignment horizontal="left" vertical="center" wrapText="1"/>
      <protection locked="0" hidden="1"/>
    </xf>
    <xf numFmtId="0" fontId="4" fillId="0" borderId="53" xfId="1" applyFont="1" applyFill="1" applyBorder="1" applyAlignment="1" applyProtection="1">
      <alignment horizontal="center"/>
      <protection locked="0" hidden="1"/>
    </xf>
    <xf numFmtId="0" fontId="4" fillId="0" borderId="1" xfId="1" applyFont="1" applyFill="1" applyBorder="1" applyAlignment="1" applyProtection="1">
      <alignment horizontal="center"/>
      <protection locked="0" hidden="1"/>
    </xf>
    <xf numFmtId="0" fontId="4" fillId="0" borderId="56" xfId="1" applyFont="1" applyFill="1" applyBorder="1" applyAlignment="1" applyProtection="1">
      <alignment horizontal="center"/>
      <protection locked="0" hidden="1"/>
    </xf>
    <xf numFmtId="0" fontId="29" fillId="0" borderId="21" xfId="1" applyFont="1" applyFill="1" applyBorder="1" applyAlignment="1" applyProtection="1">
      <alignment horizontal="center" vertical="center" wrapText="1"/>
      <protection locked="0" hidden="1"/>
    </xf>
    <xf numFmtId="0" fontId="10" fillId="0" borderId="22" xfId="1" applyFont="1" applyFill="1" applyBorder="1" applyAlignment="1" applyProtection="1">
      <alignment horizontal="center" vertical="center" wrapText="1"/>
      <protection locked="0" hidden="1"/>
    </xf>
    <xf numFmtId="0" fontId="10" fillId="0" borderId="23" xfId="1" applyFont="1" applyFill="1" applyBorder="1" applyAlignment="1" applyProtection="1">
      <alignment horizontal="center" vertical="center" wrapText="1"/>
      <protection locked="0" hidden="1"/>
    </xf>
    <xf numFmtId="0" fontId="11" fillId="0" borderId="19" xfId="1" applyFont="1" applyFill="1" applyBorder="1" applyAlignment="1" applyProtection="1">
      <alignment horizontal="left" vertical="center" wrapText="1"/>
      <protection locked="0" hidden="1"/>
    </xf>
    <xf numFmtId="0" fontId="11" fillId="0" borderId="20" xfId="1" applyFont="1" applyFill="1" applyBorder="1" applyAlignment="1" applyProtection="1">
      <alignment horizontal="left" vertical="center" wrapText="1"/>
      <protection locked="0" hidden="1"/>
    </xf>
    <xf numFmtId="0" fontId="11" fillId="0" borderId="17" xfId="1" applyFont="1" applyFill="1" applyBorder="1" applyAlignment="1" applyProtection="1">
      <alignment horizontal="left" vertical="center" wrapText="1"/>
      <protection locked="0" hidden="1"/>
    </xf>
    <xf numFmtId="0" fontId="11" fillId="0" borderId="16" xfId="1" applyFont="1" applyFill="1" applyBorder="1" applyAlignment="1" applyProtection="1">
      <alignment horizontal="left" vertical="center" wrapText="1"/>
      <protection locked="0" hidden="1"/>
    </xf>
    <xf numFmtId="0" fontId="9" fillId="0" borderId="21" xfId="1" applyFont="1" applyFill="1" applyBorder="1" applyAlignment="1" applyProtection="1">
      <alignment horizontal="center" vertical="center" wrapText="1"/>
      <protection locked="0" hidden="1"/>
    </xf>
    <xf numFmtId="0" fontId="30" fillId="0" borderId="19" xfId="0" applyFont="1" applyBorder="1" applyAlignment="1" applyProtection="1">
      <alignment horizontal="left" vertical="center" wrapText="1"/>
      <protection locked="0" hidden="1"/>
    </xf>
    <xf numFmtId="0" fontId="28" fillId="0" borderId="20" xfId="0" applyFont="1" applyBorder="1" applyAlignment="1" applyProtection="1">
      <alignment horizontal="left" vertical="center" wrapText="1"/>
      <protection locked="0" hidden="1"/>
    </xf>
    <xf numFmtId="0" fontId="28" fillId="0" borderId="65" xfId="0" applyFont="1" applyBorder="1" applyAlignment="1" applyProtection="1">
      <alignment horizontal="left" vertical="center" wrapText="1"/>
      <protection locked="0" hidden="1"/>
    </xf>
    <xf numFmtId="0" fontId="11" fillId="0" borderId="0" xfId="1" applyFont="1" applyFill="1" applyBorder="1" applyAlignment="1" applyProtection="1">
      <alignment horizontal="center" vertical="center" wrapText="1"/>
      <protection locked="0" hidden="1"/>
    </xf>
    <xf numFmtId="0" fontId="4" fillId="0" borderId="6" xfId="1" applyFont="1" applyFill="1" applyBorder="1" applyAlignment="1" applyProtection="1">
      <alignment horizontal="center"/>
      <protection locked="0" hidden="1"/>
    </xf>
    <xf numFmtId="0" fontId="30" fillId="0" borderId="17" xfId="1" applyFont="1" applyFill="1" applyBorder="1" applyAlignment="1" applyProtection="1">
      <alignment vertical="center" wrapText="1"/>
      <protection locked="0" hidden="1"/>
    </xf>
    <xf numFmtId="0" fontId="11" fillId="0" borderId="16" xfId="1" applyFont="1" applyFill="1" applyBorder="1" applyAlignment="1" applyProtection="1">
      <alignment vertical="center" wrapText="1"/>
      <protection locked="0" hidden="1"/>
    </xf>
    <xf numFmtId="0" fontId="0" fillId="0" borderId="17" xfId="0" applyBorder="1" applyAlignment="1" applyProtection="1">
      <alignment horizontal="left" vertical="center" wrapText="1"/>
      <protection locked="0" hidden="1"/>
    </xf>
    <xf numFmtId="0" fontId="0" fillId="0" borderId="16" xfId="0" applyBorder="1" applyAlignment="1" applyProtection="1">
      <alignment horizontal="left" vertical="center" wrapText="1"/>
      <protection locked="0" hidden="1"/>
    </xf>
    <xf numFmtId="0" fontId="1" fillId="4" borderId="2" xfId="2" applyFill="1" applyBorder="1" applyAlignment="1" applyProtection="1">
      <alignment horizontal="left" vertical="center" wrapText="1"/>
      <protection locked="0" hidden="1"/>
    </xf>
    <xf numFmtId="0" fontId="1" fillId="4" borderId="11" xfId="2" applyFill="1" applyBorder="1" applyAlignment="1" applyProtection="1">
      <alignment horizontal="left" vertical="center" wrapText="1"/>
      <protection locked="0" hidden="1"/>
    </xf>
    <xf numFmtId="0" fontId="0" fillId="4" borderId="13" xfId="2" applyFont="1" applyFill="1" applyBorder="1" applyAlignment="1" applyProtection="1">
      <alignment vertical="center" wrapText="1"/>
      <protection locked="0" hidden="1"/>
    </xf>
    <xf numFmtId="0" fontId="1" fillId="4" borderId="13" xfId="2" applyFill="1" applyBorder="1" applyAlignment="1" applyProtection="1">
      <alignment vertical="center" wrapText="1"/>
      <protection locked="0" hidden="1"/>
    </xf>
    <xf numFmtId="0" fontId="4" fillId="0" borderId="13" xfId="1" applyFont="1" applyFill="1" applyBorder="1" applyAlignment="1" applyProtection="1">
      <alignment horizontal="center" vertical="center" wrapText="1"/>
      <protection locked="0" hidden="1"/>
    </xf>
    <xf numFmtId="0" fontId="4" fillId="0" borderId="14" xfId="1" applyFont="1" applyFill="1" applyBorder="1" applyAlignment="1" applyProtection="1">
      <alignment horizontal="center" vertical="center" wrapText="1"/>
      <protection locked="0" hidden="1"/>
    </xf>
    <xf numFmtId="0" fontId="18" fillId="0" borderId="3" xfId="1" applyFont="1" applyFill="1" applyBorder="1" applyAlignment="1" applyProtection="1">
      <alignment horizontal="center" vertical="center" wrapText="1"/>
      <protection locked="0" hidden="1"/>
    </xf>
    <xf numFmtId="0" fontId="19" fillId="0" borderId="4" xfId="1" applyFont="1" applyFill="1" applyBorder="1" applyAlignment="1" applyProtection="1">
      <alignment horizontal="center" vertical="center" wrapText="1"/>
      <protection locked="0" hidden="1"/>
    </xf>
    <xf numFmtId="0" fontId="19" fillId="0" borderId="5" xfId="1" applyFont="1" applyFill="1" applyBorder="1" applyAlignment="1" applyProtection="1">
      <alignment horizontal="center" vertical="center" wrapText="1"/>
      <protection locked="0" hidden="1"/>
    </xf>
    <xf numFmtId="0" fontId="1" fillId="4" borderId="8" xfId="2" applyFill="1" applyBorder="1" applyAlignment="1" applyProtection="1">
      <alignment horizontal="left" vertical="center" wrapText="1"/>
      <protection locked="0" hidden="1"/>
    </xf>
    <xf numFmtId="0" fontId="1" fillId="4" borderId="9" xfId="2" applyFill="1" applyBorder="1" applyAlignment="1" applyProtection="1">
      <alignment horizontal="left" vertical="center" wrapText="1"/>
      <protection locked="0" hidden="1"/>
    </xf>
    <xf numFmtId="0" fontId="15" fillId="0" borderId="54" xfId="1" applyFont="1" applyFill="1" applyBorder="1" applyAlignment="1" applyProtection="1">
      <alignment horizontal="center"/>
      <protection locked="0" hidden="1"/>
    </xf>
    <xf numFmtId="0" fontId="15" fillId="0" borderId="63" xfId="1" applyFont="1" applyFill="1" applyBorder="1" applyAlignment="1" applyProtection="1">
      <alignment horizontal="center"/>
      <protection locked="0" hidden="1"/>
    </xf>
    <xf numFmtId="0" fontId="15" fillId="0" borderId="57" xfId="1" applyFont="1" applyFill="1" applyBorder="1" applyAlignment="1" applyProtection="1">
      <alignment horizontal="center"/>
      <protection locked="0" hidden="1"/>
    </xf>
    <xf numFmtId="0" fontId="11" fillId="4" borderId="58" xfId="1" applyFont="1" applyFill="1" applyBorder="1" applyAlignment="1" applyProtection="1">
      <alignment horizontal="left"/>
      <protection locked="0" hidden="1"/>
    </xf>
    <xf numFmtId="0" fontId="11" fillId="4" borderId="59" xfId="1" applyFont="1" applyFill="1" applyBorder="1" applyAlignment="1" applyProtection="1">
      <alignment horizontal="left"/>
      <protection locked="0" hidden="1"/>
    </xf>
    <xf numFmtId="0" fontId="11" fillId="4" borderId="53" xfId="1" applyFont="1" applyFill="1" applyBorder="1" applyAlignment="1" applyProtection="1">
      <alignment horizontal="left"/>
      <protection locked="0" hidden="1"/>
    </xf>
    <xf numFmtId="0" fontId="11" fillId="4" borderId="56" xfId="1" applyFont="1" applyFill="1" applyBorder="1" applyAlignment="1" applyProtection="1">
      <alignment horizontal="left"/>
      <protection locked="0" hidden="1"/>
    </xf>
    <xf numFmtId="0" fontId="11" fillId="4" borderId="54" xfId="1" applyFont="1" applyFill="1" applyBorder="1" applyAlignment="1" applyProtection="1">
      <alignment horizontal="left"/>
      <protection locked="0" hidden="1"/>
    </xf>
    <xf numFmtId="0" fontId="11" fillId="4" borderId="57" xfId="1" applyFont="1" applyFill="1" applyBorder="1" applyAlignment="1" applyProtection="1">
      <alignment horizontal="left"/>
      <protection locked="0" hidden="1"/>
    </xf>
    <xf numFmtId="0" fontId="11" fillId="4" borderId="53" xfId="1" applyFont="1" applyFill="1" applyBorder="1" applyAlignment="1" applyProtection="1">
      <alignment horizontal="center"/>
      <protection locked="0" hidden="1"/>
    </xf>
    <xf numFmtId="0" fontId="11" fillId="4" borderId="31" xfId="1" applyFont="1" applyFill="1" applyBorder="1" applyAlignment="1" applyProtection="1">
      <alignment horizontal="center"/>
      <protection locked="0" hidden="1"/>
    </xf>
    <xf numFmtId="0" fontId="11" fillId="4" borderId="54" xfId="1" applyFont="1" applyFill="1" applyBorder="1" applyAlignment="1" applyProtection="1">
      <alignment horizontal="center"/>
      <protection locked="0" hidden="1"/>
    </xf>
    <xf numFmtId="0" fontId="11" fillId="4" borderId="55" xfId="1" applyFont="1" applyFill="1" applyBorder="1" applyAlignment="1" applyProtection="1">
      <alignment horizontal="center"/>
      <protection locked="0" hidden="1"/>
    </xf>
    <xf numFmtId="0" fontId="12" fillId="12" borderId="72" xfId="1" applyFont="1" applyFill="1" applyBorder="1" applyAlignment="1" applyProtection="1">
      <alignment horizontal="center"/>
      <protection locked="0" hidden="1"/>
    </xf>
    <xf numFmtId="0" fontId="12" fillId="12" borderId="63" xfId="1" applyFont="1" applyFill="1" applyBorder="1" applyAlignment="1" applyProtection="1">
      <alignment horizontal="center"/>
      <protection locked="0" hidden="1"/>
    </xf>
    <xf numFmtId="0" fontId="12" fillId="12" borderId="55" xfId="1" applyFont="1" applyFill="1" applyBorder="1" applyAlignment="1" applyProtection="1">
      <alignment horizontal="center"/>
      <protection locked="0" hidden="1"/>
    </xf>
    <xf numFmtId="0" fontId="12" fillId="12" borderId="36" xfId="1" applyFont="1" applyFill="1" applyBorder="1" applyAlignment="1" applyProtection="1">
      <alignment horizontal="center"/>
      <protection locked="0" hidden="1"/>
    </xf>
    <xf numFmtId="0" fontId="12" fillId="12" borderId="15" xfId="1" applyFont="1" applyFill="1" applyBorder="1" applyAlignment="1" applyProtection="1">
      <alignment horizontal="center"/>
      <protection locked="0" hidden="1"/>
    </xf>
    <xf numFmtId="0" fontId="12" fillId="12" borderId="37" xfId="1" applyFont="1" applyFill="1" applyBorder="1" applyAlignment="1" applyProtection="1">
      <alignment horizontal="center"/>
      <protection locked="0" hidden="1"/>
    </xf>
    <xf numFmtId="0" fontId="16" fillId="5" borderId="36" xfId="0" applyFont="1" applyFill="1" applyBorder="1" applyAlignment="1" applyProtection="1">
      <alignment horizontal="center" vertical="center"/>
      <protection hidden="1"/>
    </xf>
    <xf numFmtId="0" fontId="16" fillId="5" borderId="15" xfId="0" applyFont="1" applyFill="1" applyBorder="1" applyAlignment="1" applyProtection="1">
      <alignment horizontal="center" vertical="center"/>
      <protection hidden="1"/>
    </xf>
    <xf numFmtId="0" fontId="16" fillId="5" borderId="37" xfId="0" applyFont="1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center" vertical="center"/>
      <protection hidden="1"/>
    </xf>
    <xf numFmtId="0" fontId="0" fillId="4" borderId="30" xfId="0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left" vertical="center" wrapText="1"/>
      <protection hidden="1"/>
    </xf>
    <xf numFmtId="0" fontId="2" fillId="4" borderId="16" xfId="0" applyFont="1" applyFill="1" applyBorder="1" applyAlignment="1" applyProtection="1">
      <alignment horizontal="left" vertical="center" wrapText="1"/>
      <protection hidden="1"/>
    </xf>
    <xf numFmtId="0" fontId="16" fillId="8" borderId="39" xfId="0" applyFont="1" applyFill="1" applyBorder="1" applyAlignment="1" applyProtection="1">
      <alignment horizontal="center" vertical="center"/>
      <protection hidden="1"/>
    </xf>
    <xf numFmtId="0" fontId="16" fillId="8" borderId="40" xfId="0" applyFont="1" applyFill="1" applyBorder="1" applyAlignment="1" applyProtection="1">
      <alignment horizontal="center" vertical="center"/>
      <protection hidden="1"/>
    </xf>
    <xf numFmtId="0" fontId="16" fillId="8" borderId="41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center" wrapText="1"/>
      <protection hidden="1"/>
    </xf>
    <xf numFmtId="0" fontId="0" fillId="8" borderId="17" xfId="0" applyFill="1" applyBorder="1" applyAlignment="1" applyProtection="1">
      <alignment horizontal="center" wrapText="1"/>
      <protection hidden="1"/>
    </xf>
    <xf numFmtId="0" fontId="2" fillId="7" borderId="27" xfId="0" applyFont="1" applyFill="1" applyBorder="1" applyAlignment="1" applyProtection="1">
      <alignment horizontal="left" vertical="center" wrapText="1"/>
      <protection hidden="1"/>
    </xf>
    <xf numFmtId="0" fontId="2" fillId="7" borderId="43" xfId="0" applyFont="1" applyFill="1" applyBorder="1" applyAlignment="1" applyProtection="1">
      <alignment horizontal="left" vertical="center" wrapText="1"/>
      <protection hidden="1"/>
    </xf>
    <xf numFmtId="0" fontId="2" fillId="7" borderId="16" xfId="0" applyFont="1" applyFill="1" applyBorder="1" applyAlignment="1" applyProtection="1">
      <alignment horizontal="left" vertical="center" wrapText="1"/>
      <protection hidden="1"/>
    </xf>
    <xf numFmtId="0" fontId="2" fillId="7" borderId="30" xfId="0" applyFont="1" applyFill="1" applyBorder="1" applyAlignment="1" applyProtection="1">
      <alignment horizontal="left" vertical="center" wrapText="1"/>
      <protection hidden="1"/>
    </xf>
    <xf numFmtId="0" fontId="0" fillId="8" borderId="35" xfId="0" applyFill="1" applyBorder="1" applyAlignment="1" applyProtection="1">
      <alignment horizontal="center"/>
      <protection hidden="1"/>
    </xf>
    <xf numFmtId="0" fontId="0" fillId="8" borderId="28" xfId="0" applyFill="1" applyBorder="1" applyAlignment="1" applyProtection="1">
      <alignment horizontal="center"/>
      <protection hidden="1"/>
    </xf>
    <xf numFmtId="0" fontId="0" fillId="7" borderId="21" xfId="0" applyFill="1" applyBorder="1" applyAlignment="1" applyProtection="1">
      <alignment horizontal="center" wrapText="1"/>
      <protection hidden="1"/>
    </xf>
    <xf numFmtId="0" fontId="0" fillId="7" borderId="23" xfId="0" applyFill="1" applyBorder="1" applyAlignment="1" applyProtection="1">
      <alignment horizontal="center" wrapText="1"/>
      <protection hidden="1"/>
    </xf>
    <xf numFmtId="0" fontId="0" fillId="8" borderId="21" xfId="0" applyFill="1" applyBorder="1" applyAlignment="1" applyProtection="1">
      <alignment horizontal="center" wrapText="1"/>
      <protection hidden="1"/>
    </xf>
    <xf numFmtId="0" fontId="0" fillId="8" borderId="23" xfId="0" applyFill="1" applyBorder="1" applyAlignment="1" applyProtection="1">
      <alignment horizontal="center" wrapText="1"/>
      <protection hidden="1"/>
    </xf>
    <xf numFmtId="0" fontId="2" fillId="10" borderId="22" xfId="0" applyFont="1" applyFill="1" applyBorder="1" applyAlignment="1" applyProtection="1">
      <alignment horizontal="left" vertical="center" wrapText="1"/>
      <protection hidden="1"/>
    </xf>
    <xf numFmtId="0" fontId="2" fillId="10" borderId="48" xfId="0" applyFont="1" applyFill="1" applyBorder="1" applyAlignment="1" applyProtection="1">
      <alignment horizontal="left" vertical="center" wrapText="1"/>
      <protection hidden="1"/>
    </xf>
    <xf numFmtId="0" fontId="2" fillId="10" borderId="16" xfId="0" applyFont="1" applyFill="1" applyBorder="1" applyAlignment="1" applyProtection="1">
      <alignment horizontal="left" vertical="center" wrapText="1"/>
      <protection hidden="1"/>
    </xf>
    <xf numFmtId="0" fontId="2" fillId="10" borderId="30" xfId="0" applyFont="1" applyFill="1" applyBorder="1" applyAlignment="1" applyProtection="1">
      <alignment horizontal="left" vertical="center" wrapText="1"/>
      <protection hidden="1"/>
    </xf>
    <xf numFmtId="0" fontId="0" fillId="9" borderId="21" xfId="0" applyFill="1" applyBorder="1" applyAlignment="1" applyProtection="1">
      <alignment horizontal="center" wrapText="1"/>
      <protection hidden="1"/>
    </xf>
    <xf numFmtId="0" fontId="0" fillId="9" borderId="23" xfId="0" applyFill="1" applyBorder="1" applyAlignment="1" applyProtection="1">
      <alignment horizontal="center" wrapText="1"/>
      <protection hidden="1"/>
    </xf>
    <xf numFmtId="0" fontId="0" fillId="10" borderId="21" xfId="0" applyFill="1" applyBorder="1" applyAlignment="1" applyProtection="1">
      <alignment horizontal="center" wrapText="1"/>
      <protection hidden="1"/>
    </xf>
    <xf numFmtId="0" fontId="0" fillId="10" borderId="23" xfId="0" applyFill="1" applyBorder="1" applyAlignment="1" applyProtection="1">
      <alignment horizontal="center" wrapText="1"/>
      <protection hidden="1"/>
    </xf>
    <xf numFmtId="0" fontId="0" fillId="9" borderId="49" xfId="0" applyFill="1" applyBorder="1" applyAlignment="1" applyProtection="1">
      <alignment horizontal="center"/>
      <protection hidden="1"/>
    </xf>
    <xf numFmtId="0" fontId="0" fillId="9" borderId="23" xfId="0" applyFill="1" applyBorder="1" applyAlignment="1" applyProtection="1">
      <alignment horizontal="center"/>
      <protection hidden="1"/>
    </xf>
    <xf numFmtId="0" fontId="16" fillId="5" borderId="46" xfId="0" applyFont="1" applyFill="1" applyBorder="1" applyAlignment="1" applyProtection="1">
      <alignment horizontal="center" vertical="center"/>
      <protection hidden="1"/>
    </xf>
    <xf numFmtId="0" fontId="16" fillId="5" borderId="47" xfId="0" applyFont="1" applyFill="1" applyBorder="1" applyAlignment="1" applyProtection="1">
      <alignment horizontal="center" vertical="center"/>
      <protection hidden="1"/>
    </xf>
    <xf numFmtId="0" fontId="16" fillId="5" borderId="45" xfId="0" applyFont="1" applyFill="1" applyBorder="1" applyAlignment="1" applyProtection="1">
      <alignment horizontal="center" vertical="center"/>
      <protection hidden="1"/>
    </xf>
    <xf numFmtId="0" fontId="0" fillId="5" borderId="21" xfId="0" applyFill="1" applyBorder="1" applyAlignment="1" applyProtection="1">
      <alignment horizontal="center" wrapText="1"/>
      <protection hidden="1"/>
    </xf>
    <xf numFmtId="0" fontId="0" fillId="5" borderId="17" xfId="0" applyFill="1" applyBorder="1" applyAlignment="1" applyProtection="1">
      <alignment horizontal="center" wrapText="1"/>
      <protection hidden="1"/>
    </xf>
    <xf numFmtId="0" fontId="0" fillId="5" borderId="21" xfId="0" applyFill="1" applyBorder="1" applyAlignment="1" applyProtection="1">
      <alignment horizontal="center"/>
      <protection hidden="1"/>
    </xf>
    <xf numFmtId="0" fontId="0" fillId="5" borderId="23" xfId="0" applyFill="1" applyBorder="1" applyAlignment="1" applyProtection="1">
      <alignment horizontal="center"/>
      <protection hidden="1"/>
    </xf>
    <xf numFmtId="0" fontId="0" fillId="4" borderId="21" xfId="0" applyFill="1" applyBorder="1" applyAlignment="1" applyProtection="1">
      <alignment horizontal="center"/>
      <protection hidden="1"/>
    </xf>
    <xf numFmtId="0" fontId="0" fillId="4" borderId="23" xfId="0" applyFill="1" applyBorder="1" applyAlignment="1" applyProtection="1">
      <alignment horizontal="center"/>
      <protection hidden="1"/>
    </xf>
    <xf numFmtId="0" fontId="0" fillId="5" borderId="49" xfId="0" applyFill="1" applyBorder="1" applyAlignment="1" applyProtection="1">
      <alignment horizontal="center"/>
      <protection hidden="1"/>
    </xf>
    <xf numFmtId="0" fontId="16" fillId="9" borderId="32" xfId="0" applyFont="1" applyFill="1" applyBorder="1" applyAlignment="1" applyProtection="1">
      <alignment horizontal="center" vertical="center"/>
      <protection hidden="1"/>
    </xf>
    <xf numFmtId="0" fontId="16" fillId="9" borderId="1" xfId="0" applyFont="1" applyFill="1" applyBorder="1" applyAlignment="1" applyProtection="1">
      <alignment horizontal="center" vertical="center"/>
      <protection hidden="1"/>
    </xf>
    <xf numFmtId="0" fontId="16" fillId="9" borderId="31" xfId="0" applyFont="1" applyFill="1" applyBorder="1" applyAlignment="1" applyProtection="1">
      <alignment horizontal="center" vertical="center"/>
      <protection hidden="1"/>
    </xf>
    <xf numFmtId="0" fontId="0" fillId="9" borderId="17" xfId="0" applyFill="1" applyBorder="1" applyAlignment="1" applyProtection="1">
      <alignment horizontal="center" wrapText="1"/>
      <protection hidden="1"/>
    </xf>
    <xf numFmtId="0" fontId="23" fillId="0" borderId="60" xfId="0" applyFont="1" applyBorder="1" applyAlignment="1">
      <alignment horizontal="center" wrapText="1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25" fillId="4" borderId="0" xfId="0" applyFont="1" applyFill="1" applyAlignment="1">
      <alignment horizontal="center"/>
    </xf>
  </cellXfs>
  <cellStyles count="7">
    <cellStyle name="20 % - zvýraznenie3" xfId="2" builtinId="38"/>
    <cellStyle name="Čiarka" xfId="3" builtinId="3"/>
    <cellStyle name="Hyperlink" xfId="5" xr:uid="{00000000-000B-0000-0000-000008000000}"/>
    <cellStyle name="Hypertextové prepojenie" xfId="4" builtinId="8"/>
    <cellStyle name="Mena" xfId="6" builtinId="4"/>
    <cellStyle name="Normálna" xfId="0" builtinId="0"/>
    <cellStyle name="Poznámka" xfId="1" builtinId="10"/>
  </cellStyles>
  <dxfs count="0"/>
  <tableStyles count="0" defaultTableStyle="TableStyleMedium2" defaultPivotStyle="PivotStyleLight16"/>
  <colors>
    <mruColors>
      <color rgb="FFFF0000"/>
      <color rgb="FFEE1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6</xdr:col>
          <xdr:colOff>142875</xdr:colOff>
          <xdr:row>13</xdr:row>
          <xdr:rowOff>9525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1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6</xdr:col>
          <xdr:colOff>142875</xdr:colOff>
          <xdr:row>15</xdr:row>
          <xdr:rowOff>0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1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6</xdr:col>
          <xdr:colOff>142875</xdr:colOff>
          <xdr:row>16</xdr:row>
          <xdr:rowOff>0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1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6</xdr:col>
          <xdr:colOff>142875</xdr:colOff>
          <xdr:row>16</xdr:row>
          <xdr:rowOff>571500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1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9525</xdr:rowOff>
        </xdr:from>
        <xdr:to>
          <xdr:col>6</xdr:col>
          <xdr:colOff>142875</xdr:colOff>
          <xdr:row>14</xdr:row>
          <xdr:rowOff>0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1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lov-lex.sk/pravne-predpisy/SK/ZZ/2015/343/20240801.html" TargetMode="External"/><Relationship Id="rId1" Type="http://schemas.openxmlformats.org/officeDocument/2006/relationships/hyperlink" Target="https://www.slov-lex.sk/pravne-predpisy/SK/ZZ/2015/343/20240801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E9FE-FC84-48DC-97A1-A3F49022BD87}">
  <dimension ref="B1:K86"/>
  <sheetViews>
    <sheetView topLeftCell="C1" zoomScaleNormal="100" workbookViewId="0">
      <selection activeCell="E36" sqref="E36"/>
    </sheetView>
  </sheetViews>
  <sheetFormatPr defaultColWidth="9.140625" defaultRowHeight="15" x14ac:dyDescent="0.25"/>
  <cols>
    <col min="1" max="1" width="3" style="13" customWidth="1"/>
    <col min="2" max="2" width="4.7109375" style="13" customWidth="1"/>
    <col min="3" max="3" width="38" style="14" customWidth="1"/>
    <col min="4" max="4" width="19" style="14" customWidth="1"/>
    <col min="5" max="5" width="15.7109375" style="14" customWidth="1"/>
    <col min="6" max="6" width="14.85546875" style="14" customWidth="1"/>
    <col min="7" max="7" width="19.85546875" style="14" customWidth="1"/>
    <col min="8" max="8" width="18.7109375" style="14" customWidth="1"/>
    <col min="9" max="9" width="14" style="13" customWidth="1"/>
    <col min="10" max="10" width="14.7109375" style="13" customWidth="1"/>
    <col min="11" max="11" width="12.85546875" style="13" bestFit="1" customWidth="1"/>
    <col min="12" max="12" width="15" style="13" bestFit="1" customWidth="1"/>
    <col min="13" max="13" width="16.85546875" style="13" customWidth="1"/>
    <col min="14" max="14" width="12.28515625" style="13" customWidth="1"/>
    <col min="15" max="15" width="15.42578125" style="13" bestFit="1" customWidth="1"/>
    <col min="16" max="16" width="12.7109375" style="13" customWidth="1"/>
    <col min="17" max="17" width="15.42578125" style="13" bestFit="1" customWidth="1"/>
    <col min="18" max="18" width="12.28515625" style="13" bestFit="1" customWidth="1"/>
    <col min="19" max="19" width="15" style="13" bestFit="1" customWidth="1"/>
    <col min="20" max="20" width="12.85546875" style="13" bestFit="1" customWidth="1"/>
    <col min="21" max="21" width="15" style="13" bestFit="1" customWidth="1"/>
    <col min="22" max="16384" width="9.140625" style="13"/>
  </cols>
  <sheetData>
    <row r="1" spans="2:11" ht="15.75" thickBot="1" x14ac:dyDescent="0.3"/>
    <row r="2" spans="2:11" ht="36.75" customHeight="1" thickBot="1" x14ac:dyDescent="0.3">
      <c r="B2" s="218" t="s">
        <v>0</v>
      </c>
      <c r="C2" s="219"/>
      <c r="D2" s="219"/>
      <c r="E2" s="219"/>
      <c r="F2" s="219"/>
      <c r="G2" s="219"/>
      <c r="H2" s="219"/>
      <c r="I2" s="219"/>
      <c r="J2" s="219"/>
      <c r="K2" s="220"/>
    </row>
    <row r="3" spans="2:11" ht="45.75" thickBot="1" x14ac:dyDescent="0.3">
      <c r="B3" s="15" t="s">
        <v>1</v>
      </c>
      <c r="C3" s="16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8" t="s">
        <v>7</v>
      </c>
      <c r="I3" s="19" t="s">
        <v>8</v>
      </c>
      <c r="J3" s="20" t="s">
        <v>9</v>
      </c>
      <c r="K3" s="20" t="s">
        <v>10</v>
      </c>
    </row>
    <row r="4" spans="2:11" x14ac:dyDescent="0.25">
      <c r="B4" s="21">
        <v>1</v>
      </c>
      <c r="C4" s="22" t="s">
        <v>11</v>
      </c>
      <c r="D4" s="23" t="s">
        <v>12</v>
      </c>
      <c r="E4" s="24">
        <v>30000</v>
      </c>
      <c r="F4" s="24">
        <v>0</v>
      </c>
      <c r="G4" s="25" t="s">
        <v>13</v>
      </c>
      <c r="H4" s="26">
        <f>E4</f>
        <v>30000</v>
      </c>
      <c r="I4" s="27">
        <f>H4/H$14*100</f>
        <v>33.333333333333329</v>
      </c>
      <c r="J4" s="28">
        <f t="shared" ref="J4:J6" si="0">IF(I4=0,0,(E4-F4)/I4)</f>
        <v>900.00000000000011</v>
      </c>
      <c r="K4" s="29">
        <f t="shared" ref="K4:K5" si="1">IF((E4-F4)=0,0,H4/(E4-F4))</f>
        <v>1</v>
      </c>
    </row>
    <row r="5" spans="2:11" x14ac:dyDescent="0.25">
      <c r="B5" s="21">
        <v>2</v>
      </c>
      <c r="C5" s="30" t="s">
        <v>14</v>
      </c>
      <c r="D5" s="31" t="s">
        <v>15</v>
      </c>
      <c r="E5" s="32">
        <v>36</v>
      </c>
      <c r="F5" s="32">
        <v>0</v>
      </c>
      <c r="G5" s="25" t="s">
        <v>16</v>
      </c>
      <c r="H5" s="33">
        <v>30000</v>
      </c>
      <c r="I5" s="34">
        <f t="shared" ref="I5:I13" si="2">H5/H$14*100</f>
        <v>33.333333333333329</v>
      </c>
      <c r="J5" s="28">
        <f t="shared" si="0"/>
        <v>1.08</v>
      </c>
      <c r="K5" s="29">
        <f t="shared" si="1"/>
        <v>833.33333333333337</v>
      </c>
    </row>
    <row r="6" spans="2:11" x14ac:dyDescent="0.25">
      <c r="B6" s="21">
        <v>3</v>
      </c>
      <c r="C6" s="30" t="s">
        <v>17</v>
      </c>
      <c r="D6" s="31" t="s">
        <v>18</v>
      </c>
      <c r="E6" s="32">
        <v>100</v>
      </c>
      <c r="F6" s="32">
        <v>50</v>
      </c>
      <c r="G6" s="25" t="s">
        <v>13</v>
      </c>
      <c r="H6" s="33">
        <v>30000</v>
      </c>
      <c r="I6" s="34">
        <f t="shared" si="2"/>
        <v>33.333333333333329</v>
      </c>
      <c r="J6" s="28">
        <f t="shared" si="0"/>
        <v>1.5000000000000002</v>
      </c>
      <c r="K6" s="29">
        <f>IF((E6-F6)=0,0,H6/(E6-F6))</f>
        <v>600</v>
      </c>
    </row>
    <row r="7" spans="2:11" x14ac:dyDescent="0.25">
      <c r="B7" s="21">
        <v>4</v>
      </c>
      <c r="C7" s="30" t="s">
        <v>19</v>
      </c>
      <c r="D7" s="31" t="s">
        <v>19</v>
      </c>
      <c r="E7" s="32">
        <v>0</v>
      </c>
      <c r="F7" s="32">
        <v>0</v>
      </c>
      <c r="G7" s="25" t="s">
        <v>20</v>
      </c>
      <c r="H7" s="33">
        <v>0</v>
      </c>
      <c r="I7" s="34">
        <f t="shared" si="2"/>
        <v>0</v>
      </c>
      <c r="J7" s="28">
        <f>IF(I7=0,0,(E7-F7)/I7)</f>
        <v>0</v>
      </c>
      <c r="K7" s="29">
        <f>IF((E7-F7)=0,0,H7/(E7-F7))</f>
        <v>0</v>
      </c>
    </row>
    <row r="8" spans="2:11" x14ac:dyDescent="0.25">
      <c r="B8" s="21">
        <v>5</v>
      </c>
      <c r="C8" s="35" t="s">
        <v>19</v>
      </c>
      <c r="D8" s="36" t="s">
        <v>19</v>
      </c>
      <c r="E8" s="37">
        <v>0</v>
      </c>
      <c r="F8" s="32">
        <v>0</v>
      </c>
      <c r="G8" s="25" t="s">
        <v>20</v>
      </c>
      <c r="H8" s="38">
        <v>0</v>
      </c>
      <c r="I8" s="34">
        <f t="shared" si="2"/>
        <v>0</v>
      </c>
      <c r="J8" s="28">
        <f>IF(I8=0,0,(E8-F8)/I8)</f>
        <v>0</v>
      </c>
      <c r="K8" s="29">
        <f>IF((E8-F8)=0,0,H8/(E8-F8))</f>
        <v>0</v>
      </c>
    </row>
    <row r="9" spans="2:11" x14ac:dyDescent="0.25">
      <c r="B9" s="21">
        <v>6</v>
      </c>
      <c r="C9" s="35" t="s">
        <v>19</v>
      </c>
      <c r="D9" s="36" t="s">
        <v>19</v>
      </c>
      <c r="E9" s="37">
        <v>0</v>
      </c>
      <c r="F9" s="32">
        <v>0</v>
      </c>
      <c r="G9" s="25" t="s">
        <v>20</v>
      </c>
      <c r="H9" s="38">
        <v>0</v>
      </c>
      <c r="I9" s="34">
        <f t="shared" si="2"/>
        <v>0</v>
      </c>
      <c r="J9" s="28">
        <f t="shared" ref="J9:J13" si="3">IF(I9=0,0,(E9-F9)/I9)</f>
        <v>0</v>
      </c>
      <c r="K9" s="29">
        <f t="shared" ref="K9:K13" si="4">IF((E9-F9)=0,0,H9/(E9-F9))</f>
        <v>0</v>
      </c>
    </row>
    <row r="10" spans="2:11" x14ac:dyDescent="0.25">
      <c r="B10" s="21">
        <v>7</v>
      </c>
      <c r="C10" s="35" t="s">
        <v>19</v>
      </c>
      <c r="D10" s="36" t="s">
        <v>19</v>
      </c>
      <c r="E10" s="37">
        <v>0</v>
      </c>
      <c r="F10" s="32">
        <v>0</v>
      </c>
      <c r="G10" s="25" t="s">
        <v>20</v>
      </c>
      <c r="H10" s="38">
        <v>0</v>
      </c>
      <c r="I10" s="34">
        <f t="shared" si="2"/>
        <v>0</v>
      </c>
      <c r="J10" s="28">
        <f t="shared" si="3"/>
        <v>0</v>
      </c>
      <c r="K10" s="29">
        <f t="shared" si="4"/>
        <v>0</v>
      </c>
    </row>
    <row r="11" spans="2:11" x14ac:dyDescent="0.25">
      <c r="B11" s="21">
        <v>8</v>
      </c>
      <c r="C11" s="35" t="s">
        <v>19</v>
      </c>
      <c r="D11" s="36" t="s">
        <v>19</v>
      </c>
      <c r="E11" s="37">
        <v>0</v>
      </c>
      <c r="F11" s="32">
        <v>0</v>
      </c>
      <c r="G11" s="25" t="s">
        <v>20</v>
      </c>
      <c r="H11" s="38">
        <v>0</v>
      </c>
      <c r="I11" s="34">
        <f t="shared" si="2"/>
        <v>0</v>
      </c>
      <c r="J11" s="28">
        <f t="shared" si="3"/>
        <v>0</v>
      </c>
      <c r="K11" s="29">
        <f t="shared" si="4"/>
        <v>0</v>
      </c>
    </row>
    <row r="12" spans="2:11" x14ac:dyDescent="0.25">
      <c r="B12" s="21">
        <v>9</v>
      </c>
      <c r="C12" s="35" t="s">
        <v>19</v>
      </c>
      <c r="D12" s="36" t="s">
        <v>19</v>
      </c>
      <c r="E12" s="37">
        <v>0</v>
      </c>
      <c r="F12" s="32">
        <v>0</v>
      </c>
      <c r="G12" s="25" t="s">
        <v>20</v>
      </c>
      <c r="H12" s="38">
        <v>0</v>
      </c>
      <c r="I12" s="34">
        <f t="shared" si="2"/>
        <v>0</v>
      </c>
      <c r="J12" s="28">
        <f t="shared" si="3"/>
        <v>0</v>
      </c>
      <c r="K12" s="29">
        <f t="shared" si="4"/>
        <v>0</v>
      </c>
    </row>
    <row r="13" spans="2:11" x14ac:dyDescent="0.25">
      <c r="B13" s="21">
        <v>10</v>
      </c>
      <c r="C13" s="35" t="s">
        <v>19</v>
      </c>
      <c r="D13" s="36" t="s">
        <v>19</v>
      </c>
      <c r="E13" s="37">
        <v>0</v>
      </c>
      <c r="F13" s="32">
        <v>0</v>
      </c>
      <c r="G13" s="25" t="s">
        <v>20</v>
      </c>
      <c r="H13" s="38">
        <v>0</v>
      </c>
      <c r="I13" s="34">
        <f t="shared" si="2"/>
        <v>0</v>
      </c>
      <c r="J13" s="28">
        <f t="shared" si="3"/>
        <v>0</v>
      </c>
      <c r="K13" s="29">
        <f t="shared" si="4"/>
        <v>0</v>
      </c>
    </row>
    <row r="14" spans="2:11" ht="15.75" customHeight="1" thickBot="1" x14ac:dyDescent="0.3">
      <c r="B14" s="39"/>
      <c r="C14" s="40" t="s">
        <v>21</v>
      </c>
      <c r="D14" s="41"/>
      <c r="E14" s="41"/>
      <c r="F14" s="41"/>
      <c r="G14" s="41"/>
      <c r="H14" s="42">
        <f>SUM(H4:H13)</f>
        <v>90000</v>
      </c>
      <c r="I14" s="43">
        <f>SUM(I4:I13)</f>
        <v>99.999999999999986</v>
      </c>
      <c r="J14" s="44"/>
      <c r="K14" s="45"/>
    </row>
    <row r="15" spans="2:11" ht="15.75" thickBot="1" x14ac:dyDescent="0.3"/>
    <row r="16" spans="2:11" ht="35.25" customHeight="1" x14ac:dyDescent="0.25">
      <c r="B16" s="250" t="s">
        <v>22</v>
      </c>
      <c r="C16" s="251"/>
      <c r="D16" s="251"/>
      <c r="E16" s="251"/>
      <c r="F16" s="251"/>
      <c r="G16" s="251"/>
      <c r="H16" s="251"/>
      <c r="I16" s="251"/>
      <c r="J16" s="252"/>
    </row>
    <row r="17" spans="2:10" x14ac:dyDescent="0.25">
      <c r="B17" s="253" t="s">
        <v>1</v>
      </c>
      <c r="C17" s="223" t="s">
        <v>2</v>
      </c>
      <c r="D17" s="221" t="s">
        <v>23</v>
      </c>
      <c r="E17" s="255" t="s">
        <v>24</v>
      </c>
      <c r="F17" s="256"/>
      <c r="G17" s="257" t="s">
        <v>25</v>
      </c>
      <c r="H17" s="258"/>
      <c r="I17" s="259" t="s">
        <v>26</v>
      </c>
      <c r="J17" s="256"/>
    </row>
    <row r="18" spans="2:10" x14ac:dyDescent="0.25">
      <c r="B18" s="254"/>
      <c r="C18" s="224"/>
      <c r="D18" s="222"/>
      <c r="E18" s="46" t="s">
        <v>24</v>
      </c>
      <c r="F18" s="47" t="s">
        <v>27</v>
      </c>
      <c r="G18" s="48" t="s">
        <v>25</v>
      </c>
      <c r="H18" s="49" t="s">
        <v>28</v>
      </c>
      <c r="I18" s="50" t="s">
        <v>26</v>
      </c>
      <c r="J18" s="47" t="s">
        <v>29</v>
      </c>
    </row>
    <row r="19" spans="2:10" x14ac:dyDescent="0.25">
      <c r="B19" s="46" cm="1">
        <f t="array" ref="B19:B28">B4:B13</f>
        <v>1</v>
      </c>
      <c r="C19" s="51" t="str" cm="1">
        <f t="array" ref="C19:C28">C4:C13</f>
        <v>Cena celkom</v>
      </c>
      <c r="D19" s="52" cm="1">
        <f t="array" ref="D19:D28">I4:I13</f>
        <v>33.333333333333329</v>
      </c>
      <c r="E19" s="53">
        <v>30000</v>
      </c>
      <c r="F19" s="54">
        <f>IF(I4=100,"0",IF((E4-F4)=0,0,(IF(G4="čím menej, tým lepšie",(I4*(E4-E19)/(E4-F4)),(I4*(E19-F4)/(E4-F4))))))</f>
        <v>0</v>
      </c>
      <c r="G19" s="53">
        <v>15000</v>
      </c>
      <c r="H19" s="55">
        <f>IF(I4=100,"0",IF((E4-F4)=0,0,IF(G4="čím menej, tým lepšie",(I4*(E4-G19)/(E4-F4)),(I4*(G19-F4)/(E4-F4)))))</f>
        <v>16.666666666666664</v>
      </c>
      <c r="I19" s="53">
        <v>0</v>
      </c>
      <c r="J19" s="54">
        <f>IF(I4=100,"0",IF((E4-F4)=0,0,IF(G4="čím menej, tým lepšie",(I4*(E4-I19)/(E4-F4)),(I4*(I19-F4)/(E4-F4)))))</f>
        <v>33.333333333333329</v>
      </c>
    </row>
    <row r="20" spans="2:10" ht="15" customHeight="1" x14ac:dyDescent="0.25">
      <c r="B20" s="46">
        <v>2</v>
      </c>
      <c r="C20" s="51" t="str">
        <v>Záruka navyše</v>
      </c>
      <c r="D20" s="52">
        <v>33.333333333333329</v>
      </c>
      <c r="E20" s="53">
        <v>36</v>
      </c>
      <c r="F20" s="54">
        <f>IF(I5=100,"0",IF((E5-F5)=0,0,(IF(G5="čím menej, tým lepšie",(I5*(E5-E20)/(E5-F5)),(I5*(E20-F5)/(E5-F5))))))</f>
        <v>33.333333333333329</v>
      </c>
      <c r="G20" s="53">
        <v>18</v>
      </c>
      <c r="H20" s="55">
        <f t="shared" ref="H20:H28" si="5">IF(I5=100,"0",IF((E5-F5)=0,0,IF(G5="čím menej, tým lepšie",(I5*(E5-G20)/(E5-F5)),(I5*(G20-F5)/(E5-F5)))))</f>
        <v>16.666666666666664</v>
      </c>
      <c r="I20" s="53">
        <v>0</v>
      </c>
      <c r="J20" s="54">
        <f t="shared" ref="J20:J28" si="6">IF(I5=100,"0",IF((E5-F5)=0,0,IF(G5="čím menej, tým lepšie",(I5*(E5-I20)/(E5-F5)),(I5*(I20-F5)/(E5-F5)))))</f>
        <v>0</v>
      </c>
    </row>
    <row r="21" spans="2:10" ht="15.75" customHeight="1" x14ac:dyDescent="0.25">
      <c r="B21" s="46">
        <v>3</v>
      </c>
      <c r="C21" s="51" t="str">
        <v>Lehota dodania</v>
      </c>
      <c r="D21" s="52">
        <v>33.333333333333329</v>
      </c>
      <c r="E21" s="53">
        <v>50</v>
      </c>
      <c r="F21" s="54">
        <f>IF(I6=100,"0",IF((E6-F6)=0,0,(IF(G6="čím menej, tým lepšie",(I6*(E6-E21)/(E6-F6)),(I6*(E21-F6)/(E6-F6))))))</f>
        <v>33.333333333333329</v>
      </c>
      <c r="G21" s="53">
        <v>75</v>
      </c>
      <c r="H21" s="55">
        <f t="shared" si="5"/>
        <v>16.666666666666664</v>
      </c>
      <c r="I21" s="53">
        <v>100</v>
      </c>
      <c r="J21" s="54">
        <f t="shared" si="6"/>
        <v>0</v>
      </c>
    </row>
    <row r="22" spans="2:10" x14ac:dyDescent="0.25">
      <c r="B22" s="46">
        <v>4</v>
      </c>
      <c r="C22" s="51" t="str">
        <v>...</v>
      </c>
      <c r="D22" s="52">
        <v>0</v>
      </c>
      <c r="E22" s="53">
        <v>0</v>
      </c>
      <c r="F22" s="54">
        <f>IF(I7=100,"0",IF((E7-F7)=0,0,(IF(G7="čím menej, tým lepšie",(I7*(E7-E22)/(E7-F7)),(I7*(E22-F7)/(E7-F7))))))</f>
        <v>0</v>
      </c>
      <c r="G22" s="53">
        <v>0</v>
      </c>
      <c r="H22" s="55">
        <f t="shared" si="5"/>
        <v>0</v>
      </c>
      <c r="I22" s="53">
        <v>0</v>
      </c>
      <c r="J22" s="54">
        <f t="shared" si="6"/>
        <v>0</v>
      </c>
    </row>
    <row r="23" spans="2:10" x14ac:dyDescent="0.25">
      <c r="B23" s="46">
        <v>5</v>
      </c>
      <c r="C23" s="51" t="str">
        <v>...</v>
      </c>
      <c r="D23" s="52">
        <v>0</v>
      </c>
      <c r="E23" s="53">
        <v>0</v>
      </c>
      <c r="F23" s="54">
        <f>IF(I8=100,"0",IF((E8-F8)=0,0,(IF(G8="čím menej, tým lepšie",(I8*(E8-E23)/(E8-F8)),(I8*(E23-F8)/(E8-F8))))))</f>
        <v>0</v>
      </c>
      <c r="G23" s="53">
        <v>0</v>
      </c>
      <c r="H23" s="55">
        <f t="shared" si="5"/>
        <v>0</v>
      </c>
      <c r="I23" s="53">
        <v>0</v>
      </c>
      <c r="J23" s="54">
        <f t="shared" si="6"/>
        <v>0</v>
      </c>
    </row>
    <row r="24" spans="2:10" x14ac:dyDescent="0.25">
      <c r="B24" s="46">
        <v>6</v>
      </c>
      <c r="C24" s="51" t="str">
        <v>...</v>
      </c>
      <c r="D24" s="52">
        <v>0</v>
      </c>
      <c r="E24" s="53">
        <v>0</v>
      </c>
      <c r="F24" s="54">
        <f t="shared" ref="F24:F28" si="7">IF(I9=100,"0",IF((E9-F9)=0,0,(IF(G9="čím menej, tým lepšie",(I9*(E9-E24)/(E9-F9)),(I9*(E24-F9)/(E9-F9))))))</f>
        <v>0</v>
      </c>
      <c r="G24" s="53">
        <v>0</v>
      </c>
      <c r="H24" s="55">
        <f t="shared" si="5"/>
        <v>0</v>
      </c>
      <c r="I24" s="53">
        <v>0</v>
      </c>
      <c r="J24" s="54">
        <f t="shared" si="6"/>
        <v>0</v>
      </c>
    </row>
    <row r="25" spans="2:10" x14ac:dyDescent="0.25">
      <c r="B25" s="46">
        <v>7</v>
      </c>
      <c r="C25" s="51" t="str">
        <v>...</v>
      </c>
      <c r="D25" s="52">
        <v>0</v>
      </c>
      <c r="E25" s="53">
        <v>0</v>
      </c>
      <c r="F25" s="54">
        <f t="shared" si="7"/>
        <v>0</v>
      </c>
      <c r="G25" s="53">
        <v>0</v>
      </c>
      <c r="H25" s="55">
        <f t="shared" si="5"/>
        <v>0</v>
      </c>
      <c r="I25" s="53">
        <v>0</v>
      </c>
      <c r="J25" s="54">
        <f t="shared" si="6"/>
        <v>0</v>
      </c>
    </row>
    <row r="26" spans="2:10" x14ac:dyDescent="0.25">
      <c r="B26" s="46">
        <v>8</v>
      </c>
      <c r="C26" s="51" t="str">
        <v>...</v>
      </c>
      <c r="D26" s="52">
        <v>0</v>
      </c>
      <c r="E26" s="53">
        <v>0</v>
      </c>
      <c r="F26" s="54">
        <f t="shared" si="7"/>
        <v>0</v>
      </c>
      <c r="G26" s="53">
        <v>0</v>
      </c>
      <c r="H26" s="55">
        <f t="shared" si="5"/>
        <v>0</v>
      </c>
      <c r="I26" s="53">
        <v>0</v>
      </c>
      <c r="J26" s="54">
        <f t="shared" si="6"/>
        <v>0</v>
      </c>
    </row>
    <row r="27" spans="2:10" x14ac:dyDescent="0.25">
      <c r="B27" s="46">
        <v>9</v>
      </c>
      <c r="C27" s="51" t="str">
        <v>...</v>
      </c>
      <c r="D27" s="52">
        <v>0</v>
      </c>
      <c r="E27" s="53">
        <v>0</v>
      </c>
      <c r="F27" s="54">
        <f t="shared" si="7"/>
        <v>0</v>
      </c>
      <c r="G27" s="53">
        <v>0</v>
      </c>
      <c r="H27" s="55">
        <f t="shared" si="5"/>
        <v>0</v>
      </c>
      <c r="I27" s="53">
        <v>0</v>
      </c>
      <c r="J27" s="54">
        <f t="shared" si="6"/>
        <v>0</v>
      </c>
    </row>
    <row r="28" spans="2:10" ht="15.75" thickBot="1" x14ac:dyDescent="0.3">
      <c r="B28" s="56">
        <v>10</v>
      </c>
      <c r="C28" s="57" t="str">
        <v>...</v>
      </c>
      <c r="D28" s="58">
        <v>0</v>
      </c>
      <c r="E28" s="53">
        <v>0</v>
      </c>
      <c r="F28" s="54">
        <f t="shared" si="7"/>
        <v>0</v>
      </c>
      <c r="G28" s="53">
        <v>0</v>
      </c>
      <c r="H28" s="55">
        <f t="shared" si="5"/>
        <v>0</v>
      </c>
      <c r="I28" s="53">
        <v>0</v>
      </c>
      <c r="J28" s="54">
        <f t="shared" si="6"/>
        <v>0</v>
      </c>
    </row>
    <row r="29" spans="2:10" ht="15.75" thickBot="1" x14ac:dyDescent="0.3">
      <c r="B29" s="59"/>
      <c r="C29" s="60" t="s">
        <v>30</v>
      </c>
      <c r="D29" s="61">
        <f>SUM(_xlfn.ANCHORARRAY(D19))</f>
        <v>99.999999999999986</v>
      </c>
      <c r="E29" s="60"/>
      <c r="F29" s="62">
        <f>SUM(F19:F28)</f>
        <v>66.666666666666657</v>
      </c>
      <c r="G29" s="63"/>
      <c r="H29" s="62">
        <f t="shared" ref="H29:J29" si="8">SUM(H19:H28)</f>
        <v>49.999999999999993</v>
      </c>
      <c r="I29" s="63"/>
      <c r="J29" s="64">
        <f t="shared" si="8"/>
        <v>33.333333333333329</v>
      </c>
    </row>
    <row r="31" spans="2:10" ht="36.75" customHeight="1" x14ac:dyDescent="0.25">
      <c r="B31" s="225" t="s">
        <v>31</v>
      </c>
      <c r="C31" s="226"/>
      <c r="D31" s="226"/>
      <c r="E31" s="226"/>
      <c r="F31" s="226"/>
      <c r="G31" s="226"/>
      <c r="H31" s="226"/>
      <c r="I31" s="226"/>
      <c r="J31" s="227"/>
    </row>
    <row r="32" spans="2:10" x14ac:dyDescent="0.25">
      <c r="B32" s="228" t="s">
        <v>1</v>
      </c>
      <c r="C32" s="230" t="s">
        <v>2</v>
      </c>
      <c r="D32" s="231"/>
      <c r="E32" s="238" t="s">
        <v>24</v>
      </c>
      <c r="F32" s="239"/>
      <c r="G32" s="236" t="s">
        <v>25</v>
      </c>
      <c r="H32" s="237"/>
      <c r="I32" s="234" t="s">
        <v>26</v>
      </c>
      <c r="J32" s="235"/>
    </row>
    <row r="33" spans="2:10" x14ac:dyDescent="0.25">
      <c r="B33" s="229"/>
      <c r="C33" s="232"/>
      <c r="D33" s="233"/>
      <c r="E33" s="65" t="s">
        <v>24</v>
      </c>
      <c r="F33" s="66" t="s">
        <v>32</v>
      </c>
      <c r="G33" s="67" t="s">
        <v>25</v>
      </c>
      <c r="H33" s="68" t="s">
        <v>33</v>
      </c>
      <c r="I33" s="69" t="s">
        <v>26</v>
      </c>
      <c r="J33" s="70" t="s">
        <v>29</v>
      </c>
    </row>
    <row r="34" spans="2:10" x14ac:dyDescent="0.25">
      <c r="B34" s="71" cm="1">
        <f t="array" ref="B34:B43">B19:B28</f>
        <v>1</v>
      </c>
      <c r="C34" s="72" t="str" cm="1">
        <f t="array" ref="C34:C43">C19:C28</f>
        <v>Cena celkom</v>
      </c>
      <c r="D34" s="73"/>
      <c r="E34" s="74">
        <f>E19</f>
        <v>30000</v>
      </c>
      <c r="F34" s="75">
        <f>E34</f>
        <v>30000</v>
      </c>
      <c r="G34" s="74">
        <f>G19</f>
        <v>15000</v>
      </c>
      <c r="H34" s="76">
        <f>G34</f>
        <v>15000</v>
      </c>
      <c r="I34" s="74">
        <f>I19</f>
        <v>0</v>
      </c>
      <c r="J34" s="77">
        <f>I34</f>
        <v>0</v>
      </c>
    </row>
    <row r="35" spans="2:10" x14ac:dyDescent="0.25">
      <c r="B35" s="71">
        <v>2</v>
      </c>
      <c r="C35" s="72" t="str">
        <v>Záruka navyše</v>
      </c>
      <c r="D35" s="73"/>
      <c r="E35" s="74">
        <f>E20</f>
        <v>36</v>
      </c>
      <c r="F35" s="75">
        <f>IF(I5=100,"0",IF((E5-F5)=0,0,IF(G5="čím menej, tým lepšie",(-(E5-E35)*(H5/(E5-F5))),-(E35-F5)*(H5/(E5-F5)))))</f>
        <v>-30000</v>
      </c>
      <c r="G35" s="74">
        <f t="shared" ref="G35:G43" si="9">G20</f>
        <v>18</v>
      </c>
      <c r="H35" s="76">
        <f>IF(I5=100,"0",IF((E5-F5)=0,0,IF(G5="čím menej, tým lepšie",(-(E5-G35)*(H5/(E5-F5))),-(G35-F5)*(H5/(E5-F5)))))</f>
        <v>-15000</v>
      </c>
      <c r="I35" s="74">
        <f t="shared" ref="I35:I43" si="10">I20</f>
        <v>0</v>
      </c>
      <c r="J35" s="77">
        <f>IF(I5=100,"0",IF((E5-F5)=0,0,IF(G5="čím menej, tým lepšie",(-(E5-I35)*(H5/(E5-F5))),-(I35-F5)*(H5/(E5-F5)))))</f>
        <v>0</v>
      </c>
    </row>
    <row r="36" spans="2:10" x14ac:dyDescent="0.25">
      <c r="B36" s="71">
        <v>3</v>
      </c>
      <c r="C36" s="72" t="str">
        <v>Lehota dodania</v>
      </c>
      <c r="D36" s="73"/>
      <c r="E36" s="74">
        <f t="shared" ref="E36:E43" si="11">E21</f>
        <v>50</v>
      </c>
      <c r="F36" s="75">
        <f t="shared" ref="F36:F43" si="12">IF(I6=100,"0",IF((E6-F6)=0,0,IF(G6="čím menej, tým lepšie",(-(E6-E36)*(H6/(E6-F6))),-(E36-F6)*(H6/(E6-F6)))))</f>
        <v>-30000</v>
      </c>
      <c r="G36" s="74">
        <f t="shared" si="9"/>
        <v>75</v>
      </c>
      <c r="H36" s="76">
        <f t="shared" ref="H36:H43" si="13">IF(I6=100,"0",IF((E6-F6)=0,0,IF(G6="čím menej, tým lepšie",(-(E6-G36)*(H6/(E6-F6))),-(G36-F6)*(H6/(E6-F6)))))</f>
        <v>-15000</v>
      </c>
      <c r="I36" s="74">
        <f>I21</f>
        <v>100</v>
      </c>
      <c r="J36" s="77">
        <f t="shared" ref="J36:J43" si="14">IF(I6=100,"0",IF((E6-F6)=0,0,IF(G6="čím menej, tým lepšie",(-(E6-I36)*(H6/(E6-F6))),-(I36-F6)*(H6/(E6-F6)))))</f>
        <v>0</v>
      </c>
    </row>
    <row r="37" spans="2:10" x14ac:dyDescent="0.25">
      <c r="B37" s="71">
        <v>4</v>
      </c>
      <c r="C37" s="72" t="str">
        <v>...</v>
      </c>
      <c r="D37" s="73"/>
      <c r="E37" s="74">
        <f t="shared" si="11"/>
        <v>0</v>
      </c>
      <c r="F37" s="75">
        <f t="shared" si="12"/>
        <v>0</v>
      </c>
      <c r="G37" s="74">
        <f t="shared" si="9"/>
        <v>0</v>
      </c>
      <c r="H37" s="76">
        <f t="shared" si="13"/>
        <v>0</v>
      </c>
      <c r="I37" s="74">
        <f t="shared" si="10"/>
        <v>0</v>
      </c>
      <c r="J37" s="77">
        <f t="shared" si="14"/>
        <v>0</v>
      </c>
    </row>
    <row r="38" spans="2:10" x14ac:dyDescent="0.25">
      <c r="B38" s="71">
        <v>5</v>
      </c>
      <c r="C38" s="72" t="str">
        <v>...</v>
      </c>
      <c r="D38" s="73"/>
      <c r="E38" s="74">
        <f t="shared" si="11"/>
        <v>0</v>
      </c>
      <c r="F38" s="75">
        <f t="shared" si="12"/>
        <v>0</v>
      </c>
      <c r="G38" s="74">
        <f t="shared" si="9"/>
        <v>0</v>
      </c>
      <c r="H38" s="76">
        <f t="shared" si="13"/>
        <v>0</v>
      </c>
      <c r="I38" s="74">
        <f t="shared" si="10"/>
        <v>0</v>
      </c>
      <c r="J38" s="77">
        <f t="shared" si="14"/>
        <v>0</v>
      </c>
    </row>
    <row r="39" spans="2:10" x14ac:dyDescent="0.25">
      <c r="B39" s="71">
        <v>6</v>
      </c>
      <c r="C39" s="72" t="str">
        <v>...</v>
      </c>
      <c r="D39" s="73"/>
      <c r="E39" s="74">
        <f t="shared" si="11"/>
        <v>0</v>
      </c>
      <c r="F39" s="75">
        <f t="shared" si="12"/>
        <v>0</v>
      </c>
      <c r="G39" s="74">
        <f t="shared" si="9"/>
        <v>0</v>
      </c>
      <c r="H39" s="76">
        <f t="shared" si="13"/>
        <v>0</v>
      </c>
      <c r="I39" s="74">
        <f t="shared" si="10"/>
        <v>0</v>
      </c>
      <c r="J39" s="77">
        <f t="shared" si="14"/>
        <v>0</v>
      </c>
    </row>
    <row r="40" spans="2:10" x14ac:dyDescent="0.25">
      <c r="B40" s="71">
        <v>7</v>
      </c>
      <c r="C40" s="72" t="str">
        <v>...</v>
      </c>
      <c r="D40" s="73"/>
      <c r="E40" s="74">
        <f t="shared" si="11"/>
        <v>0</v>
      </c>
      <c r="F40" s="75">
        <f t="shared" si="12"/>
        <v>0</v>
      </c>
      <c r="G40" s="74">
        <f t="shared" si="9"/>
        <v>0</v>
      </c>
      <c r="H40" s="76">
        <f t="shared" si="13"/>
        <v>0</v>
      </c>
      <c r="I40" s="74">
        <f t="shared" si="10"/>
        <v>0</v>
      </c>
      <c r="J40" s="77">
        <f t="shared" si="14"/>
        <v>0</v>
      </c>
    </row>
    <row r="41" spans="2:10" ht="15.75" customHeight="1" x14ac:dyDescent="0.25">
      <c r="B41" s="71">
        <v>8</v>
      </c>
      <c r="C41" s="72" t="str">
        <v>...</v>
      </c>
      <c r="D41" s="73"/>
      <c r="E41" s="74">
        <f t="shared" si="11"/>
        <v>0</v>
      </c>
      <c r="F41" s="75">
        <f t="shared" si="12"/>
        <v>0</v>
      </c>
      <c r="G41" s="74">
        <f t="shared" si="9"/>
        <v>0</v>
      </c>
      <c r="H41" s="76">
        <f t="shared" si="13"/>
        <v>0</v>
      </c>
      <c r="I41" s="74">
        <f t="shared" si="10"/>
        <v>0</v>
      </c>
      <c r="J41" s="77">
        <f t="shared" si="14"/>
        <v>0</v>
      </c>
    </row>
    <row r="42" spans="2:10" x14ac:dyDescent="0.25">
      <c r="B42" s="71">
        <v>9</v>
      </c>
      <c r="C42" s="72" t="str">
        <v>...</v>
      </c>
      <c r="D42" s="73"/>
      <c r="E42" s="74">
        <f t="shared" si="11"/>
        <v>0</v>
      </c>
      <c r="F42" s="75">
        <f t="shared" si="12"/>
        <v>0</v>
      </c>
      <c r="G42" s="74">
        <f t="shared" si="9"/>
        <v>0</v>
      </c>
      <c r="H42" s="76">
        <f t="shared" si="13"/>
        <v>0</v>
      </c>
      <c r="I42" s="74">
        <f t="shared" si="10"/>
        <v>0</v>
      </c>
      <c r="J42" s="77">
        <f t="shared" si="14"/>
        <v>0</v>
      </c>
    </row>
    <row r="43" spans="2:10" ht="15.75" thickBot="1" x14ac:dyDescent="0.3">
      <c r="B43" s="78">
        <v>10</v>
      </c>
      <c r="C43" s="79" t="str">
        <v>...</v>
      </c>
      <c r="D43" s="80"/>
      <c r="E43" s="74">
        <f t="shared" si="11"/>
        <v>0</v>
      </c>
      <c r="F43" s="75">
        <f t="shared" si="12"/>
        <v>0</v>
      </c>
      <c r="G43" s="74">
        <f t="shared" si="9"/>
        <v>0</v>
      </c>
      <c r="H43" s="76">
        <f t="shared" si="13"/>
        <v>0</v>
      </c>
      <c r="I43" s="74">
        <f t="shared" si="10"/>
        <v>0</v>
      </c>
      <c r="J43" s="77">
        <f t="shared" si="14"/>
        <v>0</v>
      </c>
    </row>
    <row r="44" spans="2:10" ht="15.75" thickBot="1" x14ac:dyDescent="0.3">
      <c r="B44" s="81"/>
      <c r="C44" s="82" t="s">
        <v>30</v>
      </c>
      <c r="D44" s="82"/>
      <c r="E44" s="82"/>
      <c r="F44" s="83">
        <f>SUM(F34:F43)</f>
        <v>-30000</v>
      </c>
      <c r="G44" s="83"/>
      <c r="H44" s="83">
        <f t="shared" ref="H44:J44" si="15">SUM(H34:H43)</f>
        <v>-15000</v>
      </c>
      <c r="I44" s="83"/>
      <c r="J44" s="84">
        <f t="shared" si="15"/>
        <v>0</v>
      </c>
    </row>
    <row r="45" spans="2:10" ht="15.75" thickBot="1" x14ac:dyDescent="0.3"/>
    <row r="46" spans="2:10" ht="36" customHeight="1" thickBot="1" x14ac:dyDescent="0.3">
      <c r="B46" s="260" t="s">
        <v>34</v>
      </c>
      <c r="C46" s="261"/>
      <c r="D46" s="261"/>
      <c r="E46" s="261"/>
      <c r="F46" s="261"/>
      <c r="G46" s="261"/>
      <c r="H46" s="261"/>
      <c r="I46" s="261"/>
      <c r="J46" s="262"/>
    </row>
    <row r="47" spans="2:10" ht="15.75" customHeight="1" x14ac:dyDescent="0.25">
      <c r="B47" s="244" t="s">
        <v>1</v>
      </c>
      <c r="C47" s="240" t="s">
        <v>2</v>
      </c>
      <c r="D47" s="241"/>
      <c r="E47" s="244" t="s">
        <v>24</v>
      </c>
      <c r="F47" s="245"/>
      <c r="G47" s="246" t="s">
        <v>25</v>
      </c>
      <c r="H47" s="247"/>
      <c r="I47" s="248" t="s">
        <v>26</v>
      </c>
      <c r="J47" s="249"/>
    </row>
    <row r="48" spans="2:10" x14ac:dyDescent="0.25">
      <c r="B48" s="263"/>
      <c r="C48" s="242"/>
      <c r="D48" s="243"/>
      <c r="E48" s="85" t="s">
        <v>24</v>
      </c>
      <c r="F48" s="86" t="s">
        <v>32</v>
      </c>
      <c r="G48" s="87" t="s">
        <v>25</v>
      </c>
      <c r="H48" s="88" t="s">
        <v>33</v>
      </c>
      <c r="I48" s="89" t="s">
        <v>26</v>
      </c>
      <c r="J48" s="90" t="s">
        <v>29</v>
      </c>
    </row>
    <row r="49" spans="2:10" x14ac:dyDescent="0.25">
      <c r="B49" s="91" cm="1">
        <f t="array" ref="B49:B58">B34:B43</f>
        <v>1</v>
      </c>
      <c r="C49" s="92" t="str" cm="1">
        <f t="array" ref="C49:C58">C34:C43</f>
        <v>Cena celkom</v>
      </c>
      <c r="D49" s="93"/>
      <c r="E49" s="74">
        <f>E19</f>
        <v>30000</v>
      </c>
      <c r="F49" s="94">
        <f>E49</f>
        <v>30000</v>
      </c>
      <c r="G49" s="74">
        <f>G19</f>
        <v>15000</v>
      </c>
      <c r="H49" s="95">
        <f>G49</f>
        <v>15000</v>
      </c>
      <c r="I49" s="74">
        <f>I19</f>
        <v>0</v>
      </c>
      <c r="J49" s="96">
        <f>I49</f>
        <v>0</v>
      </c>
    </row>
    <row r="50" spans="2:10" x14ac:dyDescent="0.25">
      <c r="B50" s="91">
        <v>2</v>
      </c>
      <c r="C50" s="92" t="str">
        <v>Záruka navyše</v>
      </c>
      <c r="D50" s="93"/>
      <c r="E50" s="74">
        <f t="shared" ref="E50:E58" si="16">E20</f>
        <v>36</v>
      </c>
      <c r="F50" s="94">
        <f>IF(I5=100,"0",IF((E5-F5)=0,0,IF(G5="čím menej, tým lepšie",((E50-F5)*H5/(E5-F5)),(E5-E50)*(H5/(E5-F5)))))</f>
        <v>0</v>
      </c>
      <c r="G50" s="74">
        <f t="shared" ref="G50:G58" si="17">G20</f>
        <v>18</v>
      </c>
      <c r="H50" s="95">
        <f>IF(I5=100,"0",IF((E5-F5)=0,0,IF(G5="čím menej, tým lepšie",((G50-F5)*H5/(E5-F5)),(E5-G50)*(H5/(E5-F5)))))</f>
        <v>15000</v>
      </c>
      <c r="I50" s="74">
        <f t="shared" ref="I50:I58" si="18">I20</f>
        <v>0</v>
      </c>
      <c r="J50" s="96">
        <f>IF(I5=100,"0",IF((E5-F5)=0,0,IF(G5="čím menej, tým lepšie",((I50-F5)*H5/(E5-F5)),(E5-I50)*(H5/(E5-F5)))))</f>
        <v>30000</v>
      </c>
    </row>
    <row r="51" spans="2:10" x14ac:dyDescent="0.25">
      <c r="B51" s="91">
        <v>3</v>
      </c>
      <c r="C51" s="92" t="str">
        <v>Lehota dodania</v>
      </c>
      <c r="D51" s="93"/>
      <c r="E51" s="74">
        <f t="shared" si="16"/>
        <v>50</v>
      </c>
      <c r="F51" s="94">
        <f t="shared" ref="F51:F58" si="19">IF(I6=100,"0",IF((E6-F6)=0,0,IF(G6="čím menej, tým lepšie",((E51-F6)*H6/(E6-F6)),(E6-E51)*(H6/(E6-F6)))))</f>
        <v>0</v>
      </c>
      <c r="G51" s="74">
        <f t="shared" si="17"/>
        <v>75</v>
      </c>
      <c r="H51" s="95">
        <f t="shared" ref="H51:H58" si="20">IF(I6=100,"0",IF((E6-F6)=0,0,IF(G6="čím menej, tým lepšie",((G51-F6)*H6/(E6-F6)),(E6-G51)*(H6/(E6-F6)))))</f>
        <v>15000</v>
      </c>
      <c r="I51" s="74">
        <f t="shared" si="18"/>
        <v>100</v>
      </c>
      <c r="J51" s="96">
        <f t="shared" ref="J51:J58" si="21">IF(I6=100,"0",IF((E6-F6)=0,0,IF(G6="čím menej, tým lepšie",((I51-F6)*H6/(E6-F6)),(E6-I51)*(H6/(E6-F6)))))</f>
        <v>30000</v>
      </c>
    </row>
    <row r="52" spans="2:10" ht="15.75" customHeight="1" x14ac:dyDescent="0.25">
      <c r="B52" s="91">
        <v>4</v>
      </c>
      <c r="C52" s="92" t="str">
        <v>...</v>
      </c>
      <c r="D52" s="93"/>
      <c r="E52" s="74">
        <f t="shared" si="16"/>
        <v>0</v>
      </c>
      <c r="F52" s="94">
        <f t="shared" si="19"/>
        <v>0</v>
      </c>
      <c r="G52" s="74">
        <f t="shared" si="17"/>
        <v>0</v>
      </c>
      <c r="H52" s="95">
        <f t="shared" si="20"/>
        <v>0</v>
      </c>
      <c r="I52" s="74">
        <f t="shared" si="18"/>
        <v>0</v>
      </c>
      <c r="J52" s="96">
        <f t="shared" si="21"/>
        <v>0</v>
      </c>
    </row>
    <row r="53" spans="2:10" x14ac:dyDescent="0.25">
      <c r="B53" s="91">
        <v>5</v>
      </c>
      <c r="C53" s="92" t="str">
        <v>...</v>
      </c>
      <c r="D53" s="93"/>
      <c r="E53" s="74">
        <f t="shared" si="16"/>
        <v>0</v>
      </c>
      <c r="F53" s="94">
        <f t="shared" si="19"/>
        <v>0</v>
      </c>
      <c r="G53" s="74">
        <f t="shared" si="17"/>
        <v>0</v>
      </c>
      <c r="H53" s="95">
        <f t="shared" si="20"/>
        <v>0</v>
      </c>
      <c r="I53" s="74">
        <f t="shared" si="18"/>
        <v>0</v>
      </c>
      <c r="J53" s="96">
        <f t="shared" si="21"/>
        <v>0</v>
      </c>
    </row>
    <row r="54" spans="2:10" x14ac:dyDescent="0.25">
      <c r="B54" s="91">
        <v>6</v>
      </c>
      <c r="C54" s="92" t="str">
        <v>...</v>
      </c>
      <c r="D54" s="93"/>
      <c r="E54" s="74">
        <f t="shared" si="16"/>
        <v>0</v>
      </c>
      <c r="F54" s="94">
        <f t="shared" si="19"/>
        <v>0</v>
      </c>
      <c r="G54" s="74">
        <f t="shared" si="17"/>
        <v>0</v>
      </c>
      <c r="H54" s="95">
        <f t="shared" si="20"/>
        <v>0</v>
      </c>
      <c r="I54" s="74">
        <f t="shared" si="18"/>
        <v>0</v>
      </c>
      <c r="J54" s="96">
        <f t="shared" si="21"/>
        <v>0</v>
      </c>
    </row>
    <row r="55" spans="2:10" x14ac:dyDescent="0.25">
      <c r="B55" s="91">
        <v>7</v>
      </c>
      <c r="C55" s="92" t="str">
        <v>...</v>
      </c>
      <c r="D55" s="93"/>
      <c r="E55" s="74">
        <f t="shared" si="16"/>
        <v>0</v>
      </c>
      <c r="F55" s="94">
        <f t="shared" si="19"/>
        <v>0</v>
      </c>
      <c r="G55" s="74">
        <f t="shared" si="17"/>
        <v>0</v>
      </c>
      <c r="H55" s="95">
        <f t="shared" si="20"/>
        <v>0</v>
      </c>
      <c r="I55" s="74">
        <f t="shared" si="18"/>
        <v>0</v>
      </c>
      <c r="J55" s="96">
        <f t="shared" si="21"/>
        <v>0</v>
      </c>
    </row>
    <row r="56" spans="2:10" x14ac:dyDescent="0.25">
      <c r="B56" s="91">
        <v>8</v>
      </c>
      <c r="C56" s="92" t="str">
        <v>...</v>
      </c>
      <c r="D56" s="93"/>
      <c r="E56" s="74">
        <f t="shared" si="16"/>
        <v>0</v>
      </c>
      <c r="F56" s="94">
        <f t="shared" si="19"/>
        <v>0</v>
      </c>
      <c r="G56" s="74">
        <f t="shared" si="17"/>
        <v>0</v>
      </c>
      <c r="H56" s="95">
        <f t="shared" si="20"/>
        <v>0</v>
      </c>
      <c r="I56" s="74">
        <f t="shared" si="18"/>
        <v>0</v>
      </c>
      <c r="J56" s="96">
        <f t="shared" si="21"/>
        <v>0</v>
      </c>
    </row>
    <row r="57" spans="2:10" x14ac:dyDescent="0.25">
      <c r="B57" s="91">
        <v>9</v>
      </c>
      <c r="C57" s="92" t="str">
        <v>...</v>
      </c>
      <c r="D57" s="93"/>
      <c r="E57" s="74">
        <f t="shared" si="16"/>
        <v>0</v>
      </c>
      <c r="F57" s="94">
        <f t="shared" si="19"/>
        <v>0</v>
      </c>
      <c r="G57" s="74">
        <f t="shared" si="17"/>
        <v>0</v>
      </c>
      <c r="H57" s="95">
        <f t="shared" si="20"/>
        <v>0</v>
      </c>
      <c r="I57" s="74">
        <f t="shared" si="18"/>
        <v>0</v>
      </c>
      <c r="J57" s="96">
        <f t="shared" si="21"/>
        <v>0</v>
      </c>
    </row>
    <row r="58" spans="2:10" ht="15.75" thickBot="1" x14ac:dyDescent="0.3">
      <c r="B58" s="97">
        <v>10</v>
      </c>
      <c r="C58" s="98" t="str">
        <v>...</v>
      </c>
      <c r="D58" s="99"/>
      <c r="E58" s="74">
        <f t="shared" si="16"/>
        <v>0</v>
      </c>
      <c r="F58" s="94">
        <f t="shared" si="19"/>
        <v>0</v>
      </c>
      <c r="G58" s="74">
        <f t="shared" si="17"/>
        <v>0</v>
      </c>
      <c r="H58" s="95">
        <f t="shared" si="20"/>
        <v>0</v>
      </c>
      <c r="I58" s="74">
        <f t="shared" si="18"/>
        <v>0</v>
      </c>
      <c r="J58" s="96">
        <f t="shared" si="21"/>
        <v>0</v>
      </c>
    </row>
    <row r="59" spans="2:10" ht="15.75" thickBot="1" x14ac:dyDescent="0.3">
      <c r="B59" s="100"/>
      <c r="C59" s="101" t="s">
        <v>30</v>
      </c>
      <c r="D59" s="101"/>
      <c r="E59" s="101"/>
      <c r="F59" s="102">
        <f>SUM(F49:F58)</f>
        <v>30000</v>
      </c>
      <c r="G59" s="102"/>
      <c r="H59" s="102">
        <f t="shared" ref="H59:J59" si="22">SUM(H49:H58)</f>
        <v>45000</v>
      </c>
      <c r="I59" s="102"/>
      <c r="J59" s="103">
        <f t="shared" si="22"/>
        <v>60000</v>
      </c>
    </row>
    <row r="61" spans="2:10" x14ac:dyDescent="0.25">
      <c r="C61" s="13"/>
      <c r="D61" s="13"/>
      <c r="E61" s="13"/>
      <c r="F61" s="13"/>
      <c r="G61" s="13"/>
      <c r="H61" s="13"/>
    </row>
    <row r="62" spans="2:10" ht="30.75" customHeight="1" x14ac:dyDescent="0.25">
      <c r="C62" s="13"/>
      <c r="D62" s="13"/>
      <c r="E62" s="13"/>
      <c r="F62" s="13"/>
      <c r="G62" s="13"/>
      <c r="H62" s="13"/>
    </row>
    <row r="63" spans="2:10" x14ac:dyDescent="0.25">
      <c r="C63" s="13"/>
      <c r="D63" s="13"/>
      <c r="E63" s="13"/>
      <c r="F63" s="13"/>
      <c r="G63" s="13"/>
      <c r="H63" s="13"/>
    </row>
    <row r="64" spans="2:10" x14ac:dyDescent="0.25">
      <c r="C64" s="13"/>
      <c r="D64" s="13"/>
      <c r="E64" s="13"/>
      <c r="F64" s="13"/>
      <c r="G64" s="13"/>
      <c r="H64" s="13"/>
    </row>
    <row r="65" s="13" customFormat="1" x14ac:dyDescent="0.25"/>
    <row r="66" s="13" customFormat="1" x14ac:dyDescent="0.25"/>
    <row r="67" s="13" customFormat="1" x14ac:dyDescent="0.25"/>
    <row r="68" s="13" customFormat="1" x14ac:dyDescent="0.25"/>
    <row r="69" s="13" customFormat="1" x14ac:dyDescent="0.25"/>
    <row r="70" s="13" customFormat="1" x14ac:dyDescent="0.25"/>
    <row r="71" s="13" customFormat="1" x14ac:dyDescent="0.25"/>
    <row r="72" s="13" customFormat="1" ht="15.75" customHeight="1" x14ac:dyDescent="0.25"/>
    <row r="73" s="13" customFormat="1" ht="15.75" customHeight="1" x14ac:dyDescent="0.25"/>
    <row r="74" s="13" customFormat="1" x14ac:dyDescent="0.25"/>
    <row r="75" s="13" customFormat="1" x14ac:dyDescent="0.25"/>
    <row r="76" s="13" customFormat="1" x14ac:dyDescent="0.25"/>
    <row r="77" s="13" customFormat="1" x14ac:dyDescent="0.25"/>
    <row r="78" s="13" customFormat="1" x14ac:dyDescent="0.25"/>
    <row r="79" s="13" customFormat="1" x14ac:dyDescent="0.25"/>
    <row r="80" s="13" customFormat="1" x14ac:dyDescent="0.25"/>
    <row r="81" s="13" customFormat="1" x14ac:dyDescent="0.25"/>
    <row r="82" s="13" customFormat="1" x14ac:dyDescent="0.25"/>
    <row r="83" s="13" customFormat="1" x14ac:dyDescent="0.25"/>
    <row r="84" s="13" customFormat="1" x14ac:dyDescent="0.25"/>
    <row r="85" s="13" customFormat="1" x14ac:dyDescent="0.25"/>
    <row r="86" s="13" customFormat="1" x14ac:dyDescent="0.25"/>
  </sheetData>
  <sheetProtection algorithmName="SHA-512" hashValue="pqZF5b2hxy5yF3iQZznPNLLDd9raKNx08fikCkyH3mdipEP5m7AuHOHrRxJP1e1vwSAnShrUF4YlOQCB+cbd5w==" saltValue="9lAhXbNrPBqdLCQa6TtKUw==" spinCount="100000" sheet="1" objects="1" scenarios="1"/>
  <mergeCells count="20">
    <mergeCell ref="C47:D48"/>
    <mergeCell ref="E47:F47"/>
    <mergeCell ref="G47:H47"/>
    <mergeCell ref="I47:J47"/>
    <mergeCell ref="B16:J16"/>
    <mergeCell ref="B17:B18"/>
    <mergeCell ref="E17:F17"/>
    <mergeCell ref="G17:H17"/>
    <mergeCell ref="I17:J17"/>
    <mergeCell ref="B46:J46"/>
    <mergeCell ref="B47:B48"/>
    <mergeCell ref="B2:K2"/>
    <mergeCell ref="D17:D18"/>
    <mergeCell ref="C17:C18"/>
    <mergeCell ref="B31:J31"/>
    <mergeCell ref="B32:B33"/>
    <mergeCell ref="C32:D33"/>
    <mergeCell ref="I32:J32"/>
    <mergeCell ref="G32:H32"/>
    <mergeCell ref="E32:F32"/>
  </mergeCells>
  <dataValidations xWindow="534" yWindow="640" count="2">
    <dataValidation type="list" allowBlank="1" showInputMessage="1" showErrorMessage="1" sqref="G4:G13" xr:uid="{C656F54A-B47B-4E42-9306-C4487E9856F3}">
      <mc:AlternateContent xmlns:x12ac="http://schemas.microsoft.com/office/spreadsheetml/2011/1/ac" xmlns:mc="http://schemas.openxmlformats.org/markup-compatibility/2006">
        <mc:Choice Requires="x12ac">
          <x12ac:list>žiadna,"čím menej, tým lepšie","čím viac, tým lepšie"</x12ac:list>
        </mc:Choice>
        <mc:Fallback>
          <formula1>"žiadna,čím menej, tým lepšie,čím viac, tým lepšie"</formula1>
        </mc:Fallback>
      </mc:AlternateContent>
    </dataValidation>
    <dataValidation type="whole" allowBlank="1" showInputMessage="1" showErrorMessage="1" errorTitle="Chyba" error="Vložili ste hodnotu mimo povolený rozsah" promptTitle="info" prompt="Do tohto poľa môžete vložiť len hodnotu od minima do maxima daného kritéria" sqref="E35:E43" xr:uid="{19587B58-372E-43D5-B421-BFFEBD4CD82B}">
      <formula1>F5</formula1>
      <formula2>E5</formula2>
    </dataValidation>
  </dataValidations>
  <pageMargins left="0.7" right="0.7" top="0.75" bottom="0.75" header="0.3" footer="0.3"/>
  <pageSetup paperSize="9" orientation="portrait" r:id="rId1"/>
  <ignoredErrors>
    <ignoredError sqref="F34 F49 H49 J49 G34:G43 I34:I35 G49:G58 I49:I58 I37:I43 F35:F43 H34:H43 F50:F58 H50:H58" formula="1"/>
    <ignoredError sqref="H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3E5C8-8821-4FFE-8F4C-0B9AD620EC48}">
  <sheetPr>
    <tabColor theme="9"/>
  </sheetPr>
  <dimension ref="A1:G74"/>
  <sheetViews>
    <sheetView tabSelected="1" topLeftCell="A30" workbookViewId="0">
      <selection activeCell="B41" sqref="B41"/>
    </sheetView>
  </sheetViews>
  <sheetFormatPr defaultColWidth="9.140625" defaultRowHeight="15" x14ac:dyDescent="0.25"/>
  <cols>
    <col min="1" max="1" width="4.7109375" style="130" customWidth="1"/>
    <col min="2" max="2" width="58" style="104" customWidth="1"/>
    <col min="3" max="3" width="27.7109375" style="104" customWidth="1"/>
    <col min="4" max="4" width="25.85546875" style="104" customWidth="1"/>
    <col min="5" max="5" width="19" style="104" customWidth="1"/>
    <col min="6" max="6" width="26.28515625" style="104" customWidth="1"/>
    <col min="7" max="7" width="101.42578125" style="104" customWidth="1"/>
    <col min="8" max="16384" width="9.140625" style="104"/>
  </cols>
  <sheetData>
    <row r="1" spans="2:6" ht="15.75" thickBot="1" x14ac:dyDescent="0.3"/>
    <row r="2" spans="2:6" ht="43.5" customHeight="1" thickBot="1" x14ac:dyDescent="0.3">
      <c r="B2" s="194" t="s">
        <v>103</v>
      </c>
      <c r="C2" s="195"/>
      <c r="D2" s="195"/>
      <c r="E2" s="195"/>
      <c r="F2" s="196"/>
    </row>
    <row r="3" spans="2:6" ht="15.75" thickBot="1" x14ac:dyDescent="0.3">
      <c r="B3" s="183"/>
      <c r="C3" s="183"/>
      <c r="D3" s="183"/>
      <c r="E3" s="183"/>
      <c r="F3" s="183"/>
    </row>
    <row r="4" spans="2:6" x14ac:dyDescent="0.25">
      <c r="B4" s="106" t="s">
        <v>35</v>
      </c>
      <c r="C4" s="197"/>
      <c r="D4" s="197"/>
      <c r="E4" s="197"/>
      <c r="F4" s="198"/>
    </row>
    <row r="5" spans="2:6" x14ac:dyDescent="0.25">
      <c r="B5" s="105" t="s">
        <v>36</v>
      </c>
      <c r="C5" s="188"/>
      <c r="D5" s="188"/>
      <c r="E5" s="188"/>
      <c r="F5" s="189"/>
    </row>
    <row r="6" spans="2:6" x14ac:dyDescent="0.25">
      <c r="B6" s="105" t="s">
        <v>37</v>
      </c>
      <c r="C6" s="188"/>
      <c r="D6" s="188"/>
      <c r="E6" s="188"/>
      <c r="F6" s="189"/>
    </row>
    <row r="7" spans="2:6" x14ac:dyDescent="0.25">
      <c r="B7" s="105" t="s">
        <v>38</v>
      </c>
      <c r="C7" s="188"/>
      <c r="D7" s="188"/>
      <c r="E7" s="188"/>
      <c r="F7" s="189"/>
    </row>
    <row r="8" spans="2:6" x14ac:dyDescent="0.25">
      <c r="B8" s="105" t="s">
        <v>39</v>
      </c>
      <c r="C8" s="188"/>
      <c r="D8" s="188"/>
      <c r="E8" s="188"/>
      <c r="F8" s="189"/>
    </row>
    <row r="9" spans="2:6" x14ac:dyDescent="0.25">
      <c r="B9" s="105" t="s">
        <v>40</v>
      </c>
      <c r="C9" s="188"/>
      <c r="D9" s="188"/>
      <c r="E9" s="188"/>
      <c r="F9" s="189"/>
    </row>
    <row r="10" spans="2:6" ht="15.75" thickBot="1" x14ac:dyDescent="0.3">
      <c r="B10" s="107" t="s">
        <v>41</v>
      </c>
      <c r="C10" s="190" t="s">
        <v>42</v>
      </c>
      <c r="D10" s="191"/>
      <c r="E10" s="192"/>
      <c r="F10" s="193"/>
    </row>
    <row r="11" spans="2:6" ht="15.75" thickBot="1" x14ac:dyDescent="0.3">
      <c r="B11" s="183"/>
      <c r="C11" s="183"/>
      <c r="D11" s="183"/>
      <c r="E11" s="183"/>
      <c r="F11" s="183"/>
    </row>
    <row r="12" spans="2:6" ht="30" customHeight="1" x14ac:dyDescent="0.25">
      <c r="B12" s="178" t="s">
        <v>43</v>
      </c>
      <c r="C12" s="172"/>
      <c r="D12" s="172"/>
      <c r="E12" s="172"/>
      <c r="F12" s="173"/>
    </row>
    <row r="13" spans="2:6" ht="31.5" customHeight="1" x14ac:dyDescent="0.25">
      <c r="B13" s="186" t="s">
        <v>44</v>
      </c>
      <c r="C13" s="187"/>
      <c r="D13" s="187"/>
      <c r="E13" s="187"/>
      <c r="F13" s="119"/>
    </row>
    <row r="14" spans="2:6" ht="45" customHeight="1" x14ac:dyDescent="0.25">
      <c r="B14" s="176" t="s">
        <v>45</v>
      </c>
      <c r="C14" s="177"/>
      <c r="D14" s="177"/>
      <c r="E14" s="177"/>
      <c r="F14" s="119"/>
    </row>
    <row r="15" spans="2:6" ht="30" customHeight="1" x14ac:dyDescent="0.25">
      <c r="B15" s="184" t="s">
        <v>46</v>
      </c>
      <c r="C15" s="185"/>
      <c r="D15" s="185"/>
      <c r="E15" s="185"/>
      <c r="F15" s="119"/>
    </row>
    <row r="16" spans="2:6" ht="30" customHeight="1" x14ac:dyDescent="0.25">
      <c r="B16" s="176" t="s">
        <v>47</v>
      </c>
      <c r="C16" s="177"/>
      <c r="D16" s="177"/>
      <c r="E16" s="177"/>
      <c r="F16" s="119"/>
    </row>
    <row r="17" spans="1:7" ht="54.75" customHeight="1" thickBot="1" x14ac:dyDescent="0.3">
      <c r="B17" s="174" t="s">
        <v>48</v>
      </c>
      <c r="C17" s="175"/>
      <c r="D17" s="175"/>
      <c r="E17" s="175"/>
      <c r="F17" s="120"/>
    </row>
    <row r="18" spans="1:7" ht="14.45" customHeight="1" thickBot="1" x14ac:dyDescent="0.3">
      <c r="A18" s="131"/>
      <c r="B18" s="182"/>
      <c r="C18" s="182"/>
      <c r="D18" s="182"/>
      <c r="E18" s="182"/>
      <c r="F18" s="182"/>
    </row>
    <row r="19" spans="1:7" ht="33.75" customHeight="1" x14ac:dyDescent="0.25">
      <c r="A19" s="131"/>
      <c r="B19" s="178" t="s">
        <v>49</v>
      </c>
      <c r="C19" s="172"/>
      <c r="D19" s="172"/>
      <c r="E19" s="172"/>
      <c r="F19" s="173"/>
    </row>
    <row r="20" spans="1:7" ht="65.099999999999994" customHeight="1" x14ac:dyDescent="0.25">
      <c r="A20" s="131"/>
      <c r="B20" s="162" t="s">
        <v>104</v>
      </c>
      <c r="C20" s="163"/>
      <c r="D20" s="163"/>
      <c r="E20" s="163"/>
      <c r="F20" s="164"/>
      <c r="G20" s="121"/>
    </row>
    <row r="21" spans="1:7" ht="54.75" customHeight="1" x14ac:dyDescent="0.25">
      <c r="A21" s="131"/>
      <c r="B21" s="115" t="s">
        <v>50</v>
      </c>
      <c r="C21" s="113" t="s">
        <v>100</v>
      </c>
      <c r="D21" s="113" t="s">
        <v>51</v>
      </c>
      <c r="E21" s="113" t="s">
        <v>52</v>
      </c>
      <c r="F21" s="117" t="s">
        <v>101</v>
      </c>
    </row>
    <row r="22" spans="1:7" ht="33" customHeight="1" x14ac:dyDescent="0.25">
      <c r="A22" s="131"/>
      <c r="B22" s="116"/>
      <c r="C22" s="114"/>
      <c r="D22" s="114"/>
      <c r="E22" s="114"/>
      <c r="F22" s="118"/>
    </row>
    <row r="23" spans="1:7" ht="33" customHeight="1" x14ac:dyDescent="0.25">
      <c r="A23" s="131"/>
      <c r="B23" s="116"/>
      <c r="C23" s="114"/>
      <c r="D23" s="114"/>
      <c r="E23" s="114"/>
      <c r="F23" s="118"/>
    </row>
    <row r="24" spans="1:7" ht="33.75" customHeight="1" x14ac:dyDescent="0.25">
      <c r="A24" s="131"/>
      <c r="B24" s="116"/>
      <c r="C24" s="114"/>
      <c r="D24" s="114"/>
      <c r="E24" s="114"/>
      <c r="F24" s="118"/>
    </row>
    <row r="25" spans="1:7" ht="33.75" customHeight="1" x14ac:dyDescent="0.25">
      <c r="A25" s="131"/>
      <c r="B25" s="116"/>
      <c r="C25" s="114"/>
      <c r="D25" s="114"/>
      <c r="E25" s="114"/>
      <c r="F25" s="118"/>
    </row>
    <row r="26" spans="1:7" ht="33.75" customHeight="1" thickBot="1" x14ac:dyDescent="0.3">
      <c r="A26" s="131"/>
      <c r="B26" s="179" t="s">
        <v>53</v>
      </c>
      <c r="C26" s="180"/>
      <c r="D26" s="180"/>
      <c r="E26" s="180"/>
      <c r="F26" s="181"/>
    </row>
    <row r="27" spans="1:7" ht="21.75" customHeight="1" thickBot="1" x14ac:dyDescent="0.3">
      <c r="A27" s="131"/>
      <c r="B27" s="168"/>
      <c r="C27" s="169"/>
      <c r="D27" s="169"/>
      <c r="E27" s="169"/>
      <c r="F27" s="170"/>
    </row>
    <row r="28" spans="1:7" ht="48.6" customHeight="1" x14ac:dyDescent="0.25">
      <c r="B28" s="171" t="s">
        <v>54</v>
      </c>
      <c r="C28" s="172"/>
      <c r="D28" s="172"/>
      <c r="E28" s="172"/>
      <c r="F28" s="173"/>
    </row>
    <row r="29" spans="1:7" ht="45.95" customHeight="1" x14ac:dyDescent="0.25">
      <c r="B29" s="165" t="s">
        <v>105</v>
      </c>
      <c r="C29" s="166"/>
      <c r="D29" s="166"/>
      <c r="E29" s="166"/>
      <c r="F29" s="167"/>
    </row>
    <row r="30" spans="1:7" ht="119.45" customHeight="1" thickBot="1" x14ac:dyDescent="0.3">
      <c r="B30" s="156"/>
      <c r="C30" s="157"/>
      <c r="D30" s="157"/>
      <c r="E30" s="157"/>
      <c r="F30" s="158"/>
    </row>
    <row r="31" spans="1:7" ht="18" customHeight="1" thickBot="1" x14ac:dyDescent="0.3">
      <c r="B31" s="112"/>
      <c r="C31" s="112"/>
      <c r="D31" s="112"/>
      <c r="E31" s="112"/>
      <c r="F31" s="112"/>
    </row>
    <row r="32" spans="1:7" ht="33.75" customHeight="1" thickBot="1" x14ac:dyDescent="0.3">
      <c r="B32" s="159" t="s">
        <v>96</v>
      </c>
      <c r="C32" s="160"/>
      <c r="D32" s="160"/>
      <c r="E32" s="160"/>
      <c r="F32" s="161"/>
    </row>
    <row r="33" spans="1:7" ht="17.25" customHeight="1" thickBot="1" x14ac:dyDescent="0.3">
      <c r="B33" s="122" t="s">
        <v>97</v>
      </c>
      <c r="C33" s="123" t="s">
        <v>99</v>
      </c>
      <c r="D33" s="123" t="s">
        <v>98</v>
      </c>
      <c r="E33" s="123" t="s">
        <v>55</v>
      </c>
      <c r="F33" s="125" t="s">
        <v>56</v>
      </c>
      <c r="G33" s="126" t="s">
        <v>102</v>
      </c>
    </row>
    <row r="34" spans="1:7" ht="17.25" customHeight="1" thickBot="1" x14ac:dyDescent="0.3">
      <c r="B34" s="212" t="s">
        <v>107</v>
      </c>
      <c r="C34" s="213"/>
      <c r="D34" s="213"/>
      <c r="E34" s="213"/>
      <c r="F34" s="213"/>
      <c r="G34" s="214"/>
    </row>
    <row r="35" spans="1:7" ht="47.1" customHeight="1" x14ac:dyDescent="0.25">
      <c r="A35" s="130">
        <v>1</v>
      </c>
      <c r="B35" s="127" t="s">
        <v>108</v>
      </c>
      <c r="C35" s="144"/>
      <c r="D35" s="145"/>
      <c r="E35" s="136">
        <f>C35*D35</f>
        <v>0</v>
      </c>
      <c r="F35" s="137"/>
      <c r="G35" s="151"/>
    </row>
    <row r="36" spans="1:7" ht="39" customHeight="1" x14ac:dyDescent="0.25">
      <c r="A36" s="130">
        <v>2</v>
      </c>
      <c r="B36" s="127" t="s">
        <v>109</v>
      </c>
      <c r="C36" s="146"/>
      <c r="D36" s="147"/>
      <c r="E36" s="136">
        <f>C36*D36</f>
        <v>0</v>
      </c>
      <c r="F36" s="138"/>
      <c r="G36" s="152"/>
    </row>
    <row r="37" spans="1:7" ht="30" customHeight="1" x14ac:dyDescent="0.25">
      <c r="A37" s="130">
        <v>3</v>
      </c>
      <c r="B37" s="155" t="s">
        <v>110</v>
      </c>
      <c r="C37" s="148"/>
      <c r="D37" s="134">
        <v>1</v>
      </c>
      <c r="E37" s="136">
        <f>C37*D37</f>
        <v>0</v>
      </c>
      <c r="F37" s="138"/>
      <c r="G37" s="152"/>
    </row>
    <row r="38" spans="1:7" ht="17.100000000000001" customHeight="1" thickBot="1" x14ac:dyDescent="0.3">
      <c r="B38" s="212" t="s">
        <v>111</v>
      </c>
      <c r="C38" s="213"/>
      <c r="D38" s="213"/>
      <c r="E38" s="213"/>
      <c r="F38" s="213"/>
      <c r="G38" s="214"/>
    </row>
    <row r="39" spans="1:7" ht="28.5" customHeight="1" x14ac:dyDescent="0.25">
      <c r="A39" s="130">
        <v>4</v>
      </c>
      <c r="B39" s="128" t="s">
        <v>112</v>
      </c>
      <c r="C39" s="149"/>
      <c r="D39" s="134">
        <v>1</v>
      </c>
      <c r="E39" s="132">
        <f>C39*D39</f>
        <v>0</v>
      </c>
      <c r="F39" s="138"/>
      <c r="G39" s="152"/>
    </row>
    <row r="40" spans="1:7" ht="28.5" customHeight="1" x14ac:dyDescent="0.25">
      <c r="A40" s="130">
        <v>5</v>
      </c>
      <c r="B40" s="155" t="s">
        <v>141</v>
      </c>
      <c r="C40" s="149"/>
      <c r="D40" s="147"/>
      <c r="E40" s="132">
        <f t="shared" ref="E40:E46" si="0">C40*D40</f>
        <v>0</v>
      </c>
      <c r="F40" s="138"/>
      <c r="G40" s="152"/>
    </row>
    <row r="41" spans="1:7" ht="46.5" customHeight="1" x14ac:dyDescent="0.25">
      <c r="A41" s="130">
        <v>6</v>
      </c>
      <c r="B41" s="128" t="s">
        <v>113</v>
      </c>
      <c r="C41" s="149"/>
      <c r="D41" s="147"/>
      <c r="E41" s="132">
        <f t="shared" si="0"/>
        <v>0</v>
      </c>
      <c r="F41" s="138"/>
      <c r="G41" s="152"/>
    </row>
    <row r="42" spans="1:7" ht="34.5" customHeight="1" x14ac:dyDescent="0.25">
      <c r="A42" s="130">
        <v>7</v>
      </c>
      <c r="B42" s="128" t="s">
        <v>114</v>
      </c>
      <c r="C42" s="149"/>
      <c r="D42" s="134">
        <v>1</v>
      </c>
      <c r="E42" s="132">
        <f t="shared" si="0"/>
        <v>0</v>
      </c>
      <c r="F42" s="138"/>
      <c r="G42" s="152"/>
    </row>
    <row r="43" spans="1:7" ht="34.5" customHeight="1" x14ac:dyDescent="0.25">
      <c r="A43" s="130">
        <v>8</v>
      </c>
      <c r="B43" s="154" t="s">
        <v>115</v>
      </c>
      <c r="C43" s="150"/>
      <c r="D43" s="135">
        <v>1</v>
      </c>
      <c r="E43" s="132">
        <f t="shared" si="0"/>
        <v>0</v>
      </c>
      <c r="F43" s="139"/>
      <c r="G43" s="153"/>
    </row>
    <row r="44" spans="1:7" ht="34.5" customHeight="1" x14ac:dyDescent="0.25">
      <c r="A44" s="130">
        <v>9</v>
      </c>
      <c r="B44" s="129" t="s">
        <v>116</v>
      </c>
      <c r="C44" s="150"/>
      <c r="D44" s="135">
        <v>1</v>
      </c>
      <c r="E44" s="132">
        <f t="shared" si="0"/>
        <v>0</v>
      </c>
      <c r="F44" s="139"/>
      <c r="G44" s="153"/>
    </row>
    <row r="45" spans="1:7" ht="34.5" customHeight="1" x14ac:dyDescent="0.25">
      <c r="A45" s="130">
        <v>10</v>
      </c>
      <c r="B45" s="129" t="s">
        <v>117</v>
      </c>
      <c r="C45" s="150"/>
      <c r="D45" s="135">
        <v>1</v>
      </c>
      <c r="E45" s="132">
        <f t="shared" si="0"/>
        <v>0</v>
      </c>
      <c r="F45" s="139"/>
      <c r="G45" s="153"/>
    </row>
    <row r="46" spans="1:7" ht="34.5" customHeight="1" thickBot="1" x14ac:dyDescent="0.3">
      <c r="A46" s="130">
        <v>11</v>
      </c>
      <c r="B46" s="129" t="s">
        <v>118</v>
      </c>
      <c r="C46" s="150"/>
      <c r="D46" s="135">
        <v>1</v>
      </c>
      <c r="E46" s="132">
        <f t="shared" si="0"/>
        <v>0</v>
      </c>
      <c r="F46" s="139"/>
      <c r="G46" s="153"/>
    </row>
    <row r="47" spans="1:7" ht="17.100000000000001" customHeight="1" thickBot="1" x14ac:dyDescent="0.3">
      <c r="B47" s="215" t="s">
        <v>119</v>
      </c>
      <c r="C47" s="216"/>
      <c r="D47" s="216"/>
      <c r="E47" s="216"/>
      <c r="F47" s="216"/>
      <c r="G47" s="217"/>
    </row>
    <row r="48" spans="1:7" ht="34.5" customHeight="1" x14ac:dyDescent="0.25">
      <c r="A48" s="130">
        <v>12</v>
      </c>
      <c r="B48" s="129" t="s">
        <v>120</v>
      </c>
      <c r="C48" s="150"/>
      <c r="D48" s="135">
        <v>1</v>
      </c>
      <c r="E48" s="133">
        <f>C48*D48</f>
        <v>0</v>
      </c>
      <c r="F48" s="139"/>
      <c r="G48" s="153"/>
    </row>
    <row r="49" spans="1:7" ht="34.5" customHeight="1" x14ac:dyDescent="0.25">
      <c r="A49" s="130">
        <v>13</v>
      </c>
      <c r="B49" s="129" t="s">
        <v>121</v>
      </c>
      <c r="C49" s="150"/>
      <c r="D49" s="135">
        <v>1</v>
      </c>
      <c r="E49" s="133">
        <f t="shared" ref="E49:E50" si="1">C49*D49</f>
        <v>0</v>
      </c>
      <c r="F49" s="139"/>
      <c r="G49" s="153"/>
    </row>
    <row r="50" spans="1:7" ht="34.5" customHeight="1" thickBot="1" x14ac:dyDescent="0.3">
      <c r="A50" s="130">
        <v>14</v>
      </c>
      <c r="B50" s="129" t="s">
        <v>122</v>
      </c>
      <c r="C50" s="150"/>
      <c r="D50" s="135">
        <v>1</v>
      </c>
      <c r="E50" s="133">
        <f t="shared" si="1"/>
        <v>0</v>
      </c>
      <c r="F50" s="139"/>
      <c r="G50" s="153"/>
    </row>
    <row r="51" spans="1:7" ht="17.100000000000001" customHeight="1" thickBot="1" x14ac:dyDescent="0.3">
      <c r="B51" s="215" t="s">
        <v>123</v>
      </c>
      <c r="C51" s="216"/>
      <c r="D51" s="216"/>
      <c r="E51" s="216"/>
      <c r="F51" s="216"/>
      <c r="G51" s="217"/>
    </row>
    <row r="52" spans="1:7" ht="33" customHeight="1" x14ac:dyDescent="0.25">
      <c r="A52" s="130">
        <v>15</v>
      </c>
      <c r="B52" s="129" t="s">
        <v>124</v>
      </c>
      <c r="C52" s="150"/>
      <c r="D52" s="135">
        <v>1</v>
      </c>
      <c r="E52" s="133">
        <f>C52*D52</f>
        <v>0</v>
      </c>
      <c r="F52" s="139"/>
      <c r="G52" s="153"/>
    </row>
    <row r="53" spans="1:7" ht="33" customHeight="1" x14ac:dyDescent="0.25">
      <c r="A53" s="130">
        <v>16</v>
      </c>
      <c r="B53" s="129" t="s">
        <v>125</v>
      </c>
      <c r="C53" s="150"/>
      <c r="D53" s="135">
        <v>1</v>
      </c>
      <c r="E53" s="133">
        <f t="shared" ref="E53:E55" si="2">C53*D53</f>
        <v>0</v>
      </c>
      <c r="F53" s="139"/>
      <c r="G53" s="153"/>
    </row>
    <row r="54" spans="1:7" ht="33" customHeight="1" x14ac:dyDescent="0.25">
      <c r="A54" s="130">
        <v>17</v>
      </c>
      <c r="B54" s="129" t="s">
        <v>126</v>
      </c>
      <c r="C54" s="150"/>
      <c r="D54" s="135">
        <v>1</v>
      </c>
      <c r="E54" s="133">
        <f t="shared" si="2"/>
        <v>0</v>
      </c>
      <c r="F54" s="139"/>
      <c r="G54" s="153"/>
    </row>
    <row r="55" spans="1:7" ht="33" customHeight="1" thickBot="1" x14ac:dyDescent="0.3">
      <c r="A55" s="130">
        <v>18</v>
      </c>
      <c r="B55" s="129" t="s">
        <v>127</v>
      </c>
      <c r="C55" s="150"/>
      <c r="D55" s="135">
        <v>1</v>
      </c>
      <c r="E55" s="133">
        <f t="shared" si="2"/>
        <v>0</v>
      </c>
      <c r="F55" s="139"/>
      <c r="G55" s="153"/>
    </row>
    <row r="56" spans="1:7" ht="15.95" customHeight="1" thickBot="1" x14ac:dyDescent="0.3">
      <c r="B56" s="215" t="s">
        <v>135</v>
      </c>
      <c r="C56" s="216"/>
      <c r="D56" s="216"/>
      <c r="E56" s="216"/>
      <c r="F56" s="216"/>
      <c r="G56" s="217"/>
    </row>
    <row r="57" spans="1:7" ht="30.95" customHeight="1" x14ac:dyDescent="0.25">
      <c r="A57" s="130">
        <v>19</v>
      </c>
      <c r="B57" s="127" t="s">
        <v>106</v>
      </c>
      <c r="C57" s="150"/>
      <c r="D57" s="135">
        <v>1</v>
      </c>
      <c r="E57" s="133">
        <f>C57*D57</f>
        <v>0</v>
      </c>
      <c r="F57" s="139"/>
      <c r="G57" s="153"/>
    </row>
    <row r="58" spans="1:7" ht="30.95" customHeight="1" x14ac:dyDescent="0.25">
      <c r="A58" s="130">
        <v>20</v>
      </c>
      <c r="B58" s="127" t="s">
        <v>128</v>
      </c>
      <c r="C58" s="149"/>
      <c r="D58" s="134">
        <v>1</v>
      </c>
      <c r="E58" s="133">
        <f t="shared" ref="E58:E66" si="3">C58*D58</f>
        <v>0</v>
      </c>
      <c r="F58" s="132"/>
      <c r="G58" s="152"/>
    </row>
    <row r="59" spans="1:7" ht="30.95" customHeight="1" x14ac:dyDescent="0.25">
      <c r="A59" s="130">
        <v>21</v>
      </c>
      <c r="B59" s="142" t="s">
        <v>138</v>
      </c>
      <c r="C59" s="149"/>
      <c r="D59" s="134">
        <v>1</v>
      </c>
      <c r="E59" s="133">
        <f t="shared" si="3"/>
        <v>0</v>
      </c>
      <c r="F59" s="132"/>
      <c r="G59" s="152"/>
    </row>
    <row r="60" spans="1:7" ht="30.95" customHeight="1" x14ac:dyDescent="0.25">
      <c r="A60" s="130">
        <v>22</v>
      </c>
      <c r="B60" s="127" t="s">
        <v>129</v>
      </c>
      <c r="C60" s="149"/>
      <c r="D60" s="134">
        <v>1</v>
      </c>
      <c r="E60" s="133">
        <f t="shared" si="3"/>
        <v>0</v>
      </c>
      <c r="F60" s="132"/>
      <c r="G60" s="152"/>
    </row>
    <row r="61" spans="1:7" ht="30.95" customHeight="1" x14ac:dyDescent="0.25">
      <c r="A61" s="130">
        <v>23</v>
      </c>
      <c r="B61" s="127" t="s">
        <v>130</v>
      </c>
      <c r="C61" s="149"/>
      <c r="D61" s="134">
        <v>1</v>
      </c>
      <c r="E61" s="133">
        <f t="shared" si="3"/>
        <v>0</v>
      </c>
      <c r="F61" s="132"/>
      <c r="G61" s="152"/>
    </row>
    <row r="62" spans="1:7" ht="30.95" customHeight="1" x14ac:dyDescent="0.25">
      <c r="A62" s="130">
        <v>24</v>
      </c>
      <c r="B62" s="127" t="s">
        <v>131</v>
      </c>
      <c r="C62" s="149"/>
      <c r="D62" s="134">
        <v>1</v>
      </c>
      <c r="E62" s="133">
        <f t="shared" si="3"/>
        <v>0</v>
      </c>
      <c r="F62" s="132"/>
      <c r="G62" s="152"/>
    </row>
    <row r="63" spans="1:7" ht="30.95" customHeight="1" x14ac:dyDescent="0.25">
      <c r="A63" s="130">
        <v>25</v>
      </c>
      <c r="B63" s="127" t="s">
        <v>132</v>
      </c>
      <c r="C63" s="149"/>
      <c r="D63" s="134">
        <v>1</v>
      </c>
      <c r="E63" s="133">
        <f t="shared" si="3"/>
        <v>0</v>
      </c>
      <c r="F63" s="132"/>
      <c r="G63" s="152"/>
    </row>
    <row r="64" spans="1:7" ht="30.95" customHeight="1" x14ac:dyDescent="0.25">
      <c r="A64" s="130">
        <v>26</v>
      </c>
      <c r="B64" s="142" t="s">
        <v>139</v>
      </c>
      <c r="C64" s="149"/>
      <c r="D64" s="134">
        <v>1</v>
      </c>
      <c r="E64" s="133">
        <f t="shared" si="3"/>
        <v>0</v>
      </c>
      <c r="F64" s="133"/>
      <c r="G64" s="152"/>
    </row>
    <row r="65" spans="1:7" ht="30.95" customHeight="1" x14ac:dyDescent="0.25">
      <c r="A65" s="130">
        <v>27</v>
      </c>
      <c r="B65" s="127" t="s">
        <v>133</v>
      </c>
      <c r="C65" s="149"/>
      <c r="D65" s="134">
        <v>1</v>
      </c>
      <c r="E65" s="133">
        <f t="shared" ref="E65" si="4">C65*D65</f>
        <v>0</v>
      </c>
      <c r="F65" s="133"/>
      <c r="G65" s="152"/>
    </row>
    <row r="66" spans="1:7" ht="30.95" customHeight="1" thickBot="1" x14ac:dyDescent="0.3">
      <c r="A66" s="130">
        <v>28</v>
      </c>
      <c r="B66" s="142" t="s">
        <v>140</v>
      </c>
      <c r="C66" s="150"/>
      <c r="D66" s="135">
        <v>1</v>
      </c>
      <c r="E66" s="133">
        <f t="shared" si="3"/>
        <v>0</v>
      </c>
      <c r="F66" s="133"/>
      <c r="G66" s="152"/>
    </row>
    <row r="67" spans="1:7" ht="19.5" thickBot="1" x14ac:dyDescent="0.35">
      <c r="B67" s="124" t="s">
        <v>57</v>
      </c>
      <c r="C67" s="141"/>
      <c r="D67" s="141"/>
      <c r="E67" s="141">
        <f>SUM(E57:E66,E52:E55,E48:E50,E39:E46,E35:E37)</f>
        <v>0</v>
      </c>
      <c r="F67" s="141">
        <f>SUM(F57:F66,F52:F55,F48:F50,F39:F46,F35:F37)</f>
        <v>0</v>
      </c>
      <c r="G67" s="121"/>
    </row>
    <row r="68" spans="1:7" ht="15.75" thickBot="1" x14ac:dyDescent="0.3">
      <c r="B68" s="199"/>
      <c r="C68" s="200"/>
      <c r="D68" s="200"/>
      <c r="E68" s="200"/>
      <c r="F68" s="201"/>
    </row>
    <row r="69" spans="1:7" x14ac:dyDescent="0.25">
      <c r="B69" s="202" t="s">
        <v>58</v>
      </c>
      <c r="C69" s="204" t="s">
        <v>59</v>
      </c>
      <c r="D69" s="205"/>
      <c r="E69" s="208" t="s">
        <v>60</v>
      </c>
      <c r="F69" s="209"/>
    </row>
    <row r="70" spans="1:7" ht="27.95" customHeight="1" thickBot="1" x14ac:dyDescent="0.3">
      <c r="B70" s="203"/>
      <c r="C70" s="206"/>
      <c r="D70" s="207"/>
      <c r="E70" s="210"/>
      <c r="F70" s="211"/>
    </row>
    <row r="72" spans="1:7" ht="30.75" customHeight="1" x14ac:dyDescent="0.25"/>
    <row r="73" spans="1:7" ht="30.75" customHeight="1" x14ac:dyDescent="0.25"/>
    <row r="74" spans="1:7" ht="30.75" customHeight="1" x14ac:dyDescent="0.25"/>
  </sheetData>
  <sheetProtection formatCells="0" formatColumns="0" formatRows="0" insertColumns="0" insertRows="0" insertHyperlinks="0" deleteColumns="0" deleteRows="0" sort="0" autoFilter="0" pivotTables="0"/>
  <mergeCells count="35">
    <mergeCell ref="B68:F68"/>
    <mergeCell ref="B69:B70"/>
    <mergeCell ref="C69:D70"/>
    <mergeCell ref="E69:F70"/>
    <mergeCell ref="B34:G34"/>
    <mergeCell ref="B56:G56"/>
    <mergeCell ref="B38:G38"/>
    <mergeCell ref="B47:G47"/>
    <mergeCell ref="B51:G51"/>
    <mergeCell ref="B2:F2"/>
    <mergeCell ref="B3:F3"/>
    <mergeCell ref="C4:F4"/>
    <mergeCell ref="C5:F5"/>
    <mergeCell ref="C6:F6"/>
    <mergeCell ref="C7:F7"/>
    <mergeCell ref="C8:F8"/>
    <mergeCell ref="C9:F9"/>
    <mergeCell ref="C10:D10"/>
    <mergeCell ref="E10:F10"/>
    <mergeCell ref="B11:F11"/>
    <mergeCell ref="B12:F12"/>
    <mergeCell ref="B15:E15"/>
    <mergeCell ref="B16:E16"/>
    <mergeCell ref="B13:E13"/>
    <mergeCell ref="B17:E17"/>
    <mergeCell ref="B14:E14"/>
    <mergeCell ref="B19:F19"/>
    <mergeCell ref="B26:F26"/>
    <mergeCell ref="B18:F18"/>
    <mergeCell ref="B30:F30"/>
    <mergeCell ref="B32:F32"/>
    <mergeCell ref="B20:F20"/>
    <mergeCell ref="B29:F29"/>
    <mergeCell ref="B27:F27"/>
    <mergeCell ref="B28:F28"/>
  </mergeCells>
  <dataValidations count="1">
    <dataValidation type="list" allowBlank="1" showInputMessage="1" showErrorMessage="1" sqref="C10" xr:uid="{CACC827A-9BDE-4D68-BE0A-714B664E9FFF}">
      <formula1>"Som platcom DPH,Nie som platcom DPH"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Check Box 5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6</xdr:col>
                    <xdr:colOff>142875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5" name="Check Box 6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6</xdr:col>
                    <xdr:colOff>142875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6" name="Check Box 7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6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7" name="Check Box 8">
              <controlPr defaultSize="0" autoFill="0" autoLine="0" autoPict="0">
                <anchor mov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6</xdr:col>
                    <xdr:colOff>142875</xdr:colOff>
                    <xdr:row>16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8" name="Check Box 10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9525</xdr:rowOff>
                  </from>
                  <to>
                    <xdr:col>6</xdr:col>
                    <xdr:colOff>142875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8B08A-FA5D-D142-88B4-BFB130A221CD}">
  <dimension ref="B1:B23"/>
  <sheetViews>
    <sheetView showGridLines="0" workbookViewId="0">
      <selection activeCell="B4" sqref="B4"/>
    </sheetView>
  </sheetViews>
  <sheetFormatPr defaultColWidth="8.85546875" defaultRowHeight="15" x14ac:dyDescent="0.25"/>
  <cols>
    <col min="1" max="1" width="3.140625" customWidth="1"/>
    <col min="2" max="2" width="98.42578125" customWidth="1"/>
  </cols>
  <sheetData>
    <row r="1" spans="2:2" ht="15.75" thickBot="1" x14ac:dyDescent="0.3"/>
    <row r="2" spans="2:2" ht="42.75" customHeight="1" x14ac:dyDescent="0.25">
      <c r="B2" s="3" t="s">
        <v>61</v>
      </c>
    </row>
    <row r="3" spans="2:2" x14ac:dyDescent="0.25">
      <c r="B3" s="4"/>
    </row>
    <row r="4" spans="2:2" ht="30" x14ac:dyDescent="0.25">
      <c r="B4" s="143" t="s">
        <v>136</v>
      </c>
    </row>
    <row r="5" spans="2:2" x14ac:dyDescent="0.25">
      <c r="B5" s="6"/>
    </row>
    <row r="6" spans="2:2" x14ac:dyDescent="0.25">
      <c r="B6" s="7" t="s">
        <v>62</v>
      </c>
    </row>
    <row r="7" spans="2:2" x14ac:dyDescent="0.25">
      <c r="B7" s="5"/>
    </row>
    <row r="8" spans="2:2" x14ac:dyDescent="0.25">
      <c r="B8" s="108" t="s">
        <v>63</v>
      </c>
    </row>
    <row r="9" spans="2:2" x14ac:dyDescent="0.25">
      <c r="B9" s="108"/>
    </row>
    <row r="10" spans="2:2" x14ac:dyDescent="0.25">
      <c r="B10" s="109" t="s">
        <v>64</v>
      </c>
    </row>
    <row r="11" spans="2:2" x14ac:dyDescent="0.25">
      <c r="B11" s="109" t="s">
        <v>65</v>
      </c>
    </row>
    <row r="12" spans="2:2" x14ac:dyDescent="0.25">
      <c r="B12" s="109" t="s">
        <v>66</v>
      </c>
    </row>
    <row r="13" spans="2:2" x14ac:dyDescent="0.25">
      <c r="B13" s="109" t="s">
        <v>67</v>
      </c>
    </row>
    <row r="14" spans="2:2" ht="16.5" customHeight="1" x14ac:dyDescent="0.25">
      <c r="B14" s="5"/>
    </row>
    <row r="15" spans="2:2" ht="30" x14ac:dyDescent="0.25">
      <c r="B15" s="108" t="s">
        <v>68</v>
      </c>
    </row>
    <row r="16" spans="2:2" x14ac:dyDescent="0.25">
      <c r="B16" s="8"/>
    </row>
    <row r="17" spans="2:2" ht="30" x14ac:dyDescent="0.25">
      <c r="B17" s="5" t="s">
        <v>69</v>
      </c>
    </row>
    <row r="18" spans="2:2" ht="15.75" thickBot="1" x14ac:dyDescent="0.3">
      <c r="B18" s="9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ht="13.5" customHeight="1" x14ac:dyDescent="0.25">
      <c r="B22" s="1"/>
    </row>
    <row r="23" spans="2:2" ht="15.75" x14ac:dyDescent="0.25">
      <c r="B23" s="2"/>
    </row>
  </sheetData>
  <hyperlinks>
    <hyperlink ref="B8" r:id="rId1" location="paragraf-32:~:text=Za%20osobu%20pod%C4%BEa,t%C3%A1to%20osoba%20riadi." display="že v spoločnosti uchádazača neexistuje iná osoba podľa § 32 osd. 8 ZVO." xr:uid="{352195DA-7974-2647-8F31-F9E167707035}"/>
    <hyperlink ref="B15" r:id="rId2" location="paragraf-32.odsek-1.pismeno-a" xr:uid="{1C0D7623-FB4F-8249-8369-AB26A0592F0D}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DB01D-19C9-9E49-89CD-324E374F611E}">
  <dimension ref="B1:B27"/>
  <sheetViews>
    <sheetView showGridLines="0" topLeftCell="A12" workbookViewId="0">
      <selection activeCell="B10" sqref="B10"/>
    </sheetView>
  </sheetViews>
  <sheetFormatPr defaultColWidth="8.85546875" defaultRowHeight="15" x14ac:dyDescent="0.25"/>
  <cols>
    <col min="1" max="1" width="3.7109375" customWidth="1"/>
    <col min="2" max="2" width="98.42578125" customWidth="1"/>
  </cols>
  <sheetData>
    <row r="1" spans="2:2" ht="15.75" thickBot="1" x14ac:dyDescent="0.3"/>
    <row r="2" spans="2:2" ht="42.75" customHeight="1" x14ac:dyDescent="0.25">
      <c r="B2" s="3" t="s">
        <v>70</v>
      </c>
    </row>
    <row r="3" spans="2:2" x14ac:dyDescent="0.25">
      <c r="B3" s="4"/>
    </row>
    <row r="4" spans="2:2" ht="30" x14ac:dyDescent="0.25">
      <c r="B4" s="5" t="s">
        <v>137</v>
      </c>
    </row>
    <row r="5" spans="2:2" x14ac:dyDescent="0.25">
      <c r="B5" s="4"/>
    </row>
    <row r="6" spans="2:2" x14ac:dyDescent="0.25">
      <c r="B6" s="10" t="s">
        <v>62</v>
      </c>
    </row>
    <row r="7" spans="2:2" x14ac:dyDescent="0.25">
      <c r="B7" s="11"/>
    </row>
    <row r="8" spans="2:2" ht="60.75" customHeight="1" x14ac:dyDescent="0.25">
      <c r="B8" s="5" t="s">
        <v>71</v>
      </c>
    </row>
    <row r="9" spans="2:2" x14ac:dyDescent="0.25">
      <c r="B9" s="5"/>
    </row>
    <row r="10" spans="2:2" x14ac:dyDescent="0.25">
      <c r="B10" s="5" t="s">
        <v>72</v>
      </c>
    </row>
    <row r="11" spans="2:2" x14ac:dyDescent="0.25">
      <c r="B11" s="5" t="s">
        <v>73</v>
      </c>
    </row>
    <row r="12" spans="2:2" x14ac:dyDescent="0.25">
      <c r="B12" s="5" t="s">
        <v>74</v>
      </c>
    </row>
    <row r="13" spans="2:2" x14ac:dyDescent="0.25">
      <c r="B13" s="5" t="s">
        <v>75</v>
      </c>
    </row>
    <row r="14" spans="2:2" x14ac:dyDescent="0.25">
      <c r="B14" s="5" t="s">
        <v>76</v>
      </c>
    </row>
    <row r="15" spans="2:2" x14ac:dyDescent="0.25">
      <c r="B15" s="5" t="s">
        <v>77</v>
      </c>
    </row>
    <row r="16" spans="2:2" x14ac:dyDescent="0.25">
      <c r="B16" s="5" t="s">
        <v>78</v>
      </c>
    </row>
    <row r="17" spans="2:2" ht="30" x14ac:dyDescent="0.25">
      <c r="B17" s="5" t="s">
        <v>79</v>
      </c>
    </row>
    <row r="18" spans="2:2" x14ac:dyDescent="0.25">
      <c r="B18" s="5" t="s">
        <v>80</v>
      </c>
    </row>
    <row r="19" spans="2:2" x14ac:dyDescent="0.25">
      <c r="B19" s="5" t="s">
        <v>81</v>
      </c>
    </row>
    <row r="20" spans="2:2" x14ac:dyDescent="0.25">
      <c r="B20" s="5" t="s">
        <v>82</v>
      </c>
    </row>
    <row r="21" spans="2:2" ht="30" x14ac:dyDescent="0.25">
      <c r="B21" s="5" t="s">
        <v>83</v>
      </c>
    </row>
    <row r="22" spans="2:2" x14ac:dyDescent="0.25">
      <c r="B22" s="5" t="s">
        <v>84</v>
      </c>
    </row>
    <row r="23" spans="2:2" x14ac:dyDescent="0.25">
      <c r="B23" s="6"/>
    </row>
    <row r="24" spans="2:2" ht="60" x14ac:dyDescent="0.25">
      <c r="B24" s="5" t="s">
        <v>85</v>
      </c>
    </row>
    <row r="25" spans="2:2" ht="13.5" customHeight="1" x14ac:dyDescent="0.25">
      <c r="B25" s="5"/>
    </row>
    <row r="26" spans="2:2" ht="30" x14ac:dyDescent="0.25">
      <c r="B26" s="5" t="s">
        <v>86</v>
      </c>
    </row>
    <row r="27" spans="2:2" ht="15.75" thickBot="1" x14ac:dyDescent="0.3">
      <c r="B27" s="1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08EB-63A0-6F4D-93EE-46BBF82A4F7F}">
  <dimension ref="B1:B26"/>
  <sheetViews>
    <sheetView showGridLines="0" topLeftCell="A8" workbookViewId="0">
      <selection activeCell="B5" sqref="B5"/>
    </sheetView>
  </sheetViews>
  <sheetFormatPr defaultColWidth="8.85546875" defaultRowHeight="15" x14ac:dyDescent="0.25"/>
  <cols>
    <col min="1" max="1" width="3.140625" customWidth="1"/>
    <col min="2" max="2" width="98.42578125" customWidth="1"/>
  </cols>
  <sheetData>
    <row r="1" spans="2:2" ht="15.75" thickBot="1" x14ac:dyDescent="0.3"/>
    <row r="2" spans="2:2" ht="42.75" customHeight="1" x14ac:dyDescent="0.25">
      <c r="B2" s="3" t="s">
        <v>88</v>
      </c>
    </row>
    <row r="3" spans="2:2" x14ac:dyDescent="0.25">
      <c r="B3" s="4"/>
    </row>
    <row r="4" spans="2:2" ht="30" x14ac:dyDescent="0.25">
      <c r="B4" s="5" t="s">
        <v>137</v>
      </c>
    </row>
    <row r="5" spans="2:2" x14ac:dyDescent="0.25">
      <c r="B5" s="6"/>
    </row>
    <row r="6" spans="2:2" x14ac:dyDescent="0.25">
      <c r="B6" s="7" t="s">
        <v>62</v>
      </c>
    </row>
    <row r="7" spans="2:2" x14ac:dyDescent="0.25">
      <c r="B7" s="5"/>
    </row>
    <row r="8" spans="2:2" ht="60.75" customHeight="1" x14ac:dyDescent="0.25">
      <c r="B8" s="5" t="s">
        <v>89</v>
      </c>
    </row>
    <row r="9" spans="2:2" x14ac:dyDescent="0.25">
      <c r="B9" s="5" t="s">
        <v>90</v>
      </c>
    </row>
    <row r="10" spans="2:2" x14ac:dyDescent="0.25">
      <c r="B10" s="8"/>
    </row>
    <row r="11" spans="2:2" ht="30" x14ac:dyDescent="0.25">
      <c r="B11" s="5" t="s">
        <v>91</v>
      </c>
    </row>
    <row r="12" spans="2:2" x14ac:dyDescent="0.25">
      <c r="B12" s="5"/>
    </row>
    <row r="13" spans="2:2" ht="45" x14ac:dyDescent="0.25">
      <c r="B13" s="5" t="s">
        <v>92</v>
      </c>
    </row>
    <row r="14" spans="2:2" x14ac:dyDescent="0.25">
      <c r="B14" s="5"/>
    </row>
    <row r="15" spans="2:2" ht="45" x14ac:dyDescent="0.25">
      <c r="B15" s="5" t="s">
        <v>93</v>
      </c>
    </row>
    <row r="16" spans="2:2" x14ac:dyDescent="0.25">
      <c r="B16" s="5"/>
    </row>
    <row r="17" spans="2:2" ht="60" x14ac:dyDescent="0.25">
      <c r="B17" s="5" t="s">
        <v>94</v>
      </c>
    </row>
    <row r="18" spans="2:2" x14ac:dyDescent="0.25">
      <c r="B18" s="5"/>
    </row>
    <row r="19" spans="2:2" ht="75" x14ac:dyDescent="0.25">
      <c r="B19" s="5" t="s">
        <v>95</v>
      </c>
    </row>
    <row r="20" spans="2:2" ht="15.75" thickBot="1" x14ac:dyDescent="0.3">
      <c r="B20" s="9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ht="13.5" customHeight="1" x14ac:dyDescent="0.25">
      <c r="B25" s="1"/>
    </row>
    <row r="26" spans="2:2" ht="15.75" x14ac:dyDescent="0.25">
      <c r="B26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AE44-8B55-4729-AE3C-8D16878F7D8E}">
  <dimension ref="B1:B43"/>
  <sheetViews>
    <sheetView workbookViewId="0">
      <selection activeCell="B2" sqref="B2:B43"/>
    </sheetView>
  </sheetViews>
  <sheetFormatPr defaultColWidth="8.85546875" defaultRowHeight="15" x14ac:dyDescent="0.25"/>
  <cols>
    <col min="2" max="2" width="114.7109375" customWidth="1"/>
  </cols>
  <sheetData>
    <row r="1" spans="2:2" ht="19.5" customHeight="1" x14ac:dyDescent="0.25">
      <c r="B1" s="110"/>
    </row>
    <row r="2" spans="2:2" hidden="1" x14ac:dyDescent="0.25">
      <c r="B2" s="264" t="s">
        <v>87</v>
      </c>
    </row>
    <row r="3" spans="2:2" x14ac:dyDescent="0.25">
      <c r="B3" s="265"/>
    </row>
    <row r="4" spans="2:2" hidden="1" x14ac:dyDescent="0.25">
      <c r="B4" s="265"/>
    </row>
    <row r="5" spans="2:2" hidden="1" x14ac:dyDescent="0.25">
      <c r="B5" s="265"/>
    </row>
    <row r="6" spans="2:2" hidden="1" x14ac:dyDescent="0.25">
      <c r="B6" s="265"/>
    </row>
    <row r="7" spans="2:2" hidden="1" x14ac:dyDescent="0.25">
      <c r="B7" s="265"/>
    </row>
    <row r="8" spans="2:2" hidden="1" x14ac:dyDescent="0.25">
      <c r="B8" s="265"/>
    </row>
    <row r="9" spans="2:2" ht="1.5" customHeight="1" x14ac:dyDescent="0.25">
      <c r="B9" s="265"/>
    </row>
    <row r="10" spans="2:2" hidden="1" x14ac:dyDescent="0.25">
      <c r="B10" s="265"/>
    </row>
    <row r="11" spans="2:2" hidden="1" x14ac:dyDescent="0.25">
      <c r="B11" s="265"/>
    </row>
    <row r="12" spans="2:2" hidden="1" x14ac:dyDescent="0.25">
      <c r="B12" s="265"/>
    </row>
    <row r="13" spans="2:2" hidden="1" x14ac:dyDescent="0.25">
      <c r="B13" s="265"/>
    </row>
    <row r="14" spans="2:2" x14ac:dyDescent="0.25">
      <c r="B14" s="265"/>
    </row>
    <row r="15" spans="2:2" hidden="1" x14ac:dyDescent="0.25">
      <c r="B15" s="265"/>
    </row>
    <row r="16" spans="2:2" hidden="1" x14ac:dyDescent="0.25">
      <c r="B16" s="265"/>
    </row>
    <row r="17" spans="2:2" hidden="1" x14ac:dyDescent="0.25">
      <c r="B17" s="265"/>
    </row>
    <row r="18" spans="2:2" x14ac:dyDescent="0.25">
      <c r="B18" s="265"/>
    </row>
    <row r="19" spans="2:2" hidden="1" x14ac:dyDescent="0.25">
      <c r="B19" s="265"/>
    </row>
    <row r="20" spans="2:2" hidden="1" x14ac:dyDescent="0.25">
      <c r="B20" s="265"/>
    </row>
    <row r="21" spans="2:2" x14ac:dyDescent="0.25">
      <c r="B21" s="265"/>
    </row>
    <row r="22" spans="2:2" hidden="1" x14ac:dyDescent="0.25">
      <c r="B22" s="265"/>
    </row>
    <row r="23" spans="2:2" ht="2.25" customHeight="1" x14ac:dyDescent="0.25">
      <c r="B23" s="265"/>
    </row>
    <row r="24" spans="2:2" ht="24" customHeight="1" x14ac:dyDescent="0.25">
      <c r="B24" s="265"/>
    </row>
    <row r="25" spans="2:2" ht="22.5" customHeight="1" x14ac:dyDescent="0.25">
      <c r="B25" s="265"/>
    </row>
    <row r="26" spans="2:2" x14ac:dyDescent="0.25">
      <c r="B26" s="265"/>
    </row>
    <row r="27" spans="2:2" x14ac:dyDescent="0.25">
      <c r="B27" s="265"/>
    </row>
    <row r="28" spans="2:2" x14ac:dyDescent="0.25">
      <c r="B28" s="265"/>
    </row>
    <row r="29" spans="2:2" x14ac:dyDescent="0.25">
      <c r="B29" s="265"/>
    </row>
    <row r="30" spans="2:2" x14ac:dyDescent="0.25">
      <c r="B30" s="265"/>
    </row>
    <row r="31" spans="2:2" x14ac:dyDescent="0.25">
      <c r="B31" s="265"/>
    </row>
    <row r="32" spans="2:2" x14ac:dyDescent="0.25">
      <c r="B32" s="265"/>
    </row>
    <row r="33" spans="2:2" x14ac:dyDescent="0.25">
      <c r="B33" s="265"/>
    </row>
    <row r="34" spans="2:2" x14ac:dyDescent="0.25">
      <c r="B34" s="265"/>
    </row>
    <row r="35" spans="2:2" x14ac:dyDescent="0.25">
      <c r="B35" s="265"/>
    </row>
    <row r="36" spans="2:2" x14ac:dyDescent="0.25">
      <c r="B36" s="265"/>
    </row>
    <row r="37" spans="2:2" x14ac:dyDescent="0.25">
      <c r="B37" s="265"/>
    </row>
    <row r="38" spans="2:2" x14ac:dyDescent="0.25">
      <c r="B38" s="265"/>
    </row>
    <row r="39" spans="2:2" x14ac:dyDescent="0.25">
      <c r="B39" s="265"/>
    </row>
    <row r="40" spans="2:2" x14ac:dyDescent="0.25">
      <c r="B40" s="265"/>
    </row>
    <row r="41" spans="2:2" x14ac:dyDescent="0.25">
      <c r="B41" s="265"/>
    </row>
    <row r="42" spans="2:2" x14ac:dyDescent="0.25">
      <c r="B42" s="265"/>
    </row>
    <row r="43" spans="2:2" x14ac:dyDescent="0.25">
      <c r="B43" s="266"/>
    </row>
  </sheetData>
  <protectedRanges>
    <protectedRange sqref="G20" name="Rozsah1"/>
    <protectedRange sqref="B2" name="Rozsah2"/>
  </protectedRanges>
  <mergeCells count="1">
    <mergeCell ref="B2:B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53246-0B5B-48CC-B57B-322B47B2B59E}">
  <dimension ref="C4:D22"/>
  <sheetViews>
    <sheetView workbookViewId="0">
      <selection activeCell="C5" sqref="C5:C22"/>
    </sheetView>
  </sheetViews>
  <sheetFormatPr defaultColWidth="8.85546875" defaultRowHeight="15" x14ac:dyDescent="0.25"/>
  <cols>
    <col min="3" max="3" width="114.28515625" customWidth="1"/>
  </cols>
  <sheetData>
    <row r="4" spans="3:4" ht="18.75" x14ac:dyDescent="0.3">
      <c r="C4" s="140" t="s">
        <v>134</v>
      </c>
    </row>
    <row r="5" spans="3:4" ht="18.95" customHeight="1" x14ac:dyDescent="0.25">
      <c r="C5" s="267"/>
    </row>
    <row r="6" spans="3:4" x14ac:dyDescent="0.25">
      <c r="C6" s="267"/>
    </row>
    <row r="7" spans="3:4" x14ac:dyDescent="0.25">
      <c r="C7" s="267"/>
    </row>
    <row r="8" spans="3:4" ht="21.75" customHeight="1" x14ac:dyDescent="0.25">
      <c r="C8" s="267"/>
      <c r="D8" s="111"/>
    </row>
    <row r="9" spans="3:4" ht="21.75" customHeight="1" x14ac:dyDescent="0.25">
      <c r="C9" s="267"/>
    </row>
    <row r="10" spans="3:4" x14ac:dyDescent="0.25">
      <c r="C10" s="267"/>
    </row>
    <row r="11" spans="3:4" x14ac:dyDescent="0.25">
      <c r="C11" s="267"/>
    </row>
    <row r="12" spans="3:4" x14ac:dyDescent="0.25">
      <c r="C12" s="267"/>
    </row>
    <row r="13" spans="3:4" x14ac:dyDescent="0.25">
      <c r="C13" s="267"/>
    </row>
    <row r="14" spans="3:4" x14ac:dyDescent="0.25">
      <c r="C14" s="267"/>
    </row>
    <row r="15" spans="3:4" x14ac:dyDescent="0.25">
      <c r="C15" s="267"/>
    </row>
    <row r="16" spans="3:4" x14ac:dyDescent="0.25">
      <c r="C16" s="267"/>
    </row>
    <row r="17" spans="3:3" x14ac:dyDescent="0.25">
      <c r="C17" s="267"/>
    </row>
    <row r="18" spans="3:3" x14ac:dyDescent="0.25">
      <c r="C18" s="267"/>
    </row>
    <row r="19" spans="3:3" x14ac:dyDescent="0.25">
      <c r="C19" s="267"/>
    </row>
    <row r="20" spans="3:3" x14ac:dyDescent="0.25">
      <c r="C20" s="267"/>
    </row>
    <row r="21" spans="3:3" x14ac:dyDescent="0.25">
      <c r="C21" s="267"/>
    </row>
    <row r="22" spans="3:3" x14ac:dyDescent="0.25">
      <c r="C22" s="267"/>
    </row>
  </sheetData>
  <mergeCells count="1">
    <mergeCell ref="C5:C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ganiz_x00e1_cia xmlns="d21a2337-edf0-44f9-b8d5-662660621587" xsi:nil="true"/>
    <lcf76f155ced4ddcb4097134ff3c332f xmlns="d21a2337-edf0-44f9-b8d5-662660621587">
      <Terms xmlns="http://schemas.microsoft.com/office/infopath/2007/PartnerControls"/>
    </lcf76f155ced4ddcb4097134ff3c332f>
    <Stavpo_x017e_iadavky xmlns="d21a2337-edf0-44f9-b8d5-662660621587" xsi:nil="true"/>
    <Technik xmlns="d21a2337-edf0-44f9-b8d5-662660621587" xsi:nil="true"/>
    <Finan_x010d_n_x00fd_limit xmlns="d21a2337-edf0-44f9-b8d5-662660621587" xsi:nil="true"/>
    <N_x00e1_zovz_x00e1_kazky xmlns="d21a2337-edf0-44f9-b8d5-662660621587" xsi:nil="true"/>
    <TaxCatchAll xmlns="00a517a2-c277-45b3-aa58-bae3ab78131b" xsi:nil="true"/>
    <Rework xmlns="d21a2337-edf0-44f9-b8d5-6626606215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09892F696E374469C3A221B1E9AB70F" ma:contentTypeVersion="19" ma:contentTypeDescription="Umožňuje vytvoriť nový dokument." ma:contentTypeScope="" ma:versionID="a241dde15832abe17500be03026d91fc">
  <xsd:schema xmlns:xsd="http://www.w3.org/2001/XMLSchema" xmlns:xs="http://www.w3.org/2001/XMLSchema" xmlns:p="http://schemas.microsoft.com/office/2006/metadata/properties" xmlns:ns2="d21a2337-edf0-44f9-b8d5-662660621587" xmlns:ns3="00a517a2-c277-45b3-aa58-bae3ab78131b" targetNamespace="http://schemas.microsoft.com/office/2006/metadata/properties" ma:root="true" ma:fieldsID="ab2a294c67ba7939195499486d19a3e1" ns2:_="" ns3:_="">
    <xsd:import namespace="d21a2337-edf0-44f9-b8d5-662660621587"/>
    <xsd:import namespace="00a517a2-c277-45b3-aa58-bae3ab78131b"/>
    <xsd:element name="properties">
      <xsd:complexType>
        <xsd:sequence>
          <xsd:element name="documentManagement">
            <xsd:complexType>
              <xsd:all>
                <xsd:element ref="ns2:Stavpo_x017e_iadavk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Organiz_x00e1_cia" minOccurs="0"/>
                <xsd:element ref="ns2:N_x00e1_zovz_x00e1_kazky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Finan_x010d_n_x00fd_limit" minOccurs="0"/>
                <xsd:element ref="ns2:Technik" minOccurs="0"/>
                <xsd:element ref="ns2:MediaServiceLocation" minOccurs="0"/>
                <xsd:element ref="ns2:MediaLengthInSeconds" minOccurs="0"/>
                <xsd:element ref="ns2:Rework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1a2337-edf0-44f9-b8d5-662660621587" elementFormDefault="qualified">
    <xsd:import namespace="http://schemas.microsoft.com/office/2006/documentManagement/types"/>
    <xsd:import namespace="http://schemas.microsoft.com/office/infopath/2007/PartnerControls"/>
    <xsd:element name="Stavpo_x017e_iadavky" ma:index="8" nillable="true" ma:displayName="Stav požiadavky" ma:format="Dropdown" ma:internalName="Stavpo_x017e_iadavky">
      <xsd:simpleType>
        <xsd:restriction base="dms:Choice">
          <xsd:enumeration value="otvorená"/>
          <xsd:enumeration value="uzavretá"/>
        </xsd:restriction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Organiz_x00e1_cia" ma:index="13" nillable="true" ma:displayName="Organizácia" ma:format="Dropdown" ma:internalName="Organiz_x00e1_cia">
      <xsd:simpleType>
        <xsd:restriction base="dms:Choice">
          <xsd:enumeration value="STARZ"/>
          <xsd:enumeration value="ZOO"/>
          <xsd:enumeration value="MLBA"/>
          <xsd:enumeration value="MMB"/>
          <xsd:enumeration value="GMB"/>
          <xsd:enumeration value="MIB"/>
          <xsd:enumeration value="BKIS"/>
          <xsd:enumeration value="DTV"/>
          <xsd:enumeration value="PDS"/>
          <xsd:enumeration value="BCS"/>
          <xsd:enumeration value="MKB"/>
          <xsd:enumeration value="DSL"/>
          <xsd:enumeration value="DPK"/>
          <xsd:enumeration value="Gerium"/>
          <xsd:enumeration value="Retest"/>
          <xsd:enumeration value="CVČ"/>
          <xsd:enumeration value="KPB"/>
          <xsd:enumeration value="DJŽ"/>
          <xsd:enumeration value="DSA"/>
          <xsd:enumeration value="PaaS"/>
        </xsd:restriction>
      </xsd:simpleType>
    </xsd:element>
    <xsd:element name="N_x00e1_zovz_x00e1_kazky" ma:index="14" nillable="true" ma:displayName="Názov zákazky" ma:format="Dropdown" ma:internalName="N_x00e1_zovz_x00e1_kazky">
      <xsd:simpleType>
        <xsd:restriction base="dms:Text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Značky obrázka" ma:readOnly="false" ma:fieldId="{5cf76f15-5ced-4ddc-b409-7134ff3c332f}" ma:taxonomyMulti="true" ma:sspId="d5a92743-77e1-40b1-84d4-33652ca592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Finan_x010d_n_x00fd_limit" ma:index="22" nillable="true" ma:displayName="Finančný limit" ma:format="Dropdown" ma:internalName="Finan_x010d_n_x00fd_limit">
      <xsd:simpleType>
        <xsd:restriction base="dms:Text">
          <xsd:maxLength value="255"/>
        </xsd:restriction>
      </xsd:simpleType>
    </xsd:element>
    <xsd:element name="Technik" ma:index="23" nillable="true" ma:displayName="Technik" ma:format="Dropdown" ma:internalName="Technik">
      <xsd:simpleType>
        <xsd:union memberTypes="dms:Text">
          <xsd:simpleType>
            <xsd:restriction base="dms:Choice">
              <xsd:enumeration value="Garaj"/>
              <xsd:enumeration value="Košútová"/>
              <xsd:enumeration value="Nociar"/>
              <xsd:enumeration value="Urda"/>
              <xsd:enumeration value="Višňovská"/>
              <xsd:enumeration value="Gál"/>
              <xsd:enumeration value="Matušková"/>
              <xsd:enumeration value="Mravcová"/>
              <xsd:enumeration value="Puchovanová"/>
              <xsd:enumeration value="Tkáč"/>
            </xsd:restriction>
          </xsd:simpleType>
        </xsd:union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Rework" ma:index="26" nillable="true" ma:displayName="Rework" ma:format="Dropdown" ma:internalName="Rework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a517a2-c277-45b3-aa58-bae3ab78131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f869761-9bab-4048-8408-f76a2c97ba34}" ma:internalName="TaxCatchAll" ma:showField="CatchAllData" ma:web="00a517a2-c277-45b3-aa58-bae3ab7813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C4CB48-9111-4F6D-A74A-11533C6294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3BD455-CE9E-4AB2-8BBB-ED95591DBF91}">
  <ds:schemaRefs>
    <ds:schemaRef ds:uri="http://schemas.microsoft.com/office/2006/metadata/properties"/>
    <ds:schemaRef ds:uri="http://schemas.microsoft.com/office/infopath/2007/PartnerControls"/>
    <ds:schemaRef ds:uri="d21a2337-edf0-44f9-b8d5-662660621587"/>
    <ds:schemaRef ds:uri="00a517a2-c277-45b3-aa58-bae3ab78131b"/>
  </ds:schemaRefs>
</ds:datastoreItem>
</file>

<file path=customXml/itemProps3.xml><?xml version="1.0" encoding="utf-8"?>
<ds:datastoreItem xmlns:ds="http://schemas.openxmlformats.org/officeDocument/2006/customXml" ds:itemID="{DDD2FBD0-37B9-42AE-BEFC-AC5CEB2812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1a2337-edf0-44f9-b8d5-662660621587"/>
    <ds:schemaRef ds:uri="00a517a2-c277-45b3-aa58-bae3ab7813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3</vt:i4>
      </vt:variant>
    </vt:vector>
  </HeadingPairs>
  <TitlesOfParts>
    <vt:vector size="10" baseType="lpstr">
      <vt:lpstr>Zákl. nastavenie</vt:lpstr>
      <vt:lpstr>Ponuka</vt:lpstr>
      <vt:lpstr>Osobné postavenie</vt:lpstr>
      <vt:lpstr>Koneční užívatelia výhod</vt:lpstr>
      <vt:lpstr>Medzinárodné sankcie</vt:lpstr>
      <vt:lpstr>Konflikt záujmov </vt:lpstr>
      <vt:lpstr>Doplňujúce info</vt:lpstr>
      <vt:lpstr>'Koneční užívatelia výhod'!Oblasť_tlače</vt:lpstr>
      <vt:lpstr>'Medzinárodné sankcie'!Oblasť_tlače</vt:lpstr>
      <vt:lpstr>'Osobné postavenie'!Oblasť_tlače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Veselá Martina</dc:creator>
  <cp:keywords/>
  <dc:description/>
  <cp:lastModifiedBy>Lackovič Tomáš, Mgr.</cp:lastModifiedBy>
  <cp:revision/>
  <dcterms:created xsi:type="dcterms:W3CDTF">2022-09-22T09:41:16Z</dcterms:created>
  <dcterms:modified xsi:type="dcterms:W3CDTF">2026-08-03T09:06:50Z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0x010100609892F696E374469C3A221B1E9AB70F</vt:lpwstr>
  </property>
  <property fmtid="{D5CDD505-2E9C-101B-9397-08002B2CF9AE}" pid="3" name="MediaServiceImageTags">
    <vt:lpwstr/>
  </property>
</Properties>
</file>